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codeName="ThisWorkbook" defaultThemeVersion="124226"/>
  <bookViews>
    <workbookView xWindow="195" yWindow="135" windowWidth="24390" windowHeight="11475" tabRatio="768" activeTab="1"/>
  </bookViews>
  <sheets>
    <sheet name="ANNÉE" sheetId="107" r:id="rId1"/>
    <sheet name="Juillet" sheetId="110" r:id="rId2"/>
    <sheet name="Août" sheetId="91" r:id="rId3"/>
    <sheet name="Septembre" sheetId="98" r:id="rId4"/>
    <sheet name="Octobre" sheetId="99" r:id="rId5"/>
    <sheet name="Novembre" sheetId="100" r:id="rId6"/>
    <sheet name="Décembre" sheetId="101" r:id="rId7"/>
    <sheet name="Janvier" sheetId="102" r:id="rId8"/>
    <sheet name="Février" sheetId="103" r:id="rId9"/>
    <sheet name="Mars" sheetId="104" r:id="rId10"/>
    <sheet name="Avril" sheetId="105" r:id="rId11"/>
    <sheet name="Mai" sheetId="106" r:id="rId12"/>
    <sheet name="Juin" sheetId="109" r:id="rId13"/>
    <sheet name="CALENDRIER" sheetId="116" r:id="rId14"/>
    <sheet name="vacances scolaires" sheetId="114" r:id="rId15"/>
    <sheet name="Jours Fériés" sheetId="108" r:id="rId16"/>
    <sheet name="Feuil1" sheetId="117" state="hidden" r:id="rId17"/>
  </sheets>
  <externalReferences>
    <externalReference r:id="rId18"/>
  </externalReferences>
  <definedNames>
    <definedName name="C_1">'vacances scolaires'!$B$1:$B$65536</definedName>
    <definedName name="C_2">'vacances scolaires'!$C$1:$C$65536</definedName>
    <definedName name="choix_zone">'vacances scolaires'!$F$1</definedName>
    <definedName name="d">'vacances scolaires'!$E$1:$E$65536</definedName>
    <definedName name="Fériés">'Jours Fériés'!$E$3:$E$15</definedName>
    <definedName name="liste_Zones">'[1]vacances scolaires'!$Q$4:$Q$8</definedName>
    <definedName name="période">'vacances scolaires'!$A$12</definedName>
    <definedName name="V_1">'vacances scolaires'!$A$4:$IN$4</definedName>
    <definedName name="V_2">'vacances scolaires'!$A$5:$IN$5</definedName>
    <definedName name="V_3">'vacances scolaires'!$A$6:$IN$6</definedName>
    <definedName name="V_4">'vacances scolaires'!$A$7:$IN$7</definedName>
    <definedName name="V_5">'vacances scolaires'!$A$8:$IN$8</definedName>
    <definedName name="V_6">'vacances scolaires'!$A$9:$IN$9</definedName>
    <definedName name="Z">'vacances scolaires'!$G$11:$G$440</definedName>
    <definedName name="_xlnm.Print_Area" localSheetId="2">Août!$B$2:$N$40</definedName>
    <definedName name="_xlnm.Print_Area" localSheetId="10">Avril!$B$2:$N$39</definedName>
    <definedName name="_xlnm.Print_Area" localSheetId="6">Décembre!$B$2:$N$39</definedName>
    <definedName name="_xlnm.Print_Area" localSheetId="8">Février!$B$2:$N$39</definedName>
    <definedName name="_xlnm.Print_Area" localSheetId="7">Janvier!$B$2:$N$39</definedName>
    <definedName name="_xlnm.Print_Area" localSheetId="1">Juillet!$B$2:$N$39</definedName>
    <definedName name="_xlnm.Print_Area" localSheetId="12">Juin!$B$2:$N$39</definedName>
    <definedName name="_xlnm.Print_Area" localSheetId="11">Mai!$B$2:$N$39</definedName>
    <definedName name="_xlnm.Print_Area" localSheetId="9">Mars!$B$2:$N$39</definedName>
    <definedName name="_xlnm.Print_Area" localSheetId="5">Novembre!$B$2:$N$39</definedName>
    <definedName name="_xlnm.Print_Area" localSheetId="4">Octobre!$B$2:$N$39</definedName>
    <definedName name="_xlnm.Print_Area" localSheetId="3">Septembre!$B$2:$N$39</definedName>
  </definedNames>
  <calcPr calcId="144525"/>
</workbook>
</file>

<file path=xl/calcChain.xml><?xml version="1.0" encoding="utf-8"?>
<calcChain xmlns="http://schemas.openxmlformats.org/spreadsheetml/2006/main">
  <c r="L20" i="91" l="1"/>
  <c r="L21" i="91"/>
  <c r="L22" i="91"/>
  <c r="L23" i="91"/>
  <c r="L24" i="91"/>
  <c r="L25" i="91"/>
  <c r="L26" i="91"/>
  <c r="L27" i="91"/>
  <c r="L28" i="91"/>
  <c r="L29" i="91"/>
  <c r="L30" i="91"/>
  <c r="L31" i="91"/>
  <c r="L32" i="91"/>
  <c r="L33" i="91"/>
  <c r="L34" i="91"/>
  <c r="L35" i="91"/>
  <c r="L36" i="91"/>
  <c r="L37" i="91"/>
  <c r="L38" i="91"/>
  <c r="L39" i="91"/>
  <c r="L9" i="91"/>
  <c r="L10" i="91"/>
  <c r="L11" i="91"/>
  <c r="L12" i="91"/>
  <c r="L13" i="91"/>
  <c r="L14" i="91"/>
  <c r="L15" i="91"/>
  <c r="L16" i="91"/>
  <c r="L17" i="91"/>
  <c r="L18" i="91"/>
  <c r="L19" i="91"/>
  <c r="C2" i="116"/>
  <c r="B9" i="110" l="1"/>
  <c r="B10" i="110" s="1"/>
  <c r="B11" i="110" s="1"/>
  <c r="B12" i="110" s="1"/>
  <c r="B13" i="110" s="1"/>
  <c r="B14" i="110" s="1"/>
  <c r="B15" i="110" s="1"/>
  <c r="B16" i="110" s="1"/>
  <c r="B17" i="110" s="1"/>
  <c r="B18" i="110" s="1"/>
  <c r="B19" i="110" s="1"/>
  <c r="B20" i="110" s="1"/>
  <c r="B21" i="110" s="1"/>
  <c r="B22" i="110" s="1"/>
  <c r="B23" i="110" s="1"/>
  <c r="B24" i="110" s="1"/>
  <c r="B25" i="110" s="1"/>
  <c r="B26" i="110" s="1"/>
  <c r="B27" i="110" s="1"/>
  <c r="B28" i="110" s="1"/>
  <c r="B29" i="110" s="1"/>
  <c r="B30" i="110" s="1"/>
  <c r="B31" i="110" s="1"/>
  <c r="B32" i="110" s="1"/>
  <c r="B33" i="110" s="1"/>
  <c r="B34" i="110" s="1"/>
  <c r="B35" i="110" s="1"/>
  <c r="B36" i="110" s="1"/>
  <c r="B37" i="110" l="1"/>
  <c r="B38" i="110" s="1"/>
  <c r="B39" i="110" s="1"/>
  <c r="G16" i="100"/>
  <c r="M33" i="110"/>
  <c r="M32" i="110"/>
  <c r="M31" i="110"/>
  <c r="L11" i="109" l="1"/>
  <c r="L12" i="109"/>
  <c r="L13" i="109"/>
  <c r="L14" i="109"/>
  <c r="L15" i="109"/>
  <c r="L16" i="109"/>
  <c r="L17" i="109"/>
  <c r="L18" i="109"/>
  <c r="L19" i="109"/>
  <c r="L20" i="109"/>
  <c r="L21" i="109"/>
  <c r="L22" i="109"/>
  <c r="L23" i="109"/>
  <c r="L24" i="109"/>
  <c r="L25" i="109"/>
  <c r="L26" i="109"/>
  <c r="L27" i="109"/>
  <c r="L28" i="109"/>
  <c r="L29" i="109"/>
  <c r="L30" i="109"/>
  <c r="L31" i="109"/>
  <c r="L32" i="109"/>
  <c r="L33" i="109"/>
  <c r="L34" i="109"/>
  <c r="L35" i="109"/>
  <c r="L36" i="109"/>
  <c r="L37" i="109"/>
  <c r="L38" i="109"/>
  <c r="L10" i="109"/>
  <c r="L9" i="109"/>
  <c r="G11" i="109"/>
  <c r="G12" i="109"/>
  <c r="G13" i="109"/>
  <c r="G14" i="109"/>
  <c r="G15" i="109"/>
  <c r="G16" i="109"/>
  <c r="G17" i="109"/>
  <c r="G18" i="109"/>
  <c r="G19" i="109"/>
  <c r="G20" i="109"/>
  <c r="G21" i="109"/>
  <c r="G22" i="109"/>
  <c r="G23" i="109"/>
  <c r="G24" i="109"/>
  <c r="G25" i="109"/>
  <c r="G26" i="109"/>
  <c r="G27" i="109"/>
  <c r="G28" i="109"/>
  <c r="G29" i="109"/>
  <c r="G30" i="109"/>
  <c r="G31" i="109"/>
  <c r="G32" i="109"/>
  <c r="G33" i="109"/>
  <c r="G34" i="109"/>
  <c r="G35" i="109"/>
  <c r="G36" i="109"/>
  <c r="G37" i="109"/>
  <c r="G38" i="109"/>
  <c r="G10" i="109"/>
  <c r="G9" i="109"/>
  <c r="A8" i="114"/>
  <c r="A7" i="114"/>
  <c r="A6" i="114"/>
  <c r="A5" i="114"/>
  <c r="C9" i="114"/>
  <c r="A9" i="114" s="1"/>
  <c r="C6" i="114"/>
  <c r="C5" i="114"/>
  <c r="C4" i="114"/>
  <c r="A4" i="114" s="1"/>
  <c r="L11" i="106" l="1"/>
  <c r="L12" i="106"/>
  <c r="L13" i="106"/>
  <c r="L14" i="106"/>
  <c r="L15" i="106"/>
  <c r="L16" i="106"/>
  <c r="L17" i="106"/>
  <c r="L18" i="106"/>
  <c r="L19" i="106"/>
  <c r="L20" i="106"/>
  <c r="L21" i="106"/>
  <c r="L22" i="106"/>
  <c r="L23" i="106"/>
  <c r="L24" i="106"/>
  <c r="L25" i="106"/>
  <c r="L26" i="106"/>
  <c r="L27" i="106"/>
  <c r="L28" i="106"/>
  <c r="L29" i="106"/>
  <c r="L30" i="106"/>
  <c r="L31" i="106"/>
  <c r="L32" i="106"/>
  <c r="L33" i="106"/>
  <c r="L34" i="106"/>
  <c r="L35" i="106"/>
  <c r="L36" i="106"/>
  <c r="L37" i="106"/>
  <c r="L38" i="106"/>
  <c r="L39" i="106"/>
  <c r="L10" i="106"/>
  <c r="L9" i="106"/>
  <c r="G11" i="106"/>
  <c r="G12" i="106"/>
  <c r="G13" i="106"/>
  <c r="G14" i="106"/>
  <c r="G15" i="106"/>
  <c r="G16" i="106"/>
  <c r="G17" i="106"/>
  <c r="G18" i="106"/>
  <c r="G19" i="106"/>
  <c r="G20" i="106"/>
  <c r="G21" i="106"/>
  <c r="G22" i="106"/>
  <c r="G23" i="106"/>
  <c r="G24" i="106"/>
  <c r="G25" i="106"/>
  <c r="G26" i="106"/>
  <c r="G27" i="106"/>
  <c r="G28" i="106"/>
  <c r="G29" i="106"/>
  <c r="G30" i="106"/>
  <c r="G31" i="106"/>
  <c r="G32" i="106"/>
  <c r="G33" i="106"/>
  <c r="G34" i="106"/>
  <c r="G35" i="106"/>
  <c r="G36" i="106"/>
  <c r="G37" i="106"/>
  <c r="G38" i="106"/>
  <c r="G39" i="106"/>
  <c r="G10" i="106"/>
  <c r="G9" i="106"/>
  <c r="L9" i="105"/>
  <c r="L11" i="105"/>
  <c r="L12" i="105"/>
  <c r="L13" i="105"/>
  <c r="L14" i="105"/>
  <c r="L15" i="105"/>
  <c r="L16" i="105"/>
  <c r="L17" i="105"/>
  <c r="L18" i="105"/>
  <c r="L19" i="105"/>
  <c r="L20" i="105"/>
  <c r="L21" i="105"/>
  <c r="L22" i="105"/>
  <c r="L23" i="105"/>
  <c r="L24" i="105"/>
  <c r="L25" i="105"/>
  <c r="L26" i="105"/>
  <c r="L27" i="105"/>
  <c r="L28" i="105"/>
  <c r="L29" i="105"/>
  <c r="L30" i="105"/>
  <c r="L31" i="105"/>
  <c r="L32" i="105"/>
  <c r="L33" i="105"/>
  <c r="L34" i="105"/>
  <c r="L35" i="105"/>
  <c r="L36" i="105"/>
  <c r="L37" i="105"/>
  <c r="L38" i="105"/>
  <c r="L39" i="105"/>
  <c r="L10" i="105"/>
  <c r="G11" i="105"/>
  <c r="G12" i="105"/>
  <c r="G13" i="105"/>
  <c r="G14" i="105"/>
  <c r="G15" i="105"/>
  <c r="G16" i="105"/>
  <c r="G17" i="105"/>
  <c r="G18" i="105"/>
  <c r="G19" i="105"/>
  <c r="G20" i="105"/>
  <c r="G21" i="105"/>
  <c r="G22" i="105"/>
  <c r="G23" i="105"/>
  <c r="G24" i="105"/>
  <c r="G25" i="105"/>
  <c r="G26" i="105"/>
  <c r="G27" i="105"/>
  <c r="G28" i="105"/>
  <c r="G29" i="105"/>
  <c r="G30" i="105"/>
  <c r="G31" i="105"/>
  <c r="G32" i="105"/>
  <c r="G33" i="105"/>
  <c r="G34" i="105"/>
  <c r="G35" i="105"/>
  <c r="G36" i="105"/>
  <c r="G37" i="105"/>
  <c r="G38" i="105"/>
  <c r="G39" i="105"/>
  <c r="G10" i="105"/>
  <c r="G9" i="105"/>
  <c r="L11" i="104"/>
  <c r="L12" i="104"/>
  <c r="L13" i="104"/>
  <c r="L14" i="104"/>
  <c r="L15" i="104"/>
  <c r="L16" i="104"/>
  <c r="L17" i="104"/>
  <c r="L18" i="104"/>
  <c r="L19" i="104"/>
  <c r="L20" i="104"/>
  <c r="L21" i="104"/>
  <c r="L22" i="104"/>
  <c r="L23" i="104"/>
  <c r="L24" i="104"/>
  <c r="L25" i="104"/>
  <c r="L26" i="104"/>
  <c r="L27" i="104"/>
  <c r="L28" i="104"/>
  <c r="L29" i="104"/>
  <c r="L30" i="104"/>
  <c r="L31" i="104"/>
  <c r="L32" i="104"/>
  <c r="L33" i="104"/>
  <c r="L34" i="104"/>
  <c r="L35" i="104"/>
  <c r="L36" i="104"/>
  <c r="L37" i="104"/>
  <c r="L38" i="104"/>
  <c r="L39" i="104"/>
  <c r="L10" i="104"/>
  <c r="L9" i="104"/>
  <c r="G11" i="104"/>
  <c r="G12" i="104"/>
  <c r="G13" i="104"/>
  <c r="G14" i="104"/>
  <c r="G15" i="104"/>
  <c r="G16" i="104"/>
  <c r="G17" i="104"/>
  <c r="G18" i="104"/>
  <c r="G19" i="104"/>
  <c r="G20" i="104"/>
  <c r="G21" i="104"/>
  <c r="G22" i="104"/>
  <c r="G23" i="104"/>
  <c r="G24" i="104"/>
  <c r="G25" i="104"/>
  <c r="G26" i="104"/>
  <c r="G27" i="104"/>
  <c r="G28" i="104"/>
  <c r="G29" i="104"/>
  <c r="G30" i="104"/>
  <c r="G31" i="104"/>
  <c r="G32" i="104"/>
  <c r="G33" i="104"/>
  <c r="G34" i="104"/>
  <c r="G35" i="104"/>
  <c r="G36" i="104"/>
  <c r="G37" i="104"/>
  <c r="G38" i="104"/>
  <c r="G39" i="104"/>
  <c r="G10" i="104"/>
  <c r="G9" i="104"/>
  <c r="L11" i="103"/>
  <c r="L12" i="103"/>
  <c r="L13" i="103"/>
  <c r="L14" i="103"/>
  <c r="L15" i="103"/>
  <c r="L16" i="103"/>
  <c r="L17" i="103"/>
  <c r="L18" i="103"/>
  <c r="L19" i="103"/>
  <c r="L20" i="103"/>
  <c r="L21" i="103"/>
  <c r="L22" i="103"/>
  <c r="L23" i="103"/>
  <c r="L24" i="103"/>
  <c r="L25" i="103"/>
  <c r="L26" i="103"/>
  <c r="L27" i="103"/>
  <c r="L28" i="103"/>
  <c r="L29" i="103"/>
  <c r="L30" i="103"/>
  <c r="L31" i="103"/>
  <c r="L32" i="103"/>
  <c r="L33" i="103"/>
  <c r="L34" i="103"/>
  <c r="L35" i="103"/>
  <c r="L36" i="103"/>
  <c r="L37" i="103"/>
  <c r="L10" i="103"/>
  <c r="L9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10" i="103"/>
  <c r="G9" i="103"/>
  <c r="L11" i="102"/>
  <c r="L12" i="102"/>
  <c r="L13" i="102"/>
  <c r="L14" i="102"/>
  <c r="L15" i="102"/>
  <c r="L16" i="102"/>
  <c r="L17" i="102"/>
  <c r="L18" i="102"/>
  <c r="L19" i="102"/>
  <c r="L20" i="102"/>
  <c r="L21" i="102"/>
  <c r="L22" i="102"/>
  <c r="L23" i="102"/>
  <c r="L24" i="102"/>
  <c r="L25" i="102"/>
  <c r="L26" i="102"/>
  <c r="L27" i="102"/>
  <c r="L28" i="102"/>
  <c r="L29" i="102"/>
  <c r="L30" i="102"/>
  <c r="L31" i="102"/>
  <c r="L32" i="102"/>
  <c r="L33" i="102"/>
  <c r="L34" i="102"/>
  <c r="L35" i="102"/>
  <c r="L36" i="102"/>
  <c r="L37" i="102"/>
  <c r="L38" i="102"/>
  <c r="L39" i="102"/>
  <c r="L10" i="102"/>
  <c r="L9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G39" i="102"/>
  <c r="G10" i="102"/>
  <c r="G9" i="102"/>
  <c r="L11" i="101"/>
  <c r="L12" i="101"/>
  <c r="L13" i="101"/>
  <c r="L14" i="101"/>
  <c r="L15" i="101"/>
  <c r="L16" i="101"/>
  <c r="L17" i="101"/>
  <c r="L18" i="101"/>
  <c r="L19" i="101"/>
  <c r="L20" i="101"/>
  <c r="L21" i="101"/>
  <c r="L22" i="101"/>
  <c r="L23" i="101"/>
  <c r="L24" i="101"/>
  <c r="L25" i="101"/>
  <c r="L26" i="101"/>
  <c r="L27" i="101"/>
  <c r="L28" i="101"/>
  <c r="L29" i="101"/>
  <c r="L30" i="101"/>
  <c r="L31" i="101"/>
  <c r="L32" i="101"/>
  <c r="L33" i="101"/>
  <c r="L34" i="101"/>
  <c r="L35" i="101"/>
  <c r="L36" i="101"/>
  <c r="L37" i="101"/>
  <c r="L38" i="101"/>
  <c r="L39" i="101"/>
  <c r="L10" i="101"/>
  <c r="L9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10" i="101"/>
  <c r="G9" i="101"/>
  <c r="L11" i="100"/>
  <c r="L12" i="100"/>
  <c r="L13" i="100"/>
  <c r="L14" i="100"/>
  <c r="L15" i="100"/>
  <c r="L16" i="100"/>
  <c r="L17" i="100"/>
  <c r="L18" i="100"/>
  <c r="L19" i="100"/>
  <c r="L20" i="100"/>
  <c r="L21" i="100"/>
  <c r="L22" i="100"/>
  <c r="L23" i="100"/>
  <c r="L24" i="100"/>
  <c r="L25" i="100"/>
  <c r="L26" i="100"/>
  <c r="L27" i="100"/>
  <c r="L28" i="100"/>
  <c r="L29" i="100"/>
  <c r="L30" i="100"/>
  <c r="L31" i="100"/>
  <c r="L32" i="100"/>
  <c r="L33" i="100"/>
  <c r="L34" i="100"/>
  <c r="L35" i="100"/>
  <c r="L36" i="100"/>
  <c r="L37" i="100"/>
  <c r="L38" i="100"/>
  <c r="L39" i="100"/>
  <c r="L10" i="100"/>
  <c r="L9" i="100"/>
  <c r="G11" i="100"/>
  <c r="G12" i="100"/>
  <c r="G13" i="100"/>
  <c r="G14" i="100"/>
  <c r="G15" i="100"/>
  <c r="G17" i="100"/>
  <c r="G18" i="100"/>
  <c r="G19" i="100"/>
  <c r="G20" i="100"/>
  <c r="G21" i="100"/>
  <c r="G22" i="100"/>
  <c r="G23" i="100"/>
  <c r="G24" i="100"/>
  <c r="G25" i="100"/>
  <c r="G26" i="100"/>
  <c r="G27" i="100"/>
  <c r="G28" i="100"/>
  <c r="G29" i="100"/>
  <c r="G30" i="100"/>
  <c r="G31" i="100"/>
  <c r="G32" i="100"/>
  <c r="G33" i="100"/>
  <c r="G34" i="100"/>
  <c r="G35" i="100"/>
  <c r="G36" i="100"/>
  <c r="G37" i="100"/>
  <c r="G38" i="100"/>
  <c r="G39" i="100"/>
  <c r="G10" i="100"/>
  <c r="G9" i="100"/>
  <c r="G11" i="99"/>
  <c r="G12" i="99"/>
  <c r="G13" i="99"/>
  <c r="G14" i="99"/>
  <c r="G15" i="99"/>
  <c r="G16" i="99"/>
  <c r="G17" i="99"/>
  <c r="G18" i="99"/>
  <c r="G19" i="99"/>
  <c r="G20" i="99"/>
  <c r="G21" i="99"/>
  <c r="G22" i="99"/>
  <c r="G23" i="99"/>
  <c r="G24" i="99"/>
  <c r="G25" i="99"/>
  <c r="G26" i="99"/>
  <c r="G27" i="99"/>
  <c r="G28" i="99"/>
  <c r="G29" i="99"/>
  <c r="G30" i="99"/>
  <c r="G31" i="99"/>
  <c r="G32" i="99"/>
  <c r="G33" i="99"/>
  <c r="G34" i="99"/>
  <c r="G35" i="99"/>
  <c r="G36" i="99"/>
  <c r="G37" i="99"/>
  <c r="G38" i="99"/>
  <c r="G39" i="99"/>
  <c r="G10" i="99"/>
  <c r="G9" i="99"/>
  <c r="G11" i="98"/>
  <c r="G12" i="98"/>
  <c r="G13" i="98"/>
  <c r="G14" i="98"/>
  <c r="G15" i="98"/>
  <c r="G16" i="98"/>
  <c r="G17" i="98"/>
  <c r="G18" i="98"/>
  <c r="G19" i="98"/>
  <c r="G20" i="98"/>
  <c r="G21" i="98"/>
  <c r="G22" i="98"/>
  <c r="G23" i="98"/>
  <c r="G24" i="98"/>
  <c r="G25" i="98"/>
  <c r="G26" i="98"/>
  <c r="G27" i="98"/>
  <c r="G28" i="98"/>
  <c r="G29" i="98"/>
  <c r="G30" i="98"/>
  <c r="G31" i="98"/>
  <c r="G32" i="98"/>
  <c r="G33" i="98"/>
  <c r="G34" i="98"/>
  <c r="G35" i="98"/>
  <c r="G36" i="98"/>
  <c r="G37" i="98"/>
  <c r="G38" i="98"/>
  <c r="G39" i="98"/>
  <c r="G10" i="98"/>
  <c r="G9" i="98"/>
  <c r="G39" i="103"/>
  <c r="G38" i="103"/>
  <c r="G39" i="109"/>
  <c r="G11" i="91"/>
  <c r="G12" i="91"/>
  <c r="G13" i="91"/>
  <c r="G14" i="91"/>
  <c r="G15" i="91"/>
  <c r="G16" i="91"/>
  <c r="G17" i="91"/>
  <c r="G18" i="91"/>
  <c r="G19" i="91"/>
  <c r="G20" i="91"/>
  <c r="G21" i="91"/>
  <c r="G22" i="91"/>
  <c r="G23" i="91"/>
  <c r="G24" i="91"/>
  <c r="G25" i="91"/>
  <c r="G26" i="91"/>
  <c r="G27" i="91"/>
  <c r="G28" i="91"/>
  <c r="G29" i="91"/>
  <c r="G30" i="91"/>
  <c r="G31" i="91"/>
  <c r="G32" i="91"/>
  <c r="G33" i="91"/>
  <c r="G34" i="91"/>
  <c r="G35" i="91"/>
  <c r="G36" i="91"/>
  <c r="G37" i="91"/>
  <c r="G38" i="91"/>
  <c r="G39" i="91"/>
  <c r="G10" i="91"/>
  <c r="L11" i="99" l="1"/>
  <c r="L12" i="99"/>
  <c r="L13" i="99"/>
  <c r="L14" i="99"/>
  <c r="L15" i="99"/>
  <c r="L16" i="99"/>
  <c r="L17" i="99"/>
  <c r="L18" i="99"/>
  <c r="L19" i="99"/>
  <c r="L20" i="99"/>
  <c r="L21" i="99"/>
  <c r="L22" i="99"/>
  <c r="L23" i="99"/>
  <c r="L24" i="99"/>
  <c r="L25" i="99"/>
  <c r="L26" i="99"/>
  <c r="L27" i="99"/>
  <c r="L28" i="99"/>
  <c r="L29" i="99"/>
  <c r="L30" i="99"/>
  <c r="L31" i="99"/>
  <c r="L32" i="99"/>
  <c r="L33" i="99"/>
  <c r="L34" i="99"/>
  <c r="L35" i="99"/>
  <c r="L36" i="99"/>
  <c r="L37" i="99"/>
  <c r="L38" i="99"/>
  <c r="L39" i="99"/>
  <c r="L9" i="99"/>
  <c r="L10" i="99"/>
  <c r="L11" i="98"/>
  <c r="L12" i="98"/>
  <c r="L13" i="98"/>
  <c r="L14" i="98"/>
  <c r="L15" i="98"/>
  <c r="L16" i="98"/>
  <c r="L17" i="98"/>
  <c r="L18" i="98"/>
  <c r="L19" i="98"/>
  <c r="L20" i="98"/>
  <c r="L21" i="98"/>
  <c r="L22" i="98"/>
  <c r="L23" i="98"/>
  <c r="L24" i="98"/>
  <c r="L25" i="98"/>
  <c r="L26" i="98"/>
  <c r="L27" i="98"/>
  <c r="L28" i="98"/>
  <c r="L29" i="98"/>
  <c r="L30" i="98"/>
  <c r="L31" i="98"/>
  <c r="L32" i="98"/>
  <c r="L33" i="98"/>
  <c r="L34" i="98"/>
  <c r="L35" i="98"/>
  <c r="L36" i="98"/>
  <c r="L37" i="98"/>
  <c r="L38" i="98"/>
  <c r="L39" i="98"/>
  <c r="L10" i="98"/>
  <c r="L9" i="98"/>
  <c r="G9" i="91"/>
  <c r="L11" i="110"/>
  <c r="L12" i="110"/>
  <c r="L13" i="110"/>
  <c r="L14" i="110"/>
  <c r="L15" i="110"/>
  <c r="L16" i="110"/>
  <c r="L17" i="110"/>
  <c r="L18" i="110"/>
  <c r="L19" i="110"/>
  <c r="L20" i="110"/>
  <c r="L21" i="110"/>
  <c r="L22" i="110"/>
  <c r="L23" i="110"/>
  <c r="L24" i="110"/>
  <c r="L25" i="110"/>
  <c r="L26" i="110"/>
  <c r="L27" i="110"/>
  <c r="L28" i="110"/>
  <c r="L29" i="110"/>
  <c r="L30" i="110"/>
  <c r="L31" i="110"/>
  <c r="L32" i="110"/>
  <c r="L33" i="110"/>
  <c r="L34" i="110"/>
  <c r="L35" i="110"/>
  <c r="L36" i="110"/>
  <c r="L37" i="110"/>
  <c r="L38" i="110"/>
  <c r="L39" i="110"/>
  <c r="L10" i="110"/>
  <c r="L9" i="110"/>
  <c r="B2" i="116"/>
  <c r="V2" i="116" s="1"/>
  <c r="D2" i="116"/>
  <c r="R2" i="116"/>
  <c r="J2" i="116"/>
  <c r="H2" i="116"/>
  <c r="L2" i="116" l="1"/>
  <c r="T2" i="116"/>
  <c r="N2" i="116"/>
  <c r="X2" i="116"/>
  <c r="P2" i="116"/>
  <c r="C8" i="114"/>
  <c r="I7" i="114"/>
  <c r="C7" i="114"/>
  <c r="U8" i="110" l="1"/>
  <c r="V8" i="110" s="1"/>
  <c r="B4" i="91"/>
  <c r="B9" i="91" s="1"/>
  <c r="B10" i="91" s="1"/>
  <c r="B11" i="91" s="1"/>
  <c r="B12" i="91" s="1"/>
  <c r="B13" i="91" s="1"/>
  <c r="B14" i="91" s="1"/>
  <c r="B15" i="91" s="1"/>
  <c r="B16" i="91" s="1"/>
  <c r="B17" i="91" s="1"/>
  <c r="B18" i="91" s="1"/>
  <c r="B19" i="91" s="1"/>
  <c r="B20" i="91" s="1"/>
  <c r="B21" i="91" s="1"/>
  <c r="B22" i="91" s="1"/>
  <c r="B23" i="91" s="1"/>
  <c r="B24" i="91" s="1"/>
  <c r="B25" i="91" s="1"/>
  <c r="B26" i="91" s="1"/>
  <c r="B27" i="91" s="1"/>
  <c r="B28" i="91" s="1"/>
  <c r="B29" i="91" s="1"/>
  <c r="B30" i="91" s="1"/>
  <c r="B31" i="91" s="1"/>
  <c r="B32" i="91" s="1"/>
  <c r="B33" i="91" s="1"/>
  <c r="B34" i="91" s="1"/>
  <c r="B35" i="91" s="1"/>
  <c r="B36" i="91" s="1"/>
  <c r="B37" i="91" l="1"/>
  <c r="B38" i="91" s="1"/>
  <c r="B39" i="91" s="1"/>
  <c r="F2" i="116"/>
  <c r="W8" i="110"/>
  <c r="B4" i="98"/>
  <c r="B9" i="98" s="1"/>
  <c r="B10" i="98" s="1"/>
  <c r="B11" i="98" s="1"/>
  <c r="B12" i="98" s="1"/>
  <c r="B13" i="98" s="1"/>
  <c r="B14" i="98" s="1"/>
  <c r="B15" i="98" s="1"/>
  <c r="B16" i="98" s="1"/>
  <c r="B17" i="98" s="1"/>
  <c r="B18" i="98" s="1"/>
  <c r="B19" i="98" s="1"/>
  <c r="B20" i="98" s="1"/>
  <c r="B21" i="98" s="1"/>
  <c r="B22" i="98" s="1"/>
  <c r="B23" i="98" s="1"/>
  <c r="B24" i="98" s="1"/>
  <c r="B25" i="98" s="1"/>
  <c r="B26" i="98" s="1"/>
  <c r="B27" i="98" s="1"/>
  <c r="B28" i="98" s="1"/>
  <c r="B29" i="98" s="1"/>
  <c r="B30" i="98" s="1"/>
  <c r="B31" i="98" s="1"/>
  <c r="B32" i="98" s="1"/>
  <c r="B33" i="98" s="1"/>
  <c r="B34" i="98" s="1"/>
  <c r="B35" i="98" s="1"/>
  <c r="B36" i="98" s="1"/>
  <c r="E10" i="114"/>
  <c r="B2" i="91"/>
  <c r="B39" i="98" l="1"/>
  <c r="B37" i="98"/>
  <c r="B38" i="98" s="1"/>
  <c r="B4" i="99"/>
  <c r="B9" i="99" s="1"/>
  <c r="B10" i="99" s="1"/>
  <c r="B11" i="99" s="1"/>
  <c r="B12" i="99" s="1"/>
  <c r="B13" i="99" s="1"/>
  <c r="B14" i="99" s="1"/>
  <c r="B15" i="99" s="1"/>
  <c r="B16" i="99" s="1"/>
  <c r="B17" i="99" s="1"/>
  <c r="B18" i="99" s="1"/>
  <c r="B19" i="99" s="1"/>
  <c r="B20" i="99" s="1"/>
  <c r="B21" i="99" s="1"/>
  <c r="B22" i="99" s="1"/>
  <c r="B23" i="99" s="1"/>
  <c r="B24" i="99" s="1"/>
  <c r="B25" i="99" s="1"/>
  <c r="B26" i="99" s="1"/>
  <c r="B27" i="99" s="1"/>
  <c r="B28" i="99" s="1"/>
  <c r="B29" i="99" s="1"/>
  <c r="B30" i="99" s="1"/>
  <c r="B31" i="99" s="1"/>
  <c r="B32" i="99" s="1"/>
  <c r="B33" i="99" s="1"/>
  <c r="B34" i="99" s="1"/>
  <c r="B35" i="99" s="1"/>
  <c r="B36" i="99" s="1"/>
  <c r="B37" i="99" s="1"/>
  <c r="B38" i="99" s="1"/>
  <c r="B39" i="99" s="1"/>
  <c r="F9" i="98"/>
  <c r="F10" i="98" s="1"/>
  <c r="F11" i="98" s="1"/>
  <c r="F12" i="98" s="1"/>
  <c r="F13" i="98" s="1"/>
  <c r="F14" i="98" s="1"/>
  <c r="F15" i="98" s="1"/>
  <c r="F16" i="98" s="1"/>
  <c r="F17" i="98" s="1"/>
  <c r="F18" i="98" s="1"/>
  <c r="F19" i="98" s="1"/>
  <c r="F20" i="98" s="1"/>
  <c r="F21" i="98" s="1"/>
  <c r="F22" i="98" s="1"/>
  <c r="F23" i="98" s="1"/>
  <c r="F24" i="98" s="1"/>
  <c r="F25" i="98" s="1"/>
  <c r="F26" i="98" s="1"/>
  <c r="F27" i="98" s="1"/>
  <c r="F28" i="98" s="1"/>
  <c r="F29" i="98" s="1"/>
  <c r="F30" i="98" s="1"/>
  <c r="F31" i="98" s="1"/>
  <c r="F32" i="98" s="1"/>
  <c r="F33" i="98" s="1"/>
  <c r="F34" i="98" s="1"/>
  <c r="F35" i="98" s="1"/>
  <c r="F36" i="98" s="1"/>
  <c r="E11" i="114"/>
  <c r="G10" i="114"/>
  <c r="K9" i="110"/>
  <c r="F9" i="110"/>
  <c r="F37" i="98" l="1"/>
  <c r="F38" i="98" s="1"/>
  <c r="F39" i="98"/>
  <c r="B4" i="100"/>
  <c r="F9" i="99"/>
  <c r="F10" i="99" s="1"/>
  <c r="F11" i="99" s="1"/>
  <c r="F12" i="99" s="1"/>
  <c r="F13" i="99" s="1"/>
  <c r="F14" i="99" s="1"/>
  <c r="F15" i="99" s="1"/>
  <c r="F16" i="99" s="1"/>
  <c r="F17" i="99" s="1"/>
  <c r="F18" i="99" s="1"/>
  <c r="F19" i="99" s="1"/>
  <c r="F20" i="99" s="1"/>
  <c r="F21" i="99" s="1"/>
  <c r="F22" i="99" s="1"/>
  <c r="F23" i="99" s="1"/>
  <c r="F24" i="99" s="1"/>
  <c r="F25" i="99" s="1"/>
  <c r="F26" i="99" s="1"/>
  <c r="F27" i="99" s="1"/>
  <c r="F28" i="99" s="1"/>
  <c r="F29" i="99" s="1"/>
  <c r="F30" i="99" s="1"/>
  <c r="F31" i="99" s="1"/>
  <c r="F32" i="99" s="1"/>
  <c r="F33" i="99" s="1"/>
  <c r="F34" i="99" s="1"/>
  <c r="F35" i="99" s="1"/>
  <c r="F36" i="99" s="1"/>
  <c r="F37" i="99" s="1"/>
  <c r="F38" i="99" s="1"/>
  <c r="F39" i="99" s="1"/>
  <c r="G11" i="114"/>
  <c r="E12" i="114"/>
  <c r="B2" i="99"/>
  <c r="B9" i="100" l="1"/>
  <c r="B10" i="100" s="1"/>
  <c r="B11" i="100" s="1"/>
  <c r="B12" i="100" s="1"/>
  <c r="B13" i="100" s="1"/>
  <c r="B14" i="100" s="1"/>
  <c r="B15" i="100" s="1"/>
  <c r="B16" i="100" s="1"/>
  <c r="B17" i="100" s="1"/>
  <c r="B18" i="100" s="1"/>
  <c r="B19" i="100" s="1"/>
  <c r="B20" i="100" s="1"/>
  <c r="B21" i="100" s="1"/>
  <c r="B22" i="100" s="1"/>
  <c r="B23" i="100" s="1"/>
  <c r="B24" i="100" s="1"/>
  <c r="B25" i="100" s="1"/>
  <c r="B26" i="100" s="1"/>
  <c r="B27" i="100" s="1"/>
  <c r="B28" i="100" s="1"/>
  <c r="B29" i="100" s="1"/>
  <c r="B30" i="100" s="1"/>
  <c r="B31" i="100" s="1"/>
  <c r="B32" i="100" s="1"/>
  <c r="B33" i="100" s="1"/>
  <c r="B34" i="100" s="1"/>
  <c r="B35" i="100" s="1"/>
  <c r="B36" i="100" s="1"/>
  <c r="B39" i="100" s="1"/>
  <c r="K9" i="100"/>
  <c r="K10" i="100" s="1"/>
  <c r="K11" i="100" s="1"/>
  <c r="K12" i="100" s="1"/>
  <c r="K13" i="100" s="1"/>
  <c r="K14" i="100" s="1"/>
  <c r="K15" i="100" s="1"/>
  <c r="K16" i="100" s="1"/>
  <c r="K17" i="100" s="1"/>
  <c r="K18" i="100" s="1"/>
  <c r="K19" i="100" s="1"/>
  <c r="K20" i="100" s="1"/>
  <c r="K21" i="100" s="1"/>
  <c r="K22" i="100" s="1"/>
  <c r="K23" i="100" s="1"/>
  <c r="K24" i="100" s="1"/>
  <c r="K25" i="100" s="1"/>
  <c r="K26" i="100" s="1"/>
  <c r="K27" i="100" s="1"/>
  <c r="K28" i="100" s="1"/>
  <c r="K29" i="100" s="1"/>
  <c r="K30" i="100" s="1"/>
  <c r="K31" i="100" s="1"/>
  <c r="K32" i="100" s="1"/>
  <c r="K33" i="100" s="1"/>
  <c r="K34" i="100" s="1"/>
  <c r="K35" i="100" s="1"/>
  <c r="K36" i="100" s="1"/>
  <c r="K37" i="100" s="1"/>
  <c r="K38" i="100" s="1"/>
  <c r="B4" i="101"/>
  <c r="B9" i="101" s="1"/>
  <c r="B10" i="101" s="1"/>
  <c r="B11" i="101" s="1"/>
  <c r="B12" i="101" s="1"/>
  <c r="B13" i="101" s="1"/>
  <c r="B14" i="101" s="1"/>
  <c r="B15" i="101" s="1"/>
  <c r="B16" i="101" s="1"/>
  <c r="B17" i="101" s="1"/>
  <c r="B18" i="101" s="1"/>
  <c r="B19" i="101" s="1"/>
  <c r="B20" i="101" s="1"/>
  <c r="B21" i="101" s="1"/>
  <c r="B22" i="101" s="1"/>
  <c r="B23" i="101" s="1"/>
  <c r="B24" i="101" s="1"/>
  <c r="B25" i="101" s="1"/>
  <c r="B26" i="101" s="1"/>
  <c r="B27" i="101" s="1"/>
  <c r="B28" i="101" s="1"/>
  <c r="B29" i="101" s="1"/>
  <c r="B30" i="101" s="1"/>
  <c r="B31" i="101" s="1"/>
  <c r="B32" i="101" s="1"/>
  <c r="B33" i="101" s="1"/>
  <c r="B34" i="101" s="1"/>
  <c r="B35" i="101" s="1"/>
  <c r="B36" i="101" s="1"/>
  <c r="B37" i="101" s="1"/>
  <c r="B38" i="101" s="1"/>
  <c r="B39" i="101" s="1"/>
  <c r="F9" i="100"/>
  <c r="F10" i="100" s="1"/>
  <c r="F11" i="100" s="1"/>
  <c r="F12" i="100" s="1"/>
  <c r="F13" i="100" s="1"/>
  <c r="F14" i="100" s="1"/>
  <c r="F15" i="100" s="1"/>
  <c r="F16" i="100" s="1"/>
  <c r="F17" i="100" s="1"/>
  <c r="F18" i="100" s="1"/>
  <c r="F19" i="100" s="1"/>
  <c r="F20" i="100" s="1"/>
  <c r="F21" i="100" s="1"/>
  <c r="F22" i="100" s="1"/>
  <c r="F23" i="100" s="1"/>
  <c r="F24" i="100" s="1"/>
  <c r="F25" i="100" s="1"/>
  <c r="F26" i="100" s="1"/>
  <c r="F27" i="100" s="1"/>
  <c r="F28" i="100" s="1"/>
  <c r="F29" i="100" s="1"/>
  <c r="F30" i="100" s="1"/>
  <c r="F31" i="100" s="1"/>
  <c r="F32" i="100" s="1"/>
  <c r="F33" i="100" s="1"/>
  <c r="F34" i="100" s="1"/>
  <c r="F35" i="100" s="1"/>
  <c r="F36" i="100" s="1"/>
  <c r="E13" i="114"/>
  <c r="G12" i="114"/>
  <c r="B2" i="98"/>
  <c r="B2" i="106"/>
  <c r="B2" i="104"/>
  <c r="B2" i="102"/>
  <c r="B2" i="100"/>
  <c r="B2" i="109"/>
  <c r="B2" i="105"/>
  <c r="B2" i="103"/>
  <c r="B2" i="101"/>
  <c r="I30" i="109"/>
  <c r="H39" i="106"/>
  <c r="H35" i="105"/>
  <c r="I39" i="105"/>
  <c r="H14" i="102"/>
  <c r="H23" i="101"/>
  <c r="H27" i="101"/>
  <c r="H31" i="101"/>
  <c r="H35" i="101"/>
  <c r="I38" i="101"/>
  <c r="H11" i="100"/>
  <c r="H13" i="100"/>
  <c r="I14" i="100"/>
  <c r="H15" i="100"/>
  <c r="I16" i="100"/>
  <c r="I17" i="100"/>
  <c r="I18" i="100"/>
  <c r="H19" i="100"/>
  <c r="I20" i="100"/>
  <c r="I21" i="100"/>
  <c r="I22" i="100"/>
  <c r="H24" i="100"/>
  <c r="H25" i="100"/>
  <c r="I26" i="100"/>
  <c r="H28" i="100"/>
  <c r="H29" i="100"/>
  <c r="I30" i="100"/>
  <c r="I31" i="100"/>
  <c r="H32" i="100"/>
  <c r="I33" i="100"/>
  <c r="I34" i="100"/>
  <c r="I35" i="100"/>
  <c r="H36" i="100"/>
  <c r="I37" i="100"/>
  <c r="I38" i="100"/>
  <c r="H39" i="100"/>
  <c r="H9" i="100"/>
  <c r="I20" i="99"/>
  <c r="I24" i="99"/>
  <c r="I28" i="99"/>
  <c r="H29" i="99"/>
  <c r="H33" i="99"/>
  <c r="I35" i="98"/>
  <c r="I27" i="98"/>
  <c r="H38" i="100"/>
  <c r="H37" i="100"/>
  <c r="H35" i="100"/>
  <c r="H33" i="100"/>
  <c r="H31" i="100"/>
  <c r="I29" i="100"/>
  <c r="I27" i="100"/>
  <c r="H27" i="100"/>
  <c r="I25" i="100"/>
  <c r="I23" i="100"/>
  <c r="H23" i="100"/>
  <c r="H22" i="100"/>
  <c r="H20" i="100"/>
  <c r="I19" i="100"/>
  <c r="H16" i="100"/>
  <c r="I15" i="100"/>
  <c r="I13" i="100"/>
  <c r="I12" i="100"/>
  <c r="H12" i="100"/>
  <c r="I10" i="100"/>
  <c r="H10" i="100"/>
  <c r="I9" i="100"/>
  <c r="I39" i="101"/>
  <c r="H39" i="101"/>
  <c r="I37" i="101"/>
  <c r="H37" i="101"/>
  <c r="I36" i="101"/>
  <c r="H36" i="101"/>
  <c r="I35" i="101"/>
  <c r="I34" i="101"/>
  <c r="H34" i="101"/>
  <c r="I33" i="101"/>
  <c r="H33" i="101"/>
  <c r="I32" i="101"/>
  <c r="H32" i="101"/>
  <c r="I31" i="101"/>
  <c r="I30" i="101"/>
  <c r="H30" i="101"/>
  <c r="I29" i="101"/>
  <c r="H29" i="101"/>
  <c r="I28" i="101"/>
  <c r="H28" i="101"/>
  <c r="I27" i="101"/>
  <c r="I26" i="101"/>
  <c r="H26" i="101"/>
  <c r="I25" i="101"/>
  <c r="H25" i="101"/>
  <c r="I24" i="101"/>
  <c r="H24" i="101"/>
  <c r="I23" i="101"/>
  <c r="I22" i="101"/>
  <c r="H22" i="101"/>
  <c r="I21" i="101"/>
  <c r="H21" i="101"/>
  <c r="I20" i="101"/>
  <c r="H20" i="101"/>
  <c r="I19" i="101"/>
  <c r="H19" i="101"/>
  <c r="I18" i="101"/>
  <c r="H18" i="101"/>
  <c r="I17" i="101"/>
  <c r="H17" i="101"/>
  <c r="I16" i="101"/>
  <c r="H16" i="101"/>
  <c r="I15" i="101"/>
  <c r="H15" i="101"/>
  <c r="I14" i="101"/>
  <c r="H14" i="101"/>
  <c r="I13" i="101"/>
  <c r="H13" i="101"/>
  <c r="I12" i="101"/>
  <c r="H12" i="101"/>
  <c r="I11" i="101"/>
  <c r="H11" i="101"/>
  <c r="I10" i="101"/>
  <c r="H10" i="101"/>
  <c r="I9" i="101"/>
  <c r="H9" i="101"/>
  <c r="I39" i="102"/>
  <c r="H39" i="102"/>
  <c r="I38" i="102"/>
  <c r="H38" i="102"/>
  <c r="I37" i="102"/>
  <c r="H37" i="102"/>
  <c r="I36" i="102"/>
  <c r="H36" i="102"/>
  <c r="I35" i="102"/>
  <c r="H35" i="102"/>
  <c r="I34" i="102"/>
  <c r="H34" i="102"/>
  <c r="I33" i="102"/>
  <c r="H33" i="102"/>
  <c r="I32" i="102"/>
  <c r="H32" i="102"/>
  <c r="I31" i="102"/>
  <c r="H31" i="102"/>
  <c r="I30" i="102"/>
  <c r="H30" i="102"/>
  <c r="I29" i="102"/>
  <c r="H29" i="102"/>
  <c r="I28" i="102"/>
  <c r="H28" i="102"/>
  <c r="I27" i="102"/>
  <c r="H27" i="102"/>
  <c r="I26" i="102"/>
  <c r="H26" i="102"/>
  <c r="I25" i="102"/>
  <c r="H25" i="102"/>
  <c r="I24" i="102"/>
  <c r="H24" i="102"/>
  <c r="I23" i="102"/>
  <c r="H23" i="102"/>
  <c r="I22" i="102"/>
  <c r="H22" i="102"/>
  <c r="I21" i="102"/>
  <c r="H21" i="102"/>
  <c r="I20" i="102"/>
  <c r="H20" i="102"/>
  <c r="I19" i="102"/>
  <c r="H19" i="102"/>
  <c r="I18" i="102"/>
  <c r="H18" i="102"/>
  <c r="I17" i="102"/>
  <c r="H17" i="102"/>
  <c r="I16" i="102"/>
  <c r="H16" i="102"/>
  <c r="I15" i="102"/>
  <c r="H15" i="102"/>
  <c r="I13" i="102"/>
  <c r="H13" i="102"/>
  <c r="I12" i="102"/>
  <c r="H12" i="102"/>
  <c r="I11" i="102"/>
  <c r="H11" i="102"/>
  <c r="I10" i="102"/>
  <c r="H10" i="102"/>
  <c r="I9" i="102"/>
  <c r="H9" i="102"/>
  <c r="I39" i="103"/>
  <c r="H39" i="103"/>
  <c r="I38" i="103"/>
  <c r="H38" i="103"/>
  <c r="I37" i="103"/>
  <c r="H37" i="103"/>
  <c r="I36" i="103"/>
  <c r="H36" i="103"/>
  <c r="I35" i="103"/>
  <c r="H35" i="103"/>
  <c r="I34" i="103"/>
  <c r="H34" i="103"/>
  <c r="I33" i="103"/>
  <c r="H33" i="103"/>
  <c r="I32" i="103"/>
  <c r="H32" i="103"/>
  <c r="I31" i="103"/>
  <c r="H31" i="103"/>
  <c r="I30" i="103"/>
  <c r="H30" i="103"/>
  <c r="I29" i="103"/>
  <c r="H29" i="103"/>
  <c r="I28" i="103"/>
  <c r="H28" i="103"/>
  <c r="I27" i="103"/>
  <c r="H27" i="103"/>
  <c r="I26" i="103"/>
  <c r="H26" i="103"/>
  <c r="I25" i="103"/>
  <c r="H25" i="103"/>
  <c r="I24" i="103"/>
  <c r="H24" i="103"/>
  <c r="I23" i="103"/>
  <c r="H23" i="103"/>
  <c r="I22" i="103"/>
  <c r="H22" i="103"/>
  <c r="I21" i="103"/>
  <c r="H21" i="103"/>
  <c r="I20" i="103"/>
  <c r="H20" i="103"/>
  <c r="I19" i="103"/>
  <c r="H19" i="103"/>
  <c r="I18" i="103"/>
  <c r="H18" i="103"/>
  <c r="I17" i="103"/>
  <c r="H17" i="103"/>
  <c r="I16" i="103"/>
  <c r="H16" i="103"/>
  <c r="I15" i="103"/>
  <c r="H15" i="103"/>
  <c r="I14" i="103"/>
  <c r="H14" i="103"/>
  <c r="I13" i="103"/>
  <c r="H13" i="103"/>
  <c r="I12" i="103"/>
  <c r="H12" i="103"/>
  <c r="I11" i="103"/>
  <c r="H11" i="103"/>
  <c r="I10" i="103"/>
  <c r="H10" i="103"/>
  <c r="I9" i="103"/>
  <c r="H9" i="103"/>
  <c r="I39" i="104"/>
  <c r="H39" i="104"/>
  <c r="I38" i="104"/>
  <c r="H38" i="104"/>
  <c r="I37" i="104"/>
  <c r="H37" i="104"/>
  <c r="I36" i="104"/>
  <c r="H36" i="104"/>
  <c r="I35" i="104"/>
  <c r="H35" i="104"/>
  <c r="I34" i="104"/>
  <c r="H34" i="104"/>
  <c r="I33" i="104"/>
  <c r="H33" i="104"/>
  <c r="I32" i="104"/>
  <c r="H32" i="104"/>
  <c r="I31" i="104"/>
  <c r="H31" i="104"/>
  <c r="I30" i="104"/>
  <c r="H30" i="104"/>
  <c r="I29" i="104"/>
  <c r="H29" i="104"/>
  <c r="I28" i="104"/>
  <c r="H28" i="104"/>
  <c r="I27" i="104"/>
  <c r="H27" i="104"/>
  <c r="I26" i="104"/>
  <c r="H26" i="104"/>
  <c r="I25" i="104"/>
  <c r="H25" i="104"/>
  <c r="I24" i="104"/>
  <c r="H24" i="104"/>
  <c r="I23" i="104"/>
  <c r="H23" i="104"/>
  <c r="I22" i="104"/>
  <c r="H22" i="104"/>
  <c r="I21" i="104"/>
  <c r="H21" i="104"/>
  <c r="I20" i="104"/>
  <c r="H20" i="104"/>
  <c r="I19" i="104"/>
  <c r="H19" i="104"/>
  <c r="I18" i="104"/>
  <c r="H18" i="104"/>
  <c r="I17" i="104"/>
  <c r="H17" i="104"/>
  <c r="I16" i="104"/>
  <c r="H16" i="104"/>
  <c r="I15" i="104"/>
  <c r="H15" i="104"/>
  <c r="I14" i="104"/>
  <c r="H14" i="104"/>
  <c r="I13" i="104"/>
  <c r="H13" i="104"/>
  <c r="I12" i="104"/>
  <c r="H12" i="104"/>
  <c r="I11" i="104"/>
  <c r="H11" i="104"/>
  <c r="I10" i="104"/>
  <c r="H10" i="104"/>
  <c r="I9" i="104"/>
  <c r="H9" i="104"/>
  <c r="I38" i="105"/>
  <c r="H38" i="105"/>
  <c r="I37" i="105"/>
  <c r="H37" i="105"/>
  <c r="I36" i="105"/>
  <c r="H36" i="105"/>
  <c r="I35" i="105"/>
  <c r="I34" i="105"/>
  <c r="H34" i="105"/>
  <c r="I33" i="105"/>
  <c r="H33" i="105"/>
  <c r="I32" i="105"/>
  <c r="H32" i="105"/>
  <c r="I31" i="105"/>
  <c r="H31" i="105"/>
  <c r="I30" i="105"/>
  <c r="H30" i="105"/>
  <c r="I29" i="105"/>
  <c r="H29" i="105"/>
  <c r="I28" i="105"/>
  <c r="H28" i="105"/>
  <c r="I27" i="105"/>
  <c r="H27" i="105"/>
  <c r="I26" i="105"/>
  <c r="H26" i="105"/>
  <c r="I25" i="105"/>
  <c r="H25" i="105"/>
  <c r="I24" i="105"/>
  <c r="H24" i="105"/>
  <c r="I23" i="105"/>
  <c r="H23" i="105"/>
  <c r="I22" i="105"/>
  <c r="H22" i="105"/>
  <c r="I21" i="105"/>
  <c r="H21" i="105"/>
  <c r="I20" i="105"/>
  <c r="H20" i="105"/>
  <c r="I19" i="105"/>
  <c r="H19" i="105"/>
  <c r="I18" i="105"/>
  <c r="H18" i="105"/>
  <c r="I17" i="105"/>
  <c r="H17" i="105"/>
  <c r="I16" i="105"/>
  <c r="H16" i="105"/>
  <c r="I15" i="105"/>
  <c r="H15" i="105"/>
  <c r="I14" i="105"/>
  <c r="H14" i="105"/>
  <c r="I13" i="105"/>
  <c r="H13" i="105"/>
  <c r="I12" i="105"/>
  <c r="H12" i="105"/>
  <c r="I11" i="105"/>
  <c r="H11" i="105"/>
  <c r="I10" i="105"/>
  <c r="H10" i="105"/>
  <c r="I9" i="105"/>
  <c r="H9" i="105"/>
  <c r="I39" i="106"/>
  <c r="I38" i="106"/>
  <c r="H38" i="106"/>
  <c r="I37" i="106"/>
  <c r="H37" i="106"/>
  <c r="I36" i="106"/>
  <c r="H36" i="106"/>
  <c r="I35" i="106"/>
  <c r="H35" i="106"/>
  <c r="I34" i="106"/>
  <c r="H34" i="106"/>
  <c r="I33" i="106"/>
  <c r="H33" i="106"/>
  <c r="I32" i="106"/>
  <c r="H32" i="106"/>
  <c r="I31" i="106"/>
  <c r="H31" i="106"/>
  <c r="I30" i="106"/>
  <c r="H30" i="106"/>
  <c r="I29" i="106"/>
  <c r="H29" i="106"/>
  <c r="I28" i="106"/>
  <c r="H28" i="106"/>
  <c r="I27" i="106"/>
  <c r="H27" i="106"/>
  <c r="I26" i="106"/>
  <c r="H26" i="106"/>
  <c r="I25" i="106"/>
  <c r="H25" i="106"/>
  <c r="I24" i="106"/>
  <c r="H24" i="106"/>
  <c r="I23" i="106"/>
  <c r="H23" i="106"/>
  <c r="I22" i="106"/>
  <c r="H22" i="106"/>
  <c r="I21" i="106"/>
  <c r="H21" i="106"/>
  <c r="I20" i="106"/>
  <c r="H20" i="106"/>
  <c r="I19" i="106"/>
  <c r="H19" i="106"/>
  <c r="I18" i="106"/>
  <c r="H18" i="106"/>
  <c r="I17" i="106"/>
  <c r="H17" i="106"/>
  <c r="I16" i="106"/>
  <c r="H16" i="106"/>
  <c r="I15" i="106"/>
  <c r="H15" i="106"/>
  <c r="I14" i="106"/>
  <c r="H14" i="106"/>
  <c r="I13" i="106"/>
  <c r="H13" i="106"/>
  <c r="I12" i="106"/>
  <c r="H12" i="106"/>
  <c r="I11" i="106"/>
  <c r="H11" i="106"/>
  <c r="I10" i="106"/>
  <c r="H10" i="106"/>
  <c r="I9" i="106"/>
  <c r="H9" i="106"/>
  <c r="I39" i="109"/>
  <c r="H39" i="109"/>
  <c r="I38" i="109"/>
  <c r="H38" i="109"/>
  <c r="I37" i="109"/>
  <c r="H37" i="109"/>
  <c r="I36" i="109"/>
  <c r="H36" i="109"/>
  <c r="I35" i="109"/>
  <c r="H35" i="109"/>
  <c r="I34" i="109"/>
  <c r="H34" i="109"/>
  <c r="I33" i="109"/>
  <c r="H33" i="109"/>
  <c r="I32" i="109"/>
  <c r="H32" i="109"/>
  <c r="I31" i="109"/>
  <c r="H31" i="109"/>
  <c r="H30" i="109"/>
  <c r="I29" i="109"/>
  <c r="H29" i="109"/>
  <c r="I28" i="109"/>
  <c r="H28" i="109"/>
  <c r="I27" i="109"/>
  <c r="H27" i="109"/>
  <c r="I26" i="109"/>
  <c r="H26" i="109"/>
  <c r="I25" i="109"/>
  <c r="H25" i="109"/>
  <c r="I24" i="109"/>
  <c r="H24" i="109"/>
  <c r="I23" i="109"/>
  <c r="H23" i="109"/>
  <c r="I22" i="109"/>
  <c r="H22" i="109"/>
  <c r="I21" i="109"/>
  <c r="H21" i="109"/>
  <c r="I20" i="109"/>
  <c r="H20" i="109"/>
  <c r="I19" i="109"/>
  <c r="H19" i="109"/>
  <c r="I18" i="109"/>
  <c r="H18" i="109"/>
  <c r="I17" i="109"/>
  <c r="H17" i="109"/>
  <c r="I16" i="109"/>
  <c r="H16" i="109"/>
  <c r="I15" i="109"/>
  <c r="H15" i="109"/>
  <c r="I14" i="109"/>
  <c r="H14" i="109"/>
  <c r="I13" i="109"/>
  <c r="H13" i="109"/>
  <c r="I12" i="109"/>
  <c r="H12" i="109"/>
  <c r="I11" i="109"/>
  <c r="H11" i="109"/>
  <c r="I10" i="109"/>
  <c r="H10" i="109"/>
  <c r="I9" i="109"/>
  <c r="H9" i="109"/>
  <c r="I39" i="99"/>
  <c r="H39" i="99"/>
  <c r="I38" i="99"/>
  <c r="H38" i="99"/>
  <c r="I37" i="99"/>
  <c r="H37" i="99"/>
  <c r="I36" i="99"/>
  <c r="H36" i="99"/>
  <c r="I35" i="99"/>
  <c r="H35" i="99"/>
  <c r="I34" i="99"/>
  <c r="H34" i="99"/>
  <c r="I33" i="99"/>
  <c r="I32" i="99"/>
  <c r="H32" i="99"/>
  <c r="I31" i="99"/>
  <c r="H31" i="99"/>
  <c r="I30" i="99"/>
  <c r="H30" i="99"/>
  <c r="I29" i="99"/>
  <c r="H28" i="99"/>
  <c r="I27" i="99"/>
  <c r="H27" i="99"/>
  <c r="I26" i="99"/>
  <c r="H26" i="99"/>
  <c r="I25" i="99"/>
  <c r="H25" i="99"/>
  <c r="H24" i="99"/>
  <c r="I23" i="99"/>
  <c r="H23" i="99"/>
  <c r="I22" i="99"/>
  <c r="H22" i="99"/>
  <c r="I21" i="99"/>
  <c r="H21" i="99"/>
  <c r="H20" i="99"/>
  <c r="I19" i="99"/>
  <c r="H19" i="99"/>
  <c r="I18" i="99"/>
  <c r="H18" i="99"/>
  <c r="I17" i="99"/>
  <c r="H17" i="99"/>
  <c r="I16" i="99"/>
  <c r="H16" i="99"/>
  <c r="I15" i="99"/>
  <c r="H15" i="99"/>
  <c r="I14" i="99"/>
  <c r="H14" i="99"/>
  <c r="I13" i="99"/>
  <c r="H13" i="99"/>
  <c r="I12" i="99"/>
  <c r="H12" i="99"/>
  <c r="I11" i="99"/>
  <c r="H11" i="99"/>
  <c r="I10" i="99"/>
  <c r="H10" i="99"/>
  <c r="I9" i="99"/>
  <c r="H9" i="99"/>
  <c r="I39" i="98"/>
  <c r="H39" i="98"/>
  <c r="I38" i="98"/>
  <c r="H38" i="98"/>
  <c r="I37" i="98"/>
  <c r="H37" i="98"/>
  <c r="I36" i="98"/>
  <c r="H36" i="98"/>
  <c r="I34" i="98"/>
  <c r="H34" i="98"/>
  <c r="I33" i="98"/>
  <c r="H33" i="98"/>
  <c r="I32" i="98"/>
  <c r="H32" i="98"/>
  <c r="I30" i="98"/>
  <c r="H30" i="98"/>
  <c r="I29" i="98"/>
  <c r="H29" i="98"/>
  <c r="I28" i="98"/>
  <c r="H28" i="98"/>
  <c r="I26" i="98"/>
  <c r="H26" i="98"/>
  <c r="I25" i="98"/>
  <c r="H25" i="98"/>
  <c r="I23" i="98"/>
  <c r="H23" i="98"/>
  <c r="I22" i="98"/>
  <c r="H22" i="98"/>
  <c r="I21" i="98"/>
  <c r="H21" i="98"/>
  <c r="I20" i="98"/>
  <c r="H20" i="98"/>
  <c r="I19" i="98"/>
  <c r="H19" i="98"/>
  <c r="I18" i="98"/>
  <c r="H18" i="98"/>
  <c r="I16" i="98"/>
  <c r="H16" i="98"/>
  <c r="I15" i="98"/>
  <c r="H15" i="98"/>
  <c r="I14" i="98"/>
  <c r="H14" i="98"/>
  <c r="I13" i="98"/>
  <c r="H13" i="98"/>
  <c r="I12" i="98"/>
  <c r="H12" i="98"/>
  <c r="I11" i="98"/>
  <c r="H11" i="98"/>
  <c r="I9" i="98"/>
  <c r="H9" i="98"/>
  <c r="H39" i="91"/>
  <c r="I17" i="98"/>
  <c r="I10" i="98"/>
  <c r="M26" i="110"/>
  <c r="N27" i="110"/>
  <c r="M28" i="110"/>
  <c r="M29" i="110"/>
  <c r="M35" i="110"/>
  <c r="M36" i="110"/>
  <c r="M38" i="110"/>
  <c r="M39" i="110"/>
  <c r="B37" i="100" l="1"/>
  <c r="B38" i="100" s="1"/>
  <c r="I11" i="100"/>
  <c r="I28" i="100"/>
  <c r="I32" i="100"/>
  <c r="I36" i="100"/>
  <c r="I39" i="100"/>
  <c r="H21" i="100"/>
  <c r="F39" i="100"/>
  <c r="F37" i="100"/>
  <c r="F38" i="100" s="1"/>
  <c r="B4" i="102"/>
  <c r="B9" i="102" s="1"/>
  <c r="B10" i="102" s="1"/>
  <c r="B11" i="102" s="1"/>
  <c r="B12" i="102" s="1"/>
  <c r="B13" i="102" s="1"/>
  <c r="B14" i="102" s="1"/>
  <c r="B15" i="102" s="1"/>
  <c r="B16" i="102" s="1"/>
  <c r="B17" i="102" s="1"/>
  <c r="B18" i="102" s="1"/>
  <c r="B19" i="102" s="1"/>
  <c r="B20" i="102" s="1"/>
  <c r="B21" i="102" s="1"/>
  <c r="B22" i="102" s="1"/>
  <c r="B23" i="102" s="1"/>
  <c r="B24" i="102" s="1"/>
  <c r="B25" i="102" s="1"/>
  <c r="B26" i="102" s="1"/>
  <c r="B27" i="102" s="1"/>
  <c r="B28" i="102" s="1"/>
  <c r="B29" i="102" s="1"/>
  <c r="B30" i="102" s="1"/>
  <c r="B31" i="102" s="1"/>
  <c r="B32" i="102" s="1"/>
  <c r="B33" i="102" s="1"/>
  <c r="B34" i="102" s="1"/>
  <c r="B35" i="102" s="1"/>
  <c r="B36" i="102" s="1"/>
  <c r="B37" i="102" s="1"/>
  <c r="B38" i="102" s="1"/>
  <c r="B39" i="102" s="1"/>
  <c r="F9" i="101"/>
  <c r="F10" i="101" s="1"/>
  <c r="F11" i="101" s="1"/>
  <c r="F12" i="101" s="1"/>
  <c r="F13" i="101" s="1"/>
  <c r="F14" i="101" s="1"/>
  <c r="F15" i="101" s="1"/>
  <c r="F16" i="101" s="1"/>
  <c r="F17" i="101" s="1"/>
  <c r="F18" i="101" s="1"/>
  <c r="F19" i="101" s="1"/>
  <c r="F20" i="101" s="1"/>
  <c r="F21" i="101" s="1"/>
  <c r="F22" i="101" s="1"/>
  <c r="F23" i="101" s="1"/>
  <c r="F24" i="101" s="1"/>
  <c r="F25" i="101" s="1"/>
  <c r="F26" i="101" s="1"/>
  <c r="F27" i="101" s="1"/>
  <c r="F28" i="101" s="1"/>
  <c r="F29" i="101" s="1"/>
  <c r="F30" i="101" s="1"/>
  <c r="F31" i="101" s="1"/>
  <c r="F32" i="101" s="1"/>
  <c r="F33" i="101" s="1"/>
  <c r="F34" i="101" s="1"/>
  <c r="F35" i="101" s="1"/>
  <c r="F36" i="101" s="1"/>
  <c r="F37" i="101" s="1"/>
  <c r="F38" i="101" s="1"/>
  <c r="F39" i="101" s="1"/>
  <c r="H39" i="105"/>
  <c r="E14" i="114"/>
  <c r="G13" i="114"/>
  <c r="I14" i="102"/>
  <c r="I24" i="100"/>
  <c r="N39" i="110"/>
  <c r="N37" i="110"/>
  <c r="N35" i="110"/>
  <c r="N32" i="110"/>
  <c r="N30" i="110"/>
  <c r="N28" i="110"/>
  <c r="N38" i="110"/>
  <c r="N36" i="110"/>
  <c r="N33" i="110"/>
  <c r="N31" i="110"/>
  <c r="N29" i="110"/>
  <c r="N26" i="110"/>
  <c r="N34" i="110"/>
  <c r="M27" i="110"/>
  <c r="H38" i="101"/>
  <c r="H27" i="98"/>
  <c r="H26" i="100"/>
  <c r="H17" i="100"/>
  <c r="H14" i="100"/>
  <c r="H35" i="98"/>
  <c r="H34" i="100"/>
  <c r="H30" i="100"/>
  <c r="H18" i="100"/>
  <c r="H17" i="98"/>
  <c r="H10" i="98"/>
  <c r="I39" i="91"/>
  <c r="M6" i="110"/>
  <c r="M6" i="99"/>
  <c r="M6" i="100"/>
  <c r="M6" i="101"/>
  <c r="M6" i="102"/>
  <c r="M6" i="103"/>
  <c r="M6" i="104"/>
  <c r="M6" i="105"/>
  <c r="M6" i="106"/>
  <c r="M6" i="109"/>
  <c r="M6" i="98"/>
  <c r="M6" i="91"/>
  <c r="B4" i="103" l="1"/>
  <c r="B9" i="103" s="1"/>
  <c r="B10" i="103" s="1"/>
  <c r="B11" i="103" s="1"/>
  <c r="B12" i="103" s="1"/>
  <c r="B13" i="103" s="1"/>
  <c r="B14" i="103" s="1"/>
  <c r="B15" i="103" s="1"/>
  <c r="B16" i="103" s="1"/>
  <c r="B17" i="103" s="1"/>
  <c r="B18" i="103" s="1"/>
  <c r="B19" i="103" s="1"/>
  <c r="B20" i="103" s="1"/>
  <c r="B21" i="103" s="1"/>
  <c r="B22" i="103" s="1"/>
  <c r="B23" i="103" s="1"/>
  <c r="B24" i="103" s="1"/>
  <c r="B25" i="103" s="1"/>
  <c r="B26" i="103" s="1"/>
  <c r="B27" i="103" s="1"/>
  <c r="B28" i="103" s="1"/>
  <c r="B29" i="103" s="1"/>
  <c r="B30" i="103" s="1"/>
  <c r="B31" i="103" s="1"/>
  <c r="B32" i="103" s="1"/>
  <c r="B33" i="103" s="1"/>
  <c r="B34" i="103" s="1"/>
  <c r="B35" i="103" s="1"/>
  <c r="B36" i="103" s="1"/>
  <c r="F9" i="102"/>
  <c r="F10" i="102" s="1"/>
  <c r="F11" i="102" s="1"/>
  <c r="F12" i="102" s="1"/>
  <c r="F13" i="102" s="1"/>
  <c r="F14" i="102" s="1"/>
  <c r="F15" i="102" s="1"/>
  <c r="F16" i="102" s="1"/>
  <c r="F17" i="102" s="1"/>
  <c r="F18" i="102" s="1"/>
  <c r="F19" i="102" s="1"/>
  <c r="F20" i="102" s="1"/>
  <c r="F21" i="102" s="1"/>
  <c r="F22" i="102" s="1"/>
  <c r="F23" i="102" s="1"/>
  <c r="F24" i="102" s="1"/>
  <c r="F25" i="102" s="1"/>
  <c r="F26" i="102" s="1"/>
  <c r="F27" i="102" s="1"/>
  <c r="F28" i="102" s="1"/>
  <c r="F29" i="102" s="1"/>
  <c r="F30" i="102" s="1"/>
  <c r="F31" i="102" s="1"/>
  <c r="F32" i="102" s="1"/>
  <c r="F33" i="102" s="1"/>
  <c r="F34" i="102" s="1"/>
  <c r="F35" i="102" s="1"/>
  <c r="F36" i="102" s="1"/>
  <c r="E15" i="114"/>
  <c r="G14" i="114"/>
  <c r="M25" i="110"/>
  <c r="N25" i="110"/>
  <c r="M23" i="110"/>
  <c r="N23" i="110"/>
  <c r="M21" i="110"/>
  <c r="N21" i="110"/>
  <c r="M19" i="110"/>
  <c r="N19" i="110"/>
  <c r="M17" i="110"/>
  <c r="N17" i="110"/>
  <c r="M15" i="110"/>
  <c r="N15" i="110"/>
  <c r="M24" i="110"/>
  <c r="N24" i="110"/>
  <c r="M22" i="110"/>
  <c r="N22" i="110"/>
  <c r="M20" i="110"/>
  <c r="N20" i="110"/>
  <c r="M18" i="110"/>
  <c r="N18" i="110"/>
  <c r="M16" i="110"/>
  <c r="N16" i="110"/>
  <c r="M14" i="110"/>
  <c r="N14" i="110"/>
  <c r="M12" i="110"/>
  <c r="N12" i="110"/>
  <c r="M13" i="110"/>
  <c r="N13" i="110"/>
  <c r="N9" i="110"/>
  <c r="M9" i="110"/>
  <c r="M11" i="110"/>
  <c r="N11" i="110"/>
  <c r="M10" i="110"/>
  <c r="N10" i="110"/>
  <c r="B37" i="103" l="1"/>
  <c r="B39" i="103"/>
  <c r="B38" i="103"/>
  <c r="F37" i="102"/>
  <c r="F38" i="102" s="1"/>
  <c r="F39" i="102" s="1"/>
  <c r="B4" i="104"/>
  <c r="F9" i="103"/>
  <c r="F10" i="103" s="1"/>
  <c r="F11" i="103" s="1"/>
  <c r="F12" i="103" s="1"/>
  <c r="F13" i="103" s="1"/>
  <c r="F14" i="103" s="1"/>
  <c r="F15" i="103" s="1"/>
  <c r="F16" i="103" s="1"/>
  <c r="F17" i="103" s="1"/>
  <c r="F18" i="103" s="1"/>
  <c r="F19" i="103" s="1"/>
  <c r="F20" i="103" s="1"/>
  <c r="F21" i="103" s="1"/>
  <c r="F22" i="103" s="1"/>
  <c r="F23" i="103" s="1"/>
  <c r="F24" i="103" s="1"/>
  <c r="F25" i="103" s="1"/>
  <c r="F26" i="103" s="1"/>
  <c r="F27" i="103" s="1"/>
  <c r="F28" i="103" s="1"/>
  <c r="F29" i="103" s="1"/>
  <c r="F30" i="103" s="1"/>
  <c r="F31" i="103" s="1"/>
  <c r="F32" i="103" s="1"/>
  <c r="F33" i="103" s="1"/>
  <c r="F34" i="103" s="1"/>
  <c r="F35" i="103" s="1"/>
  <c r="F36" i="103" s="1"/>
  <c r="E16" i="114"/>
  <c r="G15" i="114"/>
  <c r="I11" i="91"/>
  <c r="I14" i="91"/>
  <c r="I16" i="91"/>
  <c r="I9" i="91"/>
  <c r="F39" i="103" l="1"/>
  <c r="F38" i="103"/>
  <c r="F37" i="103"/>
  <c r="B4" i="105"/>
  <c r="E17" i="114"/>
  <c r="G16" i="114"/>
  <c r="I31" i="98"/>
  <c r="H31" i="98"/>
  <c r="I24" i="98"/>
  <c r="H24" i="98"/>
  <c r="I24" i="91"/>
  <c r="H24" i="91"/>
  <c r="H35" i="91"/>
  <c r="I35" i="91"/>
  <c r="H23" i="91"/>
  <c r="I23" i="91"/>
  <c r="H34" i="91"/>
  <c r="I34" i="91"/>
  <c r="H30" i="91"/>
  <c r="I30" i="91"/>
  <c r="H26" i="91"/>
  <c r="I26" i="91"/>
  <c r="H18" i="91"/>
  <c r="I18" i="91"/>
  <c r="I37" i="91"/>
  <c r="H37" i="91"/>
  <c r="I33" i="91"/>
  <c r="H33" i="91"/>
  <c r="I29" i="91"/>
  <c r="H29" i="91"/>
  <c r="I25" i="91"/>
  <c r="H25" i="91"/>
  <c r="I21" i="91"/>
  <c r="H21" i="91"/>
  <c r="I17" i="91"/>
  <c r="H17" i="91"/>
  <c r="H13" i="91"/>
  <c r="I13" i="91"/>
  <c r="I28" i="91"/>
  <c r="H28" i="91"/>
  <c r="I12" i="91"/>
  <c r="H12" i="91"/>
  <c r="I32" i="91"/>
  <c r="H32" i="91"/>
  <c r="H27" i="91"/>
  <c r="I27" i="91"/>
  <c r="H19" i="91"/>
  <c r="I19" i="91"/>
  <c r="I15" i="91"/>
  <c r="H15" i="91"/>
  <c r="I36" i="91"/>
  <c r="H36" i="91"/>
  <c r="I20" i="91"/>
  <c r="H20" i="91"/>
  <c r="H31" i="91"/>
  <c r="I31" i="91"/>
  <c r="H38" i="91"/>
  <c r="I38" i="91"/>
  <c r="H22" i="91"/>
  <c r="I22" i="91"/>
  <c r="I10" i="91"/>
  <c r="H10" i="91"/>
  <c r="H16" i="91"/>
  <c r="H14" i="91"/>
  <c r="H11" i="91"/>
  <c r="H9" i="91"/>
  <c r="A422" i="110"/>
  <c r="A421" i="110"/>
  <c r="A420" i="110"/>
  <c r="A419" i="110"/>
  <c r="A418" i="110"/>
  <c r="A417" i="110"/>
  <c r="A416" i="110"/>
  <c r="A415" i="110"/>
  <c r="A414" i="110"/>
  <c r="A413" i="110"/>
  <c r="A412" i="110"/>
  <c r="A411" i="110"/>
  <c r="A410" i="110"/>
  <c r="A409" i="110"/>
  <c r="A408" i="110"/>
  <c r="A407" i="110"/>
  <c r="A406" i="110"/>
  <c r="A405" i="110"/>
  <c r="A404" i="110"/>
  <c r="A403" i="110"/>
  <c r="A422" i="109"/>
  <c r="A421" i="109"/>
  <c r="A420" i="109"/>
  <c r="A419" i="109"/>
  <c r="A418" i="109"/>
  <c r="A417" i="109"/>
  <c r="A416" i="109"/>
  <c r="A415" i="109"/>
  <c r="A414" i="109"/>
  <c r="A413" i="109"/>
  <c r="A412" i="109"/>
  <c r="A411" i="109"/>
  <c r="A410" i="109"/>
  <c r="A409" i="109"/>
  <c r="A408" i="109"/>
  <c r="A407" i="109"/>
  <c r="A406" i="109"/>
  <c r="A405" i="109"/>
  <c r="A404" i="109"/>
  <c r="A403" i="109"/>
  <c r="B4" i="106" l="1"/>
  <c r="G17" i="114"/>
  <c r="E18" i="114"/>
  <c r="K10" i="110"/>
  <c r="K11" i="110" s="1"/>
  <c r="K12" i="110" s="1"/>
  <c r="K13" i="110" s="1"/>
  <c r="K14" i="110" s="1"/>
  <c r="K15" i="110" s="1"/>
  <c r="K16" i="110" s="1"/>
  <c r="K17" i="110" s="1"/>
  <c r="K18" i="110" s="1"/>
  <c r="K19" i="110" s="1"/>
  <c r="K20" i="110" s="1"/>
  <c r="K21" i="110" s="1"/>
  <c r="K22" i="110" s="1"/>
  <c r="K23" i="110" s="1"/>
  <c r="K24" i="110" s="1"/>
  <c r="K25" i="110" s="1"/>
  <c r="K26" i="110" s="1"/>
  <c r="K27" i="110" s="1"/>
  <c r="K28" i="110" s="1"/>
  <c r="K29" i="110" s="1"/>
  <c r="K30" i="110" s="1"/>
  <c r="K31" i="110" s="1"/>
  <c r="K32" i="110" s="1"/>
  <c r="K33" i="110" s="1"/>
  <c r="K34" i="110" s="1"/>
  <c r="K35" i="110" s="1"/>
  <c r="K36" i="110" s="1"/>
  <c r="F10" i="110"/>
  <c r="F11" i="110" s="1"/>
  <c r="F12" i="110" s="1"/>
  <c r="F13" i="110" s="1"/>
  <c r="F14" i="110" s="1"/>
  <c r="F15" i="110" s="1"/>
  <c r="F16" i="110" s="1"/>
  <c r="F17" i="110" s="1"/>
  <c r="F18" i="110" s="1"/>
  <c r="F19" i="110" s="1"/>
  <c r="F20" i="110" s="1"/>
  <c r="F21" i="110" s="1"/>
  <c r="F22" i="110" s="1"/>
  <c r="F23" i="110" s="1"/>
  <c r="F24" i="110" s="1"/>
  <c r="F25" i="110" s="1"/>
  <c r="F26" i="110" s="1"/>
  <c r="F27" i="110" s="1"/>
  <c r="F28" i="110" s="1"/>
  <c r="F29" i="110" s="1"/>
  <c r="F30" i="110" s="1"/>
  <c r="F31" i="110" s="1"/>
  <c r="F32" i="110" s="1"/>
  <c r="F33" i="110" s="1"/>
  <c r="F34" i="110" s="1"/>
  <c r="F35" i="110" s="1"/>
  <c r="F36" i="110" s="1"/>
  <c r="F9" i="106" l="1"/>
  <c r="F10" i="106" s="1"/>
  <c r="F11" i="106" s="1"/>
  <c r="F12" i="106" s="1"/>
  <c r="F13" i="106" s="1"/>
  <c r="F14" i="106" s="1"/>
  <c r="F15" i="106" s="1"/>
  <c r="F16" i="106" s="1"/>
  <c r="F17" i="106" s="1"/>
  <c r="F18" i="106" s="1"/>
  <c r="F19" i="106" s="1"/>
  <c r="F20" i="106" s="1"/>
  <c r="F21" i="106" s="1"/>
  <c r="F22" i="106" s="1"/>
  <c r="F23" i="106" s="1"/>
  <c r="F24" i="106" s="1"/>
  <c r="F25" i="106" s="1"/>
  <c r="F26" i="106" s="1"/>
  <c r="F27" i="106" s="1"/>
  <c r="F28" i="106" s="1"/>
  <c r="F29" i="106" s="1"/>
  <c r="F30" i="106" s="1"/>
  <c r="F31" i="106" s="1"/>
  <c r="F32" i="106" s="1"/>
  <c r="F33" i="106" s="1"/>
  <c r="F34" i="106" s="1"/>
  <c r="F35" i="106" s="1"/>
  <c r="F36" i="106" s="1"/>
  <c r="F37" i="106" s="1"/>
  <c r="F38" i="106" s="1"/>
  <c r="F39" i="106" s="1"/>
  <c r="B4" i="109"/>
  <c r="E19" i="114"/>
  <c r="G18" i="114"/>
  <c r="K39" i="110"/>
  <c r="K37" i="110"/>
  <c r="F37" i="110"/>
  <c r="F39" i="110"/>
  <c r="K38" i="110"/>
  <c r="F38" i="110"/>
  <c r="P2" i="103"/>
  <c r="B4" i="107"/>
  <c r="E2" i="108" l="1"/>
  <c r="F2" i="108"/>
  <c r="B2" i="114"/>
  <c r="F4" i="114" s="1"/>
  <c r="G19" i="114"/>
  <c r="E20" i="114"/>
  <c r="R2" i="109"/>
  <c r="Q2" i="109" s="1"/>
  <c r="R2" i="106"/>
  <c r="R4" i="106" s="1"/>
  <c r="B9" i="106" s="1"/>
  <c r="B10" i="106" s="1"/>
  <c r="B11" i="106" s="1"/>
  <c r="B12" i="106" s="1"/>
  <c r="B13" i="106" s="1"/>
  <c r="B14" i="106" s="1"/>
  <c r="B15" i="106" s="1"/>
  <c r="B16" i="106" s="1"/>
  <c r="B17" i="106" s="1"/>
  <c r="B18" i="106" s="1"/>
  <c r="B19" i="106" s="1"/>
  <c r="B20" i="106" s="1"/>
  <c r="B21" i="106" s="1"/>
  <c r="B22" i="106" s="1"/>
  <c r="B23" i="106" s="1"/>
  <c r="B24" i="106" s="1"/>
  <c r="B25" i="106" s="1"/>
  <c r="B26" i="106" s="1"/>
  <c r="B27" i="106" s="1"/>
  <c r="B28" i="106" s="1"/>
  <c r="B29" i="106" s="1"/>
  <c r="B30" i="106" s="1"/>
  <c r="B31" i="106" s="1"/>
  <c r="B32" i="106" s="1"/>
  <c r="B33" i="106" s="1"/>
  <c r="B34" i="106" s="1"/>
  <c r="B35" i="106" s="1"/>
  <c r="B36" i="106" s="1"/>
  <c r="R2" i="104"/>
  <c r="R2" i="105"/>
  <c r="R4" i="105" s="1"/>
  <c r="A422" i="106"/>
  <c r="A421" i="106"/>
  <c r="A420" i="106"/>
  <c r="A419" i="106"/>
  <c r="A418" i="106"/>
  <c r="A417" i="106"/>
  <c r="A416" i="106"/>
  <c r="A415" i="106"/>
  <c r="A414" i="106"/>
  <c r="A413" i="106"/>
  <c r="A412" i="106"/>
  <c r="A411" i="106"/>
  <c r="A410" i="106"/>
  <c r="A409" i="106"/>
  <c r="A408" i="106"/>
  <c r="A407" i="106"/>
  <c r="A406" i="106"/>
  <c r="A405" i="106"/>
  <c r="A404" i="106"/>
  <c r="A403" i="106"/>
  <c r="K9" i="106"/>
  <c r="K10" i="106" s="1"/>
  <c r="K11" i="106" s="1"/>
  <c r="K12" i="106" s="1"/>
  <c r="K13" i="106" s="1"/>
  <c r="K14" i="106" s="1"/>
  <c r="K15" i="106" s="1"/>
  <c r="K16" i="106" s="1"/>
  <c r="K17" i="106" s="1"/>
  <c r="K18" i="106" s="1"/>
  <c r="K19" i="106" s="1"/>
  <c r="K20" i="106" s="1"/>
  <c r="K21" i="106" s="1"/>
  <c r="K22" i="106" s="1"/>
  <c r="K23" i="106" s="1"/>
  <c r="K24" i="106" s="1"/>
  <c r="K25" i="106" s="1"/>
  <c r="K26" i="106" s="1"/>
  <c r="K27" i="106" s="1"/>
  <c r="K28" i="106" s="1"/>
  <c r="K29" i="106" s="1"/>
  <c r="K30" i="106" s="1"/>
  <c r="K31" i="106" s="1"/>
  <c r="K32" i="106" s="1"/>
  <c r="K33" i="106" s="1"/>
  <c r="K34" i="106" s="1"/>
  <c r="K35" i="106" s="1"/>
  <c r="K36" i="106" s="1"/>
  <c r="A422" i="105"/>
  <c r="A421" i="105"/>
  <c r="A420" i="105"/>
  <c r="A419" i="105"/>
  <c r="A418" i="105"/>
  <c r="A417" i="105"/>
  <c r="A416" i="105"/>
  <c r="A415" i="105"/>
  <c r="A414" i="105"/>
  <c r="A413" i="105"/>
  <c r="A412" i="105"/>
  <c r="A411" i="105"/>
  <c r="A410" i="105"/>
  <c r="A409" i="105"/>
  <c r="A408" i="105"/>
  <c r="A407" i="105"/>
  <c r="A406" i="105"/>
  <c r="A405" i="105"/>
  <c r="A404" i="105"/>
  <c r="A403" i="105"/>
  <c r="A422" i="104"/>
  <c r="A421" i="104"/>
  <c r="A420" i="104"/>
  <c r="A419" i="104"/>
  <c r="A418" i="104"/>
  <c r="A417" i="104"/>
  <c r="A416" i="104"/>
  <c r="A415" i="104"/>
  <c r="A414" i="104"/>
  <c r="A413" i="104"/>
  <c r="A412" i="104"/>
  <c r="A411" i="104"/>
  <c r="A410" i="104"/>
  <c r="A409" i="104"/>
  <c r="A408" i="104"/>
  <c r="A407" i="104"/>
  <c r="A406" i="104"/>
  <c r="A405" i="104"/>
  <c r="A404" i="104"/>
  <c r="A403" i="104"/>
  <c r="A422" i="103"/>
  <c r="A421" i="103"/>
  <c r="A420" i="103"/>
  <c r="A419" i="103"/>
  <c r="A418" i="103"/>
  <c r="A417" i="103"/>
  <c r="A416" i="103"/>
  <c r="A415" i="103"/>
  <c r="A414" i="103"/>
  <c r="A413" i="103"/>
  <c r="A412" i="103"/>
  <c r="A411" i="103"/>
  <c r="A410" i="103"/>
  <c r="A409" i="103"/>
  <c r="A408" i="103"/>
  <c r="A407" i="103"/>
  <c r="A406" i="103"/>
  <c r="A405" i="103"/>
  <c r="A404" i="103"/>
  <c r="A403" i="103"/>
  <c r="K9" i="103"/>
  <c r="K10" i="103" s="1"/>
  <c r="K11" i="103" s="1"/>
  <c r="K12" i="103" s="1"/>
  <c r="K13" i="103" s="1"/>
  <c r="K14" i="103" s="1"/>
  <c r="K15" i="103" s="1"/>
  <c r="K16" i="103" s="1"/>
  <c r="K17" i="103" s="1"/>
  <c r="K18" i="103" s="1"/>
  <c r="K19" i="103" s="1"/>
  <c r="K20" i="103" s="1"/>
  <c r="K21" i="103" s="1"/>
  <c r="K22" i="103" s="1"/>
  <c r="K23" i="103" s="1"/>
  <c r="K24" i="103" s="1"/>
  <c r="K25" i="103" s="1"/>
  <c r="K26" i="103" s="1"/>
  <c r="K27" i="103" s="1"/>
  <c r="K28" i="103" s="1"/>
  <c r="K29" i="103" s="1"/>
  <c r="K30" i="103" s="1"/>
  <c r="K31" i="103" s="1"/>
  <c r="K32" i="103" s="1"/>
  <c r="K33" i="103" s="1"/>
  <c r="K34" i="103" s="1"/>
  <c r="K35" i="103" s="1"/>
  <c r="K36" i="103" s="1"/>
  <c r="A422" i="102"/>
  <c r="A421" i="102"/>
  <c r="A420" i="102"/>
  <c r="A419" i="102"/>
  <c r="A418" i="102"/>
  <c r="A417" i="102"/>
  <c r="A416" i="102"/>
  <c r="A415" i="102"/>
  <c r="A414" i="102"/>
  <c r="A413" i="102"/>
  <c r="A412" i="102"/>
  <c r="A411" i="102"/>
  <c r="A410" i="102"/>
  <c r="A409" i="102"/>
  <c r="A408" i="102"/>
  <c r="A407" i="102"/>
  <c r="A406" i="102"/>
  <c r="A405" i="102"/>
  <c r="A404" i="102"/>
  <c r="A403" i="102"/>
  <c r="K9" i="102"/>
  <c r="K10" i="102" s="1"/>
  <c r="K11" i="102" s="1"/>
  <c r="K12" i="102" s="1"/>
  <c r="K13" i="102" s="1"/>
  <c r="K14" i="102" s="1"/>
  <c r="K15" i="102" s="1"/>
  <c r="K16" i="102" s="1"/>
  <c r="K17" i="102" s="1"/>
  <c r="K18" i="102" s="1"/>
  <c r="K19" i="102" s="1"/>
  <c r="K20" i="102" s="1"/>
  <c r="K21" i="102" s="1"/>
  <c r="K22" i="102" s="1"/>
  <c r="K23" i="102" s="1"/>
  <c r="K24" i="102" s="1"/>
  <c r="K25" i="102" s="1"/>
  <c r="K26" i="102" s="1"/>
  <c r="K27" i="102" s="1"/>
  <c r="K28" i="102" s="1"/>
  <c r="K29" i="102" s="1"/>
  <c r="K30" i="102" s="1"/>
  <c r="K31" i="102" s="1"/>
  <c r="K32" i="102" s="1"/>
  <c r="K33" i="102" s="1"/>
  <c r="K34" i="102" s="1"/>
  <c r="K35" i="102" s="1"/>
  <c r="K36" i="102" s="1"/>
  <c r="A422" i="101"/>
  <c r="A421" i="101"/>
  <c r="A420" i="101"/>
  <c r="A419" i="101"/>
  <c r="A418" i="101"/>
  <c r="A417" i="101"/>
  <c r="A416" i="101"/>
  <c r="A415" i="101"/>
  <c r="A414" i="101"/>
  <c r="A413" i="101"/>
  <c r="A412" i="101"/>
  <c r="A411" i="101"/>
  <c r="A410" i="101"/>
  <c r="A409" i="101"/>
  <c r="A408" i="101"/>
  <c r="A407" i="101"/>
  <c r="A406" i="101"/>
  <c r="A405" i="101"/>
  <c r="A404" i="101"/>
  <c r="A403" i="101"/>
  <c r="K9" i="101"/>
  <c r="K10" i="101" s="1"/>
  <c r="K11" i="101" s="1"/>
  <c r="K12" i="101" s="1"/>
  <c r="K13" i="101" s="1"/>
  <c r="K14" i="101" s="1"/>
  <c r="K15" i="101" s="1"/>
  <c r="K16" i="101" s="1"/>
  <c r="K17" i="101" s="1"/>
  <c r="K18" i="101" s="1"/>
  <c r="K19" i="101" s="1"/>
  <c r="K20" i="101" s="1"/>
  <c r="K21" i="101" s="1"/>
  <c r="K22" i="101" s="1"/>
  <c r="K23" i="101" s="1"/>
  <c r="K24" i="101" s="1"/>
  <c r="K25" i="101" s="1"/>
  <c r="K26" i="101" s="1"/>
  <c r="K27" i="101" s="1"/>
  <c r="K28" i="101" s="1"/>
  <c r="K29" i="101" s="1"/>
  <c r="K30" i="101" s="1"/>
  <c r="K31" i="101" s="1"/>
  <c r="K32" i="101" s="1"/>
  <c r="K33" i="101" s="1"/>
  <c r="K34" i="101" s="1"/>
  <c r="K35" i="101" s="1"/>
  <c r="K36" i="101" s="1"/>
  <c r="A422" i="100"/>
  <c r="A421" i="100"/>
  <c r="A420" i="100"/>
  <c r="A419" i="100"/>
  <c r="A418" i="100"/>
  <c r="A417" i="100"/>
  <c r="A416" i="100"/>
  <c r="A415" i="100"/>
  <c r="A414" i="100"/>
  <c r="A413" i="100"/>
  <c r="A412" i="100"/>
  <c r="A411" i="100"/>
  <c r="A410" i="100"/>
  <c r="A409" i="100"/>
  <c r="A408" i="100"/>
  <c r="A407" i="100"/>
  <c r="A406" i="100"/>
  <c r="A405" i="100"/>
  <c r="A404" i="100"/>
  <c r="A403" i="100"/>
  <c r="A422" i="99"/>
  <c r="A421" i="99"/>
  <c r="A420" i="99"/>
  <c r="A419" i="99"/>
  <c r="A418" i="99"/>
  <c r="A417" i="99"/>
  <c r="A416" i="99"/>
  <c r="A415" i="99"/>
  <c r="A414" i="99"/>
  <c r="A413" i="99"/>
  <c r="A412" i="99"/>
  <c r="A411" i="99"/>
  <c r="A410" i="99"/>
  <c r="A409" i="99"/>
  <c r="A408" i="99"/>
  <c r="A407" i="99"/>
  <c r="A406" i="99"/>
  <c r="A405" i="99"/>
  <c r="A404" i="99"/>
  <c r="A403" i="99"/>
  <c r="K9" i="99"/>
  <c r="K10" i="99" s="1"/>
  <c r="K11" i="99" s="1"/>
  <c r="K12" i="99" s="1"/>
  <c r="K13" i="99" s="1"/>
  <c r="K14" i="99" s="1"/>
  <c r="K15" i="99" s="1"/>
  <c r="K16" i="99" s="1"/>
  <c r="K17" i="99" s="1"/>
  <c r="K18" i="99" s="1"/>
  <c r="K19" i="99" s="1"/>
  <c r="K20" i="99" s="1"/>
  <c r="K21" i="99" s="1"/>
  <c r="K22" i="99" s="1"/>
  <c r="K23" i="99" s="1"/>
  <c r="K24" i="99" s="1"/>
  <c r="K25" i="99" s="1"/>
  <c r="K26" i="99" s="1"/>
  <c r="K27" i="99" s="1"/>
  <c r="K28" i="99" s="1"/>
  <c r="K29" i="99" s="1"/>
  <c r="K30" i="99" s="1"/>
  <c r="K31" i="99" s="1"/>
  <c r="K32" i="99" s="1"/>
  <c r="K33" i="99" s="1"/>
  <c r="K34" i="99" s="1"/>
  <c r="K35" i="99" s="1"/>
  <c r="K36" i="99" s="1"/>
  <c r="A422" i="98"/>
  <c r="A421" i="98"/>
  <c r="A420" i="98"/>
  <c r="A419" i="98"/>
  <c r="A418" i="98"/>
  <c r="A417" i="98"/>
  <c r="A416" i="98"/>
  <c r="A415" i="98"/>
  <c r="A414" i="98"/>
  <c r="A413" i="98"/>
  <c r="A412" i="98"/>
  <c r="A411" i="98"/>
  <c r="A410" i="98"/>
  <c r="A409" i="98"/>
  <c r="A408" i="98"/>
  <c r="A407" i="98"/>
  <c r="A406" i="98"/>
  <c r="A405" i="98"/>
  <c r="A404" i="98"/>
  <c r="A403" i="98"/>
  <c r="K9" i="98"/>
  <c r="K10" i="98" s="1"/>
  <c r="K11" i="98" s="1"/>
  <c r="K12" i="98" s="1"/>
  <c r="K13" i="98" s="1"/>
  <c r="K14" i="98" s="1"/>
  <c r="K15" i="98" s="1"/>
  <c r="K16" i="98" s="1"/>
  <c r="K17" i="98" s="1"/>
  <c r="K18" i="98" s="1"/>
  <c r="K19" i="98" s="1"/>
  <c r="K20" i="98" s="1"/>
  <c r="K21" i="98" s="1"/>
  <c r="K22" i="98" s="1"/>
  <c r="K23" i="98" s="1"/>
  <c r="K24" i="98" s="1"/>
  <c r="K25" i="98" s="1"/>
  <c r="K26" i="98" s="1"/>
  <c r="K27" i="98" s="1"/>
  <c r="K28" i="98" s="1"/>
  <c r="K29" i="98" s="1"/>
  <c r="K30" i="98" s="1"/>
  <c r="K31" i="98" s="1"/>
  <c r="K32" i="98" s="1"/>
  <c r="K33" i="98" s="1"/>
  <c r="K34" i="98" s="1"/>
  <c r="K35" i="98" s="1"/>
  <c r="K36" i="98" s="1"/>
  <c r="F9" i="91"/>
  <c r="F10" i="91" s="1"/>
  <c r="F11" i="91" s="1"/>
  <c r="F12" i="91" s="1"/>
  <c r="F13" i="91" s="1"/>
  <c r="F14" i="91" s="1"/>
  <c r="F15" i="91" s="1"/>
  <c r="F16" i="91" s="1"/>
  <c r="F17" i="91" s="1"/>
  <c r="F18" i="91" s="1"/>
  <c r="F19" i="91" s="1"/>
  <c r="F20" i="91" s="1"/>
  <c r="F21" i="91" s="1"/>
  <c r="F22" i="91" s="1"/>
  <c r="F23" i="91" s="1"/>
  <c r="F24" i="91" s="1"/>
  <c r="F25" i="91" s="1"/>
  <c r="F26" i="91" s="1"/>
  <c r="F27" i="91" s="1"/>
  <c r="F28" i="91" s="1"/>
  <c r="F29" i="91" s="1"/>
  <c r="F30" i="91" s="1"/>
  <c r="F31" i="91" s="1"/>
  <c r="F32" i="91" s="1"/>
  <c r="F33" i="91" s="1"/>
  <c r="F34" i="91" s="1"/>
  <c r="F35" i="91" s="1"/>
  <c r="F36" i="91" s="1"/>
  <c r="K9" i="91"/>
  <c r="K10" i="91" s="1"/>
  <c r="K11" i="91" s="1"/>
  <c r="K12" i="91" s="1"/>
  <c r="K13" i="91" s="1"/>
  <c r="K14" i="91" s="1"/>
  <c r="K15" i="91" s="1"/>
  <c r="K16" i="91" s="1"/>
  <c r="K17" i="91" s="1"/>
  <c r="K18" i="91" s="1"/>
  <c r="K19" i="91" s="1"/>
  <c r="K20" i="91" s="1"/>
  <c r="K21" i="91" s="1"/>
  <c r="K22" i="91" s="1"/>
  <c r="K23" i="91" s="1"/>
  <c r="K24" i="91" s="1"/>
  <c r="K25" i="91" s="1"/>
  <c r="K26" i="91" s="1"/>
  <c r="K27" i="91" s="1"/>
  <c r="K28" i="91" s="1"/>
  <c r="K29" i="91" s="1"/>
  <c r="K30" i="91" s="1"/>
  <c r="K31" i="91" s="1"/>
  <c r="K32" i="91" s="1"/>
  <c r="K33" i="91" s="1"/>
  <c r="K34" i="91" s="1"/>
  <c r="K35" i="91" s="1"/>
  <c r="K36" i="91" s="1"/>
  <c r="A404" i="91"/>
  <c r="A405" i="91"/>
  <c r="A406" i="91"/>
  <c r="A407" i="91"/>
  <c r="A408" i="91"/>
  <c r="A409" i="91"/>
  <c r="A410" i="91"/>
  <c r="A411" i="91"/>
  <c r="A412" i="91"/>
  <c r="A413" i="91"/>
  <c r="A414" i="91"/>
  <c r="A415" i="91"/>
  <c r="A416" i="91"/>
  <c r="A417" i="91"/>
  <c r="A418" i="91"/>
  <c r="A419" i="91"/>
  <c r="A420" i="91"/>
  <c r="A421" i="91"/>
  <c r="A422" i="91"/>
  <c r="A403" i="91"/>
  <c r="K9" i="105" l="1"/>
  <c r="K10" i="105" s="1"/>
  <c r="K11" i="105" s="1"/>
  <c r="K12" i="105" s="1"/>
  <c r="K13" i="105" s="1"/>
  <c r="K14" i="105" s="1"/>
  <c r="K15" i="105" s="1"/>
  <c r="K16" i="105" s="1"/>
  <c r="K17" i="105" s="1"/>
  <c r="K18" i="105" s="1"/>
  <c r="K19" i="105" s="1"/>
  <c r="K20" i="105" s="1"/>
  <c r="K21" i="105" s="1"/>
  <c r="K22" i="105" s="1"/>
  <c r="K23" i="105" s="1"/>
  <c r="K24" i="105" s="1"/>
  <c r="K25" i="105" s="1"/>
  <c r="K26" i="105" s="1"/>
  <c r="K27" i="105" s="1"/>
  <c r="K28" i="105" s="1"/>
  <c r="K29" i="105" s="1"/>
  <c r="K30" i="105" s="1"/>
  <c r="K31" i="105" s="1"/>
  <c r="K32" i="105" s="1"/>
  <c r="K33" i="105" s="1"/>
  <c r="K34" i="105" s="1"/>
  <c r="K35" i="105" s="1"/>
  <c r="K36" i="105" s="1"/>
  <c r="K37" i="105" s="1"/>
  <c r="K38" i="105" s="1"/>
  <c r="F9" i="105"/>
  <c r="F10" i="105" s="1"/>
  <c r="F11" i="105" s="1"/>
  <c r="F12" i="105" s="1"/>
  <c r="F13" i="105" s="1"/>
  <c r="F14" i="105" s="1"/>
  <c r="F15" i="105" s="1"/>
  <c r="F16" i="105" s="1"/>
  <c r="F17" i="105" s="1"/>
  <c r="F18" i="105" s="1"/>
  <c r="F19" i="105" s="1"/>
  <c r="F20" i="105" s="1"/>
  <c r="F21" i="105" s="1"/>
  <c r="F22" i="105" s="1"/>
  <c r="F23" i="105" s="1"/>
  <c r="F24" i="105" s="1"/>
  <c r="F25" i="105" s="1"/>
  <c r="F26" i="105" s="1"/>
  <c r="F27" i="105" s="1"/>
  <c r="F28" i="105" s="1"/>
  <c r="F29" i="105" s="1"/>
  <c r="F30" i="105" s="1"/>
  <c r="F31" i="105" s="1"/>
  <c r="F32" i="105" s="1"/>
  <c r="F33" i="105" s="1"/>
  <c r="F34" i="105" s="1"/>
  <c r="F35" i="105" s="1"/>
  <c r="F36" i="105" s="1"/>
  <c r="B9" i="105"/>
  <c r="B10" i="105" s="1"/>
  <c r="B11" i="105" s="1"/>
  <c r="B12" i="105" s="1"/>
  <c r="B13" i="105" s="1"/>
  <c r="B14" i="105" s="1"/>
  <c r="B15" i="105" s="1"/>
  <c r="B16" i="105" s="1"/>
  <c r="B17" i="105" s="1"/>
  <c r="B18" i="105" s="1"/>
  <c r="B19" i="105" s="1"/>
  <c r="B20" i="105" s="1"/>
  <c r="B21" i="105" s="1"/>
  <c r="B22" i="105" s="1"/>
  <c r="B23" i="105" s="1"/>
  <c r="B24" i="105" s="1"/>
  <c r="B25" i="105" s="1"/>
  <c r="B26" i="105" s="1"/>
  <c r="B27" i="105" s="1"/>
  <c r="B28" i="105" s="1"/>
  <c r="B29" i="105" s="1"/>
  <c r="B30" i="105" s="1"/>
  <c r="B31" i="105" s="1"/>
  <c r="B32" i="105" s="1"/>
  <c r="B33" i="105" s="1"/>
  <c r="B34" i="105" s="1"/>
  <c r="B35" i="105" s="1"/>
  <c r="B36" i="105" s="1"/>
  <c r="B37" i="106"/>
  <c r="B38" i="106" s="1"/>
  <c r="B39" i="106" s="1"/>
  <c r="F3" i="114"/>
  <c r="R4" i="109"/>
  <c r="E21" i="114"/>
  <c r="G20" i="114"/>
  <c r="K37" i="91"/>
  <c r="K38" i="91" s="1"/>
  <c r="K39" i="91" s="1"/>
  <c r="F37" i="91"/>
  <c r="F38" i="91" s="1"/>
  <c r="F39" i="91" s="1"/>
  <c r="K37" i="98"/>
  <c r="K38" i="98" s="1"/>
  <c r="K39" i="98"/>
  <c r="K39" i="100"/>
  <c r="K37" i="101"/>
  <c r="K38" i="101" s="1"/>
  <c r="K39" i="101" s="1"/>
  <c r="K37" i="102"/>
  <c r="K38" i="102" s="1"/>
  <c r="K39" i="102" s="1"/>
  <c r="K39" i="103"/>
  <c r="K37" i="103"/>
  <c r="K38" i="103" s="1"/>
  <c r="K37" i="106"/>
  <c r="K38" i="106" s="1"/>
  <c r="K39" i="106" s="1"/>
  <c r="R4" i="104"/>
  <c r="P7" i="104"/>
  <c r="P2" i="104"/>
  <c r="E13" i="108"/>
  <c r="E14" i="108"/>
  <c r="E6" i="108"/>
  <c r="E5" i="108"/>
  <c r="E12" i="108"/>
  <c r="E15" i="108"/>
  <c r="E4" i="108"/>
  <c r="E11" i="108"/>
  <c r="E3" i="108"/>
  <c r="E10" i="108"/>
  <c r="E7" i="108"/>
  <c r="Q2" i="106"/>
  <c r="K37" i="99"/>
  <c r="K38" i="99" s="1"/>
  <c r="K39" i="99" s="1"/>
  <c r="K39" i="105" l="1"/>
  <c r="K9" i="104"/>
  <c r="K10" i="104" s="1"/>
  <c r="K11" i="104" s="1"/>
  <c r="K12" i="104" s="1"/>
  <c r="K13" i="104" s="1"/>
  <c r="K14" i="104" s="1"/>
  <c r="K15" i="104" s="1"/>
  <c r="K16" i="104" s="1"/>
  <c r="K17" i="104" s="1"/>
  <c r="K18" i="104" s="1"/>
  <c r="K19" i="104" s="1"/>
  <c r="K20" i="104" s="1"/>
  <c r="K21" i="104" s="1"/>
  <c r="K22" i="104" s="1"/>
  <c r="K23" i="104" s="1"/>
  <c r="K24" i="104" s="1"/>
  <c r="K25" i="104" s="1"/>
  <c r="K26" i="104" s="1"/>
  <c r="K27" i="104" s="1"/>
  <c r="K28" i="104" s="1"/>
  <c r="K29" i="104" s="1"/>
  <c r="K30" i="104" s="1"/>
  <c r="K31" i="104" s="1"/>
  <c r="K32" i="104" s="1"/>
  <c r="K33" i="104" s="1"/>
  <c r="K34" i="104" s="1"/>
  <c r="K35" i="104" s="1"/>
  <c r="K36" i="104" s="1"/>
  <c r="K37" i="104" s="1"/>
  <c r="K38" i="104" s="1"/>
  <c r="K39" i="104" s="1"/>
  <c r="F9" i="104"/>
  <c r="F10" i="104" s="1"/>
  <c r="F11" i="104" s="1"/>
  <c r="F12" i="104" s="1"/>
  <c r="F13" i="104" s="1"/>
  <c r="F14" i="104" s="1"/>
  <c r="F15" i="104" s="1"/>
  <c r="F16" i="104" s="1"/>
  <c r="F17" i="104" s="1"/>
  <c r="F18" i="104" s="1"/>
  <c r="F19" i="104" s="1"/>
  <c r="F20" i="104" s="1"/>
  <c r="F21" i="104" s="1"/>
  <c r="F22" i="104" s="1"/>
  <c r="F23" i="104" s="1"/>
  <c r="F24" i="104" s="1"/>
  <c r="F25" i="104" s="1"/>
  <c r="F26" i="104" s="1"/>
  <c r="F27" i="104" s="1"/>
  <c r="F28" i="104" s="1"/>
  <c r="F29" i="104" s="1"/>
  <c r="F30" i="104" s="1"/>
  <c r="F31" i="104" s="1"/>
  <c r="F32" i="104" s="1"/>
  <c r="F33" i="104" s="1"/>
  <c r="F34" i="104" s="1"/>
  <c r="F35" i="104" s="1"/>
  <c r="F36" i="104" s="1"/>
  <c r="F37" i="104" s="1"/>
  <c r="F38" i="104" s="1"/>
  <c r="F39" i="104" s="1"/>
  <c r="B9" i="104"/>
  <c r="B10" i="104" s="1"/>
  <c r="B11" i="104" s="1"/>
  <c r="B12" i="104" s="1"/>
  <c r="B13" i="104" s="1"/>
  <c r="B14" i="104" s="1"/>
  <c r="B15" i="104" s="1"/>
  <c r="B16" i="104" s="1"/>
  <c r="B17" i="104" s="1"/>
  <c r="B18" i="104" s="1"/>
  <c r="B19" i="104" s="1"/>
  <c r="B20" i="104" s="1"/>
  <c r="B21" i="104" s="1"/>
  <c r="B22" i="104" s="1"/>
  <c r="B23" i="104" s="1"/>
  <c r="B24" i="104" s="1"/>
  <c r="B25" i="104" s="1"/>
  <c r="B26" i="104" s="1"/>
  <c r="B27" i="104" s="1"/>
  <c r="B28" i="104" s="1"/>
  <c r="B29" i="104" s="1"/>
  <c r="B30" i="104" s="1"/>
  <c r="B31" i="104" s="1"/>
  <c r="B32" i="104" s="1"/>
  <c r="B33" i="104" s="1"/>
  <c r="B34" i="104" s="1"/>
  <c r="B35" i="104" s="1"/>
  <c r="B36" i="104" s="1"/>
  <c r="B37" i="104" s="1"/>
  <c r="B38" i="104" s="1"/>
  <c r="B39" i="104" s="1"/>
  <c r="B37" i="105"/>
  <c r="B38" i="105" s="1"/>
  <c r="B39" i="105"/>
  <c r="F37" i="105"/>
  <c r="F38" i="105" s="1"/>
  <c r="F39" i="105"/>
  <c r="K9" i="109"/>
  <c r="K10" i="109" s="1"/>
  <c r="K11" i="109" s="1"/>
  <c r="K12" i="109" s="1"/>
  <c r="K13" i="109" s="1"/>
  <c r="K14" i="109" s="1"/>
  <c r="K15" i="109" s="1"/>
  <c r="K16" i="109" s="1"/>
  <c r="K17" i="109" s="1"/>
  <c r="K18" i="109" s="1"/>
  <c r="K19" i="109" s="1"/>
  <c r="K20" i="109" s="1"/>
  <c r="K21" i="109" s="1"/>
  <c r="K22" i="109" s="1"/>
  <c r="K23" i="109" s="1"/>
  <c r="K24" i="109" s="1"/>
  <c r="K25" i="109" s="1"/>
  <c r="K26" i="109" s="1"/>
  <c r="K27" i="109" s="1"/>
  <c r="K28" i="109" s="1"/>
  <c r="K29" i="109" s="1"/>
  <c r="K30" i="109" s="1"/>
  <c r="K31" i="109" s="1"/>
  <c r="K32" i="109" s="1"/>
  <c r="K33" i="109" s="1"/>
  <c r="K34" i="109" s="1"/>
  <c r="K35" i="109" s="1"/>
  <c r="K36" i="109" s="1"/>
  <c r="K37" i="109" s="1"/>
  <c r="K38" i="109" s="1"/>
  <c r="K39" i="109" s="1"/>
  <c r="F9" i="109"/>
  <c r="F10" i="109" s="1"/>
  <c r="F11" i="109" s="1"/>
  <c r="F12" i="109" s="1"/>
  <c r="F13" i="109" s="1"/>
  <c r="F14" i="109" s="1"/>
  <c r="F15" i="109" s="1"/>
  <c r="F16" i="109" s="1"/>
  <c r="F17" i="109" s="1"/>
  <c r="F18" i="109" s="1"/>
  <c r="F19" i="109" s="1"/>
  <c r="F20" i="109" s="1"/>
  <c r="F21" i="109" s="1"/>
  <c r="F22" i="109" s="1"/>
  <c r="F23" i="109" s="1"/>
  <c r="F24" i="109" s="1"/>
  <c r="F25" i="109" s="1"/>
  <c r="F26" i="109" s="1"/>
  <c r="F27" i="109" s="1"/>
  <c r="F28" i="109" s="1"/>
  <c r="F29" i="109" s="1"/>
  <c r="F30" i="109" s="1"/>
  <c r="F31" i="109" s="1"/>
  <c r="F32" i="109" s="1"/>
  <c r="F33" i="109" s="1"/>
  <c r="F34" i="109" s="1"/>
  <c r="F35" i="109" s="1"/>
  <c r="F36" i="109" s="1"/>
  <c r="B9" i="109"/>
  <c r="B10" i="109" s="1"/>
  <c r="B11" i="109" s="1"/>
  <c r="B12" i="109" s="1"/>
  <c r="B13" i="109" s="1"/>
  <c r="B14" i="109" s="1"/>
  <c r="B15" i="109" s="1"/>
  <c r="B16" i="109" s="1"/>
  <c r="B17" i="109" s="1"/>
  <c r="B18" i="109" s="1"/>
  <c r="B19" i="109" s="1"/>
  <c r="B20" i="109" s="1"/>
  <c r="B21" i="109" s="1"/>
  <c r="B22" i="109" s="1"/>
  <c r="B23" i="109" s="1"/>
  <c r="B24" i="109" s="1"/>
  <c r="B25" i="109" s="1"/>
  <c r="B26" i="109" s="1"/>
  <c r="B27" i="109" s="1"/>
  <c r="B28" i="109" s="1"/>
  <c r="B29" i="109" s="1"/>
  <c r="B30" i="109" s="1"/>
  <c r="B31" i="109" s="1"/>
  <c r="B32" i="109" s="1"/>
  <c r="B33" i="109" s="1"/>
  <c r="B34" i="109" s="1"/>
  <c r="B35" i="109" s="1"/>
  <c r="B36" i="109" s="1"/>
  <c r="G21" i="114"/>
  <c r="E22" i="114"/>
  <c r="E9" i="108"/>
  <c r="E8" i="108"/>
  <c r="P6" i="104"/>
  <c r="P4" i="104"/>
  <c r="P5" i="104"/>
  <c r="B39" i="109" l="1"/>
  <c r="B37" i="109"/>
  <c r="B38" i="109" s="1"/>
  <c r="F37" i="109"/>
  <c r="F38" i="109" s="1"/>
  <c r="F39" i="109"/>
  <c r="E23" i="114"/>
  <c r="G22" i="114"/>
  <c r="G23" i="114" l="1"/>
  <c r="E24" i="114"/>
  <c r="E25" i="114" l="1"/>
  <c r="G24" i="114"/>
  <c r="G25" i="114" l="1"/>
  <c r="E26" i="114"/>
  <c r="E27" i="114" l="1"/>
  <c r="G26" i="114"/>
  <c r="G27" i="114" l="1"/>
  <c r="E28" i="114"/>
  <c r="E29" i="114" l="1"/>
  <c r="G28" i="114"/>
  <c r="G29" i="114" l="1"/>
  <c r="E30" i="114"/>
  <c r="E31" i="114" l="1"/>
  <c r="G30" i="114"/>
  <c r="G31" i="114" l="1"/>
  <c r="E32" i="114"/>
  <c r="E33" i="114" l="1"/>
  <c r="G32" i="114"/>
  <c r="G33" i="114" l="1"/>
  <c r="E34" i="114"/>
  <c r="E35" i="114" l="1"/>
  <c r="G34" i="114"/>
  <c r="G35" i="114" l="1"/>
  <c r="E36" i="114"/>
  <c r="E37" i="114" l="1"/>
  <c r="G36" i="114"/>
  <c r="G37" i="114" l="1"/>
  <c r="E38" i="114"/>
  <c r="E39" i="114" l="1"/>
  <c r="G38" i="114"/>
  <c r="G39" i="114" l="1"/>
  <c r="E40" i="114"/>
  <c r="E41" i="114" l="1"/>
  <c r="G40" i="114"/>
  <c r="G41" i="114" l="1"/>
  <c r="E42" i="114"/>
  <c r="E43" i="114" l="1"/>
  <c r="G42" i="114"/>
  <c r="G43" i="114" l="1"/>
  <c r="E44" i="114"/>
  <c r="E45" i="114" l="1"/>
  <c r="G44" i="114"/>
  <c r="G45" i="114" l="1"/>
  <c r="E46" i="114"/>
  <c r="E47" i="114" l="1"/>
  <c r="G46" i="114"/>
  <c r="G47" i="114" l="1"/>
  <c r="E48" i="114"/>
  <c r="E49" i="114" l="1"/>
  <c r="G48" i="114"/>
  <c r="G49" i="114" l="1"/>
  <c r="E50" i="114"/>
  <c r="E51" i="114" l="1"/>
  <c r="G50" i="114"/>
  <c r="G51" i="114" l="1"/>
  <c r="E52" i="114"/>
  <c r="E53" i="114" l="1"/>
  <c r="G52" i="114"/>
  <c r="G53" i="114" l="1"/>
  <c r="E54" i="114"/>
  <c r="E55" i="114" l="1"/>
  <c r="G54" i="114"/>
  <c r="G55" i="114" l="1"/>
  <c r="E56" i="114"/>
  <c r="E57" i="114" l="1"/>
  <c r="G56" i="114"/>
  <c r="G57" i="114" l="1"/>
  <c r="E58" i="114"/>
  <c r="E59" i="114" l="1"/>
  <c r="G58" i="114"/>
  <c r="G59" i="114" l="1"/>
  <c r="E60" i="114"/>
  <c r="E61" i="114" l="1"/>
  <c r="G60" i="114"/>
  <c r="G61" i="114" l="1"/>
  <c r="E62" i="114"/>
  <c r="E63" i="114" l="1"/>
  <c r="G62" i="114"/>
  <c r="G63" i="114" l="1"/>
  <c r="E64" i="114"/>
  <c r="E65" i="114" l="1"/>
  <c r="G64" i="114"/>
  <c r="G65" i="114" l="1"/>
  <c r="E66" i="114"/>
  <c r="E67" i="114" l="1"/>
  <c r="G66" i="114"/>
  <c r="G67" i="114" l="1"/>
  <c r="E68" i="114"/>
  <c r="E69" i="114" l="1"/>
  <c r="G68" i="114"/>
  <c r="G69" i="114" l="1"/>
  <c r="E70" i="114"/>
  <c r="E71" i="114" l="1"/>
  <c r="G70" i="114"/>
  <c r="G71" i="114" l="1"/>
  <c r="E72" i="114"/>
  <c r="E73" i="114" l="1"/>
  <c r="G72" i="114"/>
  <c r="G73" i="114" l="1"/>
  <c r="E74" i="114"/>
  <c r="E75" i="114" l="1"/>
  <c r="G74" i="114"/>
  <c r="G75" i="114" l="1"/>
  <c r="E76" i="114"/>
  <c r="E77" i="114" l="1"/>
  <c r="G76" i="114"/>
  <c r="G77" i="114" l="1"/>
  <c r="E78" i="114"/>
  <c r="E79" i="114" l="1"/>
  <c r="G78" i="114"/>
  <c r="G79" i="114" l="1"/>
  <c r="E80" i="114"/>
  <c r="E81" i="114" l="1"/>
  <c r="G80" i="114"/>
  <c r="G81" i="114" l="1"/>
  <c r="E82" i="114"/>
  <c r="E83" i="114" l="1"/>
  <c r="G82" i="114"/>
  <c r="G83" i="114" l="1"/>
  <c r="E84" i="114"/>
  <c r="E85" i="114" l="1"/>
  <c r="G84" i="114"/>
  <c r="G85" i="114" l="1"/>
  <c r="E86" i="114"/>
  <c r="E87" i="114" l="1"/>
  <c r="G86" i="114"/>
  <c r="G87" i="114" l="1"/>
  <c r="E88" i="114"/>
  <c r="E89" i="114" l="1"/>
  <c r="G88" i="114"/>
  <c r="G89" i="114" l="1"/>
  <c r="E90" i="114"/>
  <c r="E91" i="114" l="1"/>
  <c r="G90" i="114"/>
  <c r="G91" i="114" l="1"/>
  <c r="E92" i="114"/>
  <c r="E93" i="114" l="1"/>
  <c r="G92" i="114"/>
  <c r="G93" i="114" l="1"/>
  <c r="E94" i="114"/>
  <c r="E95" i="114" l="1"/>
  <c r="G94" i="114"/>
  <c r="G95" i="114" l="1"/>
  <c r="E96" i="114"/>
  <c r="E97" i="114" l="1"/>
  <c r="G96" i="114"/>
  <c r="G97" i="114" l="1"/>
  <c r="E98" i="114"/>
  <c r="E99" i="114" l="1"/>
  <c r="G98" i="114"/>
  <c r="G99" i="114" l="1"/>
  <c r="E100" i="114"/>
  <c r="E101" i="114" l="1"/>
  <c r="G100" i="114"/>
  <c r="E102" i="114" l="1"/>
  <c r="G101" i="114"/>
  <c r="E103" i="114" l="1"/>
  <c r="G102" i="114"/>
  <c r="G103" i="114" l="1"/>
  <c r="E104" i="114"/>
  <c r="E105" i="114" l="1"/>
  <c r="G104" i="114"/>
  <c r="G105" i="114" l="1"/>
  <c r="E106" i="114"/>
  <c r="E107" i="114" l="1"/>
  <c r="G106" i="114"/>
  <c r="E108" i="114" l="1"/>
  <c r="G107" i="114"/>
  <c r="E109" i="114" l="1"/>
  <c r="G108" i="114"/>
  <c r="E110" i="114" l="1"/>
  <c r="G109" i="114"/>
  <c r="G110" i="114" l="1"/>
  <c r="E111" i="114"/>
  <c r="G111" i="114" l="1"/>
  <c r="E112" i="114"/>
  <c r="G112" i="114" l="1"/>
  <c r="E113" i="114"/>
  <c r="E114" i="114" l="1"/>
  <c r="G113" i="114"/>
  <c r="G114" i="114" l="1"/>
  <c r="E115" i="114"/>
  <c r="G115" i="114" l="1"/>
  <c r="E116" i="114"/>
  <c r="G116" i="114" l="1"/>
  <c r="E117" i="114"/>
  <c r="E118" i="114" l="1"/>
  <c r="G117" i="114"/>
  <c r="G118" i="114" l="1"/>
  <c r="E119" i="114"/>
  <c r="G119" i="114" l="1"/>
  <c r="E120" i="114"/>
  <c r="G120" i="114" l="1"/>
  <c r="E121" i="114"/>
  <c r="E122" i="114" l="1"/>
  <c r="G121" i="114"/>
  <c r="G122" i="114" l="1"/>
  <c r="E123" i="114"/>
  <c r="G123" i="114" l="1"/>
  <c r="E124" i="114"/>
  <c r="G124" i="114" l="1"/>
  <c r="E125" i="114"/>
  <c r="E126" i="114" l="1"/>
  <c r="G125" i="114"/>
  <c r="G126" i="114" l="1"/>
  <c r="E127" i="114"/>
  <c r="G127" i="114" l="1"/>
  <c r="E128" i="114"/>
  <c r="G128" i="114" l="1"/>
  <c r="E129" i="114"/>
  <c r="E130" i="114" l="1"/>
  <c r="G129" i="114"/>
  <c r="G130" i="114" l="1"/>
  <c r="E131" i="114"/>
  <c r="G131" i="114" l="1"/>
  <c r="E132" i="114"/>
  <c r="G132" i="114" l="1"/>
  <c r="E133" i="114"/>
  <c r="E134" i="114" l="1"/>
  <c r="G133" i="114"/>
  <c r="G134" i="114" l="1"/>
  <c r="E135" i="114"/>
  <c r="G135" i="114" l="1"/>
  <c r="E136" i="114"/>
  <c r="G136" i="114" l="1"/>
  <c r="E137" i="114"/>
  <c r="G137" i="114" l="1"/>
  <c r="E138" i="114"/>
  <c r="G138" i="114" l="1"/>
  <c r="E139" i="114"/>
  <c r="G139" i="114" l="1"/>
  <c r="E140" i="114"/>
  <c r="G140" i="114" l="1"/>
  <c r="E141" i="114"/>
  <c r="G141" i="114" l="1"/>
  <c r="E142" i="114"/>
  <c r="G142" i="114" l="1"/>
  <c r="E143" i="114"/>
  <c r="G143" i="114" l="1"/>
  <c r="E144" i="114"/>
  <c r="G144" i="114" l="1"/>
  <c r="E145" i="114"/>
  <c r="G145" i="114" l="1"/>
  <c r="E146" i="114"/>
  <c r="G146" i="114" l="1"/>
  <c r="E147" i="114"/>
  <c r="G147" i="114" l="1"/>
  <c r="E148" i="114"/>
  <c r="G148" i="114" l="1"/>
  <c r="E149" i="114"/>
  <c r="G149" i="114" l="1"/>
  <c r="E150" i="114"/>
  <c r="G150" i="114" l="1"/>
  <c r="E151" i="114"/>
  <c r="G151" i="114" l="1"/>
  <c r="E152" i="114"/>
  <c r="G152" i="114" l="1"/>
  <c r="E153" i="114"/>
  <c r="G153" i="114" l="1"/>
  <c r="E154" i="114"/>
  <c r="G154" i="114" l="1"/>
  <c r="E155" i="114"/>
  <c r="G155" i="114" l="1"/>
  <c r="E156" i="114"/>
  <c r="G156" i="114" l="1"/>
  <c r="E157" i="114"/>
  <c r="G157" i="114" l="1"/>
  <c r="E158" i="114"/>
  <c r="G158" i="114" l="1"/>
  <c r="E159" i="114"/>
  <c r="G159" i="114" l="1"/>
  <c r="E160" i="114"/>
  <c r="G160" i="114" l="1"/>
  <c r="E161" i="114"/>
  <c r="G161" i="114" l="1"/>
  <c r="E162" i="114"/>
  <c r="G162" i="114" l="1"/>
  <c r="E163" i="114"/>
  <c r="G163" i="114" l="1"/>
  <c r="E164" i="114"/>
  <c r="G164" i="114" l="1"/>
  <c r="E165" i="114"/>
  <c r="G165" i="114" l="1"/>
  <c r="E166" i="114"/>
  <c r="G166" i="114" l="1"/>
  <c r="E167" i="114"/>
  <c r="G167" i="114" l="1"/>
  <c r="E168" i="114"/>
  <c r="G168" i="114" l="1"/>
  <c r="E169" i="114"/>
  <c r="G169" i="114" l="1"/>
  <c r="E170" i="114"/>
  <c r="G170" i="114" l="1"/>
  <c r="E171" i="114"/>
  <c r="G171" i="114" l="1"/>
  <c r="E172" i="114"/>
  <c r="G172" i="114" l="1"/>
  <c r="E173" i="114"/>
  <c r="G173" i="114" l="1"/>
  <c r="E174" i="114"/>
  <c r="G174" i="114" l="1"/>
  <c r="E175" i="114"/>
  <c r="G175" i="114" l="1"/>
  <c r="E176" i="114"/>
  <c r="G176" i="114" l="1"/>
  <c r="E177" i="114"/>
  <c r="G177" i="114" l="1"/>
  <c r="E178" i="114"/>
  <c r="G178" i="114" l="1"/>
  <c r="E179" i="114"/>
  <c r="G179" i="114" l="1"/>
  <c r="E180" i="114"/>
  <c r="G180" i="114" l="1"/>
  <c r="E181" i="114"/>
  <c r="G181" i="114" l="1"/>
  <c r="E182" i="114"/>
  <c r="G182" i="114" l="1"/>
  <c r="E183" i="114"/>
  <c r="G183" i="114" l="1"/>
  <c r="E184" i="114"/>
  <c r="G184" i="114" l="1"/>
  <c r="E185" i="114"/>
  <c r="G185" i="114" l="1"/>
  <c r="E186" i="114"/>
  <c r="G186" i="114" l="1"/>
  <c r="E187" i="114"/>
  <c r="G187" i="114" l="1"/>
  <c r="E188" i="114"/>
  <c r="G188" i="114" l="1"/>
  <c r="E189" i="114"/>
  <c r="G189" i="114" l="1"/>
  <c r="E190" i="114"/>
  <c r="G190" i="114" l="1"/>
  <c r="E191" i="114"/>
  <c r="G191" i="114" l="1"/>
  <c r="E192" i="114"/>
  <c r="G192" i="114" l="1"/>
  <c r="E193" i="114"/>
  <c r="G193" i="114" l="1"/>
  <c r="E194" i="114"/>
  <c r="G194" i="114" l="1"/>
  <c r="E195" i="114"/>
  <c r="G195" i="114" l="1"/>
  <c r="E196" i="114"/>
  <c r="G196" i="114" l="1"/>
  <c r="E197" i="114"/>
  <c r="G197" i="114" l="1"/>
  <c r="E198" i="114"/>
  <c r="G198" i="114" l="1"/>
  <c r="E199" i="114"/>
  <c r="G199" i="114" l="1"/>
  <c r="E200" i="114"/>
  <c r="G200" i="114" l="1"/>
  <c r="E201" i="114"/>
  <c r="G201" i="114" l="1"/>
  <c r="E202" i="114"/>
  <c r="G202" i="114" l="1"/>
  <c r="E203" i="114"/>
  <c r="E204" i="114" l="1"/>
  <c r="G203" i="114"/>
  <c r="G204" i="114" l="1"/>
  <c r="E205" i="114"/>
  <c r="E206" i="114" l="1"/>
  <c r="G205" i="114"/>
  <c r="G206" i="114" l="1"/>
  <c r="E207" i="114"/>
  <c r="E208" i="114" l="1"/>
  <c r="G207" i="114"/>
  <c r="E209" i="114" l="1"/>
  <c r="G208" i="114"/>
  <c r="E210" i="114" l="1"/>
  <c r="G209" i="114"/>
  <c r="G210" i="114" l="1"/>
  <c r="E211" i="114"/>
  <c r="E212" i="114" l="1"/>
  <c r="G211" i="114"/>
  <c r="G212" i="114" l="1"/>
  <c r="E213" i="114"/>
  <c r="E214" i="114" l="1"/>
  <c r="G213" i="114"/>
  <c r="G214" i="114" l="1"/>
  <c r="E215" i="114"/>
  <c r="E216" i="114" l="1"/>
  <c r="G215" i="114"/>
  <c r="G216" i="114" l="1"/>
  <c r="E217" i="114"/>
  <c r="E218" i="114" l="1"/>
  <c r="G217" i="114"/>
  <c r="G218" i="114" l="1"/>
  <c r="E219" i="114"/>
  <c r="E220" i="114" l="1"/>
  <c r="G219" i="114"/>
  <c r="G220" i="114" l="1"/>
  <c r="E221" i="114"/>
  <c r="E222" i="114" l="1"/>
  <c r="G221" i="114"/>
  <c r="G222" i="114" l="1"/>
  <c r="E223" i="114"/>
  <c r="E224" i="114" l="1"/>
  <c r="G223" i="114"/>
  <c r="G224" i="114" l="1"/>
  <c r="E225" i="114"/>
  <c r="E226" i="114" l="1"/>
  <c r="G225" i="114"/>
  <c r="G226" i="114" l="1"/>
  <c r="E227" i="114"/>
  <c r="E228" i="114" l="1"/>
  <c r="G227" i="114"/>
  <c r="G228" i="114" l="1"/>
  <c r="E229" i="114"/>
  <c r="E230" i="114" l="1"/>
  <c r="G229" i="114"/>
  <c r="G230" i="114" l="1"/>
  <c r="E231" i="114"/>
  <c r="E232" i="114" l="1"/>
  <c r="G231" i="114"/>
  <c r="G232" i="114" l="1"/>
  <c r="E233" i="114"/>
  <c r="E234" i="114" l="1"/>
  <c r="G233" i="114"/>
  <c r="G234" i="114" l="1"/>
  <c r="E235" i="114"/>
  <c r="E236" i="114" l="1"/>
  <c r="G235" i="114"/>
  <c r="G236" i="114" l="1"/>
  <c r="E237" i="114"/>
  <c r="E238" i="114" l="1"/>
  <c r="G237" i="114"/>
  <c r="G238" i="114" l="1"/>
  <c r="E239" i="114"/>
  <c r="E240" i="114" l="1"/>
  <c r="G239" i="114"/>
  <c r="G240" i="114" l="1"/>
  <c r="E241" i="114"/>
  <c r="E242" i="114" l="1"/>
  <c r="G241" i="114"/>
  <c r="G242" i="114" l="1"/>
  <c r="E243" i="114"/>
  <c r="E244" i="114" l="1"/>
  <c r="G243" i="114"/>
  <c r="G244" i="114" l="1"/>
  <c r="E245" i="114"/>
  <c r="E246" i="114" l="1"/>
  <c r="G245" i="114"/>
  <c r="G246" i="114" l="1"/>
  <c r="E247" i="114"/>
  <c r="E248" i="114" l="1"/>
  <c r="G247" i="114"/>
  <c r="G248" i="114" l="1"/>
  <c r="E249" i="114"/>
  <c r="E250" i="114" l="1"/>
  <c r="G249" i="114"/>
  <c r="G250" i="114" l="1"/>
  <c r="E251" i="114"/>
  <c r="E252" i="114" l="1"/>
  <c r="G251" i="114"/>
  <c r="G252" i="114" l="1"/>
  <c r="E253" i="114"/>
  <c r="E254" i="114" l="1"/>
  <c r="G253" i="114"/>
  <c r="G254" i="114" l="1"/>
  <c r="E255" i="114"/>
  <c r="E256" i="114" l="1"/>
  <c r="G255" i="114"/>
  <c r="G256" i="114" l="1"/>
  <c r="E257" i="114"/>
  <c r="E258" i="114" l="1"/>
  <c r="G257" i="114"/>
  <c r="G258" i="114" l="1"/>
  <c r="E259" i="114"/>
  <c r="E260" i="114" l="1"/>
  <c r="G259" i="114"/>
  <c r="G260" i="114" l="1"/>
  <c r="E261" i="114"/>
  <c r="E262" i="114" l="1"/>
  <c r="G261" i="114"/>
  <c r="G262" i="114" l="1"/>
  <c r="E263" i="114"/>
  <c r="E264" i="114" l="1"/>
  <c r="G263" i="114"/>
  <c r="G264" i="114" l="1"/>
  <c r="E265" i="114"/>
  <c r="E266" i="114" l="1"/>
  <c r="G265" i="114"/>
  <c r="G266" i="114" l="1"/>
  <c r="E267" i="114"/>
  <c r="E268" i="114" l="1"/>
  <c r="G267" i="114"/>
  <c r="G268" i="114" l="1"/>
  <c r="E269" i="114"/>
  <c r="E270" i="114" l="1"/>
  <c r="G269" i="114"/>
  <c r="G270" i="114" l="1"/>
  <c r="E271" i="114"/>
  <c r="E272" i="114" l="1"/>
  <c r="G271" i="114"/>
  <c r="G272" i="114" l="1"/>
  <c r="E273" i="114"/>
  <c r="E274" i="114" l="1"/>
  <c r="G273" i="114"/>
  <c r="G274" i="114" l="1"/>
  <c r="E275" i="114"/>
  <c r="E276" i="114" l="1"/>
  <c r="G275" i="114"/>
  <c r="G276" i="114" l="1"/>
  <c r="E277" i="114"/>
  <c r="E278" i="114" l="1"/>
  <c r="G277" i="114"/>
  <c r="G278" i="114" l="1"/>
  <c r="E279" i="114"/>
  <c r="E280" i="114" l="1"/>
  <c r="G279" i="114"/>
  <c r="E281" i="114" l="1"/>
  <c r="G280" i="114"/>
  <c r="E282" i="114" l="1"/>
  <c r="G281" i="114"/>
  <c r="E283" i="114" l="1"/>
  <c r="G282" i="114"/>
  <c r="G283" i="114" l="1"/>
  <c r="E284" i="114"/>
  <c r="G284" i="114" l="1"/>
  <c r="E285" i="114"/>
  <c r="G285" i="114" l="1"/>
  <c r="E286" i="114"/>
  <c r="G286" i="114" l="1"/>
  <c r="E287" i="114"/>
  <c r="G287" i="114" l="1"/>
  <c r="E288" i="114"/>
  <c r="G288" i="114" l="1"/>
  <c r="E289" i="114"/>
  <c r="G289" i="114" l="1"/>
  <c r="E290" i="114"/>
  <c r="G290" i="114" l="1"/>
  <c r="E291" i="114"/>
  <c r="G291" i="114" l="1"/>
  <c r="E292" i="114"/>
  <c r="G292" i="114" l="1"/>
  <c r="E293" i="114"/>
  <c r="G293" i="114" l="1"/>
  <c r="E294" i="114"/>
  <c r="G294" i="114" l="1"/>
  <c r="E295" i="114"/>
  <c r="G295" i="114" l="1"/>
  <c r="E296" i="114"/>
  <c r="G296" i="114" l="1"/>
  <c r="E297" i="114"/>
  <c r="G297" i="114" l="1"/>
  <c r="E298" i="114"/>
  <c r="G298" i="114" l="1"/>
  <c r="E299" i="114"/>
  <c r="G299" i="114" l="1"/>
  <c r="E300" i="114"/>
  <c r="G300" i="114" l="1"/>
  <c r="E301" i="114"/>
  <c r="G301" i="114" l="1"/>
  <c r="E302" i="114"/>
  <c r="G302" i="114" l="1"/>
  <c r="E303" i="114"/>
  <c r="G303" i="114" l="1"/>
  <c r="E304" i="114"/>
  <c r="G304" i="114" l="1"/>
  <c r="E305" i="114"/>
  <c r="G305" i="114" l="1"/>
  <c r="E306" i="114"/>
  <c r="G306" i="114" l="1"/>
  <c r="E307" i="114"/>
  <c r="G307" i="114" l="1"/>
  <c r="E308" i="114"/>
  <c r="G308" i="114" l="1"/>
  <c r="E309" i="114"/>
  <c r="G309" i="114" l="1"/>
  <c r="E310" i="114"/>
  <c r="G310" i="114" l="1"/>
  <c r="E311" i="114"/>
  <c r="G311" i="114" l="1"/>
  <c r="E312" i="114"/>
  <c r="G312" i="114" l="1"/>
  <c r="E313" i="114"/>
  <c r="G313" i="114" l="1"/>
  <c r="E314" i="114"/>
  <c r="G314" i="114" l="1"/>
  <c r="E315" i="114"/>
  <c r="G315" i="114" l="1"/>
  <c r="E316" i="114"/>
  <c r="G316" i="114" l="1"/>
  <c r="E317" i="114"/>
  <c r="G317" i="114" l="1"/>
  <c r="E318" i="114"/>
  <c r="G318" i="114" l="1"/>
  <c r="E319" i="114"/>
  <c r="G319" i="114" l="1"/>
  <c r="E320" i="114"/>
  <c r="G320" i="114" l="1"/>
  <c r="E321" i="114"/>
  <c r="G321" i="114" l="1"/>
  <c r="E322" i="114"/>
  <c r="G322" i="114" l="1"/>
  <c r="E323" i="114"/>
  <c r="G323" i="114" l="1"/>
  <c r="E324" i="114"/>
  <c r="G324" i="114" l="1"/>
  <c r="E325" i="114"/>
  <c r="G325" i="114" l="1"/>
  <c r="E326" i="114"/>
  <c r="G326" i="114" l="1"/>
  <c r="E327" i="114"/>
  <c r="G327" i="114" l="1"/>
  <c r="E328" i="114"/>
  <c r="G328" i="114" l="1"/>
  <c r="E329" i="114"/>
  <c r="G329" i="114" l="1"/>
  <c r="E330" i="114"/>
  <c r="E331" i="114" l="1"/>
  <c r="G330" i="114"/>
  <c r="E332" i="114" l="1"/>
  <c r="G331" i="114"/>
  <c r="E333" i="114" l="1"/>
  <c r="G332" i="114"/>
  <c r="E334" i="114" l="1"/>
  <c r="G333" i="114"/>
  <c r="G334" i="114" l="1"/>
  <c r="E335" i="114"/>
  <c r="E336" i="114" l="1"/>
  <c r="G335" i="114"/>
  <c r="G336" i="114" l="1"/>
  <c r="E337" i="114"/>
  <c r="E338" i="114" l="1"/>
  <c r="G337" i="114"/>
  <c r="G338" i="114" l="1"/>
  <c r="E339" i="114"/>
  <c r="E340" i="114" l="1"/>
  <c r="G339" i="114"/>
  <c r="G340" i="114" l="1"/>
  <c r="E341" i="114"/>
  <c r="E342" i="114" l="1"/>
  <c r="G341" i="114"/>
  <c r="G342" i="114" l="1"/>
  <c r="E343" i="114"/>
  <c r="E344" i="114" l="1"/>
  <c r="G343" i="114"/>
  <c r="G344" i="114" l="1"/>
  <c r="E345" i="114"/>
  <c r="E346" i="114" l="1"/>
  <c r="G345" i="114"/>
  <c r="G346" i="114" l="1"/>
  <c r="E347" i="114"/>
  <c r="G347" i="114" l="1"/>
  <c r="E348" i="114"/>
  <c r="G348" i="114" l="1"/>
  <c r="E349" i="114"/>
  <c r="G349" i="114" l="1"/>
  <c r="E350" i="114"/>
  <c r="G350" i="114" l="1"/>
  <c r="E351" i="114"/>
  <c r="G351" i="114" l="1"/>
  <c r="E352" i="114"/>
  <c r="G352" i="114" l="1"/>
  <c r="E353" i="114"/>
  <c r="G353" i="114" l="1"/>
  <c r="E354" i="114"/>
  <c r="G354" i="114" l="1"/>
  <c r="E355" i="114"/>
  <c r="G355" i="114" l="1"/>
  <c r="E356" i="114"/>
  <c r="G356" i="114" l="1"/>
  <c r="E357" i="114"/>
  <c r="G357" i="114" l="1"/>
  <c r="E358" i="114"/>
  <c r="G358" i="114" l="1"/>
  <c r="E359" i="114"/>
  <c r="G359" i="114" l="1"/>
  <c r="E360" i="114"/>
  <c r="G360" i="114" l="1"/>
  <c r="E361" i="114"/>
  <c r="G361" i="114" l="1"/>
  <c r="E362" i="114"/>
  <c r="G362" i="114" l="1"/>
  <c r="E363" i="114"/>
  <c r="G363" i="114" l="1"/>
  <c r="E364" i="114"/>
  <c r="G364" i="114" l="1"/>
  <c r="E365" i="114"/>
  <c r="G365" i="114" l="1"/>
  <c r="E366" i="114"/>
  <c r="G366" i="114" l="1"/>
  <c r="E367" i="114"/>
  <c r="G367" i="114" l="1"/>
  <c r="E368" i="114"/>
  <c r="G368" i="114" l="1"/>
  <c r="E369" i="114"/>
  <c r="G369" i="114" l="1"/>
  <c r="E370" i="114"/>
  <c r="G370" i="114" l="1"/>
  <c r="E371" i="114"/>
  <c r="G371" i="114" l="1"/>
  <c r="E372" i="114"/>
  <c r="G372" i="114" l="1"/>
  <c r="E373" i="114"/>
  <c r="G373" i="114" l="1"/>
  <c r="E374" i="114"/>
  <c r="G374" i="114" l="1"/>
  <c r="E375" i="114"/>
  <c r="G375" i="114" l="1"/>
  <c r="E376" i="114"/>
  <c r="G376" i="114" l="1"/>
  <c r="E377" i="114"/>
  <c r="G377" i="114" l="1"/>
  <c r="E378" i="114"/>
  <c r="G378" i="114" l="1"/>
  <c r="E379" i="114"/>
  <c r="G379" i="114" l="1"/>
  <c r="E380" i="114"/>
  <c r="G380" i="114" l="1"/>
  <c r="E381" i="114"/>
  <c r="G381" i="114" l="1"/>
  <c r="E382" i="114"/>
  <c r="G382" i="114" l="1"/>
  <c r="E383" i="114"/>
  <c r="G383" i="114" l="1"/>
  <c r="E384" i="114"/>
  <c r="G384" i="114" l="1"/>
  <c r="E385" i="114"/>
  <c r="E386" i="114" l="1"/>
  <c r="G385" i="114"/>
  <c r="E387" i="114" l="1"/>
  <c r="G386" i="114"/>
  <c r="E388" i="114" l="1"/>
  <c r="G387" i="114"/>
  <c r="E389" i="114" l="1"/>
  <c r="G388" i="114"/>
  <c r="E390" i="114" l="1"/>
  <c r="G389" i="114"/>
  <c r="G390" i="114" l="1"/>
  <c r="E391" i="114"/>
  <c r="G391" i="114" l="1"/>
  <c r="E392" i="114"/>
  <c r="E393" i="114" l="1"/>
  <c r="G392" i="114"/>
  <c r="G393" i="114" l="1"/>
  <c r="E394" i="114"/>
  <c r="E395" i="114" l="1"/>
  <c r="G394" i="114"/>
  <c r="G395" i="114" l="1"/>
  <c r="E396" i="114"/>
  <c r="G396" i="114" l="1"/>
  <c r="E397" i="114"/>
  <c r="G397" i="114" l="1"/>
  <c r="E398" i="114"/>
  <c r="G398" i="114" l="1"/>
  <c r="E399" i="114"/>
  <c r="G399" i="114" l="1"/>
  <c r="E400" i="114"/>
  <c r="G400" i="114" l="1"/>
  <c r="E401" i="114"/>
  <c r="G401" i="114" l="1"/>
  <c r="E402" i="114"/>
  <c r="G402" i="114" l="1"/>
  <c r="E403" i="114"/>
  <c r="G403" i="114" l="1"/>
  <c r="E404" i="114"/>
  <c r="G404" i="114" l="1"/>
  <c r="E405" i="114"/>
  <c r="G405" i="114" l="1"/>
  <c r="E406" i="114"/>
  <c r="G406" i="114" l="1"/>
  <c r="E407" i="114"/>
  <c r="G407" i="114" l="1"/>
  <c r="E408" i="114"/>
  <c r="G408" i="114" l="1"/>
  <c r="E409" i="114"/>
  <c r="G409" i="114" l="1"/>
  <c r="E410" i="114"/>
  <c r="G410" i="114" l="1"/>
  <c r="E411" i="114"/>
  <c r="G411" i="114" l="1"/>
  <c r="E412" i="114"/>
  <c r="G412" i="114" l="1"/>
  <c r="E413" i="114"/>
  <c r="G413" i="114" l="1"/>
  <c r="E414" i="114"/>
  <c r="G414" i="114" l="1"/>
  <c r="E415" i="114"/>
  <c r="G415" i="114" l="1"/>
  <c r="E416" i="114"/>
  <c r="G416" i="114" l="1"/>
  <c r="E417" i="114"/>
  <c r="G417" i="114" l="1"/>
  <c r="E418" i="114"/>
  <c r="G418" i="114" l="1"/>
  <c r="E419" i="114"/>
  <c r="G419" i="114" l="1"/>
  <c r="E420" i="114"/>
  <c r="G420" i="114" l="1"/>
  <c r="E421" i="114"/>
  <c r="G421" i="114" l="1"/>
  <c r="E422" i="114"/>
  <c r="G422" i="114" l="1"/>
  <c r="E423" i="114"/>
  <c r="G423" i="114" l="1"/>
  <c r="E424" i="114"/>
  <c r="G424" i="114" l="1"/>
  <c r="E425" i="114"/>
  <c r="G425" i="114" l="1"/>
  <c r="E426" i="114"/>
  <c r="G426" i="114" l="1"/>
  <c r="E427" i="114"/>
  <c r="G427" i="114" l="1"/>
  <c r="E428" i="114"/>
  <c r="G428" i="114" l="1"/>
  <c r="E429" i="114"/>
  <c r="G429" i="114" l="1"/>
  <c r="E430" i="114"/>
  <c r="G430" i="114" l="1"/>
  <c r="E431" i="114"/>
  <c r="G431" i="114" l="1"/>
  <c r="E432" i="114"/>
  <c r="G432" i="114" l="1"/>
  <c r="E433" i="114"/>
  <c r="G433" i="114" l="1"/>
  <c r="E434" i="114"/>
  <c r="G434" i="114" l="1"/>
  <c r="E435" i="114"/>
  <c r="G435" i="114" l="1"/>
  <c r="E436" i="114"/>
  <c r="G436" i="114" l="1"/>
  <c r="E437" i="114"/>
  <c r="G437" i="114" l="1"/>
  <c r="E438" i="114"/>
  <c r="G438" i="114" l="1"/>
  <c r="E439" i="114"/>
  <c r="G439" i="114" l="1"/>
  <c r="E440" i="114"/>
  <c r="G440" i="114" l="1"/>
</calcChain>
</file>

<file path=xl/comments1.xml><?xml version="1.0" encoding="utf-8"?>
<comments xmlns="http://schemas.openxmlformats.org/spreadsheetml/2006/main">
  <authors>
    <author>Esposito Didier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 xml:space="preserve">Pour les années à avenir
modifier juillet et le reste est automatique ;-)
Jours
week-end
jours fériés etc….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Esposito Didier</author>
  </authors>
  <commentList>
    <comment ref="R4" authorId="0">
      <text>
        <r>
          <rPr>
            <b/>
            <sz val="9"/>
            <color indexed="81"/>
            <rFont val="Tahoma"/>
            <family val="2"/>
          </rPr>
          <t>=DATE($R$2;4;1)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Esposito Didier</author>
  </authors>
  <commentList>
    <comment ref="R4" authorId="0">
      <text>
        <r>
          <rPr>
            <b/>
            <sz val="9"/>
            <color indexed="81"/>
            <rFont val="Tahoma"/>
            <family val="2"/>
          </rPr>
          <t>=DATE($R$2;5;1)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Esposito Didier</author>
  </authors>
  <commentList>
    <comment ref="R4" authorId="0">
      <text>
        <r>
          <rPr>
            <b/>
            <sz val="9"/>
            <color indexed="81"/>
            <rFont val="Tahoma"/>
            <family val="2"/>
          </rPr>
          <t>=DATE($R$2;5;1)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<sst xmlns="http://schemas.openxmlformats.org/spreadsheetml/2006/main" count="481" uniqueCount="86">
  <si>
    <t>DATES</t>
  </si>
  <si>
    <t>ENTRAINEMENT</t>
  </si>
  <si>
    <t>MATIN</t>
  </si>
  <si>
    <t>SOIR</t>
  </si>
  <si>
    <t>MATCH</t>
  </si>
  <si>
    <t>AMICAL</t>
  </si>
  <si>
    <t>HEURES</t>
  </si>
  <si>
    <t>CHAMPIONNAT</t>
  </si>
  <si>
    <t>SAISON 2017 - 2018</t>
  </si>
  <si>
    <t>SAISON 2018 - 2019</t>
  </si>
  <si>
    <t>SAISON 2019 - 2020</t>
  </si>
  <si>
    <t>SAISON 2020 - 2021</t>
  </si>
  <si>
    <t>SAISON 2021 - 2022</t>
  </si>
  <si>
    <t>SAISON 2022 - 2023</t>
  </si>
  <si>
    <t>SAISON 2023 - 2024</t>
  </si>
  <si>
    <t>SAISON 2024 - 2025</t>
  </si>
  <si>
    <t>SAISON 2025 - 2026</t>
  </si>
  <si>
    <t>SAISON 2026 - 2027</t>
  </si>
  <si>
    <t>SAISON 2027 - 2028</t>
  </si>
  <si>
    <t>SAISON 2028 - 2029</t>
  </si>
  <si>
    <t>SAISON 2029 - 2030</t>
  </si>
  <si>
    <t>AUBERVILLIERS</t>
  </si>
  <si>
    <t>BLANC MESNIL</t>
  </si>
  <si>
    <t>BOBIGNY</t>
  </si>
  <si>
    <t>GOBELINS</t>
  </si>
  <si>
    <t>LES LILAS</t>
  </si>
  <si>
    <t>LES MUREAUX</t>
  </si>
  <si>
    <t>LES ULIS</t>
  </si>
  <si>
    <t>PARIS FC</t>
  </si>
  <si>
    <t>RACING COLOMBES</t>
  </si>
  <si>
    <t>SÉNART-MOISSY</t>
  </si>
  <si>
    <t>VERSAILLES</t>
  </si>
  <si>
    <t>TERRAIN</t>
  </si>
  <si>
    <t xml:space="preserve">Synthé Est    </t>
  </si>
  <si>
    <t xml:space="preserve">Synthé Ouest </t>
  </si>
  <si>
    <t xml:space="preserve">Honneur   </t>
  </si>
  <si>
    <t>=(H21&amp;"/ "&amp;I21)</t>
  </si>
  <si>
    <t>Jour de l'an</t>
  </si>
  <si>
    <t>Lundi de Pâques</t>
  </si>
  <si>
    <t>Fête du travail</t>
  </si>
  <si>
    <t>Victoire 45</t>
  </si>
  <si>
    <t>Ascension</t>
  </si>
  <si>
    <t>Lundi de Pentecôte</t>
  </si>
  <si>
    <t>Fête nationale</t>
  </si>
  <si>
    <t>Assomption</t>
  </si>
  <si>
    <t>Toussaint</t>
  </si>
  <si>
    <t>Armistice 14-18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</si>
  <si>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</si>
  <si>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</si>
  <si>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</si>
  <si>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</si>
  <si>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</si>
  <si>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</si>
  <si>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</si>
  <si>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</si>
  <si>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</si>
  <si>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</si>
  <si>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</si>
  <si>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</si>
  <si>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</si>
  <si>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NOTES :</t>
  </si>
  <si>
    <t>MATCH AMICAL</t>
  </si>
  <si>
    <t>Synthé Ouest</t>
  </si>
  <si>
    <t>CRÉTEIL</t>
  </si>
  <si>
    <t>CHAMPIONNAT / COUPE</t>
  </si>
  <si>
    <t xml:space="preserve"> IVRY</t>
  </si>
  <si>
    <t xml:space="preserve"> NOISY</t>
  </si>
  <si>
    <t>A</t>
  </si>
  <si>
    <t>B</t>
  </si>
  <si>
    <t>C</t>
  </si>
  <si>
    <t>ZONE C</t>
  </si>
  <si>
    <t>V_min</t>
  </si>
  <si>
    <t>V_Max</t>
  </si>
  <si>
    <t>AUCUNE</t>
  </si>
  <si>
    <t>TOUTES ZONES</t>
  </si>
  <si>
    <t>A.B.C</t>
  </si>
  <si>
    <t>sans_vacances</t>
  </si>
  <si>
    <t>&lt;- à dupliquer ci-dessous</t>
  </si>
  <si>
    <t>Reprise des Cours</t>
  </si>
  <si>
    <t>Début des Vacances</t>
  </si>
  <si>
    <t>Auteur M. Esposito Didier</t>
  </si>
  <si>
    <t>MATCH OPPOSITION</t>
  </si>
  <si>
    <t>https://www.calendrier-365.fr/jours-feries/2018.html</t>
  </si>
  <si>
    <t>ANNÉE</t>
  </si>
  <si>
    <t xml:space="preserve">Noël </t>
  </si>
  <si>
    <t xml:space="preserve">Jour de l'an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</si>
</sst>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h:mm;@"/>
    <numFmt numFmtId="165" formatCode="[$-40C]mmmm\ yyyy;@"/>
    <numFmt numFmtId="166" formatCode="[h]:mm"/>
    <numFmt numFmtId="167" formatCode="mmmm\ yyyy"/>
    <numFmt numFmtId="168" formatCode="&quot;SAISON&quot;\ General"/>
    <numFmt numFmtId="169" formatCode="&quot;Nat3 /  &quot;\ General"/>
    <numFmt numFmtId="170" formatCode="ddd\ "/>
    <numFmt numFmtId="171" formatCode="\ yyyy"/>
    <numFmt numFmtId="172" formatCode="ddd\ dd\ mmm\ "/>
    <numFmt numFmtId="173" formatCode="ddd\ dd\ mmm\ yyyy"/>
    <numFmt numFmtId="174" formatCode="[$-40C]d\-mmm;@"/>
    <numFmt numFmtId="175" formatCode="\ mmmm\ "/>
    <numFmt numFmtId="176" formatCode="&quot;version=&quot;ddd\ dd/mm/yyyy\ hh:mm:ss"/>
    <numFmt numFmtId="177" formatCode="dddd\ d\ mmmm\ yyyy"/>
    <numFmt numFmtId="178" formatCode="&quot;X&quot;;&quot;---&quot;;&quot;.&quot;"/>
    <numFmt numFmtId="179" formatCode="ddd\ dd"/>
    <numFmt numFmtId="180" formatCode="[$-F800]dddd\,\ mmmm\ dd\,\ yyyy"/>
  </numFmts>
  <fonts count="50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9"/>
      <color rgb="FF1F1F1F"/>
      <name val="Arial"/>
      <family val="2"/>
    </font>
    <font>
      <sz val="9"/>
      <color rgb="FF1F1F1F"/>
      <name val="Arial"/>
      <family val="2"/>
    </font>
    <font>
      <sz val="9"/>
      <color theme="0"/>
      <name val="Arial"/>
      <family val="2"/>
    </font>
    <font>
      <b/>
      <sz val="11"/>
      <name val="Arial"/>
      <family val="2"/>
    </font>
    <font>
      <b/>
      <sz val="18"/>
      <name val="Engravers MT"/>
      <family val="1"/>
    </font>
    <font>
      <b/>
      <sz val="28"/>
      <name val="Arial"/>
      <family val="2"/>
    </font>
    <font>
      <b/>
      <sz val="8"/>
      <color rgb="FFFF0000"/>
      <name val="Verdana"/>
      <family val="2"/>
    </font>
    <font>
      <sz val="8"/>
      <name val="Verdana"/>
      <family val="2"/>
    </font>
    <font>
      <b/>
      <sz val="8"/>
      <color indexed="9"/>
      <name val="Verdana"/>
      <family val="2"/>
    </font>
    <font>
      <i/>
      <sz val="8"/>
      <color rgb="FFFF0000"/>
      <name val="Verdana"/>
      <family val="2"/>
    </font>
    <font>
      <sz val="8"/>
      <color rgb="FFFF0000"/>
      <name val="Verdana"/>
      <family val="2"/>
    </font>
    <font>
      <sz val="72"/>
      <name val="Verdana"/>
      <family val="2"/>
    </font>
    <font>
      <sz val="8"/>
      <color theme="0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8"/>
      <color theme="0"/>
      <name val="Verdana"/>
      <family val="2"/>
    </font>
    <font>
      <i/>
      <sz val="8"/>
      <color theme="0"/>
      <name val="Verdana"/>
      <family val="2"/>
    </font>
    <font>
      <u/>
      <sz val="10"/>
      <color theme="10"/>
      <name val="Arial"/>
      <family val="2"/>
    </font>
    <font>
      <b/>
      <u/>
      <sz val="10"/>
      <color theme="10"/>
      <name val="Arial"/>
      <family val="2"/>
    </font>
    <font>
      <b/>
      <sz val="9"/>
      <name val="Arial"/>
      <family val="2"/>
    </font>
    <font>
      <sz val="10"/>
      <color rgb="FFFF0000"/>
      <name val="Verdana"/>
      <family val="2"/>
    </font>
    <font>
      <sz val="9"/>
      <name val="Arial"/>
      <family val="2"/>
    </font>
    <font>
      <b/>
      <u/>
      <sz val="10"/>
      <color indexed="12"/>
      <name val="Arial"/>
      <family val="2"/>
    </font>
    <font>
      <b/>
      <sz val="10"/>
      <color indexed="8"/>
      <name val="Arial"/>
      <family val="2"/>
    </font>
    <font>
      <sz val="24"/>
      <color indexed="57"/>
      <name val="Wingdings"/>
      <charset val="2"/>
    </font>
    <font>
      <b/>
      <sz val="8"/>
      <color theme="0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10"/>
      <name val="Engravers MT"/>
      <family val="1"/>
    </font>
    <font>
      <b/>
      <sz val="11"/>
      <name val="Engravers MT"/>
      <family val="1"/>
    </font>
    <font>
      <b/>
      <sz val="11"/>
      <color theme="10"/>
      <name val="Engravers MT"/>
      <family val="1"/>
    </font>
    <font>
      <sz val="11"/>
      <name val="Engravers MT"/>
      <family val="1"/>
    </font>
    <font>
      <b/>
      <sz val="12"/>
      <color theme="10"/>
      <name val="Engravers MT"/>
      <family val="1"/>
    </font>
    <font>
      <b/>
      <sz val="12"/>
      <name val="Engravers MT"/>
      <family val="1"/>
    </font>
    <font>
      <sz val="18"/>
      <name val="Arial"/>
      <family val="2"/>
    </font>
    <font>
      <b/>
      <sz val="14"/>
      <color indexed="8"/>
      <name val="Arial"/>
      <family val="2"/>
    </font>
    <font>
      <sz val="24"/>
      <name val="Arial"/>
      <family val="2"/>
    </font>
    <font>
      <b/>
      <sz val="10"/>
      <color rgb="FF0070C0"/>
      <name val="Engravers MT"/>
      <family val="1"/>
    </font>
    <font>
      <sz val="16"/>
      <name val="Calibri"/>
      <family val="2"/>
      <scheme val="minor"/>
    </font>
    <font>
      <u/>
      <sz val="11"/>
      <color theme="10"/>
      <name val="Engravers MT"/>
      <family val="1"/>
    </font>
    <font>
      <b/>
      <sz val="11"/>
      <color theme="0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55"/>
        <bgColor indexed="64"/>
      </patternFill>
    </fill>
    <fill>
      <patternFill patternType="lightGray">
        <fgColor indexed="45"/>
      </patternFill>
    </fill>
    <fill>
      <patternFill patternType="solid">
        <fgColor theme="6" tint="0.59999389629810485"/>
        <bgColor indexed="64"/>
      </patternFill>
    </fill>
    <fill>
      <patternFill patternType="gray125">
        <bgColor theme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darkGray">
        <bgColor theme="1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C2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/>
      <bottom/>
      <diagonal/>
    </border>
    <border>
      <left/>
      <right style="medium">
        <color indexed="9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9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13" fillId="0" borderId="0"/>
    <xf numFmtId="0" fontId="24" fillId="0" borderId="0" applyNumberFormat="0" applyFill="0" applyBorder="0" applyAlignment="0" applyProtection="0"/>
  </cellStyleXfs>
  <cellXfs count="349">
    <xf numFmtId="0" fontId="0" fillId="0" borderId="0" xfId="0"/>
    <xf numFmtId="15" fontId="8" fillId="3" borderId="0" xfId="0" applyNumberFormat="1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4" fillId="3" borderId="0" xfId="0" applyFont="1" applyFill="1" applyBorder="1" applyAlignment="1" applyProtection="1">
      <alignment horizontal="center"/>
    </xf>
    <xf numFmtId="0" fontId="14" fillId="2" borderId="0" xfId="2" applyFont="1" applyFill="1" applyBorder="1" applyAlignment="1" applyProtection="1">
      <alignment horizontal="center"/>
    </xf>
    <xf numFmtId="0" fontId="15" fillId="0" borderId="0" xfId="2" applyFont="1" applyAlignment="1" applyProtection="1">
      <alignment horizontal="left"/>
    </xf>
    <xf numFmtId="172" fontId="16" fillId="3" borderId="0" xfId="2" applyNumberFormat="1" applyFont="1" applyFill="1" applyBorder="1" applyAlignment="1" applyProtection="1">
      <alignment horizontal="left"/>
    </xf>
    <xf numFmtId="0" fontId="13" fillId="0" borderId="0" xfId="2" applyAlignment="1" applyProtection="1">
      <alignment horizontal="center"/>
    </xf>
    <xf numFmtId="173" fontId="16" fillId="0" borderId="0" xfId="2" applyNumberFormat="1" applyFont="1" applyAlignment="1" applyProtection="1">
      <alignment horizontal="left"/>
    </xf>
    <xf numFmtId="0" fontId="13" fillId="0" borderId="0" xfId="2" applyBorder="1" applyAlignment="1" applyProtection="1">
      <alignment horizontal="center"/>
    </xf>
    <xf numFmtId="171" fontId="14" fillId="2" borderId="0" xfId="2" applyNumberFormat="1" applyFont="1" applyFill="1" applyBorder="1" applyAlignment="1" applyProtection="1">
      <alignment horizontal="center"/>
    </xf>
    <xf numFmtId="174" fontId="12" fillId="0" borderId="0" xfId="0" applyNumberFormat="1" applyFont="1" applyAlignment="1" applyProtection="1">
      <alignment horizontal="left"/>
    </xf>
    <xf numFmtId="0" fontId="21" fillId="0" borderId="8" xfId="0" applyFont="1" applyBorder="1"/>
    <xf numFmtId="0" fontId="21" fillId="0" borderId="11" xfId="0" applyFont="1" applyBorder="1"/>
    <xf numFmtId="0" fontId="21" fillId="0" borderId="4" xfId="0" applyFont="1" applyBorder="1"/>
    <xf numFmtId="0" fontId="22" fillId="0" borderId="0" xfId="0" applyNumberFormat="1" applyFont="1" applyAlignment="1" applyProtection="1">
      <alignment horizontal="left"/>
    </xf>
    <xf numFmtId="0" fontId="23" fillId="0" borderId="0" xfId="2" applyFont="1" applyAlignment="1" applyProtection="1">
      <alignment horizontal="left"/>
    </xf>
    <xf numFmtId="0" fontId="4" fillId="3" borderId="0" xfId="0" applyFont="1" applyFill="1"/>
    <xf numFmtId="0" fontId="22" fillId="3" borderId="0" xfId="0" applyNumberFormat="1" applyFont="1" applyFill="1" applyAlignment="1" applyProtection="1">
      <alignment horizontal="left"/>
    </xf>
    <xf numFmtId="0" fontId="23" fillId="3" borderId="0" xfId="2" applyFont="1" applyFill="1" applyAlignment="1" applyProtection="1">
      <alignment horizontal="left"/>
    </xf>
    <xf numFmtId="172" fontId="18" fillId="3" borderId="0" xfId="2" applyNumberFormat="1" applyFont="1" applyFill="1" applyBorder="1" applyAlignment="1" applyProtection="1">
      <alignment horizontal="left"/>
    </xf>
    <xf numFmtId="173" fontId="18" fillId="3" borderId="0" xfId="2" applyNumberFormat="1" applyFont="1" applyFill="1" applyAlignment="1" applyProtection="1">
      <alignment horizontal="left"/>
    </xf>
    <xf numFmtId="173" fontId="18" fillId="0" borderId="0" xfId="2" applyNumberFormat="1" applyFont="1" applyAlignment="1" applyProtection="1">
      <alignment horizontal="left"/>
    </xf>
    <xf numFmtId="164" fontId="0" fillId="0" borderId="10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3" fillId="0" borderId="0" xfId="0" quotePrefix="1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0" borderId="0" xfId="0" applyAlignment="1" applyProtection="1"/>
    <xf numFmtId="0" fontId="5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center"/>
    </xf>
    <xf numFmtId="0" fontId="9" fillId="3" borderId="0" xfId="0" applyFont="1" applyFill="1" applyBorder="1" applyAlignment="1" applyProtection="1">
      <alignment horizontal="left" vertical="center"/>
    </xf>
    <xf numFmtId="0" fontId="9" fillId="3" borderId="12" xfId="0" applyFont="1" applyFill="1" applyBorder="1" applyAlignment="1" applyProtection="1">
      <alignment horizontal="left" vertical="center"/>
    </xf>
    <xf numFmtId="0" fontId="1" fillId="3" borderId="0" xfId="0" applyFont="1" applyFill="1" applyBorder="1" applyAlignment="1" applyProtection="1">
      <alignment horizontal="center"/>
    </xf>
    <xf numFmtId="0" fontId="1" fillId="7" borderId="5" xfId="0" applyFont="1" applyFill="1" applyBorder="1" applyAlignment="1" applyProtection="1">
      <alignment horizontal="left"/>
    </xf>
    <xf numFmtId="0" fontId="1" fillId="7" borderId="5" xfId="0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1" fillId="7" borderId="6" xfId="0" applyFont="1" applyFill="1" applyBorder="1" applyAlignment="1" applyProtection="1">
      <alignment horizontal="left"/>
    </xf>
    <xf numFmtId="0" fontId="1" fillId="7" borderId="6" xfId="0" applyFont="1" applyFill="1" applyBorder="1" applyAlignment="1" applyProtection="1">
      <alignment horizontal="center"/>
    </xf>
    <xf numFmtId="165" fontId="5" fillId="3" borderId="0" xfId="0" applyNumberFormat="1" applyFont="1" applyFill="1" applyAlignment="1" applyProtection="1">
      <alignment horizontal="left"/>
    </xf>
    <xf numFmtId="164" fontId="0" fillId="3" borderId="11" xfId="0" applyNumberFormat="1" applyFill="1" applyBorder="1" applyAlignment="1" applyProtection="1">
      <alignment horizontal="center"/>
    </xf>
    <xf numFmtId="170" fontId="3" fillId="7" borderId="2" xfId="0" applyNumberFormat="1" applyFont="1" applyFill="1" applyBorder="1" applyAlignment="1" applyProtection="1">
      <alignment horizontal="center" vertical="center" shrinkToFit="1"/>
    </xf>
    <xf numFmtId="170" fontId="3" fillId="7" borderId="1" xfId="0" applyNumberFormat="1" applyFont="1" applyFill="1" applyBorder="1" applyAlignment="1" applyProtection="1">
      <alignment horizontal="center" vertical="center" shrinkToFit="1"/>
    </xf>
    <xf numFmtId="170" fontId="1" fillId="8" borderId="1" xfId="0" applyNumberFormat="1" applyFont="1" applyFill="1" applyBorder="1" applyAlignment="1" applyProtection="1">
      <alignment horizontal="center" vertical="center" shrinkToFit="1"/>
    </xf>
    <xf numFmtId="170" fontId="3" fillId="7" borderId="1" xfId="0" applyNumberFormat="1" applyFont="1" applyFill="1" applyBorder="1" applyAlignment="1" applyProtection="1">
      <alignment horizontal="center" vertical="center"/>
    </xf>
    <xf numFmtId="170" fontId="3" fillId="7" borderId="9" xfId="0" applyNumberFormat="1" applyFont="1" applyFill="1" applyBorder="1" applyAlignment="1" applyProtection="1">
      <alignment horizontal="center" vertical="center"/>
    </xf>
    <xf numFmtId="166" fontId="0" fillId="0" borderId="0" xfId="0" applyNumberFormat="1" applyAlignment="1" applyProtection="1">
      <alignment horizontal="center"/>
    </xf>
    <xf numFmtId="166" fontId="0" fillId="0" borderId="0" xfId="0" applyNumberForma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0" fontId="5" fillId="3" borderId="0" xfId="0" applyFont="1" applyFill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5" fillId="3" borderId="13" xfId="0" applyFont="1" applyFill="1" applyBorder="1" applyAlignment="1" applyProtection="1">
      <alignment horizontal="left"/>
    </xf>
    <xf numFmtId="0" fontId="5" fillId="3" borderId="19" xfId="0" applyFont="1" applyFill="1" applyBorder="1" applyAlignment="1" applyProtection="1">
      <alignment horizontal="left"/>
    </xf>
    <xf numFmtId="0" fontId="5" fillId="3" borderId="14" xfId="0" applyFont="1" applyFill="1" applyBorder="1" applyAlignment="1" applyProtection="1">
      <alignment horizontal="left"/>
    </xf>
    <xf numFmtId="20" fontId="5" fillId="3" borderId="0" xfId="0" applyNumberFormat="1" applyFont="1" applyFill="1" applyAlignment="1" applyProtection="1">
      <alignment horizontal="left"/>
    </xf>
    <xf numFmtId="0" fontId="4" fillId="3" borderId="0" xfId="0" applyFont="1" applyFill="1" applyProtection="1"/>
    <xf numFmtId="0" fontId="5" fillId="5" borderId="0" xfId="0" applyNumberFormat="1" applyFont="1" applyFill="1" applyAlignment="1" applyProtection="1">
      <alignment horizontal="center"/>
    </xf>
    <xf numFmtId="175" fontId="5" fillId="0" borderId="20" xfId="0" applyNumberFormat="1" applyFont="1" applyBorder="1" applyAlignment="1" applyProtection="1">
      <alignment horizontal="center"/>
    </xf>
    <xf numFmtId="0" fontId="0" fillId="3" borderId="0" xfId="0" applyFill="1" applyProtection="1"/>
    <xf numFmtId="0" fontId="4" fillId="3" borderId="0" xfId="0" applyFont="1" applyFill="1" applyBorder="1" applyProtection="1"/>
    <xf numFmtId="0" fontId="4" fillId="3" borderId="0" xfId="0" quotePrefix="1" applyFont="1" applyFill="1" applyProtection="1"/>
    <xf numFmtId="0" fontId="4" fillId="0" borderId="0" xfId="0" applyFont="1" applyProtection="1"/>
    <xf numFmtId="0" fontId="5" fillId="0" borderId="0" xfId="0" applyNumberFormat="1" applyFont="1" applyAlignment="1" applyProtection="1">
      <alignment horizontal="center"/>
    </xf>
    <xf numFmtId="0" fontId="4" fillId="0" borderId="0" xfId="0" applyFont="1" applyBorder="1" applyProtection="1"/>
    <xf numFmtId="164" fontId="0" fillId="3" borderId="10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0" fontId="3" fillId="0" borderId="21" xfId="0" applyFont="1" applyBorder="1" applyAlignment="1" applyProtection="1">
      <alignment horizontal="left"/>
    </xf>
    <xf numFmtId="0" fontId="0" fillId="0" borderId="21" xfId="0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Protection="1"/>
    <xf numFmtId="20" fontId="3" fillId="0" borderId="0" xfId="0" applyNumberFormat="1" applyFont="1" applyProtection="1"/>
    <xf numFmtId="0" fontId="1" fillId="11" borderId="5" xfId="0" applyFont="1" applyFill="1" applyBorder="1" applyAlignment="1" applyProtection="1">
      <alignment horizontal="left"/>
    </xf>
    <xf numFmtId="0" fontId="1" fillId="11" borderId="5" xfId="0" applyFont="1" applyFill="1" applyBorder="1" applyAlignment="1" applyProtection="1">
      <alignment horizontal="center"/>
    </xf>
    <xf numFmtId="0" fontId="1" fillId="11" borderId="6" xfId="0" applyFont="1" applyFill="1" applyBorder="1" applyAlignment="1" applyProtection="1">
      <alignment horizontal="left"/>
    </xf>
    <xf numFmtId="0" fontId="1" fillId="11" borderId="6" xfId="0" applyFont="1" applyFill="1" applyBorder="1" applyAlignment="1" applyProtection="1">
      <alignment horizontal="center"/>
    </xf>
    <xf numFmtId="170" fontId="3" fillId="11" borderId="2" xfId="0" applyNumberFormat="1" applyFont="1" applyFill="1" applyBorder="1" applyAlignment="1" applyProtection="1">
      <alignment horizontal="center" vertical="center" shrinkToFit="1"/>
    </xf>
    <xf numFmtId="0" fontId="0" fillId="11" borderId="2" xfId="0" applyFill="1" applyBorder="1" applyAlignment="1" applyProtection="1">
      <alignment horizontal="center"/>
      <protection locked="0"/>
    </xf>
    <xf numFmtId="164" fontId="0" fillId="11" borderId="10" xfId="0" applyNumberFormat="1" applyFill="1" applyBorder="1" applyAlignment="1" applyProtection="1">
      <alignment horizontal="center"/>
      <protection locked="0"/>
    </xf>
    <xf numFmtId="170" fontId="3" fillId="11" borderId="1" xfId="0" applyNumberFormat="1" applyFont="1" applyFill="1" applyBorder="1" applyAlignment="1" applyProtection="1">
      <alignment horizontal="center" vertical="center" shrinkToFit="1"/>
    </xf>
    <xf numFmtId="0" fontId="3" fillId="11" borderId="1" xfId="0" applyFont="1" applyFill="1" applyBorder="1" applyAlignment="1" applyProtection="1">
      <alignment horizontal="center"/>
      <protection locked="0"/>
    </xf>
    <xf numFmtId="164" fontId="0" fillId="11" borderId="1" xfId="0" applyNumberFormat="1" applyFill="1" applyBorder="1" applyAlignment="1" applyProtection="1">
      <alignment horizontal="center"/>
      <protection locked="0"/>
    </xf>
    <xf numFmtId="0" fontId="0" fillId="11" borderId="1" xfId="0" applyFill="1" applyBorder="1" applyAlignment="1" applyProtection="1">
      <alignment horizontal="center"/>
      <protection locked="0"/>
    </xf>
    <xf numFmtId="170" fontId="1" fillId="11" borderId="1" xfId="0" applyNumberFormat="1" applyFont="1" applyFill="1" applyBorder="1" applyAlignment="1" applyProtection="1">
      <alignment horizontal="center" vertical="center" shrinkToFit="1"/>
    </xf>
    <xf numFmtId="170" fontId="3" fillId="11" borderId="1" xfId="0" applyNumberFormat="1" applyFont="1" applyFill="1" applyBorder="1" applyAlignment="1" applyProtection="1">
      <alignment horizontal="center" vertical="center"/>
    </xf>
    <xf numFmtId="170" fontId="3" fillId="11" borderId="9" xfId="0" applyNumberFormat="1" applyFont="1" applyFill="1" applyBorder="1" applyAlignment="1" applyProtection="1">
      <alignment horizontal="center" vertical="center"/>
    </xf>
    <xf numFmtId="0" fontId="0" fillId="11" borderId="9" xfId="0" applyFill="1" applyBorder="1" applyAlignment="1" applyProtection="1">
      <alignment horizontal="center"/>
      <protection locked="0"/>
    </xf>
    <xf numFmtId="164" fontId="0" fillId="11" borderId="9" xfId="0" applyNumberFormat="1" applyFill="1" applyBorder="1" applyAlignment="1" applyProtection="1">
      <alignment horizontal="center"/>
      <protection locked="0"/>
    </xf>
    <xf numFmtId="0" fontId="3" fillId="11" borderId="9" xfId="0" applyFont="1" applyFill="1" applyBorder="1" applyAlignment="1" applyProtection="1">
      <alignment horizontal="center"/>
      <protection locked="0"/>
    </xf>
    <xf numFmtId="170" fontId="1" fillId="11" borderId="2" xfId="0" applyNumberFormat="1" applyFont="1" applyFill="1" applyBorder="1" applyAlignment="1" applyProtection="1">
      <alignment horizontal="center" vertical="center" shrinkToFit="1"/>
    </xf>
    <xf numFmtId="0" fontId="3" fillId="11" borderId="2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164" fontId="0" fillId="12" borderId="10" xfId="0" applyNumberFormat="1" applyFill="1" applyBorder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164" fontId="0" fillId="7" borderId="2" xfId="0" applyNumberFormat="1" applyFill="1" applyBorder="1" applyAlignment="1" applyProtection="1">
      <alignment horizontal="center"/>
      <protection locked="0"/>
    </xf>
    <xf numFmtId="164" fontId="0" fillId="7" borderId="1" xfId="0" applyNumberFormat="1" applyFill="1" applyBorder="1" applyAlignment="1" applyProtection="1">
      <alignment horizontal="center"/>
      <protection locked="0"/>
    </xf>
    <xf numFmtId="164" fontId="0" fillId="7" borderId="9" xfId="0" applyNumberFormat="1" applyFill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164" fontId="3" fillId="3" borderId="1" xfId="0" applyNumberFormat="1" applyFont="1" applyFill="1" applyBorder="1" applyAlignment="1" applyProtection="1">
      <alignment horizontal="center"/>
      <protection locked="0"/>
    </xf>
    <xf numFmtId="164" fontId="3" fillId="0" borderId="10" xfId="0" applyNumberFormat="1" applyFont="1" applyBorder="1" applyAlignment="1" applyProtection="1">
      <alignment horizontal="center"/>
      <protection locked="0"/>
    </xf>
    <xf numFmtId="164" fontId="3" fillId="0" borderId="9" xfId="0" applyNumberFormat="1" applyFont="1" applyBorder="1" applyAlignment="1" applyProtection="1">
      <alignment horizontal="center"/>
      <protection locked="0"/>
    </xf>
    <xf numFmtId="164" fontId="3" fillId="3" borderId="10" xfId="0" applyNumberFormat="1" applyFont="1" applyFill="1" applyBorder="1" applyAlignment="1" applyProtection="1">
      <alignment horizontal="center"/>
      <protection locked="0"/>
    </xf>
    <xf numFmtId="164" fontId="0" fillId="7" borderId="10" xfId="0" applyNumberFormat="1" applyFill="1" applyBorder="1" applyAlignment="1" applyProtection="1">
      <alignment horizontal="center"/>
      <protection locked="0"/>
    </xf>
    <xf numFmtId="169" fontId="0" fillId="7" borderId="1" xfId="0" applyNumberForma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170" fontId="3" fillId="3" borderId="2" xfId="0" applyNumberFormat="1" applyFont="1" applyFill="1" applyBorder="1" applyAlignment="1" applyProtection="1">
      <alignment horizontal="center" vertical="center" shrinkToFit="1"/>
    </xf>
    <xf numFmtId="170" fontId="3" fillId="0" borderId="1" xfId="0" applyNumberFormat="1" applyFont="1" applyFill="1" applyBorder="1" applyAlignment="1" applyProtection="1">
      <alignment horizontal="center" vertical="center" shrinkToFit="1"/>
    </xf>
    <xf numFmtId="170" fontId="3" fillId="3" borderId="1" xfId="0" applyNumberFormat="1" applyFont="1" applyFill="1" applyBorder="1" applyAlignment="1" applyProtection="1">
      <alignment horizontal="center" vertical="center" shrinkToFit="1"/>
    </xf>
    <xf numFmtId="170" fontId="3" fillId="0" borderId="1" xfId="0" applyNumberFormat="1" applyFont="1" applyFill="1" applyBorder="1" applyAlignment="1" applyProtection="1">
      <alignment horizontal="center" vertical="center"/>
    </xf>
    <xf numFmtId="170" fontId="3" fillId="0" borderId="9" xfId="0" applyNumberFormat="1" applyFont="1" applyFill="1" applyBorder="1" applyAlignment="1" applyProtection="1">
      <alignment horizontal="center" vertical="center"/>
    </xf>
    <xf numFmtId="0" fontId="0" fillId="8" borderId="1" xfId="0" applyFill="1" applyBorder="1" applyAlignment="1" applyProtection="1">
      <alignment horizontal="center"/>
      <protection locked="0"/>
    </xf>
    <xf numFmtId="164" fontId="0" fillId="8" borderId="1" xfId="0" applyNumberFormat="1" applyFill="1" applyBorder="1" applyAlignment="1" applyProtection="1">
      <alignment horizontal="center"/>
      <protection locked="0"/>
    </xf>
    <xf numFmtId="0" fontId="0" fillId="0" borderId="0" xfId="0" applyBorder="1"/>
    <xf numFmtId="0" fontId="0" fillId="0" borderId="16" xfId="0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center"/>
      <protection locked="0"/>
    </xf>
    <xf numFmtId="0" fontId="3" fillId="0" borderId="17" xfId="0" applyFont="1" applyBorder="1" applyAlignment="1" applyProtection="1">
      <alignment horizontal="center"/>
      <protection locked="0"/>
    </xf>
    <xf numFmtId="0" fontId="3" fillId="0" borderId="15" xfId="0" applyFont="1" applyBorder="1" applyAlignment="1" applyProtection="1">
      <alignment horizontal="center"/>
      <protection locked="0"/>
    </xf>
    <xf numFmtId="0" fontId="1" fillId="11" borderId="1" xfId="0" applyFont="1" applyFill="1" applyBorder="1" applyAlignment="1" applyProtection="1">
      <alignment horizontal="center"/>
      <protection locked="0"/>
    </xf>
    <xf numFmtId="164" fontId="1" fillId="11" borderId="1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Protection="1"/>
    <xf numFmtId="14" fontId="0" fillId="0" borderId="0" xfId="0" applyNumberFormat="1"/>
    <xf numFmtId="14" fontId="3" fillId="0" borderId="0" xfId="0" applyNumberFormat="1" applyFont="1"/>
    <xf numFmtId="0" fontId="18" fillId="3" borderId="0" xfId="0" applyFont="1" applyFill="1" applyAlignment="1">
      <alignment horizontal="center"/>
    </xf>
    <xf numFmtId="0" fontId="17" fillId="9" borderId="18" xfId="0" applyFont="1" applyFill="1" applyBorder="1" applyAlignment="1" applyProtection="1">
      <alignment horizontal="center"/>
      <protection locked="0"/>
    </xf>
    <xf numFmtId="171" fontId="0" fillId="0" borderId="0" xfId="0" applyNumberFormat="1" applyProtection="1"/>
    <xf numFmtId="0" fontId="5" fillId="3" borderId="0" xfId="0" applyNumberFormat="1" applyFont="1" applyFill="1" applyAlignment="1">
      <alignment horizontal="left"/>
    </xf>
    <xf numFmtId="0" fontId="27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4" fontId="1" fillId="0" borderId="0" xfId="0" applyNumberFormat="1" applyFont="1" applyAlignment="1">
      <alignment horizontal="center" vertical="center"/>
    </xf>
    <xf numFmtId="0" fontId="28" fillId="6" borderId="19" xfId="0" applyFont="1" applyFill="1" applyBorder="1" applyAlignment="1">
      <alignment horizontal="center" vertical="center" wrapText="1"/>
    </xf>
    <xf numFmtId="0" fontId="0" fillId="6" borderId="19" xfId="0" applyFill="1" applyBorder="1"/>
    <xf numFmtId="0" fontId="0" fillId="0" borderId="0" xfId="0" applyNumberFormat="1"/>
    <xf numFmtId="0" fontId="4" fillId="3" borderId="0" xfId="0" applyFont="1" applyFill="1" applyAlignment="1">
      <alignment horizontal="right"/>
    </xf>
    <xf numFmtId="177" fontId="32" fillId="3" borderId="0" xfId="0" applyNumberFormat="1" applyFont="1" applyFill="1" applyBorder="1" applyAlignment="1">
      <alignment wrapText="1" shrinkToFit="1"/>
    </xf>
    <xf numFmtId="0" fontId="31" fillId="0" borderId="0" xfId="0" applyFont="1" applyBorder="1" applyAlignment="1">
      <alignment horizontal="center"/>
    </xf>
    <xf numFmtId="0" fontId="3" fillId="0" borderId="0" xfId="0" quotePrefix="1" applyFont="1" applyProtection="1"/>
    <xf numFmtId="0" fontId="29" fillId="3" borderId="0" xfId="3" applyFont="1" applyFill="1" applyAlignment="1" applyProtection="1">
      <alignment horizontal="center" wrapText="1"/>
    </xf>
    <xf numFmtId="167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6" fillId="7" borderId="37" xfId="3" applyFont="1" applyFill="1" applyBorder="1" applyAlignment="1">
      <alignment horizontal="center"/>
    </xf>
    <xf numFmtId="0" fontId="1" fillId="11" borderId="38" xfId="0" applyFont="1" applyFill="1" applyBorder="1" applyAlignment="1">
      <alignment horizontal="center"/>
    </xf>
    <xf numFmtId="0" fontId="1" fillId="11" borderId="39" xfId="0" applyFont="1" applyFill="1" applyBorder="1" applyAlignment="1">
      <alignment horizontal="center"/>
    </xf>
    <xf numFmtId="0" fontId="1" fillId="11" borderId="40" xfId="0" applyFont="1" applyFill="1" applyBorder="1" applyAlignment="1">
      <alignment horizontal="center"/>
    </xf>
    <xf numFmtId="167" fontId="0" fillId="15" borderId="41" xfId="0" applyNumberFormat="1" applyFill="1" applyBorder="1" applyAlignment="1" applyProtection="1">
      <alignment horizontal="center" shrinkToFit="1"/>
      <protection locked="0"/>
    </xf>
    <xf numFmtId="0" fontId="0" fillId="11" borderId="42" xfId="0" applyFill="1" applyBorder="1" applyAlignment="1" applyProtection="1">
      <alignment horizontal="center" shrinkToFit="1"/>
      <protection locked="0"/>
    </xf>
    <xf numFmtId="0" fontId="0" fillId="11" borderId="43" xfId="0" applyFill="1" applyBorder="1" applyAlignment="1" applyProtection="1">
      <alignment horizontal="center" shrinkToFit="1"/>
      <protection locked="0"/>
    </xf>
    <xf numFmtId="0" fontId="0" fillId="11" borderId="16" xfId="0" applyFill="1" applyBorder="1" applyAlignment="1" applyProtection="1">
      <alignment horizontal="center" shrinkToFit="1"/>
      <protection locked="0"/>
    </xf>
    <xf numFmtId="0" fontId="0" fillId="15" borderId="44" xfId="0" applyFill="1" applyBorder="1" applyAlignment="1" applyProtection="1">
      <alignment horizontal="center" shrinkToFit="1"/>
      <protection locked="0"/>
    </xf>
    <xf numFmtId="0" fontId="3" fillId="11" borderId="45" xfId="0" applyFont="1" applyFill="1" applyBorder="1" applyAlignment="1" applyProtection="1">
      <alignment horizontal="center" shrinkToFit="1"/>
      <protection locked="0"/>
    </xf>
    <xf numFmtId="0" fontId="3" fillId="15" borderId="44" xfId="0" applyFont="1" applyFill="1" applyBorder="1" applyAlignment="1" applyProtection="1">
      <alignment horizontal="center" shrinkToFit="1"/>
      <protection locked="0"/>
    </xf>
    <xf numFmtId="0" fontId="0" fillId="11" borderId="45" xfId="0" applyFill="1" applyBorder="1" applyAlignment="1" applyProtection="1">
      <alignment horizontal="center" shrinkToFit="1"/>
      <protection locked="0"/>
    </xf>
    <xf numFmtId="0" fontId="3" fillId="11" borderId="16" xfId="0" applyFont="1" applyFill="1" applyBorder="1" applyAlignment="1" applyProtection="1">
      <alignment horizontal="center" shrinkToFit="1"/>
      <protection locked="0"/>
    </xf>
    <xf numFmtId="0" fontId="0" fillId="15" borderId="46" xfId="0" applyFill="1" applyBorder="1" applyAlignment="1" applyProtection="1">
      <alignment horizontal="center" shrinkToFit="1"/>
      <protection locked="0"/>
    </xf>
    <xf numFmtId="0" fontId="0" fillId="11" borderId="17" xfId="0" applyFill="1" applyBorder="1" applyAlignment="1" applyProtection="1">
      <alignment horizontal="center" shrinkToFit="1"/>
      <protection locked="0"/>
    </xf>
    <xf numFmtId="0" fontId="0" fillId="11" borderId="47" xfId="0" applyFill="1" applyBorder="1" applyAlignment="1" applyProtection="1">
      <alignment horizontal="center" shrinkToFit="1"/>
      <protection locked="0"/>
    </xf>
    <xf numFmtId="0" fontId="0" fillId="16" borderId="47" xfId="0" applyFill="1" applyBorder="1" applyAlignment="1" applyProtection="1">
      <alignment horizontal="center" shrinkToFit="1"/>
      <protection locked="0"/>
    </xf>
    <xf numFmtId="0" fontId="26" fillId="15" borderId="48" xfId="3" applyFont="1" applyFill="1" applyBorder="1" applyAlignment="1">
      <alignment horizontal="center"/>
    </xf>
    <xf numFmtId="167" fontId="0" fillId="15" borderId="49" xfId="0" applyNumberFormat="1" applyFill="1" applyBorder="1" applyAlignment="1" applyProtection="1">
      <alignment horizontal="center" shrinkToFit="1"/>
      <protection locked="0"/>
    </xf>
    <xf numFmtId="0" fontId="0" fillId="15" borderId="50" xfId="0" applyFill="1" applyBorder="1" applyAlignment="1" applyProtection="1">
      <alignment horizontal="center" shrinkToFit="1"/>
      <protection locked="0"/>
    </xf>
    <xf numFmtId="0" fontId="3" fillId="15" borderId="50" xfId="0" applyFont="1" applyFill="1" applyBorder="1" applyAlignment="1" applyProtection="1">
      <alignment horizontal="center" shrinkToFit="1"/>
      <protection locked="0"/>
    </xf>
    <xf numFmtId="0" fontId="0" fillId="15" borderId="51" xfId="0" applyFill="1" applyBorder="1" applyAlignment="1" applyProtection="1">
      <alignment horizontal="center" shrinkToFit="1"/>
      <protection locked="0"/>
    </xf>
    <xf numFmtId="0" fontId="0" fillId="16" borderId="51" xfId="0" applyFill="1" applyBorder="1" applyAlignment="1" applyProtection="1">
      <alignment horizontal="center" shrinkToFit="1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36" fillId="0" borderId="0" xfId="0" applyFont="1" applyAlignment="1">
      <alignment horizontal="center" vertical="center"/>
    </xf>
    <xf numFmtId="167" fontId="37" fillId="0" borderId="35" xfId="3" applyNumberFormat="1" applyFont="1" applyBorder="1" applyAlignment="1">
      <alignment horizontal="centerContinuous" vertical="center"/>
    </xf>
    <xf numFmtId="0" fontId="36" fillId="0" borderId="36" xfId="0" applyFont="1" applyBorder="1" applyAlignment="1">
      <alignment horizontal="centerContinuous" vertical="center"/>
    </xf>
    <xf numFmtId="0" fontId="38" fillId="0" borderId="36" xfId="0" applyFont="1" applyBorder="1" applyAlignment="1">
      <alignment horizontal="centerContinuous" vertical="center"/>
    </xf>
    <xf numFmtId="0" fontId="37" fillId="0" borderId="36" xfId="0" applyFont="1" applyBorder="1" applyAlignment="1">
      <alignment horizontal="centerContinuous" vertical="center"/>
    </xf>
    <xf numFmtId="170" fontId="1" fillId="7" borderId="1" xfId="0" applyNumberFormat="1" applyFont="1" applyFill="1" applyBorder="1" applyAlignment="1" applyProtection="1">
      <alignment horizontal="center" vertical="center" shrinkToFit="1"/>
    </xf>
    <xf numFmtId="0" fontId="1" fillId="8" borderId="0" xfId="0" applyFont="1" applyFill="1" applyProtection="1"/>
    <xf numFmtId="170" fontId="1" fillId="8" borderId="2" xfId="0" applyNumberFormat="1" applyFont="1" applyFill="1" applyBorder="1" applyAlignment="1" applyProtection="1">
      <alignment horizontal="center" vertical="center" shrinkToFit="1"/>
    </xf>
    <xf numFmtId="167" fontId="39" fillId="0" borderId="35" xfId="3" applyNumberFormat="1" applyFont="1" applyBorder="1" applyAlignment="1">
      <alignment horizontal="centerContinuous" vertical="center"/>
    </xf>
    <xf numFmtId="0" fontId="40" fillId="0" borderId="36" xfId="0" applyFont="1" applyBorder="1" applyAlignment="1">
      <alignment horizontal="centerContinuous" vertical="center"/>
    </xf>
    <xf numFmtId="164" fontId="0" fillId="1" borderId="9" xfId="0" applyNumberFormat="1" applyFill="1" applyBorder="1" applyAlignment="1" applyProtection="1">
      <alignment horizontal="center"/>
      <protection locked="0"/>
    </xf>
    <xf numFmtId="164" fontId="3" fillId="1" borderId="9" xfId="0" applyNumberFormat="1" applyFont="1" applyFill="1" applyBorder="1" applyAlignment="1" applyProtection="1">
      <alignment horizontal="center"/>
      <protection locked="0"/>
    </xf>
    <xf numFmtId="170" fontId="3" fillId="12" borderId="9" xfId="0" applyNumberFormat="1" applyFont="1" applyFill="1" applyBorder="1" applyAlignment="1" applyProtection="1">
      <alignment horizontal="center" vertical="center"/>
    </xf>
    <xf numFmtId="0" fontId="0" fillId="12" borderId="9" xfId="0" applyFill="1" applyBorder="1" applyAlignment="1" applyProtection="1">
      <alignment horizontal="center"/>
      <protection locked="0"/>
    </xf>
    <xf numFmtId="164" fontId="0" fillId="12" borderId="9" xfId="0" applyNumberFormat="1" applyFill="1" applyBorder="1" applyAlignment="1" applyProtection="1">
      <alignment horizontal="center"/>
      <protection locked="0"/>
    </xf>
    <xf numFmtId="164" fontId="0" fillId="1" borderId="10" xfId="0" applyNumberFormat="1" applyFill="1" applyBorder="1" applyAlignment="1" applyProtection="1">
      <alignment horizontal="center"/>
      <protection locked="0"/>
    </xf>
    <xf numFmtId="164" fontId="3" fillId="1" borderId="10" xfId="0" applyNumberFormat="1" applyFont="1" applyFill="1" applyBorder="1" applyAlignment="1" applyProtection="1">
      <alignment horizontal="center"/>
      <protection locked="0"/>
    </xf>
    <xf numFmtId="164" fontId="3" fillId="0" borderId="4" xfId="0" applyNumberFormat="1" applyFont="1" applyBorder="1" applyAlignment="1" applyProtection="1">
      <alignment horizontal="center"/>
      <protection locked="0"/>
    </xf>
    <xf numFmtId="170" fontId="3" fillId="12" borderId="10" xfId="0" applyNumberFormat="1" applyFont="1" applyFill="1" applyBorder="1" applyAlignment="1" applyProtection="1">
      <alignment horizontal="center" vertical="center"/>
    </xf>
    <xf numFmtId="0" fontId="0" fillId="12" borderId="10" xfId="0" applyFill="1" applyBorder="1" applyAlignment="1" applyProtection="1">
      <alignment horizontal="center"/>
      <protection locked="0"/>
    </xf>
    <xf numFmtId="0" fontId="24" fillId="3" borderId="0" xfId="3" applyFill="1" applyBorder="1" applyAlignment="1" applyProtection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14" fontId="0" fillId="6" borderId="52" xfId="0" applyNumberFormat="1" applyFill="1" applyBorder="1"/>
    <xf numFmtId="0" fontId="0" fillId="6" borderId="53" xfId="0" applyFill="1" applyBorder="1"/>
    <xf numFmtId="0" fontId="28" fillId="6" borderId="52" xfId="0" applyFont="1" applyFill="1" applyBorder="1" applyAlignment="1">
      <alignment horizontal="center" vertical="center" wrapText="1"/>
    </xf>
    <xf numFmtId="0" fontId="26" fillId="13" borderId="3" xfId="0" applyFont="1" applyFill="1" applyBorder="1" applyAlignment="1">
      <alignment horizontal="center" vertical="top" wrapText="1"/>
    </xf>
    <xf numFmtId="0" fontId="0" fillId="13" borderId="0" xfId="0" applyFill="1"/>
    <xf numFmtId="178" fontId="0" fillId="13" borderId="0" xfId="0" applyNumberFormat="1" applyFill="1" applyAlignment="1">
      <alignment horizontal="center" vertical="center"/>
    </xf>
    <xf numFmtId="0" fontId="4" fillId="3" borderId="0" xfId="0" applyFont="1" applyFill="1" applyBorder="1"/>
    <xf numFmtId="172" fontId="0" fillId="0" borderId="31" xfId="0" applyNumberFormat="1" applyFill="1" applyBorder="1" applyAlignment="1">
      <alignment shrinkToFit="1"/>
    </xf>
    <xf numFmtId="0" fontId="0" fillId="3" borderId="0" xfId="0" applyFill="1" applyAlignment="1">
      <alignment horizontal="center" vertical="center"/>
    </xf>
    <xf numFmtId="0" fontId="4" fillId="0" borderId="0" xfId="0" applyFont="1"/>
    <xf numFmtId="164" fontId="0" fillId="0" borderId="4" xfId="0" applyNumberFormat="1" applyBorder="1" applyAlignment="1" applyProtection="1">
      <alignment horizontal="center"/>
      <protection locked="0"/>
    </xf>
    <xf numFmtId="170" fontId="3" fillId="7" borderId="4" xfId="0" applyNumberFormat="1" applyFont="1" applyFill="1" applyBorder="1" applyAlignment="1" applyProtection="1">
      <alignment horizontal="center" vertical="center"/>
    </xf>
    <xf numFmtId="164" fontId="0" fillId="7" borderId="4" xfId="0" applyNumberFormat="1" applyFill="1" applyBorder="1" applyAlignment="1" applyProtection="1">
      <alignment horizontal="center"/>
      <protection locked="0"/>
    </xf>
    <xf numFmtId="170" fontId="3" fillId="11" borderId="4" xfId="0" applyNumberFormat="1" applyFont="1" applyFill="1" applyBorder="1" applyAlignment="1" applyProtection="1">
      <alignment horizontal="center" vertical="center"/>
    </xf>
    <xf numFmtId="0" fontId="0" fillId="11" borderId="10" xfId="0" applyFill="1" applyBorder="1" applyAlignment="1" applyProtection="1">
      <alignment horizontal="center"/>
      <protection locked="0"/>
    </xf>
    <xf numFmtId="164" fontId="0" fillId="11" borderId="4" xfId="0" applyNumberFormat="1" applyFill="1" applyBorder="1" applyAlignment="1" applyProtection="1">
      <alignment horizontal="center"/>
      <protection locked="0"/>
    </xf>
    <xf numFmtId="0" fontId="0" fillId="11" borderId="4" xfId="0" applyFill="1" applyBorder="1" applyAlignment="1" applyProtection="1">
      <alignment horizontal="center"/>
      <protection locked="0"/>
    </xf>
    <xf numFmtId="0" fontId="3" fillId="11" borderId="4" xfId="0" applyFont="1" applyFill="1" applyBorder="1" applyAlignment="1" applyProtection="1">
      <alignment horizontal="center"/>
      <protection locked="0"/>
    </xf>
    <xf numFmtId="0" fontId="33" fillId="11" borderId="35" xfId="0" applyFont="1" applyFill="1" applyBorder="1" applyAlignment="1">
      <alignment horizontal="center" vertical="center" wrapText="1"/>
    </xf>
    <xf numFmtId="0" fontId="33" fillId="18" borderId="54" xfId="0" applyFont="1" applyFill="1" applyBorder="1" applyAlignment="1">
      <alignment horizontal="center" vertical="center" wrapText="1"/>
    </xf>
    <xf numFmtId="177" fontId="44" fillId="18" borderId="54" xfId="0" applyNumberFormat="1" applyFont="1" applyFill="1" applyBorder="1" applyAlignment="1" applyProtection="1">
      <alignment horizontal="left" vertical="center" wrapText="1" shrinkToFit="1"/>
    </xf>
    <xf numFmtId="177" fontId="44" fillId="18" borderId="59" xfId="0" applyNumberFormat="1" applyFont="1" applyFill="1" applyBorder="1" applyAlignment="1" applyProtection="1">
      <alignment horizontal="left" wrapText="1" shrinkToFit="1"/>
    </xf>
    <xf numFmtId="177" fontId="44" fillId="18" borderId="60" xfId="0" applyNumberFormat="1" applyFont="1" applyFill="1" applyBorder="1" applyAlignment="1" applyProtection="1">
      <alignment horizontal="left" wrapText="1" shrinkToFit="1"/>
    </xf>
    <xf numFmtId="177" fontId="44" fillId="18" borderId="61" xfId="0" applyNumberFormat="1" applyFont="1" applyFill="1" applyBorder="1" applyAlignment="1" applyProtection="1">
      <alignment horizontal="left" wrapText="1" shrinkToFit="1"/>
    </xf>
    <xf numFmtId="0" fontId="42" fillId="19" borderId="18" xfId="0" applyFont="1" applyFill="1" applyBorder="1" applyAlignment="1" applyProtection="1">
      <alignment horizontal="left" vertical="center" wrapText="1"/>
    </xf>
    <xf numFmtId="0" fontId="30" fillId="19" borderId="19" xfId="0" applyFont="1" applyFill="1" applyBorder="1" applyAlignment="1" applyProtection="1">
      <alignment horizontal="left" vertical="center" wrapText="1"/>
    </xf>
    <xf numFmtId="0" fontId="30" fillId="19" borderId="58" xfId="0" applyFont="1" applyFill="1" applyBorder="1" applyAlignment="1" applyProtection="1">
      <alignment horizontal="left" vertical="center" wrapText="1"/>
    </xf>
    <xf numFmtId="177" fontId="35" fillId="11" borderId="55" xfId="0" applyNumberFormat="1" applyFont="1" applyFill="1" applyBorder="1" applyAlignment="1" applyProtection="1">
      <alignment horizontal="left" vertical="center" wrapText="1" shrinkToFit="1"/>
      <protection locked="0"/>
    </xf>
    <xf numFmtId="177" fontId="35" fillId="11" borderId="56" xfId="0" applyNumberFormat="1" applyFont="1" applyFill="1" applyBorder="1" applyAlignment="1" applyProtection="1">
      <alignment horizontal="left" wrapText="1" shrinkToFit="1"/>
      <protection locked="0"/>
    </xf>
    <xf numFmtId="177" fontId="35" fillId="11" borderId="25" xfId="0" applyNumberFormat="1" applyFont="1" applyFill="1" applyBorder="1" applyAlignment="1" applyProtection="1">
      <alignment horizontal="left" wrapText="1" shrinkToFit="1"/>
      <protection locked="0"/>
    </xf>
    <xf numFmtId="177" fontId="35" fillId="11" borderId="57" xfId="0" applyNumberFormat="1" applyFont="1" applyFill="1" applyBorder="1" applyAlignment="1" applyProtection="1">
      <alignment horizontal="left" wrapText="1" shrinkToFit="1"/>
      <protection locked="0"/>
    </xf>
    <xf numFmtId="176" fontId="3" fillId="0" borderId="0" xfId="0" applyNumberFormat="1" applyFont="1" applyAlignment="1">
      <alignment horizontal="center" shrinkToFit="1"/>
    </xf>
    <xf numFmtId="0" fontId="3" fillId="15" borderId="49" xfId="0" applyFont="1" applyFill="1" applyBorder="1" applyAlignment="1" applyProtection="1">
      <alignment horizontal="center" shrinkToFit="1"/>
      <protection locked="0"/>
    </xf>
    <xf numFmtId="179" fontId="3" fillId="3" borderId="2" xfId="0" applyNumberFormat="1" applyFont="1" applyFill="1" applyBorder="1" applyAlignment="1" applyProtection="1">
      <alignment horizontal="center" vertical="center" shrinkToFit="1"/>
    </xf>
    <xf numFmtId="179" fontId="3" fillId="3" borderId="1" xfId="0" applyNumberFormat="1" applyFont="1" applyFill="1" applyBorder="1" applyAlignment="1" applyProtection="1">
      <alignment horizontal="center" vertical="center" shrinkToFit="1"/>
    </xf>
    <xf numFmtId="179" fontId="3" fillId="3" borderId="1" xfId="0" applyNumberFormat="1" applyFont="1" applyFill="1" applyBorder="1" applyAlignment="1" applyProtection="1">
      <alignment horizontal="center" vertical="center"/>
    </xf>
    <xf numFmtId="179" fontId="3" fillId="3" borderId="9" xfId="0" applyNumberFormat="1" applyFont="1" applyFill="1" applyBorder="1" applyAlignment="1" applyProtection="1">
      <alignment horizontal="center" vertical="center"/>
    </xf>
    <xf numFmtId="179" fontId="3" fillId="3" borderId="4" xfId="0" applyNumberFormat="1" applyFont="1" applyFill="1" applyBorder="1" applyAlignment="1" applyProtection="1">
      <alignment horizontal="center" vertical="center"/>
    </xf>
    <xf numFmtId="179" fontId="3" fillId="3" borderId="2" xfId="0" applyNumberFormat="1" applyFont="1" applyFill="1" applyBorder="1" applyAlignment="1" applyProtection="1">
      <alignment horizontal="left" vertical="center" shrinkToFit="1"/>
    </xf>
    <xf numFmtId="179" fontId="3" fillId="3" borderId="1" xfId="0" applyNumberFormat="1" applyFont="1" applyFill="1" applyBorder="1" applyAlignment="1" applyProtection="1">
      <alignment horizontal="left" vertical="center" shrinkToFit="1"/>
    </xf>
    <xf numFmtId="179" fontId="1" fillId="8" borderId="1" xfId="0" applyNumberFormat="1" applyFont="1" applyFill="1" applyBorder="1" applyAlignment="1" applyProtection="1">
      <alignment horizontal="left" vertical="center" shrinkToFit="1"/>
    </xf>
    <xf numFmtId="179" fontId="3" fillId="3" borderId="1" xfId="0" applyNumberFormat="1" applyFont="1" applyFill="1" applyBorder="1" applyAlignment="1" applyProtection="1">
      <alignment horizontal="left" vertical="center"/>
    </xf>
    <xf numFmtId="179" fontId="3" fillId="3" borderId="9" xfId="0" applyNumberFormat="1" applyFont="1" applyFill="1" applyBorder="1" applyAlignment="1" applyProtection="1">
      <alignment horizontal="left" vertical="center"/>
    </xf>
    <xf numFmtId="179" fontId="3" fillId="3" borderId="4" xfId="0" applyNumberFormat="1" applyFont="1" applyFill="1" applyBorder="1" applyAlignment="1" applyProtection="1">
      <alignment horizontal="left" vertical="center"/>
    </xf>
    <xf numFmtId="179" fontId="1" fillId="8" borderId="2" xfId="0" applyNumberFormat="1" applyFont="1" applyFill="1" applyBorder="1" applyAlignment="1" applyProtection="1">
      <alignment horizontal="left" vertical="center" shrinkToFit="1"/>
    </xf>
    <xf numFmtId="179" fontId="3" fillId="8" borderId="1" xfId="0" applyNumberFormat="1" applyFont="1" applyFill="1" applyBorder="1" applyAlignment="1" applyProtection="1">
      <alignment horizontal="left" vertical="center" shrinkToFit="1"/>
    </xf>
    <xf numFmtId="179" fontId="3" fillId="3" borderId="10" xfId="0" applyNumberFormat="1" applyFont="1" applyFill="1" applyBorder="1" applyAlignment="1" applyProtection="1">
      <alignment horizontal="left" vertical="center"/>
    </xf>
    <xf numFmtId="179" fontId="3" fillId="3" borderId="62" xfId="0" applyNumberFormat="1" applyFont="1" applyFill="1" applyBorder="1" applyAlignment="1" applyProtection="1">
      <alignment horizontal="center" vertical="center"/>
    </xf>
    <xf numFmtId="0" fontId="3" fillId="7" borderId="2" xfId="0" applyFont="1" applyFill="1" applyBorder="1" applyAlignment="1" applyProtection="1">
      <alignment horizontal="center"/>
      <protection locked="0"/>
    </xf>
    <xf numFmtId="164" fontId="3" fillId="7" borderId="2" xfId="0" applyNumberFormat="1" applyFont="1" applyFill="1" applyBorder="1" applyAlignment="1" applyProtection="1">
      <alignment horizontal="center"/>
      <protection locked="0"/>
    </xf>
    <xf numFmtId="164" fontId="3" fillId="11" borderId="10" xfId="0" applyNumberFormat="1" applyFont="1" applyFill="1" applyBorder="1" applyAlignment="1" applyProtection="1">
      <alignment horizontal="center"/>
      <protection locked="0"/>
    </xf>
    <xf numFmtId="164" fontId="3" fillId="11" borderId="1" xfId="0" applyNumberFormat="1" applyFont="1" applyFill="1" applyBorder="1" applyAlignment="1" applyProtection="1">
      <alignment horizontal="center"/>
      <protection locked="0"/>
    </xf>
    <xf numFmtId="0" fontId="3" fillId="7" borderId="10" xfId="0" applyFont="1" applyFill="1" applyBorder="1" applyAlignment="1" applyProtection="1">
      <alignment horizontal="center"/>
      <protection locked="0"/>
    </xf>
    <xf numFmtId="164" fontId="3" fillId="7" borderId="1" xfId="0" applyNumberFormat="1" applyFont="1" applyFill="1" applyBorder="1" applyAlignment="1" applyProtection="1">
      <alignment horizontal="center"/>
      <protection locked="0"/>
    </xf>
    <xf numFmtId="0" fontId="45" fillId="20" borderId="64" xfId="0" applyFont="1" applyFill="1" applyBorder="1"/>
    <xf numFmtId="0" fontId="45" fillId="20" borderId="50" xfId="0" applyFont="1" applyFill="1" applyBorder="1"/>
    <xf numFmtId="0" fontId="45" fillId="0" borderId="50" xfId="0" applyFont="1" applyBorder="1"/>
    <xf numFmtId="0" fontId="45" fillId="10" borderId="50" xfId="0" applyFont="1" applyFill="1" applyBorder="1"/>
    <xf numFmtId="16" fontId="45" fillId="20" borderId="50" xfId="0" applyNumberFormat="1" applyFont="1" applyFill="1" applyBorder="1"/>
    <xf numFmtId="0" fontId="45" fillId="20" borderId="51" xfId="0" applyFont="1" applyFill="1" applyBorder="1"/>
    <xf numFmtId="180" fontId="45" fillId="20" borderId="65" xfId="0" applyNumberFormat="1" applyFont="1" applyFill="1" applyBorder="1" applyAlignment="1">
      <alignment horizontal="center"/>
    </xf>
    <xf numFmtId="180" fontId="45" fillId="20" borderId="60" xfId="0" applyNumberFormat="1" applyFont="1" applyFill="1" applyBorder="1" applyAlignment="1">
      <alignment horizontal="center"/>
    </xf>
    <xf numFmtId="180" fontId="45" fillId="0" borderId="60" xfId="0" applyNumberFormat="1" applyFont="1" applyBorder="1" applyAlignment="1">
      <alignment horizontal="center"/>
    </xf>
    <xf numFmtId="180" fontId="45" fillId="10" borderId="60" xfId="0" applyNumberFormat="1" applyFont="1" applyFill="1" applyBorder="1" applyAlignment="1">
      <alignment horizontal="center"/>
    </xf>
    <xf numFmtId="180" fontId="45" fillId="20" borderId="66" xfId="0" applyNumberFormat="1" applyFont="1" applyFill="1" applyBorder="1" applyAlignment="1">
      <alignment horizontal="center"/>
    </xf>
    <xf numFmtId="0" fontId="45" fillId="11" borderId="69" xfId="0" applyFont="1" applyFill="1" applyBorder="1"/>
    <xf numFmtId="180" fontId="45" fillId="11" borderId="70" xfId="0" applyNumberFormat="1" applyFont="1" applyFill="1" applyBorder="1" applyAlignment="1">
      <alignment horizontal="center"/>
    </xf>
    <xf numFmtId="0" fontId="45" fillId="20" borderId="71" xfId="0" applyFont="1" applyFill="1" applyBorder="1"/>
    <xf numFmtId="180" fontId="45" fillId="20" borderId="61" xfId="0" applyNumberFormat="1" applyFont="1" applyFill="1" applyBorder="1" applyAlignment="1">
      <alignment horizontal="center"/>
    </xf>
    <xf numFmtId="0" fontId="45" fillId="11" borderId="63" xfId="0" applyFont="1" applyFill="1" applyBorder="1"/>
    <xf numFmtId="180" fontId="45" fillId="11" borderId="68" xfId="0" applyNumberFormat="1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 vertical="center"/>
    </xf>
    <xf numFmtId="0" fontId="43" fillId="0" borderId="67" xfId="0" applyFont="1" applyBorder="1" applyAlignment="1">
      <alignment horizontal="center" vertical="center"/>
    </xf>
    <xf numFmtId="0" fontId="43" fillId="0" borderId="54" xfId="0" applyFont="1" applyBorder="1" applyAlignment="1">
      <alignment horizontal="center" vertical="center"/>
    </xf>
    <xf numFmtId="167" fontId="46" fillId="0" borderId="35" xfId="3" applyNumberFormat="1" applyFont="1" applyBorder="1" applyAlignment="1">
      <alignment horizontal="centerContinuous" vertical="center"/>
    </xf>
    <xf numFmtId="0" fontId="47" fillId="14" borderId="15" xfId="0" applyFont="1" applyFill="1" applyBorder="1" applyAlignment="1">
      <alignment horizontal="center"/>
    </xf>
    <xf numFmtId="0" fontId="47" fillId="14" borderId="16" xfId="0" applyFont="1" applyFill="1" applyBorder="1" applyAlignment="1">
      <alignment horizontal="center"/>
    </xf>
    <xf numFmtId="0" fontId="47" fillId="14" borderId="17" xfId="0" applyFont="1" applyFill="1" applyBorder="1" applyAlignment="1">
      <alignment horizontal="center"/>
    </xf>
    <xf numFmtId="0" fontId="26" fillId="15" borderId="72" xfId="3" applyFont="1" applyFill="1" applyBorder="1" applyAlignment="1">
      <alignment horizontal="center"/>
    </xf>
    <xf numFmtId="0" fontId="1" fillId="11" borderId="73" xfId="0" applyFont="1" applyFill="1" applyBorder="1" applyAlignment="1">
      <alignment horizontal="center"/>
    </xf>
    <xf numFmtId="0" fontId="0" fillId="15" borderId="49" xfId="0" applyFill="1" applyBorder="1" applyAlignment="1" applyProtection="1">
      <alignment horizontal="center" shrinkToFit="1"/>
      <protection locked="0"/>
    </xf>
    <xf numFmtId="0" fontId="0" fillId="11" borderId="74" xfId="0" applyFill="1" applyBorder="1" applyAlignment="1" applyProtection="1">
      <alignment horizontal="center" shrinkToFit="1"/>
      <protection locked="0"/>
    </xf>
    <xf numFmtId="0" fontId="3" fillId="11" borderId="60" xfId="0" applyFont="1" applyFill="1" applyBorder="1" applyAlignment="1" applyProtection="1">
      <alignment horizontal="center" shrinkToFit="1"/>
      <protection locked="0"/>
    </xf>
    <xf numFmtId="0" fontId="0" fillId="11" borderId="60" xfId="0" applyFill="1" applyBorder="1" applyAlignment="1" applyProtection="1">
      <alignment horizontal="center" shrinkToFit="1"/>
      <protection locked="0"/>
    </xf>
    <xf numFmtId="0" fontId="0" fillId="16" borderId="66" xfId="0" applyFill="1" applyBorder="1" applyAlignment="1" applyProtection="1">
      <alignment horizontal="center" shrinkToFit="1"/>
      <protection locked="0"/>
    </xf>
    <xf numFmtId="0" fontId="0" fillId="11" borderId="66" xfId="0" applyFill="1" applyBorder="1" applyAlignment="1" applyProtection="1">
      <alignment horizontal="center" shrinkToFit="1"/>
      <protection locked="0"/>
    </xf>
    <xf numFmtId="0" fontId="0" fillId="16" borderId="50" xfId="0" applyFill="1" applyBorder="1" applyAlignment="1" applyProtection="1">
      <alignment horizontal="center" shrinkToFit="1"/>
      <protection locked="0"/>
    </xf>
    <xf numFmtId="0" fontId="0" fillId="17" borderId="60" xfId="0" applyFill="1" applyBorder="1" applyAlignment="1" applyProtection="1">
      <alignment horizontal="center" shrinkToFit="1"/>
      <protection locked="0"/>
    </xf>
    <xf numFmtId="0" fontId="0" fillId="17" borderId="66" xfId="0" applyFill="1" applyBorder="1" applyAlignment="1" applyProtection="1">
      <alignment horizontal="center" shrinkToFit="1"/>
      <protection locked="0"/>
    </xf>
    <xf numFmtId="0" fontId="3" fillId="15" borderId="51" xfId="0" applyFont="1" applyFill="1" applyBorder="1" applyAlignment="1" applyProtection="1">
      <alignment horizontal="center" shrinkToFit="1"/>
      <protection locked="0"/>
    </xf>
    <xf numFmtId="0" fontId="28" fillId="0" borderId="20" xfId="0" applyFont="1" applyBorder="1" applyAlignment="1" applyProtection="1">
      <alignment horizontal="left"/>
    </xf>
    <xf numFmtId="0" fontId="28" fillId="0" borderId="0" xfId="0" applyFont="1" applyAlignment="1" applyProtection="1">
      <alignment horizontal="left"/>
    </xf>
    <xf numFmtId="17" fontId="5" fillId="3" borderId="0" xfId="0" applyNumberFormat="1" applyFont="1" applyFill="1" applyAlignment="1" applyProtection="1">
      <alignment horizontal="left"/>
    </xf>
    <xf numFmtId="0" fontId="0" fillId="21" borderId="2" xfId="0" applyFill="1" applyBorder="1" applyAlignment="1" applyProtection="1">
      <alignment horizontal="center"/>
      <protection locked="0"/>
    </xf>
    <xf numFmtId="164" fontId="0" fillId="21" borderId="2" xfId="0" applyNumberFormat="1" applyFill="1" applyBorder="1" applyAlignment="1" applyProtection="1">
      <alignment horizontal="center"/>
      <protection locked="0"/>
    </xf>
    <xf numFmtId="0" fontId="3" fillId="21" borderId="1" xfId="0" applyFont="1" applyFill="1" applyBorder="1" applyAlignment="1" applyProtection="1">
      <alignment horizontal="center"/>
      <protection locked="0"/>
    </xf>
    <xf numFmtId="164" fontId="0" fillId="21" borderId="1" xfId="0" applyNumberFormat="1" applyFill="1" applyBorder="1" applyAlignment="1" applyProtection="1">
      <alignment horizontal="center"/>
      <protection locked="0"/>
    </xf>
    <xf numFmtId="0" fontId="0" fillId="21" borderId="1" xfId="0" applyFill="1" applyBorder="1" applyAlignment="1" applyProtection="1">
      <alignment horizontal="center"/>
      <protection locked="0"/>
    </xf>
    <xf numFmtId="164" fontId="0" fillId="21" borderId="10" xfId="0" applyNumberFormat="1" applyFill="1" applyBorder="1" applyAlignment="1" applyProtection="1">
      <alignment horizontal="center"/>
      <protection locked="0"/>
    </xf>
    <xf numFmtId="0" fontId="24" fillId="0" borderId="0" xfId="3" applyProtection="1"/>
    <xf numFmtId="179" fontId="3" fillId="22" borderId="1" xfId="0" applyNumberFormat="1" applyFont="1" applyFill="1" applyBorder="1" applyAlignment="1" applyProtection="1">
      <alignment horizontal="left" vertical="center" shrinkToFit="1"/>
    </xf>
    <xf numFmtId="15" fontId="7" fillId="3" borderId="27" xfId="0" applyNumberFormat="1" applyFont="1" applyFill="1" applyBorder="1" applyAlignment="1" applyProtection="1">
      <alignment horizontal="left"/>
      <protection locked="0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3" fillId="0" borderId="24" xfId="0" applyFont="1" applyBorder="1" applyAlignment="1" applyProtection="1">
      <alignment horizontal="left"/>
      <protection locked="0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4" xfId="0" applyBorder="1" applyAlignment="1" applyProtection="1">
      <alignment horizontal="left"/>
      <protection locked="0"/>
    </xf>
    <xf numFmtId="15" fontId="6" fillId="3" borderId="24" xfId="0" applyNumberFormat="1" applyFont="1" applyFill="1" applyBorder="1" applyAlignment="1" applyProtection="1">
      <alignment horizontal="left"/>
      <protection locked="0"/>
    </xf>
    <xf numFmtId="15" fontId="7" fillId="3" borderId="24" xfId="0" applyNumberFormat="1" applyFont="1" applyFill="1" applyBorder="1" applyAlignment="1" applyProtection="1">
      <alignment horizontal="left"/>
      <protection locked="0"/>
    </xf>
    <xf numFmtId="0" fontId="3" fillId="11" borderId="8" xfId="0" applyFont="1" applyFill="1" applyBorder="1" applyAlignment="1" applyProtection="1">
      <alignment horizontal="center" vertical="center"/>
    </xf>
    <xf numFmtId="0" fontId="0" fillId="11" borderId="4" xfId="0" applyFill="1" applyBorder="1" applyAlignment="1" applyProtection="1">
      <alignment horizontal="center" vertical="center"/>
    </xf>
    <xf numFmtId="22" fontId="0" fillId="0" borderId="20" xfId="0" applyNumberFormat="1" applyBorder="1" applyAlignment="1" applyProtection="1"/>
    <xf numFmtId="0" fontId="0" fillId="0" borderId="20" xfId="0" applyBorder="1" applyAlignment="1"/>
    <xf numFmtId="168" fontId="11" fillId="0" borderId="0" xfId="0" applyNumberFormat="1" applyFont="1" applyAlignment="1" applyProtection="1">
      <alignment horizontal="center" vertical="center"/>
    </xf>
    <xf numFmtId="168" fontId="0" fillId="0" borderId="0" xfId="0" applyNumberFormat="1" applyAlignment="1" applyProtection="1">
      <alignment horizontal="center"/>
    </xf>
    <xf numFmtId="168" fontId="0" fillId="0" borderId="0" xfId="0" applyNumberFormat="1" applyAlignment="1" applyProtection="1"/>
    <xf numFmtId="166" fontId="3" fillId="0" borderId="22" xfId="0" applyNumberFormat="1" applyFont="1" applyBorder="1" applyAlignment="1" applyProtection="1">
      <alignment horizontal="left"/>
      <protection locked="0"/>
    </xf>
    <xf numFmtId="166" fontId="0" fillId="0" borderId="22" xfId="0" applyNumberFormat="1" applyBorder="1" applyAlignment="1" applyProtection="1">
      <alignment horizontal="left"/>
      <protection locked="0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167" fontId="10" fillId="0" borderId="30" xfId="0" applyNumberFormat="1" applyFont="1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protection locked="0"/>
    </xf>
    <xf numFmtId="0" fontId="0" fillId="0" borderId="32" xfId="0" applyBorder="1" applyAlignment="1" applyProtection="1">
      <protection locked="0"/>
    </xf>
    <xf numFmtId="0" fontId="25" fillId="4" borderId="8" xfId="3" applyFont="1" applyFill="1" applyBorder="1" applyAlignment="1" applyProtection="1">
      <alignment horizontal="center" vertical="center"/>
    </xf>
    <xf numFmtId="0" fontId="25" fillId="4" borderId="4" xfId="3" applyFont="1" applyFill="1" applyBorder="1" applyAlignment="1" applyProtection="1">
      <alignment horizontal="center" vertical="center"/>
    </xf>
    <xf numFmtId="0" fontId="1" fillId="4" borderId="5" xfId="0" applyFont="1" applyFill="1" applyBorder="1" applyAlignment="1" applyProtection="1">
      <alignment horizontal="center"/>
    </xf>
    <xf numFmtId="0" fontId="1" fillId="4" borderId="7" xfId="0" applyFont="1" applyFill="1" applyBorder="1" applyAlignment="1" applyProtection="1">
      <alignment horizontal="center"/>
    </xf>
    <xf numFmtId="0" fontId="3" fillId="7" borderId="8" xfId="0" applyFont="1" applyFill="1" applyBorder="1" applyAlignment="1" applyProtection="1">
      <alignment horizontal="center" vertical="center"/>
    </xf>
    <xf numFmtId="0" fontId="0" fillId="7" borderId="4" xfId="0" applyFill="1" applyBorder="1" applyAlignment="1" applyProtection="1">
      <alignment horizontal="center" vertical="center"/>
    </xf>
    <xf numFmtId="0" fontId="0" fillId="0" borderId="28" xfId="0" applyBorder="1" applyAlignment="1" applyProtection="1">
      <alignment horizontal="left"/>
      <protection locked="0"/>
    </xf>
    <xf numFmtId="0" fontId="0" fillId="0" borderId="29" xfId="0" applyBorder="1" applyAlignment="1" applyProtection="1">
      <alignment horizontal="left"/>
      <protection locked="0"/>
    </xf>
    <xf numFmtId="0" fontId="0" fillId="0" borderId="25" xfId="0" applyBorder="1" applyAlignment="1" applyProtection="1">
      <alignment horizontal="left"/>
      <protection locked="0"/>
    </xf>
    <xf numFmtId="0" fontId="0" fillId="0" borderId="26" xfId="0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/>
    <xf numFmtId="0" fontId="0" fillId="0" borderId="22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167" fontId="10" fillId="0" borderId="30" xfId="0" applyNumberFormat="1" applyFont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31" xfId="0" applyBorder="1" applyAlignment="1" applyProtection="1"/>
    <xf numFmtId="0" fontId="0" fillId="0" borderId="32" xfId="0" applyBorder="1" applyAlignment="1" applyProtection="1"/>
    <xf numFmtId="0" fontId="28" fillId="2" borderId="33" xfId="0" applyFont="1" applyFill="1" applyBorder="1" applyAlignment="1">
      <alignment horizontal="left" wrapText="1"/>
    </xf>
    <xf numFmtId="0" fontId="28" fillId="2" borderId="0" xfId="0" applyFont="1" applyFill="1" applyBorder="1" applyAlignment="1">
      <alignment horizontal="left" wrapText="1"/>
    </xf>
    <xf numFmtId="0" fontId="28" fillId="2" borderId="34" xfId="0" applyFont="1" applyFill="1" applyBorder="1" applyAlignment="1">
      <alignment horizontal="left" wrapText="1"/>
    </xf>
    <xf numFmtId="0" fontId="43" fillId="2" borderId="35" xfId="0" applyFont="1" applyFill="1" applyBorder="1" applyAlignment="1" applyProtection="1">
      <alignment horizontal="center" vertical="center" wrapText="1"/>
    </xf>
    <xf numFmtId="0" fontId="43" fillId="0" borderId="36" xfId="0" applyFont="1" applyBorder="1" applyAlignment="1" applyProtection="1">
      <alignment horizontal="center" vertical="center" wrapText="1"/>
    </xf>
    <xf numFmtId="0" fontId="34" fillId="13" borderId="35" xfId="0" applyFont="1" applyFill="1" applyBorder="1" applyAlignment="1" applyProtection="1">
      <alignment horizontal="center" vertical="center" wrapText="1"/>
    </xf>
    <xf numFmtId="0" fontId="41" fillId="13" borderId="36" xfId="0" applyFont="1" applyFill="1" applyBorder="1" applyAlignment="1" applyProtection="1">
      <alignment horizontal="center" vertical="center" wrapText="1"/>
    </xf>
    <xf numFmtId="0" fontId="48" fillId="0" borderId="0" xfId="3" applyFont="1" applyAlignment="1">
      <alignment horizontal="center"/>
    </xf>
    <xf numFmtId="0" fontId="49" fillId="0" borderId="0" xfId="0" applyFont="1" applyAlignment="1">
      <alignment horizontal="center"/>
    </xf>
  </cellXfs>
  <cellStyles count="4">
    <cellStyle name="Lien hypertexte" xfId="3" builtinId="8"/>
    <cellStyle name="Normal" xfId="0" builtinId="0"/>
    <cellStyle name="Normal 2" xfId="1"/>
    <cellStyle name="Normal_FormatConditionnelExemples" xfId="2"/>
  </cellStyles>
  <dxfs count="180">
    <dxf>
      <fill>
        <patternFill>
          <bgColor indexed="11"/>
        </patternFill>
      </fill>
    </dxf>
    <dxf>
      <fill>
        <patternFill>
          <bgColor indexed="42"/>
        </patternFill>
      </fill>
    </dxf>
    <dxf>
      <fill>
        <patternFill>
          <bgColor indexed="47"/>
        </patternFill>
      </fill>
    </dxf>
    <dxf>
      <fill>
        <patternFill>
          <bgColor indexed="51"/>
        </patternFill>
      </fill>
    </dxf>
    <dxf>
      <fill>
        <patternFill>
          <bgColor indexed="42"/>
        </patternFill>
      </fill>
    </dxf>
    <dxf>
      <fill>
        <patternFill>
          <bgColor indexed="47"/>
        </patternFill>
      </fill>
    </dxf>
    <dxf>
      <fill>
        <patternFill>
          <bgColor indexed="51"/>
        </patternFill>
      </fill>
    </dxf>
    <dxf>
      <fill>
        <patternFill>
          <bgColor indexed="15"/>
        </patternFill>
      </fill>
    </dxf>
    <dxf>
      <fill>
        <patternFill>
          <bgColor theme="0" tint="-0.24994659260841701"/>
        </patternFill>
      </fill>
    </dxf>
    <dxf>
      <fill>
        <patternFill>
          <bgColor indexed="55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b/>
        <i val="0"/>
      </font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indexed="55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rgb="FF00B0F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rgb="FF00B0F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/>
        <i val="0"/>
      </font>
    </dxf>
    <dxf>
      <fill>
        <patternFill patternType="lightGray">
          <bgColor rgb="FF92D05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 patternType="lightGray">
          <bgColor rgb="FF92D05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9" defaultPivotStyle="PivotStyleLight16"/>
  <colors>
    <mruColors>
      <color rgb="FF00C2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B$2" max="2100" min="2014" noThreeD="1" page="10" val="2017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education.gouv.fr/pid25058/le-calendrier-scolaire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4781550</xdr:colOff>
          <xdr:row>0</xdr:row>
          <xdr:rowOff>161925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52225" name="Spinner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9524</xdr:colOff>
      <xdr:row>32</xdr:row>
      <xdr:rowOff>28575</xdr:rowOff>
    </xdr:from>
    <xdr:to>
      <xdr:col>16</xdr:col>
      <xdr:colOff>1428750</xdr:colOff>
      <xdr:row>33</xdr:row>
      <xdr:rowOff>190499</xdr:rowOff>
    </xdr:to>
    <xdr:sp macro="" textlink="">
      <xdr:nvSpPr>
        <xdr:cNvPr id="2" name="Rectangle 1"/>
        <xdr:cNvSpPr/>
      </xdr:nvSpPr>
      <xdr:spPr>
        <a:xfrm>
          <a:off x="19126199" y="6496050"/>
          <a:ext cx="2857501" cy="36194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19050</xdr:colOff>
      <xdr:row>32</xdr:row>
      <xdr:rowOff>200024</xdr:rowOff>
    </xdr:from>
    <xdr:to>
      <xdr:col>11</xdr:col>
      <xdr:colOff>0</xdr:colOff>
      <xdr:row>33</xdr:row>
      <xdr:rowOff>180974</xdr:rowOff>
    </xdr:to>
    <xdr:sp macro="" textlink="">
      <xdr:nvSpPr>
        <xdr:cNvPr id="3" name="Rectangle 2"/>
        <xdr:cNvSpPr/>
      </xdr:nvSpPr>
      <xdr:spPr>
        <a:xfrm>
          <a:off x="10506075" y="6667499"/>
          <a:ext cx="2857500" cy="1809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447675</xdr:colOff>
      <xdr:row>0</xdr:row>
      <xdr:rowOff>123825</xdr:rowOff>
    </xdr:from>
    <xdr:to>
      <xdr:col>0</xdr:col>
      <xdr:colOff>2390532</xdr:colOff>
      <xdr:row>2</xdr:row>
      <xdr:rowOff>18956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7675" y="123825"/>
          <a:ext cx="1942857" cy="7523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dou/Documents/calendrier_automatiqu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mode d'emploi"/>
      <sheetName val="paramètres"/>
      <sheetName val="jours fériés"/>
      <sheetName val="vacances scolaires"/>
      <sheetName val="libre"/>
    </sheetNames>
    <sheetDataSet>
      <sheetData sheetId="0"/>
      <sheetData sheetId="1"/>
      <sheetData sheetId="2"/>
      <sheetData sheetId="3"/>
      <sheetData sheetId="4">
        <row r="4">
          <cell r="Q4" t="str">
            <v>AUCUNE</v>
          </cell>
        </row>
        <row r="5">
          <cell r="Q5" t="str">
            <v>ZONE A</v>
          </cell>
        </row>
        <row r="6">
          <cell r="Q6" t="str">
            <v>ZONE B</v>
          </cell>
        </row>
        <row r="7">
          <cell r="Q7" t="str">
            <v>ZONE C</v>
          </cell>
        </row>
        <row r="8">
          <cell r="Q8" t="str">
            <v>TOUTES ZONES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www.calendrier-365.fr/jours-feries/20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B1:D21"/>
  <sheetViews>
    <sheetView showGridLines="0" workbookViewId="0">
      <selection activeCell="B8" sqref="B8"/>
    </sheetView>
  </sheetViews>
  <sheetFormatPr baseColWidth="10" defaultRowHeight="12.75" x14ac:dyDescent="0.2"/>
  <cols>
    <col min="2" max="2" width="77.42578125" customWidth="1"/>
  </cols>
  <sheetData>
    <row r="1" spans="2:4" ht="13.5" thickBot="1" x14ac:dyDescent="0.25"/>
    <row r="2" spans="2:4" ht="78.75" customHeight="1" thickBot="1" x14ac:dyDescent="1.1000000000000001">
      <c r="B2" s="134">
        <v>2017</v>
      </c>
    </row>
    <row r="4" spans="2:4" x14ac:dyDescent="0.2">
      <c r="B4" s="133">
        <f>SUM(B2+1)</f>
        <v>2018</v>
      </c>
    </row>
    <row r="6" spans="2:4" x14ac:dyDescent="0.2">
      <c r="D6" s="131"/>
    </row>
    <row r="15" spans="2:4" x14ac:dyDescent="0.2">
      <c r="B15" s="132"/>
    </row>
    <row r="20" spans="2:2" x14ac:dyDescent="0.2">
      <c r="B20" s="132"/>
    </row>
    <row r="21" spans="2:2" x14ac:dyDescent="0.2">
      <c r="B21" s="1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3" name="Spinner 1">
              <controlPr defaultSize="0" autoPict="0">
                <anchor moveWithCells="1" sizeWithCells="1">
                  <from>
                    <xdr:col>1</xdr:col>
                    <xdr:colOff>4781550</xdr:colOff>
                    <xdr:row>0</xdr:row>
                    <xdr:rowOff>161925</xdr:rowOff>
                  </from>
                  <to>
                    <xdr:col>2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rgb="FFFFC000"/>
    <pageSetUpPr fitToPage="1"/>
  </sheetPr>
  <dimension ref="A1:Y484"/>
  <sheetViews>
    <sheetView showGridLines="0" showZeros="0" tabSelected="1" topLeftCell="B5" zoomScaleNormal="100" workbookViewId="0">
      <selection activeCell="Y19" sqref="Y19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2" customWidth="1"/>
    <col min="6" max="6" width="5.140625" style="32" hidden="1" customWidth="1"/>
    <col min="7" max="7" width="28" style="32" hidden="1" customWidth="1"/>
    <col min="8" max="9" width="13.28515625" style="32" hidden="1" customWidth="1"/>
    <col min="10" max="10" width="1.7109375" style="33" hidden="1" customWidth="1"/>
    <col min="11" max="11" width="5.140625" style="33" customWidth="1"/>
    <col min="12" max="12" width="27.85546875" style="33" customWidth="1"/>
    <col min="13" max="13" width="13.28515625" style="100" customWidth="1"/>
    <col min="14" max="14" width="13.28515625" style="33" customWidth="1"/>
    <col min="15" max="15" width="12.28515625" style="33" customWidth="1"/>
    <col min="16" max="16" width="12.28515625" style="33" hidden="1" customWidth="1"/>
    <col min="17" max="18" width="11.42578125" style="33" hidden="1" customWidth="1"/>
    <col min="19" max="19" width="14.140625" style="33" hidden="1" customWidth="1"/>
    <col min="20" max="20" width="11.42578125" style="33" hidden="1" customWidth="1"/>
    <col min="21" max="21" width="14.140625" style="33" hidden="1" customWidth="1"/>
    <col min="22" max="22" width="11.42578125" style="33" hidden="1" customWidth="1"/>
    <col min="23" max="23" width="32.7109375" style="33" hidden="1" customWidth="1"/>
    <col min="24" max="16384" width="11.42578125" style="33"/>
  </cols>
  <sheetData>
    <row r="1" spans="1:25" ht="3" customHeight="1" x14ac:dyDescent="0.2">
      <c r="A1" s="31" t="s">
        <v>36</v>
      </c>
    </row>
    <row r="2" spans="1:25" ht="32.25" customHeight="1" x14ac:dyDescent="0.2">
      <c r="B2" s="311" t="s">
        <v>8</v>
      </c>
      <c r="C2" s="311"/>
      <c r="D2" s="311"/>
      <c r="E2" s="311"/>
      <c r="F2" s="311"/>
      <c r="G2" s="311"/>
      <c r="H2" s="311"/>
      <c r="I2" s="312"/>
      <c r="J2" s="313"/>
      <c r="K2" s="313"/>
      <c r="L2" s="313"/>
      <c r="M2" s="313"/>
      <c r="N2" s="313"/>
      <c r="P2" s="13"/>
      <c r="S2" s="79">
        <v>0</v>
      </c>
    </row>
    <row r="3" spans="1:25" ht="7.5" customHeight="1" x14ac:dyDescent="0.2">
      <c r="J3" s="35"/>
      <c r="P3" s="13"/>
    </row>
    <row r="4" spans="1:25" ht="27" customHeight="1" x14ac:dyDescent="0.2">
      <c r="B4" s="318">
        <v>42917</v>
      </c>
      <c r="C4" s="319"/>
      <c r="D4" s="319"/>
      <c r="E4" s="319"/>
      <c r="F4" s="319"/>
      <c r="G4" s="319"/>
      <c r="H4" s="319"/>
      <c r="I4" s="319"/>
      <c r="J4" s="320"/>
      <c r="K4" s="320"/>
      <c r="L4" s="320"/>
      <c r="M4" s="320"/>
      <c r="N4" s="321"/>
      <c r="P4" s="13"/>
      <c r="S4" s="79" t="s">
        <v>62</v>
      </c>
      <c r="T4" s="80">
        <v>0.75</v>
      </c>
      <c r="U4" s="135"/>
    </row>
    <row r="5" spans="1:25" ht="6" customHeight="1" x14ac:dyDescent="0.2">
      <c r="B5" s="36"/>
      <c r="E5" s="37"/>
      <c r="P5" s="13"/>
    </row>
    <row r="6" spans="1:25" ht="15.75" customHeight="1" x14ac:dyDescent="0.2">
      <c r="A6" s="38" t="s">
        <v>34</v>
      </c>
      <c r="B6" s="287"/>
      <c r="E6" s="37"/>
      <c r="M6" s="309">
        <f ca="1">NOW()</f>
        <v>42926.79723275463</v>
      </c>
      <c r="N6" s="310"/>
      <c r="P6" s="13"/>
      <c r="S6" s="79" t="s">
        <v>63</v>
      </c>
      <c r="U6" s="135"/>
      <c r="Y6" s="146"/>
    </row>
    <row r="7" spans="1:25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13"/>
      <c r="U7" s="135"/>
    </row>
    <row r="8" spans="1:25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7</v>
      </c>
      <c r="H8" s="327"/>
      <c r="I8" s="327"/>
      <c r="K8" s="83"/>
      <c r="L8" s="84" t="s">
        <v>5</v>
      </c>
      <c r="M8" s="308"/>
      <c r="N8" s="308"/>
      <c r="U8" s="136">
        <f>ANNÉE!B2</f>
        <v>2017</v>
      </c>
      <c r="V8" s="136">
        <f>SUM(U8+1)</f>
        <v>2018</v>
      </c>
      <c r="W8" s="137" t="str">
        <f>(U8)&amp;" - "&amp;(V8)</f>
        <v>2017 - 2018</v>
      </c>
    </row>
    <row r="9" spans="1:25" ht="15.75" customHeight="1" x14ac:dyDescent="0.2">
      <c r="A9" s="47">
        <v>42917</v>
      </c>
      <c r="B9" s="235">
        <f>$B$4</f>
        <v>42917</v>
      </c>
      <c r="C9" s="295"/>
      <c r="D9" s="295"/>
      <c r="E9" s="48"/>
      <c r="F9" s="116">
        <f>B4</f>
        <v>42917</v>
      </c>
      <c r="G9" s="28"/>
      <c r="H9" s="113"/>
      <c r="I9" s="28"/>
      <c r="K9" s="85">
        <f>B4</f>
        <v>42917</v>
      </c>
      <c r="L9" s="290">
        <f>CALENDRIER!C4</f>
        <v>0</v>
      </c>
      <c r="M9" s="291" t="str">
        <f>IF(MID(L9,1,7)=$S$6,$T$4,"")</f>
        <v/>
      </c>
      <c r="N9" s="290" t="str">
        <f>IF(MID(L9,1,7)="CRÉTEIL",$S$4,"")</f>
        <v/>
      </c>
    </row>
    <row r="10" spans="1:25" ht="15.75" customHeight="1" x14ac:dyDescent="0.2">
      <c r="A10" s="47">
        <v>42948</v>
      </c>
      <c r="B10" s="236">
        <f>DATE(YEAR(B9),MONTH(B9),2)</f>
        <v>42918</v>
      </c>
      <c r="C10" s="293"/>
      <c r="D10" s="293"/>
      <c r="E10" s="48"/>
      <c r="F10" s="117">
        <f>DATE(YEAR(B9),MONTH(B9),2)</f>
        <v>42918</v>
      </c>
      <c r="G10" s="29"/>
      <c r="H10" s="106"/>
      <c r="I10" s="29"/>
      <c r="K10" s="88">
        <f>DATE(YEAR(B9),MONTH(B9),2)</f>
        <v>42918</v>
      </c>
      <c r="L10" s="292">
        <f>CALENDRIER!C5</f>
        <v>0</v>
      </c>
      <c r="M10" s="293" t="str">
        <f t="shared" ref="M10:M39" si="0">IF(MID(L10,1,7)=$S$6,$T$4,"")</f>
        <v/>
      </c>
      <c r="N10" s="294" t="str">
        <f t="shared" ref="N10:N39" si="1">IF(MID(L10,1,7)="CRÉTEIL",$S$4,"")</f>
        <v/>
      </c>
      <c r="X10" s="296"/>
    </row>
    <row r="11" spans="1:25" ht="15.75" customHeight="1" x14ac:dyDescent="0.2">
      <c r="A11" s="47">
        <v>42979</v>
      </c>
      <c r="B11" s="297">
        <f t="shared" ref="B11:B36" si="2">B10+1</f>
        <v>42919</v>
      </c>
      <c r="C11" s="293"/>
      <c r="D11" s="293"/>
      <c r="E11" s="48"/>
      <c r="F11" s="117">
        <f t="shared" ref="F11:F36" si="3">F10+1</f>
        <v>42919</v>
      </c>
      <c r="G11" s="29"/>
      <c r="H11" s="106"/>
      <c r="I11" s="29"/>
      <c r="K11" s="88">
        <f t="shared" ref="K11:K36" si="4">K10+1</f>
        <v>42919</v>
      </c>
      <c r="L11" s="292">
        <f>CALENDRIER!C6</f>
        <v>0</v>
      </c>
      <c r="M11" s="293" t="str">
        <f t="shared" si="0"/>
        <v/>
      </c>
      <c r="N11" s="294" t="str">
        <f t="shared" si="1"/>
        <v/>
      </c>
    </row>
    <row r="12" spans="1:25" ht="15.75" customHeight="1" x14ac:dyDescent="0.2">
      <c r="A12" s="47">
        <v>43009</v>
      </c>
      <c r="B12" s="236">
        <f t="shared" si="2"/>
        <v>42920</v>
      </c>
      <c r="C12" s="293"/>
      <c r="D12" s="293"/>
      <c r="E12" s="48"/>
      <c r="F12" s="117">
        <f t="shared" si="3"/>
        <v>42920</v>
      </c>
      <c r="G12" s="29"/>
      <c r="H12" s="106"/>
      <c r="I12" s="29"/>
      <c r="K12" s="88">
        <f t="shared" si="4"/>
        <v>42920</v>
      </c>
      <c r="L12" s="292">
        <f>CALENDRIER!C7</f>
        <v>0</v>
      </c>
      <c r="M12" s="293" t="str">
        <f t="shared" si="0"/>
        <v/>
      </c>
      <c r="N12" s="294" t="str">
        <f t="shared" si="1"/>
        <v/>
      </c>
    </row>
    <row r="13" spans="1:25" ht="15.75" customHeight="1" x14ac:dyDescent="0.2">
      <c r="A13" s="47">
        <v>43040</v>
      </c>
      <c r="B13" s="236">
        <f t="shared" si="2"/>
        <v>42921</v>
      </c>
      <c r="C13" s="293"/>
      <c r="D13" s="293"/>
      <c r="E13" s="48"/>
      <c r="F13" s="117">
        <f t="shared" si="3"/>
        <v>42921</v>
      </c>
      <c r="G13" s="29"/>
      <c r="H13" s="106"/>
      <c r="I13" s="29"/>
      <c r="K13" s="88">
        <f t="shared" si="4"/>
        <v>42921</v>
      </c>
      <c r="L13" s="292">
        <f>CALENDRIER!C8</f>
        <v>0</v>
      </c>
      <c r="M13" s="293" t="str">
        <f t="shared" si="0"/>
        <v/>
      </c>
      <c r="N13" s="294" t="str">
        <f t="shared" si="1"/>
        <v/>
      </c>
      <c r="Y13" s="79"/>
    </row>
    <row r="14" spans="1:25" ht="15.75" customHeight="1" x14ac:dyDescent="0.2">
      <c r="A14" s="47">
        <v>43070</v>
      </c>
      <c r="B14" s="236">
        <f t="shared" si="2"/>
        <v>42922</v>
      </c>
      <c r="C14" s="293"/>
      <c r="D14" s="293"/>
      <c r="E14" s="48"/>
      <c r="F14" s="117">
        <f t="shared" si="3"/>
        <v>42922</v>
      </c>
      <c r="G14" s="29"/>
      <c r="H14" s="106"/>
      <c r="I14" s="29"/>
      <c r="K14" s="88">
        <f t="shared" si="4"/>
        <v>42922</v>
      </c>
      <c r="L14" s="292">
        <f>CALENDRIER!C9</f>
        <v>0</v>
      </c>
      <c r="M14" s="293" t="str">
        <f t="shared" si="0"/>
        <v/>
      </c>
      <c r="N14" s="294" t="str">
        <f t="shared" si="1"/>
        <v/>
      </c>
    </row>
    <row r="15" spans="1:25" ht="15.75" customHeight="1" x14ac:dyDescent="0.2">
      <c r="A15" s="47">
        <v>43101</v>
      </c>
      <c r="B15" s="236">
        <f t="shared" si="2"/>
        <v>42923</v>
      </c>
      <c r="C15" s="293"/>
      <c r="D15" s="293"/>
      <c r="E15" s="48"/>
      <c r="F15" s="118">
        <f t="shared" si="3"/>
        <v>42923</v>
      </c>
      <c r="G15" s="29"/>
      <c r="H15" s="106"/>
      <c r="I15" s="29"/>
      <c r="K15" s="88">
        <f t="shared" si="4"/>
        <v>42923</v>
      </c>
      <c r="L15" s="292">
        <f>CALENDRIER!C10</f>
        <v>0</v>
      </c>
      <c r="M15" s="293" t="str">
        <f t="shared" si="0"/>
        <v/>
      </c>
      <c r="N15" s="294" t="str">
        <f t="shared" si="1"/>
        <v/>
      </c>
    </row>
    <row r="16" spans="1:25" ht="15.75" customHeight="1" x14ac:dyDescent="0.2">
      <c r="A16" s="47">
        <v>43132</v>
      </c>
      <c r="B16" s="236">
        <f t="shared" si="2"/>
        <v>42924</v>
      </c>
      <c r="C16" s="293"/>
      <c r="D16" s="293"/>
      <c r="E16" s="48"/>
      <c r="F16" s="117">
        <f t="shared" si="3"/>
        <v>42924</v>
      </c>
      <c r="G16" s="29"/>
      <c r="H16" s="106"/>
      <c r="I16" s="29"/>
      <c r="K16" s="88">
        <f t="shared" si="4"/>
        <v>42924</v>
      </c>
      <c r="L16" s="292">
        <f>CALENDRIER!C11</f>
        <v>0</v>
      </c>
      <c r="M16" s="293" t="str">
        <f t="shared" si="0"/>
        <v/>
      </c>
      <c r="N16" s="294" t="str">
        <f t="shared" si="1"/>
        <v/>
      </c>
    </row>
    <row r="17" spans="1:20" ht="15.75" customHeight="1" x14ac:dyDescent="0.2">
      <c r="A17" s="47">
        <v>43160</v>
      </c>
      <c r="B17" s="236">
        <f t="shared" si="2"/>
        <v>42925</v>
      </c>
      <c r="C17" s="293"/>
      <c r="D17" s="293"/>
      <c r="E17" s="48"/>
      <c r="F17" s="117">
        <f t="shared" si="3"/>
        <v>42925</v>
      </c>
      <c r="G17" s="29"/>
      <c r="H17" s="106"/>
      <c r="I17" s="29"/>
      <c r="K17" s="88">
        <f t="shared" si="4"/>
        <v>42925</v>
      </c>
      <c r="L17" s="292">
        <f>CALENDRIER!C12</f>
        <v>0</v>
      </c>
      <c r="M17" s="293" t="str">
        <f t="shared" si="0"/>
        <v/>
      </c>
      <c r="N17" s="294" t="str">
        <f t="shared" si="1"/>
        <v/>
      </c>
    </row>
    <row r="18" spans="1:20" ht="15.75" customHeight="1" x14ac:dyDescent="0.2">
      <c r="A18" s="47">
        <v>43191</v>
      </c>
      <c r="B18" s="236">
        <f t="shared" si="2"/>
        <v>42926</v>
      </c>
      <c r="C18" s="293"/>
      <c r="D18" s="293"/>
      <c r="E18" s="48"/>
      <c r="F18" s="117">
        <f t="shared" si="3"/>
        <v>42926</v>
      </c>
      <c r="G18" s="29"/>
      <c r="H18" s="106"/>
      <c r="I18" s="29"/>
      <c r="K18" s="88">
        <f t="shared" si="4"/>
        <v>42926</v>
      </c>
      <c r="L18" s="292">
        <f>CALENDRIER!C13</f>
        <v>0</v>
      </c>
      <c r="M18" s="293" t="str">
        <f t="shared" si="0"/>
        <v/>
      </c>
      <c r="N18" s="294" t="str">
        <f t="shared" si="1"/>
        <v/>
      </c>
    </row>
    <row r="19" spans="1:20" ht="15.75" customHeight="1" x14ac:dyDescent="0.2">
      <c r="A19" s="47">
        <v>43221</v>
      </c>
      <c r="B19" s="236">
        <f t="shared" si="2"/>
        <v>42927</v>
      </c>
      <c r="C19" s="293"/>
      <c r="D19" s="293"/>
      <c r="E19" s="48"/>
      <c r="F19" s="117">
        <f t="shared" si="3"/>
        <v>42927</v>
      </c>
      <c r="G19" s="114"/>
      <c r="H19" s="106"/>
      <c r="I19" s="29"/>
      <c r="K19" s="88">
        <f t="shared" si="4"/>
        <v>42927</v>
      </c>
      <c r="L19" s="292">
        <f>CALENDRIER!C14</f>
        <v>0</v>
      </c>
      <c r="M19" s="293" t="str">
        <f t="shared" si="0"/>
        <v/>
      </c>
      <c r="N19" s="294" t="str">
        <f t="shared" si="1"/>
        <v/>
      </c>
    </row>
    <row r="20" spans="1:20" ht="15.75" customHeight="1" x14ac:dyDescent="0.2">
      <c r="A20" s="47">
        <v>43252</v>
      </c>
      <c r="B20" s="236">
        <f t="shared" si="2"/>
        <v>42928</v>
      </c>
      <c r="C20" s="293"/>
      <c r="D20" s="293"/>
      <c r="E20" s="48"/>
      <c r="F20" s="117">
        <f t="shared" si="3"/>
        <v>42928</v>
      </c>
      <c r="G20" s="29"/>
      <c r="H20" s="106"/>
      <c r="I20" s="29"/>
      <c r="K20" s="88">
        <f t="shared" si="4"/>
        <v>42928</v>
      </c>
      <c r="L20" s="292">
        <f>CALENDRIER!C15</f>
        <v>0</v>
      </c>
      <c r="M20" s="293" t="str">
        <f t="shared" si="0"/>
        <v/>
      </c>
      <c r="N20" s="294" t="str">
        <f t="shared" si="1"/>
        <v/>
      </c>
    </row>
    <row r="21" spans="1:20" ht="15.75" customHeight="1" x14ac:dyDescent="0.2">
      <c r="A21" s="47">
        <v>43282</v>
      </c>
      <c r="B21" s="236">
        <f t="shared" si="2"/>
        <v>42929</v>
      </c>
      <c r="C21" s="293"/>
      <c r="D21" s="293"/>
      <c r="E21" s="48"/>
      <c r="F21" s="117">
        <f t="shared" si="3"/>
        <v>42929</v>
      </c>
      <c r="G21" s="29"/>
      <c r="H21" s="106"/>
      <c r="I21" s="29"/>
      <c r="K21" s="88">
        <f t="shared" si="4"/>
        <v>42929</v>
      </c>
      <c r="L21" s="292">
        <f>CALENDRIER!C16</f>
        <v>0</v>
      </c>
      <c r="M21" s="293" t="str">
        <f t="shared" si="0"/>
        <v/>
      </c>
      <c r="N21" s="294" t="str">
        <f t="shared" si="1"/>
        <v/>
      </c>
    </row>
    <row r="22" spans="1:20" ht="15.75" customHeight="1" x14ac:dyDescent="0.2">
      <c r="A22" s="47">
        <v>43313</v>
      </c>
      <c r="B22" s="237">
        <f t="shared" si="2"/>
        <v>42930</v>
      </c>
      <c r="C22" s="293"/>
      <c r="D22" s="293"/>
      <c r="E22" s="48"/>
      <c r="F22" s="51">
        <f t="shared" si="3"/>
        <v>42930</v>
      </c>
      <c r="G22" s="121"/>
      <c r="H22" s="122"/>
      <c r="I22" s="121"/>
      <c r="K22" s="51">
        <f t="shared" si="4"/>
        <v>42930</v>
      </c>
      <c r="L22" s="292">
        <f>CALENDRIER!C17</f>
        <v>0</v>
      </c>
      <c r="M22" s="293" t="str">
        <f t="shared" si="0"/>
        <v/>
      </c>
      <c r="N22" s="294" t="str">
        <f t="shared" si="1"/>
        <v/>
      </c>
    </row>
    <row r="23" spans="1:20" ht="15.75" customHeight="1" x14ac:dyDescent="0.2">
      <c r="A23" s="47">
        <v>43344</v>
      </c>
      <c r="B23" s="242">
        <f t="shared" si="2"/>
        <v>42931</v>
      </c>
      <c r="C23" s="293"/>
      <c r="D23" s="293"/>
      <c r="E23" s="48"/>
      <c r="F23" s="118">
        <f t="shared" si="3"/>
        <v>42931</v>
      </c>
      <c r="G23" s="29"/>
      <c r="H23" s="106"/>
      <c r="I23" s="29"/>
      <c r="K23" s="88">
        <f t="shared" si="4"/>
        <v>42931</v>
      </c>
      <c r="L23" s="292">
        <f>CALENDRIER!C18</f>
        <v>0</v>
      </c>
      <c r="M23" s="293" t="str">
        <f t="shared" si="0"/>
        <v/>
      </c>
      <c r="N23" s="294" t="str">
        <f t="shared" si="1"/>
        <v/>
      </c>
    </row>
    <row r="24" spans="1:20" ht="15.75" customHeight="1" x14ac:dyDescent="0.2">
      <c r="A24" s="47">
        <v>43374</v>
      </c>
      <c r="B24" s="236">
        <f t="shared" si="2"/>
        <v>42932</v>
      </c>
      <c r="C24" s="293"/>
      <c r="D24" s="293"/>
      <c r="E24" s="48"/>
      <c r="F24" s="117">
        <f t="shared" si="3"/>
        <v>42932</v>
      </c>
      <c r="G24" s="29"/>
      <c r="H24" s="106"/>
      <c r="I24" s="29"/>
      <c r="K24" s="88">
        <f t="shared" si="4"/>
        <v>42932</v>
      </c>
      <c r="L24" s="292">
        <f>CALENDRIER!C19</f>
        <v>0</v>
      </c>
      <c r="M24" s="293" t="str">
        <f t="shared" si="0"/>
        <v/>
      </c>
      <c r="N24" s="294" t="str">
        <f t="shared" si="1"/>
        <v/>
      </c>
    </row>
    <row r="25" spans="1:20" ht="15.75" customHeight="1" x14ac:dyDescent="0.2">
      <c r="A25" s="47">
        <v>43405</v>
      </c>
      <c r="B25" s="297">
        <f t="shared" si="2"/>
        <v>42933</v>
      </c>
      <c r="C25" s="26">
        <v>0.41666666666666702</v>
      </c>
      <c r="D25" s="26">
        <v>0.75</v>
      </c>
      <c r="E25" s="48"/>
      <c r="F25" s="117">
        <f t="shared" si="3"/>
        <v>42933</v>
      </c>
      <c r="G25" s="29"/>
      <c r="H25" s="106"/>
      <c r="I25" s="29"/>
      <c r="K25" s="88">
        <f t="shared" si="4"/>
        <v>42933</v>
      </c>
      <c r="L25" s="89">
        <f>CALENDRIER!C20</f>
        <v>0</v>
      </c>
      <c r="M25" s="90" t="str">
        <f t="shared" si="0"/>
        <v/>
      </c>
      <c r="N25" s="91" t="str">
        <f t="shared" si="1"/>
        <v/>
      </c>
    </row>
    <row r="26" spans="1:20" ht="15.75" customHeight="1" x14ac:dyDescent="0.2">
      <c r="A26" s="47">
        <v>43435</v>
      </c>
      <c r="B26" s="236">
        <f t="shared" si="2"/>
        <v>42934</v>
      </c>
      <c r="C26" s="26">
        <v>0.41666666666666702</v>
      </c>
      <c r="D26" s="26">
        <v>0.75</v>
      </c>
      <c r="E26" s="48"/>
      <c r="F26" s="117">
        <f t="shared" si="3"/>
        <v>42934</v>
      </c>
      <c r="G26" s="29"/>
      <c r="H26" s="106"/>
      <c r="I26" s="29"/>
      <c r="K26" s="88">
        <f t="shared" si="4"/>
        <v>42934</v>
      </c>
      <c r="L26" s="89">
        <f>CALENDRIER!C21</f>
        <v>0</v>
      </c>
      <c r="M26" s="90" t="str">
        <f t="shared" si="0"/>
        <v/>
      </c>
      <c r="N26" s="91" t="str">
        <f t="shared" si="1"/>
        <v/>
      </c>
    </row>
    <row r="27" spans="1:20" ht="15.75" customHeight="1" x14ac:dyDescent="0.2">
      <c r="A27" s="47">
        <v>43466</v>
      </c>
      <c r="B27" s="236">
        <f t="shared" si="2"/>
        <v>42935</v>
      </c>
      <c r="C27" s="26">
        <v>0.41666666666666702</v>
      </c>
      <c r="D27" s="26">
        <v>0.75</v>
      </c>
      <c r="E27" s="48"/>
      <c r="F27" s="117">
        <f t="shared" si="3"/>
        <v>42935</v>
      </c>
      <c r="G27" s="115"/>
      <c r="H27" s="106"/>
      <c r="I27" s="29"/>
      <c r="K27" s="88">
        <f t="shared" si="4"/>
        <v>42935</v>
      </c>
      <c r="L27" s="89">
        <f>CALENDRIER!C22</f>
        <v>0</v>
      </c>
      <c r="M27" s="90" t="str">
        <f t="shared" si="0"/>
        <v/>
      </c>
      <c r="N27" s="91" t="str">
        <f t="shared" si="1"/>
        <v/>
      </c>
    </row>
    <row r="28" spans="1:20" ht="15.75" customHeight="1" x14ac:dyDescent="0.2">
      <c r="A28" s="47">
        <v>43497</v>
      </c>
      <c r="B28" s="236">
        <f t="shared" si="2"/>
        <v>42936</v>
      </c>
      <c r="C28" s="26">
        <v>0.41666666666666702</v>
      </c>
      <c r="D28" s="26">
        <v>0.75</v>
      </c>
      <c r="E28" s="48"/>
      <c r="F28" s="117">
        <f t="shared" si="3"/>
        <v>42936</v>
      </c>
      <c r="G28" s="29"/>
      <c r="H28" s="106"/>
      <c r="I28" s="29"/>
      <c r="K28" s="88">
        <f t="shared" si="4"/>
        <v>42936</v>
      </c>
      <c r="L28" s="89">
        <f>CALENDRIER!C23</f>
        <v>0</v>
      </c>
      <c r="M28" s="90" t="str">
        <f t="shared" si="0"/>
        <v/>
      </c>
      <c r="N28" s="91" t="str">
        <f t="shared" si="1"/>
        <v/>
      </c>
    </row>
    <row r="29" spans="1:20" ht="15.75" customHeight="1" x14ac:dyDescent="0.2">
      <c r="A29" s="47">
        <v>43525</v>
      </c>
      <c r="B29" s="236">
        <f t="shared" si="2"/>
        <v>42937</v>
      </c>
      <c r="C29" s="26">
        <v>0.41666666666666702</v>
      </c>
      <c r="D29" s="26">
        <v>0.75</v>
      </c>
      <c r="E29" s="48"/>
      <c r="F29" s="117">
        <f t="shared" si="3"/>
        <v>42937</v>
      </c>
      <c r="G29" s="29"/>
      <c r="H29" s="106"/>
      <c r="I29" s="29"/>
      <c r="K29" s="88">
        <f t="shared" si="4"/>
        <v>42937</v>
      </c>
      <c r="L29" s="89">
        <f>CALENDRIER!C24</f>
        <v>0</v>
      </c>
      <c r="M29" s="90" t="str">
        <f t="shared" si="0"/>
        <v/>
      </c>
      <c r="N29" s="91" t="str">
        <f t="shared" si="1"/>
        <v/>
      </c>
    </row>
    <row r="30" spans="1:20" ht="15.75" customHeight="1" x14ac:dyDescent="0.2">
      <c r="A30" s="47">
        <v>43556</v>
      </c>
      <c r="B30" s="236">
        <f t="shared" si="2"/>
        <v>42938</v>
      </c>
      <c r="C30" s="26">
        <v>0.41666666666666702</v>
      </c>
      <c r="D30" s="26"/>
      <c r="E30" s="48"/>
      <c r="F30" s="117">
        <f t="shared" si="3"/>
        <v>42938</v>
      </c>
      <c r="G30" s="29"/>
      <c r="H30" s="106"/>
      <c r="I30" s="29"/>
      <c r="K30" s="88">
        <f t="shared" si="4"/>
        <v>42938</v>
      </c>
      <c r="L30" s="89" t="str">
        <f>CALENDRIER!C25</f>
        <v>MATCH OPPOSITION</v>
      </c>
      <c r="M30" s="90">
        <v>0.41666666666666669</v>
      </c>
      <c r="N30" s="91" t="str">
        <f t="shared" si="1"/>
        <v/>
      </c>
    </row>
    <row r="31" spans="1:20" ht="15.75" customHeight="1" x14ac:dyDescent="0.2">
      <c r="A31" s="47">
        <v>43586</v>
      </c>
      <c r="B31" s="236">
        <f t="shared" si="2"/>
        <v>42939</v>
      </c>
      <c r="C31" s="26"/>
      <c r="D31" s="26"/>
      <c r="E31" s="48"/>
      <c r="F31" s="117">
        <f t="shared" si="3"/>
        <v>42939</v>
      </c>
      <c r="G31" s="29"/>
      <c r="H31" s="106"/>
      <c r="I31" s="29"/>
      <c r="K31" s="88">
        <f t="shared" si="4"/>
        <v>42939</v>
      </c>
      <c r="L31" s="89">
        <f>CALENDRIER!C26</f>
        <v>0</v>
      </c>
      <c r="M31" s="90" t="str">
        <f t="shared" ref="M31:M33" si="5">IF(MID(L31,1,7)=$S$6,$T$4,"")</f>
        <v/>
      </c>
      <c r="N31" s="91" t="str">
        <f t="shared" si="1"/>
        <v/>
      </c>
      <c r="T31" s="79"/>
    </row>
    <row r="32" spans="1:20" ht="15.75" customHeight="1" x14ac:dyDescent="0.2">
      <c r="A32" s="47">
        <v>43617</v>
      </c>
      <c r="B32" s="236">
        <f t="shared" si="2"/>
        <v>42940</v>
      </c>
      <c r="C32" s="26">
        <v>0.41666666666666702</v>
      </c>
      <c r="D32" s="26">
        <v>0.75</v>
      </c>
      <c r="E32" s="48"/>
      <c r="F32" s="117">
        <f t="shared" si="3"/>
        <v>42940</v>
      </c>
      <c r="G32" s="29"/>
      <c r="H32" s="106"/>
      <c r="I32" s="29"/>
      <c r="K32" s="88">
        <f t="shared" si="4"/>
        <v>42940</v>
      </c>
      <c r="L32" s="89">
        <f>CALENDRIER!C27</f>
        <v>0</v>
      </c>
      <c r="M32" s="90" t="str">
        <f t="shared" si="5"/>
        <v/>
      </c>
      <c r="N32" s="91" t="str">
        <f t="shared" si="1"/>
        <v/>
      </c>
      <c r="O32" s="67"/>
      <c r="P32" s="67"/>
      <c r="Q32" s="67"/>
      <c r="R32" s="67"/>
    </row>
    <row r="33" spans="1:18" ht="15.75" customHeight="1" x14ac:dyDescent="0.2">
      <c r="A33" s="47">
        <v>43647</v>
      </c>
      <c r="B33" s="236">
        <f t="shared" si="2"/>
        <v>42941</v>
      </c>
      <c r="C33" s="26">
        <v>0.41666666666666702</v>
      </c>
      <c r="D33" s="26">
        <v>0.75</v>
      </c>
      <c r="E33" s="48"/>
      <c r="F33" s="117">
        <f t="shared" si="3"/>
        <v>42941</v>
      </c>
      <c r="G33" s="29"/>
      <c r="H33" s="106"/>
      <c r="I33" s="29"/>
      <c r="K33" s="88">
        <f t="shared" si="4"/>
        <v>42941</v>
      </c>
      <c r="L33" s="89">
        <f>CALENDRIER!C28</f>
        <v>0</v>
      </c>
      <c r="M33" s="90" t="str">
        <f t="shared" si="5"/>
        <v/>
      </c>
      <c r="N33" s="91" t="str">
        <f t="shared" si="1"/>
        <v/>
      </c>
      <c r="O33" s="67"/>
      <c r="P33" s="67"/>
      <c r="Q33" s="67"/>
      <c r="R33" s="67"/>
    </row>
    <row r="34" spans="1:18" ht="15.75" customHeight="1" x14ac:dyDescent="0.2">
      <c r="A34" s="47">
        <v>43678</v>
      </c>
      <c r="B34" s="236">
        <f t="shared" si="2"/>
        <v>42942</v>
      </c>
      <c r="C34" s="26"/>
      <c r="D34" s="26"/>
      <c r="E34" s="48"/>
      <c r="F34" s="117">
        <f t="shared" si="3"/>
        <v>42942</v>
      </c>
      <c r="G34" s="115"/>
      <c r="H34" s="106"/>
      <c r="I34" s="29"/>
      <c r="K34" s="88">
        <f t="shared" si="4"/>
        <v>42942</v>
      </c>
      <c r="L34" s="89">
        <f>CALENDRIER!C29</f>
        <v>0</v>
      </c>
      <c r="M34" s="90">
        <v>0.77083333333333337</v>
      </c>
      <c r="N34" s="91" t="str">
        <f t="shared" si="1"/>
        <v/>
      </c>
    </row>
    <row r="35" spans="1:18" ht="15.75" customHeight="1" x14ac:dyDescent="0.2">
      <c r="A35" s="47">
        <v>43709</v>
      </c>
      <c r="B35" s="236">
        <f t="shared" si="2"/>
        <v>42943</v>
      </c>
      <c r="C35" s="26">
        <v>0.41666666666666702</v>
      </c>
      <c r="D35" s="26">
        <v>0.75</v>
      </c>
      <c r="E35" s="48"/>
      <c r="F35" s="117">
        <f t="shared" si="3"/>
        <v>42943</v>
      </c>
      <c r="G35" s="29"/>
      <c r="H35" s="106"/>
      <c r="I35" s="29"/>
      <c r="K35" s="88">
        <f t="shared" si="4"/>
        <v>42943</v>
      </c>
      <c r="L35" s="89">
        <f>CALENDRIER!C30</f>
        <v>0</v>
      </c>
      <c r="M35" s="90" t="str">
        <f t="shared" si="0"/>
        <v/>
      </c>
      <c r="N35" s="91" t="str">
        <f t="shared" si="1"/>
        <v/>
      </c>
    </row>
    <row r="36" spans="1:18" ht="15.75" customHeight="1" x14ac:dyDescent="0.2">
      <c r="A36" s="47">
        <v>43739</v>
      </c>
      <c r="B36" s="236">
        <f t="shared" si="2"/>
        <v>42944</v>
      </c>
      <c r="C36" s="26">
        <v>0.41666666666666702</v>
      </c>
      <c r="D36" s="26">
        <v>0.75</v>
      </c>
      <c r="E36" s="48"/>
      <c r="F36" s="117">
        <f t="shared" si="3"/>
        <v>42944</v>
      </c>
      <c r="G36" s="29"/>
      <c r="H36" s="106"/>
      <c r="I36" s="29"/>
      <c r="K36" s="88">
        <f t="shared" si="4"/>
        <v>42944</v>
      </c>
      <c r="L36" s="89">
        <f>CALENDRIER!C31</f>
        <v>0</v>
      </c>
      <c r="M36" s="90" t="str">
        <f t="shared" si="0"/>
        <v/>
      </c>
      <c r="N36" s="91" t="str">
        <f t="shared" si="1"/>
        <v/>
      </c>
    </row>
    <row r="37" spans="1:18" ht="15.75" customHeight="1" x14ac:dyDescent="0.2">
      <c r="A37" s="47">
        <v>43770</v>
      </c>
      <c r="B37" s="238">
        <f>IF(OR(MONTH(B36)&lt;&gt;MONTH(B36+1),$B$4=59),REPT("",100),B36+1)</f>
        <v>42945</v>
      </c>
      <c r="C37" s="26"/>
      <c r="D37" s="26"/>
      <c r="E37" s="48"/>
      <c r="F37" s="119">
        <f>IF(OR(MONTH(B36)&lt;&gt;MONTH(B36+1),B4=59),REPT("",100),B36+1)</f>
        <v>42945</v>
      </c>
      <c r="G37" s="29"/>
      <c r="H37" s="106"/>
      <c r="I37" s="29"/>
      <c r="K37" s="93">
        <f>IF(OR(MONTH(B36)&lt;&gt;MONTH(B36+1),B4=59),REPT("",100),B36+1)</f>
        <v>42945</v>
      </c>
      <c r="L37" s="128">
        <f>CALENDRIER!C32</f>
        <v>0</v>
      </c>
      <c r="M37" s="129">
        <v>0.4375</v>
      </c>
      <c r="N37" s="128" t="str">
        <f t="shared" si="1"/>
        <v/>
      </c>
    </row>
    <row r="38" spans="1:18" ht="15.75" customHeight="1" x14ac:dyDescent="0.2">
      <c r="A38" s="47">
        <v>43800</v>
      </c>
      <c r="B38" s="238">
        <f>IF(MONTH(B36)&lt;&gt;MONTH(B36+2),REPT("",100),B37+1)</f>
        <v>42946</v>
      </c>
      <c r="C38" s="26"/>
      <c r="D38" s="26"/>
      <c r="E38" s="48"/>
      <c r="F38" s="119">
        <f>IF(MONTH(B36)&lt;&gt;MONTH(B36+2),REPT("",100),B37+1)</f>
        <v>42946</v>
      </c>
      <c r="G38" s="29"/>
      <c r="H38" s="106"/>
      <c r="I38" s="29"/>
      <c r="K38" s="93">
        <f>IF(MONTH(B36)&lt;&gt;MONTH(B36+2),REPT("",100),B37+1)</f>
        <v>42946</v>
      </c>
      <c r="L38" s="89">
        <f>CALENDRIER!C33</f>
        <v>0</v>
      </c>
      <c r="M38" s="90" t="str">
        <f t="shared" si="0"/>
        <v/>
      </c>
      <c r="N38" s="91" t="str">
        <f t="shared" si="1"/>
        <v/>
      </c>
    </row>
    <row r="39" spans="1:18" ht="15.75" customHeight="1" x14ac:dyDescent="0.2">
      <c r="A39" s="47">
        <v>43831</v>
      </c>
      <c r="B39" s="239">
        <f>IF(MONTH(B36)&lt;&gt;MONTH(B36+3),REPT("",100),B38+1)</f>
        <v>42947</v>
      </c>
      <c r="C39" s="27">
        <v>0.41666666666666702</v>
      </c>
      <c r="D39" s="27">
        <v>0.75</v>
      </c>
      <c r="E39" s="48"/>
      <c r="F39" s="120">
        <f>IF(MONTH(B36)&lt;&gt;MONTH(B36+3),REPT("",100),B38+1)</f>
        <v>42947</v>
      </c>
      <c r="G39" s="30"/>
      <c r="H39" s="107"/>
      <c r="I39" s="30"/>
      <c r="K39" s="94">
        <f>IF(MONTH(B36)&lt;&gt;MONTH(B36+3),REPT("",100),B38+1)</f>
        <v>42947</v>
      </c>
      <c r="L39" s="97">
        <f>CALENDRIER!C34</f>
        <v>0</v>
      </c>
      <c r="M39" s="96" t="str">
        <f t="shared" si="0"/>
        <v/>
      </c>
      <c r="N39" s="95" t="str">
        <f t="shared" si="1"/>
        <v/>
      </c>
    </row>
    <row r="40" spans="1:18" ht="23.25" customHeight="1" x14ac:dyDescent="0.2">
      <c r="A40" s="47">
        <v>43862</v>
      </c>
      <c r="C40" s="54"/>
      <c r="D40" s="54"/>
      <c r="E40" s="55"/>
    </row>
    <row r="41" spans="1:18" ht="24" customHeight="1" x14ac:dyDescent="0.2">
      <c r="A41" s="47">
        <v>43891</v>
      </c>
      <c r="B41" s="75" t="s">
        <v>60</v>
      </c>
      <c r="C41" s="314"/>
      <c r="D41" s="315"/>
      <c r="E41" s="316"/>
      <c r="F41" s="316"/>
      <c r="G41" s="316"/>
      <c r="H41" s="316"/>
      <c r="I41" s="316"/>
      <c r="J41" s="316"/>
      <c r="K41" s="316"/>
      <c r="L41" s="316"/>
      <c r="M41" s="316"/>
      <c r="N41" s="317"/>
    </row>
    <row r="42" spans="1:18" ht="24" customHeight="1" x14ac:dyDescent="0.2">
      <c r="A42" s="47">
        <v>43922</v>
      </c>
      <c r="B42" s="301"/>
      <c r="C42" s="302"/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3"/>
    </row>
    <row r="43" spans="1:18" ht="24" customHeight="1" x14ac:dyDescent="0.2">
      <c r="A43" s="47">
        <v>43952</v>
      </c>
      <c r="B43" s="304"/>
      <c r="C43" s="302"/>
      <c r="D43" s="302"/>
      <c r="E43" s="302"/>
      <c r="F43" s="302"/>
      <c r="G43" s="302"/>
      <c r="H43" s="302"/>
      <c r="I43" s="302"/>
      <c r="J43" s="302"/>
      <c r="K43" s="302"/>
      <c r="L43" s="302"/>
      <c r="M43" s="302"/>
      <c r="N43" s="303"/>
    </row>
    <row r="44" spans="1:18" ht="24" customHeight="1" x14ac:dyDescent="0.2">
      <c r="A44" s="47">
        <v>43983</v>
      </c>
      <c r="B44" s="304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3"/>
    </row>
    <row r="45" spans="1:18" ht="24" customHeight="1" x14ac:dyDescent="0.2">
      <c r="A45" s="47">
        <v>44013</v>
      </c>
      <c r="B45" s="305"/>
      <c r="C45" s="302"/>
      <c r="D45" s="302"/>
      <c r="E45" s="302"/>
      <c r="F45" s="302"/>
      <c r="G45" s="302"/>
      <c r="H45" s="302"/>
      <c r="I45" s="302"/>
      <c r="J45" s="302"/>
      <c r="K45" s="302"/>
      <c r="L45" s="302"/>
      <c r="M45" s="302"/>
      <c r="N45" s="303"/>
    </row>
    <row r="46" spans="1:18" ht="24" customHeight="1" x14ac:dyDescent="0.2">
      <c r="A46" s="47">
        <v>44044</v>
      </c>
      <c r="B46" s="306"/>
      <c r="C46" s="302"/>
      <c r="D46" s="302"/>
      <c r="E46" s="302"/>
      <c r="F46" s="302"/>
      <c r="G46" s="302"/>
      <c r="H46" s="302"/>
      <c r="I46" s="302"/>
      <c r="J46" s="302"/>
      <c r="K46" s="302"/>
      <c r="L46" s="302"/>
      <c r="M46" s="302"/>
      <c r="N46" s="303"/>
    </row>
    <row r="47" spans="1:18" ht="24" customHeight="1" x14ac:dyDescent="0.2">
      <c r="A47" s="47">
        <v>44075</v>
      </c>
      <c r="B47" s="306"/>
      <c r="C47" s="302"/>
      <c r="D47" s="302"/>
      <c r="E47" s="302"/>
      <c r="F47" s="302"/>
      <c r="G47" s="302"/>
      <c r="H47" s="302"/>
      <c r="I47" s="302"/>
      <c r="J47" s="302"/>
      <c r="K47" s="302"/>
      <c r="L47" s="302"/>
      <c r="M47" s="302"/>
      <c r="N47" s="303"/>
    </row>
    <row r="48" spans="1:18" ht="24" customHeight="1" x14ac:dyDescent="0.2">
      <c r="A48" s="47">
        <v>44105</v>
      </c>
      <c r="B48" s="305"/>
      <c r="C48" s="302"/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3"/>
    </row>
    <row r="49" spans="1:14" ht="24" customHeight="1" x14ac:dyDescent="0.2">
      <c r="A49" s="47">
        <v>44136</v>
      </c>
      <c r="B49" s="298"/>
      <c r="C49" s="299"/>
      <c r="D49" s="299"/>
      <c r="E49" s="299"/>
      <c r="F49" s="299"/>
      <c r="G49" s="299"/>
      <c r="H49" s="299"/>
      <c r="I49" s="299"/>
      <c r="J49" s="299"/>
      <c r="K49" s="299"/>
      <c r="L49" s="299"/>
      <c r="M49" s="299"/>
      <c r="N49" s="300"/>
    </row>
    <row r="50" spans="1:14" x14ac:dyDescent="0.2">
      <c r="A50" s="47">
        <v>44166</v>
      </c>
      <c r="B50" s="1"/>
      <c r="E50" s="56"/>
    </row>
    <row r="51" spans="1:14" x14ac:dyDescent="0.2">
      <c r="A51" s="47">
        <v>44197</v>
      </c>
      <c r="B51" s="1"/>
      <c r="E51" s="56"/>
    </row>
    <row r="52" spans="1:14" x14ac:dyDescent="0.2">
      <c r="A52" s="47">
        <v>44228</v>
      </c>
      <c r="B52" s="1"/>
      <c r="E52" s="56"/>
    </row>
    <row r="53" spans="1:14" x14ac:dyDescent="0.2">
      <c r="A53" s="47">
        <v>44256</v>
      </c>
      <c r="B53" s="1"/>
      <c r="E53" s="56"/>
    </row>
    <row r="54" spans="1:14" ht="7.5" customHeight="1" x14ac:dyDescent="0.2">
      <c r="A54" s="47">
        <v>44287</v>
      </c>
      <c r="B54" s="1"/>
      <c r="E54" s="56"/>
    </row>
    <row r="55" spans="1:14" x14ac:dyDescent="0.2">
      <c r="A55" s="47">
        <v>44317</v>
      </c>
      <c r="B55" s="1"/>
      <c r="E55" s="56"/>
    </row>
    <row r="56" spans="1:14" x14ac:dyDescent="0.2">
      <c r="A56" s="47">
        <v>44348</v>
      </c>
      <c r="B56" s="1"/>
      <c r="E56" s="56"/>
    </row>
    <row r="57" spans="1:14" x14ac:dyDescent="0.2">
      <c r="A57" s="47">
        <v>44378</v>
      </c>
      <c r="B57" s="1"/>
      <c r="E57" s="56"/>
    </row>
    <row r="58" spans="1:14" x14ac:dyDescent="0.2">
      <c r="A58" s="47">
        <v>44409</v>
      </c>
      <c r="B58" s="1"/>
      <c r="E58" s="56"/>
    </row>
    <row r="59" spans="1:14" x14ac:dyDescent="0.2">
      <c r="A59" s="47">
        <v>44440</v>
      </c>
      <c r="B59" s="1"/>
      <c r="E59" s="56"/>
    </row>
    <row r="60" spans="1:14" x14ac:dyDescent="0.2">
      <c r="A60" s="47">
        <v>44470</v>
      </c>
      <c r="B60" s="1"/>
      <c r="E60" s="56"/>
    </row>
    <row r="61" spans="1:14" x14ac:dyDescent="0.2">
      <c r="A61" s="47">
        <v>44501</v>
      </c>
      <c r="B61" s="1"/>
      <c r="E61" s="56"/>
    </row>
    <row r="62" spans="1:14" x14ac:dyDescent="0.2">
      <c r="A62" s="47">
        <v>44531</v>
      </c>
      <c r="B62" s="1"/>
      <c r="E62" s="56"/>
    </row>
    <row r="63" spans="1:14" x14ac:dyDescent="0.2">
      <c r="A63" s="47">
        <v>44562</v>
      </c>
      <c r="B63" s="2"/>
      <c r="E63" s="56"/>
    </row>
    <row r="64" spans="1:14" x14ac:dyDescent="0.2">
      <c r="A64" s="47">
        <v>44593</v>
      </c>
      <c r="B64" s="2"/>
      <c r="E64" s="56"/>
    </row>
    <row r="65" spans="1:5" x14ac:dyDescent="0.2">
      <c r="A65" s="47">
        <v>44621</v>
      </c>
      <c r="B65" s="2"/>
      <c r="E65" s="56"/>
    </row>
    <row r="66" spans="1:5" x14ac:dyDescent="0.2">
      <c r="A66" s="47">
        <v>44652</v>
      </c>
      <c r="B66" s="2"/>
      <c r="E66" s="56"/>
    </row>
    <row r="67" spans="1:5" x14ac:dyDescent="0.2">
      <c r="A67" s="47">
        <v>44682</v>
      </c>
      <c r="B67" s="2"/>
      <c r="E67" s="56"/>
    </row>
    <row r="68" spans="1:5" x14ac:dyDescent="0.2">
      <c r="A68" s="47">
        <v>44713</v>
      </c>
      <c r="B68" s="2"/>
      <c r="E68" s="56"/>
    </row>
    <row r="69" spans="1:5" x14ac:dyDescent="0.2">
      <c r="A69" s="47">
        <v>44743</v>
      </c>
      <c r="B69" s="2"/>
      <c r="E69" s="56"/>
    </row>
    <row r="70" spans="1:5" x14ac:dyDescent="0.2">
      <c r="A70" s="47">
        <v>44774</v>
      </c>
      <c r="B70" s="2"/>
      <c r="E70" s="56"/>
    </row>
    <row r="71" spans="1:5" x14ac:dyDescent="0.2">
      <c r="A71" s="47">
        <v>44805</v>
      </c>
      <c r="B71" s="2"/>
      <c r="E71" s="56"/>
    </row>
    <row r="72" spans="1:5" x14ac:dyDescent="0.2">
      <c r="A72" s="47">
        <v>44835</v>
      </c>
      <c r="B72" s="2"/>
      <c r="E72" s="56"/>
    </row>
    <row r="73" spans="1:5" x14ac:dyDescent="0.2">
      <c r="A73" s="47">
        <v>44866</v>
      </c>
      <c r="B73" s="2"/>
      <c r="E73" s="56"/>
    </row>
    <row r="74" spans="1:5" x14ac:dyDescent="0.2">
      <c r="A74" s="47">
        <v>44896</v>
      </c>
      <c r="B74" s="2"/>
      <c r="E74" s="56"/>
    </row>
    <row r="75" spans="1:5" x14ac:dyDescent="0.2">
      <c r="A75" s="47">
        <v>44927</v>
      </c>
      <c r="B75" s="2"/>
      <c r="E75" s="56"/>
    </row>
    <row r="76" spans="1:5" x14ac:dyDescent="0.2">
      <c r="A76" s="47">
        <v>44958</v>
      </c>
      <c r="B76" s="2"/>
      <c r="E76" s="56"/>
    </row>
    <row r="77" spans="1:5" x14ac:dyDescent="0.2">
      <c r="A77" s="47">
        <v>44986</v>
      </c>
      <c r="B77" s="2"/>
      <c r="E77" s="56"/>
    </row>
    <row r="78" spans="1:5" x14ac:dyDescent="0.2">
      <c r="A78" s="47">
        <v>45017</v>
      </c>
      <c r="B78" s="2"/>
      <c r="E78" s="56"/>
    </row>
    <row r="79" spans="1:5" x14ac:dyDescent="0.2">
      <c r="A79" s="47">
        <v>45047</v>
      </c>
      <c r="B79" s="2"/>
      <c r="E79" s="56"/>
    </row>
    <row r="80" spans="1:5" x14ac:dyDescent="0.2">
      <c r="A80" s="47">
        <v>45078</v>
      </c>
      <c r="B80" s="2"/>
      <c r="E80" s="56"/>
    </row>
    <row r="81" spans="1:5" x14ac:dyDescent="0.2">
      <c r="A81" s="47">
        <v>45108</v>
      </c>
      <c r="B81" s="2"/>
      <c r="E81" s="56"/>
    </row>
    <row r="82" spans="1:5" x14ac:dyDescent="0.2">
      <c r="A82" s="47">
        <v>45139</v>
      </c>
      <c r="B82" s="2"/>
      <c r="E82" s="56"/>
    </row>
    <row r="83" spans="1:5" x14ac:dyDescent="0.2">
      <c r="A83" s="47">
        <v>45170</v>
      </c>
      <c r="B83" s="2"/>
      <c r="E83" s="56"/>
    </row>
    <row r="84" spans="1:5" x14ac:dyDescent="0.2">
      <c r="A84" s="47">
        <v>45200</v>
      </c>
      <c r="B84" s="2"/>
      <c r="E84" s="56"/>
    </row>
    <row r="85" spans="1:5" x14ac:dyDescent="0.2">
      <c r="A85" s="47">
        <v>45231</v>
      </c>
      <c r="B85" s="2"/>
      <c r="E85" s="56"/>
    </row>
    <row r="86" spans="1:5" x14ac:dyDescent="0.2">
      <c r="A86" s="47">
        <v>45261</v>
      </c>
      <c r="B86" s="2"/>
      <c r="E86" s="56"/>
    </row>
    <row r="87" spans="1:5" x14ac:dyDescent="0.2">
      <c r="A87" s="47">
        <v>45292</v>
      </c>
      <c r="B87" s="2"/>
      <c r="E87" s="56"/>
    </row>
    <row r="88" spans="1:5" x14ac:dyDescent="0.2">
      <c r="A88" s="47">
        <v>45323</v>
      </c>
      <c r="B88" s="2"/>
      <c r="E88" s="56"/>
    </row>
    <row r="89" spans="1:5" x14ac:dyDescent="0.2">
      <c r="A89" s="47">
        <v>45352</v>
      </c>
      <c r="B89" s="2"/>
      <c r="E89" s="56"/>
    </row>
    <row r="90" spans="1:5" x14ac:dyDescent="0.2">
      <c r="A90" s="47">
        <v>45383</v>
      </c>
      <c r="B90" s="2"/>
      <c r="E90" s="56"/>
    </row>
    <row r="91" spans="1:5" x14ac:dyDescent="0.2">
      <c r="A91" s="47">
        <v>45413</v>
      </c>
      <c r="B91" s="2"/>
      <c r="E91" s="56"/>
    </row>
    <row r="92" spans="1:5" x14ac:dyDescent="0.2">
      <c r="A92" s="47">
        <v>45444</v>
      </c>
      <c r="B92" s="2"/>
      <c r="E92" s="56"/>
    </row>
    <row r="93" spans="1:5" x14ac:dyDescent="0.2">
      <c r="A93" s="47">
        <v>45474</v>
      </c>
      <c r="B93" s="2"/>
      <c r="E93" s="56"/>
    </row>
    <row r="94" spans="1:5" x14ac:dyDescent="0.2">
      <c r="A94" s="47">
        <v>45505</v>
      </c>
      <c r="B94" s="2"/>
      <c r="E94" s="56"/>
    </row>
    <row r="95" spans="1:5" x14ac:dyDescent="0.2">
      <c r="A95" s="47">
        <v>45536</v>
      </c>
      <c r="B95" s="2"/>
      <c r="E95" s="56"/>
    </row>
    <row r="96" spans="1:5" x14ac:dyDescent="0.2">
      <c r="A96" s="47">
        <v>45566</v>
      </c>
      <c r="B96" s="2"/>
      <c r="E96" s="56"/>
    </row>
    <row r="97" spans="1:13" x14ac:dyDescent="0.2">
      <c r="A97" s="47">
        <v>45597</v>
      </c>
      <c r="B97" s="2"/>
      <c r="E97" s="56"/>
    </row>
    <row r="98" spans="1:13" x14ac:dyDescent="0.2">
      <c r="A98" s="47">
        <v>45627</v>
      </c>
      <c r="B98" s="2"/>
      <c r="E98" s="56"/>
    </row>
    <row r="99" spans="1:13" x14ac:dyDescent="0.2">
      <c r="A99" s="47">
        <v>45658</v>
      </c>
      <c r="B99" s="2"/>
      <c r="E99" s="56"/>
    </row>
    <row r="100" spans="1:13" s="57" customFormat="1" x14ac:dyDescent="0.2">
      <c r="A100" s="47">
        <v>45689</v>
      </c>
      <c r="B100" s="5"/>
      <c r="C100" s="56"/>
      <c r="D100" s="56"/>
      <c r="E100" s="56"/>
      <c r="F100" s="56"/>
      <c r="G100" s="56"/>
      <c r="H100" s="56"/>
      <c r="I100" s="56"/>
      <c r="M100" s="56"/>
    </row>
    <row r="101" spans="1:13" s="57" customFormat="1" x14ac:dyDescent="0.2">
      <c r="A101" s="47">
        <v>45717</v>
      </c>
      <c r="B101" s="5"/>
      <c r="C101" s="56"/>
      <c r="D101" s="56"/>
      <c r="E101" s="56"/>
      <c r="F101" s="56"/>
      <c r="G101" s="56"/>
      <c r="H101" s="56"/>
      <c r="I101" s="56"/>
      <c r="M101" s="56"/>
    </row>
    <row r="102" spans="1:13" s="57" customFormat="1" x14ac:dyDescent="0.2">
      <c r="A102" s="47">
        <v>45748</v>
      </c>
      <c r="B102" s="5"/>
      <c r="C102" s="56"/>
      <c r="D102" s="56"/>
      <c r="E102" s="56"/>
      <c r="F102" s="56"/>
      <c r="G102" s="56"/>
      <c r="H102" s="56"/>
      <c r="I102" s="56"/>
      <c r="M102" s="56"/>
    </row>
    <row r="103" spans="1:13" s="57" customFormat="1" x14ac:dyDescent="0.2">
      <c r="A103" s="47">
        <v>45778</v>
      </c>
      <c r="B103" s="5"/>
      <c r="C103" s="56"/>
      <c r="D103" s="56"/>
      <c r="E103" s="56"/>
      <c r="F103" s="56"/>
      <c r="G103" s="56"/>
      <c r="H103" s="56"/>
      <c r="I103" s="56"/>
      <c r="M103" s="56"/>
    </row>
    <row r="104" spans="1:13" s="57" customFormat="1" x14ac:dyDescent="0.2">
      <c r="A104" s="47">
        <v>45809</v>
      </c>
      <c r="B104" s="5"/>
      <c r="C104" s="56"/>
      <c r="D104" s="56"/>
      <c r="E104" s="56"/>
      <c r="F104" s="56"/>
      <c r="G104" s="56"/>
      <c r="H104" s="56"/>
      <c r="I104" s="56"/>
      <c r="M104" s="56"/>
    </row>
    <row r="105" spans="1:13" s="57" customFormat="1" x14ac:dyDescent="0.2">
      <c r="A105" s="47">
        <v>45839</v>
      </c>
      <c r="B105" s="5"/>
      <c r="C105" s="56"/>
      <c r="D105" s="56"/>
      <c r="E105" s="56"/>
      <c r="F105" s="56"/>
      <c r="G105" s="56"/>
      <c r="H105" s="56"/>
      <c r="I105" s="56"/>
      <c r="M105" s="56"/>
    </row>
    <row r="106" spans="1:13" x14ac:dyDescent="0.2">
      <c r="A106" s="47">
        <v>45870</v>
      </c>
      <c r="B106" s="2"/>
      <c r="E106" s="56"/>
    </row>
    <row r="107" spans="1:13" x14ac:dyDescent="0.2">
      <c r="A107" s="47">
        <v>45901</v>
      </c>
      <c r="E107" s="56"/>
    </row>
    <row r="108" spans="1:13" x14ac:dyDescent="0.2">
      <c r="A108" s="47">
        <v>45931</v>
      </c>
      <c r="E108" s="56"/>
    </row>
    <row r="109" spans="1:13" x14ac:dyDescent="0.2">
      <c r="A109" s="47">
        <v>45962</v>
      </c>
      <c r="E109" s="56"/>
    </row>
    <row r="110" spans="1:13" x14ac:dyDescent="0.2">
      <c r="A110" s="47">
        <v>45992</v>
      </c>
      <c r="E110" s="56"/>
    </row>
    <row r="111" spans="1:13" x14ac:dyDescent="0.2">
      <c r="A111" s="47">
        <v>46023</v>
      </c>
      <c r="E111" s="56"/>
    </row>
    <row r="112" spans="1:13" x14ac:dyDescent="0.2">
      <c r="A112" s="47">
        <v>46054</v>
      </c>
      <c r="E112" s="56"/>
    </row>
    <row r="113" spans="1:5" x14ac:dyDescent="0.2">
      <c r="A113" s="47">
        <v>46082</v>
      </c>
      <c r="E113" s="56"/>
    </row>
    <row r="114" spans="1:5" x14ac:dyDescent="0.2">
      <c r="A114" s="47">
        <v>46113</v>
      </c>
      <c r="E114" s="56"/>
    </row>
    <row r="115" spans="1:5" x14ac:dyDescent="0.2">
      <c r="A115" s="47">
        <v>46143</v>
      </c>
      <c r="E115" s="56"/>
    </row>
    <row r="116" spans="1:5" x14ac:dyDescent="0.2">
      <c r="A116" s="47">
        <v>46174</v>
      </c>
      <c r="E116" s="56"/>
    </row>
    <row r="117" spans="1:5" x14ac:dyDescent="0.2">
      <c r="A117" s="47">
        <v>46204</v>
      </c>
      <c r="E117" s="56"/>
    </row>
    <row r="118" spans="1:5" x14ac:dyDescent="0.2">
      <c r="A118" s="47">
        <v>46235</v>
      </c>
      <c r="E118" s="56"/>
    </row>
    <row r="119" spans="1:5" x14ac:dyDescent="0.2">
      <c r="A119" s="47">
        <v>46266</v>
      </c>
      <c r="E119" s="56"/>
    </row>
    <row r="120" spans="1:5" x14ac:dyDescent="0.2">
      <c r="A120" s="47">
        <v>46296</v>
      </c>
      <c r="E120" s="56"/>
    </row>
    <row r="121" spans="1:5" x14ac:dyDescent="0.2">
      <c r="A121" s="47">
        <v>46327</v>
      </c>
      <c r="E121" s="56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289">
        <v>42917</v>
      </c>
    </row>
    <row r="452" spans="1:1" x14ac:dyDescent="0.2">
      <c r="A452" s="289">
        <v>43282</v>
      </c>
    </row>
    <row r="453" spans="1:1" x14ac:dyDescent="0.2">
      <c r="A453" s="289">
        <v>43647</v>
      </c>
    </row>
    <row r="454" spans="1:1" x14ac:dyDescent="0.2">
      <c r="A454" s="289">
        <v>44013</v>
      </c>
    </row>
    <row r="455" spans="1:1" x14ac:dyDescent="0.2">
      <c r="A455" s="289">
        <v>44378</v>
      </c>
    </row>
    <row r="456" spans="1:1" x14ac:dyDescent="0.2">
      <c r="A456" s="289">
        <v>44743</v>
      </c>
    </row>
    <row r="457" spans="1:1" x14ac:dyDescent="0.2">
      <c r="A457" s="289">
        <v>45108</v>
      </c>
    </row>
    <row r="458" spans="1:1" x14ac:dyDescent="0.2">
      <c r="A458" s="289">
        <v>45474</v>
      </c>
    </row>
    <row r="459" spans="1:1" x14ac:dyDescent="0.2">
      <c r="A459" s="289">
        <v>45839</v>
      </c>
    </row>
    <row r="460" spans="1:1" x14ac:dyDescent="0.2">
      <c r="A460" s="289">
        <v>46204</v>
      </c>
    </row>
    <row r="461" spans="1:1" x14ac:dyDescent="0.2">
      <c r="A461" s="289">
        <v>46569</v>
      </c>
    </row>
    <row r="462" spans="1:1" x14ac:dyDescent="0.2">
      <c r="A462" s="289">
        <v>46935</v>
      </c>
    </row>
    <row r="463" spans="1:1" x14ac:dyDescent="0.2">
      <c r="A463" s="289">
        <v>47300</v>
      </c>
    </row>
    <row r="464" spans="1:1" x14ac:dyDescent="0.2">
      <c r="A464" s="289">
        <v>47665</v>
      </c>
    </row>
    <row r="465" spans="1:1" x14ac:dyDescent="0.2">
      <c r="A465" s="289">
        <v>48030</v>
      </c>
    </row>
    <row r="466" spans="1:1" x14ac:dyDescent="0.2">
      <c r="A466" s="289">
        <v>48396</v>
      </c>
    </row>
    <row r="467" spans="1:1" x14ac:dyDescent="0.2">
      <c r="A467" s="289">
        <v>48761</v>
      </c>
    </row>
    <row r="468" spans="1:1" x14ac:dyDescent="0.2">
      <c r="A468" s="289">
        <v>49126</v>
      </c>
    </row>
    <row r="469" spans="1:1" x14ac:dyDescent="0.2">
      <c r="A469" s="289">
        <v>49491</v>
      </c>
    </row>
    <row r="470" spans="1:1" x14ac:dyDescent="0.2">
      <c r="A470" s="289">
        <v>49857</v>
      </c>
    </row>
    <row r="471" spans="1:1" x14ac:dyDescent="0.2">
      <c r="A471" s="289">
        <v>50222</v>
      </c>
    </row>
    <row r="472" spans="1:1" x14ac:dyDescent="0.2">
      <c r="A472" s="289">
        <v>50587</v>
      </c>
    </row>
    <row r="473" spans="1:1" x14ac:dyDescent="0.2">
      <c r="A473" s="289">
        <v>50952</v>
      </c>
    </row>
    <row r="474" spans="1:1" x14ac:dyDescent="0.2">
      <c r="A474" s="289">
        <v>51318</v>
      </c>
    </row>
    <row r="475" spans="1:1" x14ac:dyDescent="0.2">
      <c r="A475" s="289">
        <v>51683</v>
      </c>
    </row>
    <row r="476" spans="1:1" x14ac:dyDescent="0.2">
      <c r="A476" s="289">
        <v>52048</v>
      </c>
    </row>
    <row r="477" spans="1:1" x14ac:dyDescent="0.2">
      <c r="A477" s="289">
        <v>52413</v>
      </c>
    </row>
    <row r="478" spans="1:1" x14ac:dyDescent="0.2">
      <c r="A478" s="289">
        <v>52779</v>
      </c>
    </row>
    <row r="479" spans="1:1" x14ac:dyDescent="0.2">
      <c r="A479" s="289">
        <v>53144</v>
      </c>
    </row>
    <row r="480" spans="1:1" x14ac:dyDescent="0.2">
      <c r="A480" s="289">
        <v>53509</v>
      </c>
    </row>
    <row r="481" spans="1:1" x14ac:dyDescent="0.2">
      <c r="A481" s="289">
        <v>53874</v>
      </c>
    </row>
    <row r="482" spans="1:1" x14ac:dyDescent="0.2">
      <c r="A482" s="289">
        <v>54240</v>
      </c>
    </row>
    <row r="483" spans="1:1" x14ac:dyDescent="0.2">
      <c r="A483" s="289">
        <v>54605</v>
      </c>
    </row>
    <row r="484" spans="1:1" x14ac:dyDescent="0.2">
      <c r="A484" s="289">
        <v>54970</v>
      </c>
    </row>
  </sheetData>
  <sheetProtection formatCells="0" selectLockedCells="1"/>
  <mergeCells count="18">
    <mergeCell ref="N7:N8"/>
    <mergeCell ref="M6:N6"/>
    <mergeCell ref="B2:N2"/>
    <mergeCell ref="B47:N47"/>
    <mergeCell ref="B48:N48"/>
    <mergeCell ref="C41:N41"/>
    <mergeCell ref="B4:N4"/>
    <mergeCell ref="B7:B8"/>
    <mergeCell ref="C7:D7"/>
    <mergeCell ref="H7:H8"/>
    <mergeCell ref="I7:I8"/>
    <mergeCell ref="M7:M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79" priority="6" stopIfTrue="1">
      <formula>MOD(MAX(K9),7)=0</formula>
    </cfRule>
  </conditionalFormatting>
  <conditionalFormatting sqref="K37:K39">
    <cfRule type="expression" dxfId="178" priority="7" stopIfTrue="1">
      <formula>AND(MOD(MAX(K37:K37),7)=0,MAX(K37:K37)&gt;30000)</formula>
    </cfRule>
  </conditionalFormatting>
  <conditionalFormatting sqref="F9:F36">
    <cfRule type="expression" dxfId="177" priority="8" stopIfTrue="1">
      <formula>MOD(MAX(F9),7)=1</formula>
    </cfRule>
  </conditionalFormatting>
  <conditionalFormatting sqref="F37:F39">
    <cfRule type="expression" dxfId="176" priority="9" stopIfTrue="1">
      <formula>AND(MOD(MAX(F37:F37),7)=1,MAX(F37:F37)&gt;30000)</formula>
    </cfRule>
  </conditionalFormatting>
  <conditionalFormatting sqref="E9:E39">
    <cfRule type="expression" dxfId="175" priority="5">
      <formula>COUNTIF(Z,B9)</formula>
    </cfRule>
  </conditionalFormatting>
  <conditionalFormatting sqref="B9:B36">
    <cfRule type="expression" dxfId="174" priority="3" stopIfTrue="1">
      <formula>MOD(MAX(B9),7)=0</formula>
    </cfRule>
  </conditionalFormatting>
  <conditionalFormatting sqref="B37:B39">
    <cfRule type="expression" dxfId="173" priority="4" stopIfTrue="1">
      <formula>AND(MOD(MAX(B37:B37),7)=0,MAX(B37:B37)&gt;30000)</formula>
    </cfRule>
  </conditionalFormatting>
  <conditionalFormatting sqref="B9:B39">
    <cfRule type="expression" dxfId="172" priority="1">
      <formula>AND(MOD(MAX(B37:B37),7)=1,MAX(B37:B37)&gt;30000)</formula>
    </cfRule>
    <cfRule type="expression" dxfId="171" priority="2">
      <formula>MOD(MAX(B9),7)=1</formula>
    </cfRule>
  </conditionalFormatting>
  <dataValidations count="7">
    <dataValidation type="list" allowBlank="1" showInputMessage="1" sqref="D9:D39">
      <formula1>$A$437:$A$448</formula1>
    </dataValidation>
    <dataValidation type="list" allowBlank="1" showInputMessage="1" sqref="B2:H2">
      <formula1>$A$389:$A$401</formula1>
    </dataValidation>
    <dataValidation type="list" allowBlank="1" showInputMessage="1" sqref="H9:H39 C9:C39">
      <formula1>$A$423:$A$449</formula1>
    </dataValidation>
    <dataValidation type="list" allowBlank="1" showInputMessage="1" sqref="I9:I39 N9:N39">
      <formula1>$A$6:$A$8</formula1>
    </dataValidation>
    <dataValidation type="list" allowBlank="1" showInputMessage="1" sqref="G9:G39">
      <formula1>$A$403:$A$417</formula1>
    </dataValidation>
    <dataValidation allowBlank="1" showInputMessage="1" showErrorMessage="1" sqref="E9:E39"/>
    <dataValidation type="list" allowBlank="1" showInputMessage="1" sqref="B4:N4">
      <formula1>$A$451:$A$484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FFC000"/>
    <pageSetUpPr fitToPage="1"/>
  </sheetPr>
  <dimension ref="A1:U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2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Juillet!B2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13"/>
      <c r="S2" s="79">
        <v>0</v>
      </c>
    </row>
    <row r="3" spans="1:20" ht="7.5" customHeight="1" x14ac:dyDescent="0.2">
      <c r="J3" s="35"/>
      <c r="P3" s="13"/>
    </row>
    <row r="4" spans="1:20" ht="27" customHeight="1" x14ac:dyDescent="0.2">
      <c r="B4" s="336">
        <f>DATE(YEAR(Juillet!B4),MONTH(Juillet!B4)+1,DAY(Juillet!B4))</f>
        <v>42948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13"/>
      <c r="S4" s="79" t="s">
        <v>62</v>
      </c>
      <c r="T4" s="80">
        <v>0.75</v>
      </c>
    </row>
    <row r="5" spans="1:20" ht="6" customHeight="1" x14ac:dyDescent="0.2">
      <c r="B5" s="36"/>
      <c r="E5" s="37"/>
      <c r="P5" s="13"/>
    </row>
    <row r="6" spans="1:20" ht="15.75" customHeight="1" x14ac:dyDescent="0.2">
      <c r="A6" s="38" t="s">
        <v>34</v>
      </c>
      <c r="B6" s="287"/>
      <c r="E6" s="37"/>
      <c r="M6" s="309">
        <f ca="1">NOW()</f>
        <v>42926.79723275463</v>
      </c>
      <c r="N6" s="310"/>
      <c r="P6" s="13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13"/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5">
        <f>$B$4</f>
        <v>42948</v>
      </c>
      <c r="C9" s="25"/>
      <c r="D9" s="25">
        <v>0.79166666666666696</v>
      </c>
      <c r="E9" s="48"/>
      <c r="F9" s="49">
        <f>$B$4</f>
        <v>42948</v>
      </c>
      <c r="G9" s="28">
        <f>(CALENDRIER!D4)</f>
        <v>0</v>
      </c>
      <c r="H9" s="105" t="str">
        <f>IF(MID(G9,1,7)=$S$6,$T$4,"")</f>
        <v/>
      </c>
      <c r="I9" s="28" t="str">
        <f>IF(MID(G9,1,7)=$S$6,$S$4,"")</f>
        <v/>
      </c>
      <c r="K9" s="85">
        <f>$B$4</f>
        <v>42948</v>
      </c>
      <c r="L9" s="86">
        <f>(CALENDRIER!E4)</f>
        <v>0</v>
      </c>
      <c r="M9" s="87"/>
      <c r="N9" s="86"/>
    </row>
    <row r="10" spans="1:20" ht="15.75" customHeight="1" x14ac:dyDescent="0.2">
      <c r="A10" s="47">
        <v>42948</v>
      </c>
      <c r="B10" s="236">
        <f>DATE(YEAR(B9),MONTH(B9),2)</f>
        <v>42949</v>
      </c>
      <c r="C10" s="26"/>
      <c r="D10" s="26"/>
      <c r="E10" s="48"/>
      <c r="F10" s="50">
        <f>DATE(YEAR(F9),MONTH(F9),2)</f>
        <v>42949</v>
      </c>
      <c r="G10" s="173">
        <f>(CALENDRIER!D5)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42949</v>
      </c>
      <c r="L10" s="89">
        <f>(CALENDRIER!E5)</f>
        <v>0</v>
      </c>
      <c r="M10" s="90">
        <v>0.75</v>
      </c>
      <c r="N10" s="91"/>
    </row>
    <row r="11" spans="1:20" ht="15.75" customHeight="1" x14ac:dyDescent="0.2">
      <c r="A11" s="47">
        <v>42979</v>
      </c>
      <c r="B11" s="236">
        <f t="shared" ref="B11:B36" si="2">B10+1</f>
        <v>42950</v>
      </c>
      <c r="C11" s="26"/>
      <c r="D11" s="26">
        <v>0.79166666666666696</v>
      </c>
      <c r="E11" s="48"/>
      <c r="F11" s="50">
        <f t="shared" ref="F11:F36" si="3">F10+1</f>
        <v>42950</v>
      </c>
      <c r="G11" s="29">
        <f>(CALENDRIER!D6)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42950</v>
      </c>
      <c r="L11" s="89">
        <f>(CALENDRIER!E6)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42951</v>
      </c>
      <c r="C12" s="26"/>
      <c r="D12" s="26">
        <v>0.79166666666666696</v>
      </c>
      <c r="E12" s="48"/>
      <c r="F12" s="50">
        <f t="shared" si="3"/>
        <v>42951</v>
      </c>
      <c r="G12" s="29">
        <f>(CALENDRIER!D7)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42951</v>
      </c>
      <c r="L12" s="89">
        <f>(CALENDRIER!E7)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42952</v>
      </c>
      <c r="C13" s="26"/>
      <c r="D13" s="26"/>
      <c r="E13" s="48"/>
      <c r="F13" s="50">
        <f t="shared" si="3"/>
        <v>42952</v>
      </c>
      <c r="G13" s="29">
        <f>(CALENDRIER!D8)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42952</v>
      </c>
      <c r="L13" s="89">
        <f>(CALENDRIER!E8)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42953</v>
      </c>
      <c r="C14" s="26"/>
      <c r="D14" s="26"/>
      <c r="E14" s="48"/>
      <c r="F14" s="50">
        <f t="shared" si="3"/>
        <v>42953</v>
      </c>
      <c r="G14" s="29">
        <f>(CALENDRIER!D9)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42953</v>
      </c>
      <c r="L14" s="89">
        <f>(CALENDRIER!E9)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42954</v>
      </c>
      <c r="C15" s="26"/>
      <c r="D15" s="26">
        <v>0.79166666666666696</v>
      </c>
      <c r="E15" s="48"/>
      <c r="F15" s="50">
        <f t="shared" si="3"/>
        <v>42954</v>
      </c>
      <c r="G15" s="29">
        <f>(CALENDRIER!D10)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42954</v>
      </c>
      <c r="L15" s="89">
        <f>(CALENDRIER!E10)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42955</v>
      </c>
      <c r="C16" s="26"/>
      <c r="D16" s="26">
        <v>0.79166666666666696</v>
      </c>
      <c r="E16" s="48"/>
      <c r="F16" s="50">
        <f t="shared" si="3"/>
        <v>42955</v>
      </c>
      <c r="G16" s="29">
        <f>(CALENDRIER!D11)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42955</v>
      </c>
      <c r="L16" s="89">
        <f>(CALENDRIER!E11)</f>
        <v>0</v>
      </c>
      <c r="M16" s="90"/>
      <c r="N16" s="91"/>
    </row>
    <row r="17" spans="1:21" ht="15.75" customHeight="1" x14ac:dyDescent="0.2">
      <c r="A17" s="47">
        <v>43160</v>
      </c>
      <c r="B17" s="236">
        <f t="shared" si="2"/>
        <v>42956</v>
      </c>
      <c r="C17" s="26"/>
      <c r="D17" s="108">
        <v>0.79166666666666696</v>
      </c>
      <c r="E17" s="48"/>
      <c r="F17" s="50">
        <f t="shared" si="3"/>
        <v>42956</v>
      </c>
      <c r="G17" s="29">
        <f>(CALENDRIER!D12)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42956</v>
      </c>
      <c r="L17" s="89">
        <f>(CALENDRIER!E12)</f>
        <v>0</v>
      </c>
      <c r="M17" s="90"/>
      <c r="N17" s="91"/>
    </row>
    <row r="18" spans="1:21" ht="15.75" customHeight="1" x14ac:dyDescent="0.2">
      <c r="A18" s="47">
        <v>43191</v>
      </c>
      <c r="B18" s="236">
        <f t="shared" si="2"/>
        <v>42957</v>
      </c>
      <c r="C18" s="26"/>
      <c r="D18" s="26"/>
      <c r="E18" s="48"/>
      <c r="F18" s="50">
        <f t="shared" si="3"/>
        <v>42957</v>
      </c>
      <c r="G18" s="29">
        <f>(CALENDRIER!D13)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42957</v>
      </c>
      <c r="L18" s="89">
        <f>(CALENDRIER!E13)</f>
        <v>0</v>
      </c>
      <c r="M18" s="90"/>
      <c r="N18" s="91"/>
    </row>
    <row r="19" spans="1:21" ht="15.75" customHeight="1" x14ac:dyDescent="0.2">
      <c r="A19" s="47">
        <v>43221</v>
      </c>
      <c r="B19" s="236">
        <f t="shared" si="2"/>
        <v>42958</v>
      </c>
      <c r="C19" s="26"/>
      <c r="D19" s="26">
        <v>0.75</v>
      </c>
      <c r="E19" s="48"/>
      <c r="F19" s="50">
        <f t="shared" si="3"/>
        <v>42958</v>
      </c>
      <c r="G19" s="29">
        <f>(CALENDRIER!D14)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42958</v>
      </c>
      <c r="L19" s="89">
        <f>(CALENDRIER!E14)</f>
        <v>0</v>
      </c>
      <c r="M19" s="90"/>
      <c r="N19" s="91"/>
    </row>
    <row r="20" spans="1:21" ht="15.75" customHeight="1" x14ac:dyDescent="0.2">
      <c r="A20" s="47">
        <v>43252</v>
      </c>
      <c r="B20" s="236">
        <f t="shared" si="2"/>
        <v>42959</v>
      </c>
      <c r="C20" s="26"/>
      <c r="D20" s="26"/>
      <c r="E20" s="48"/>
      <c r="F20" s="50">
        <f t="shared" si="3"/>
        <v>42959</v>
      </c>
      <c r="G20" s="29">
        <f>(CALENDRIER!D15)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42959</v>
      </c>
      <c r="L20" s="128">
        <f>(CALENDRIER!E15)</f>
        <v>0</v>
      </c>
      <c r="M20" s="129">
        <v>0.4375</v>
      </c>
      <c r="N20" s="128"/>
    </row>
    <row r="21" spans="1:21" ht="15.75" customHeight="1" x14ac:dyDescent="0.2">
      <c r="A21" s="47">
        <v>43282</v>
      </c>
      <c r="B21" s="236">
        <f t="shared" si="2"/>
        <v>42960</v>
      </c>
      <c r="C21" s="26"/>
      <c r="D21" s="26"/>
      <c r="E21" s="48"/>
      <c r="F21" s="50">
        <f t="shared" si="3"/>
        <v>42960</v>
      </c>
      <c r="G21" s="29">
        <f>(CALENDRIER!D16)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42960</v>
      </c>
      <c r="L21" s="89">
        <f>(CALENDRIER!E16)</f>
        <v>0</v>
      </c>
      <c r="M21" s="90"/>
      <c r="N21" s="91"/>
    </row>
    <row r="22" spans="1:21" ht="15.75" customHeight="1" x14ac:dyDescent="0.2">
      <c r="A22" s="47">
        <v>43313</v>
      </c>
      <c r="B22" s="236">
        <f t="shared" si="2"/>
        <v>42961</v>
      </c>
      <c r="C22" s="26"/>
      <c r="D22" s="26">
        <v>0.79166666666666696</v>
      </c>
      <c r="E22" s="48"/>
      <c r="F22" s="50">
        <f t="shared" si="3"/>
        <v>42961</v>
      </c>
      <c r="G22" s="29">
        <f>(CALENDRIER!D17)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42961</v>
      </c>
      <c r="L22" s="89">
        <f>(CALENDRIER!E17)</f>
        <v>0</v>
      </c>
      <c r="M22" s="90"/>
      <c r="N22" s="91"/>
    </row>
    <row r="23" spans="1:21" ht="15.75" customHeight="1" x14ac:dyDescent="0.2">
      <c r="A23" s="47">
        <v>43344</v>
      </c>
      <c r="B23" s="237">
        <f t="shared" si="2"/>
        <v>42962</v>
      </c>
      <c r="C23" s="74"/>
      <c r="D23" s="74">
        <v>0.79166666666666696</v>
      </c>
      <c r="E23" s="48"/>
      <c r="F23" s="51">
        <f t="shared" si="3"/>
        <v>42962</v>
      </c>
      <c r="G23" s="29">
        <f>(CALENDRIER!D18)</f>
        <v>0</v>
      </c>
      <c r="H23" s="106" t="str">
        <f t="shared" si="0"/>
        <v/>
      </c>
      <c r="I23" s="29" t="str">
        <f t="shared" si="1"/>
        <v/>
      </c>
      <c r="K23" s="92">
        <f t="shared" si="4"/>
        <v>42962</v>
      </c>
      <c r="L23" s="89">
        <f>(CALENDRIER!E18)</f>
        <v>0</v>
      </c>
      <c r="M23" s="90"/>
      <c r="N23" s="91"/>
    </row>
    <row r="24" spans="1:21" ht="15.75" customHeight="1" x14ac:dyDescent="0.2">
      <c r="A24" s="47">
        <v>43374</v>
      </c>
      <c r="B24" s="236">
        <f t="shared" si="2"/>
        <v>42963</v>
      </c>
      <c r="C24" s="26"/>
      <c r="D24" s="26">
        <v>0.79166666666666696</v>
      </c>
      <c r="E24" s="48"/>
      <c r="F24" s="50">
        <f t="shared" si="3"/>
        <v>42963</v>
      </c>
      <c r="G24" s="29">
        <f>(CALENDRIER!D19)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42963</v>
      </c>
      <c r="L24" s="89">
        <f>(CALENDRIER!E19)</f>
        <v>0</v>
      </c>
      <c r="M24" s="90"/>
      <c r="N24" s="91"/>
    </row>
    <row r="25" spans="1:21" ht="15.75" customHeight="1" x14ac:dyDescent="0.2">
      <c r="A25" s="47">
        <v>43405</v>
      </c>
      <c r="B25" s="236">
        <f t="shared" si="2"/>
        <v>42964</v>
      </c>
      <c r="C25" s="26"/>
      <c r="D25" s="26"/>
      <c r="E25" s="48"/>
      <c r="F25" s="50">
        <f t="shared" si="3"/>
        <v>42964</v>
      </c>
      <c r="G25" s="29">
        <f>(CALENDRIER!D20)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42964</v>
      </c>
      <c r="L25" s="89">
        <f>(CALENDRIER!E20)</f>
        <v>0</v>
      </c>
      <c r="M25" s="90"/>
      <c r="N25" s="91"/>
    </row>
    <row r="26" spans="1:21" ht="15.75" customHeight="1" x14ac:dyDescent="0.2">
      <c r="A26" s="47">
        <v>43435</v>
      </c>
      <c r="B26" s="236">
        <f t="shared" si="2"/>
        <v>42965</v>
      </c>
      <c r="C26" s="26"/>
      <c r="D26" s="26">
        <v>0.75</v>
      </c>
      <c r="E26" s="48"/>
      <c r="F26" s="50">
        <f t="shared" si="3"/>
        <v>42965</v>
      </c>
      <c r="G26" s="29">
        <f>(CALENDRIER!D21)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42965</v>
      </c>
      <c r="L26" s="89">
        <f>(CALENDRIER!E21)</f>
        <v>0</v>
      </c>
      <c r="M26" s="90"/>
      <c r="N26" s="91"/>
    </row>
    <row r="27" spans="1:21" ht="15.75" customHeight="1" x14ac:dyDescent="0.2">
      <c r="A27" s="47">
        <v>43466</v>
      </c>
      <c r="B27" s="236">
        <f t="shared" si="2"/>
        <v>42966</v>
      </c>
      <c r="C27" s="26"/>
      <c r="D27" s="26"/>
      <c r="E27" s="48"/>
      <c r="F27" s="50">
        <f t="shared" si="3"/>
        <v>42966</v>
      </c>
      <c r="G27" s="29" t="str">
        <f>(CALENDRIER!D22)</f>
        <v>MATCH</v>
      </c>
      <c r="H27" s="106" t="str">
        <f t="shared" si="0"/>
        <v/>
      </c>
      <c r="I27" s="29" t="str">
        <f t="shared" si="1"/>
        <v/>
      </c>
      <c r="K27" s="88">
        <f t="shared" si="4"/>
        <v>42966</v>
      </c>
      <c r="L27" s="89">
        <f>(CALENDRIER!E22)</f>
        <v>0</v>
      </c>
      <c r="M27" s="90"/>
      <c r="N27" s="91"/>
    </row>
    <row r="28" spans="1:21" ht="15.75" customHeight="1" x14ac:dyDescent="0.2">
      <c r="A28" s="47">
        <v>43497</v>
      </c>
      <c r="B28" s="236">
        <f t="shared" si="2"/>
        <v>42967</v>
      </c>
      <c r="C28" s="26"/>
      <c r="D28" s="26"/>
      <c r="E28" s="48"/>
      <c r="F28" s="50">
        <f t="shared" si="3"/>
        <v>42967</v>
      </c>
      <c r="G28" s="29">
        <f>(CALENDRIER!D23)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42967</v>
      </c>
      <c r="L28" s="89">
        <f>(CALENDRIER!E23)</f>
        <v>0</v>
      </c>
      <c r="M28" s="90"/>
      <c r="N28" s="91"/>
    </row>
    <row r="29" spans="1:21" ht="15.75" customHeight="1" x14ac:dyDescent="0.2">
      <c r="A29" s="47">
        <v>43525</v>
      </c>
      <c r="B29" s="236">
        <f t="shared" si="2"/>
        <v>42968</v>
      </c>
      <c r="C29" s="26"/>
      <c r="D29" s="26">
        <v>0.79166666666666696</v>
      </c>
      <c r="E29" s="48"/>
      <c r="F29" s="50">
        <f t="shared" si="3"/>
        <v>42968</v>
      </c>
      <c r="G29" s="29">
        <f>(CALENDRIER!D24)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42968</v>
      </c>
      <c r="L29" s="89">
        <f>(CALENDRIER!E24)</f>
        <v>0</v>
      </c>
      <c r="M29" s="90"/>
      <c r="N29" s="91"/>
      <c r="U29" s="130"/>
    </row>
    <row r="30" spans="1:21" ht="15.75" customHeight="1" x14ac:dyDescent="0.2">
      <c r="A30" s="47">
        <v>43556</v>
      </c>
      <c r="B30" s="236">
        <f t="shared" si="2"/>
        <v>42969</v>
      </c>
      <c r="C30" s="26"/>
      <c r="D30" s="26">
        <v>0.79166666666666696</v>
      </c>
      <c r="E30" s="48"/>
      <c r="F30" s="50">
        <f t="shared" si="3"/>
        <v>42969</v>
      </c>
      <c r="G30" s="29">
        <f>(CALENDRIER!D25)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42969</v>
      </c>
      <c r="L30" s="89">
        <f>(CALENDRIER!E25)</f>
        <v>0</v>
      </c>
      <c r="M30" s="90"/>
      <c r="N30" s="91"/>
    </row>
    <row r="31" spans="1:21" ht="15.75" customHeight="1" x14ac:dyDescent="0.2">
      <c r="A31" s="47">
        <v>43586</v>
      </c>
      <c r="B31" s="236">
        <f t="shared" si="2"/>
        <v>42970</v>
      </c>
      <c r="C31" s="26"/>
      <c r="D31" s="26">
        <v>0.79166666666666696</v>
      </c>
      <c r="E31" s="48"/>
      <c r="F31" s="50">
        <f t="shared" si="3"/>
        <v>42970</v>
      </c>
      <c r="G31" s="29">
        <f>(CALENDRIER!D26)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42970</v>
      </c>
      <c r="L31" s="89">
        <f>(CALENDRIER!E26)</f>
        <v>0</v>
      </c>
      <c r="M31" s="90"/>
      <c r="N31" s="91"/>
    </row>
    <row r="32" spans="1:21" ht="15.75" customHeight="1" x14ac:dyDescent="0.2">
      <c r="A32" s="47">
        <v>43617</v>
      </c>
      <c r="B32" s="236">
        <f t="shared" si="2"/>
        <v>42971</v>
      </c>
      <c r="C32" s="26"/>
      <c r="D32" s="26"/>
      <c r="E32" s="48"/>
      <c r="F32" s="50">
        <f t="shared" si="3"/>
        <v>42971</v>
      </c>
      <c r="G32" s="29">
        <f>(CALENDRIER!D27)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42971</v>
      </c>
      <c r="L32" s="89">
        <f>(CALENDRIER!E27)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42972</v>
      </c>
      <c r="C33" s="26"/>
      <c r="D33" s="26">
        <v>0.75</v>
      </c>
      <c r="E33" s="48"/>
      <c r="F33" s="50">
        <f t="shared" si="3"/>
        <v>42972</v>
      </c>
      <c r="G33" s="29">
        <f>(CALENDRIER!D28)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42972</v>
      </c>
      <c r="L33" s="89">
        <f>(CALENDRIER!E28)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42973</v>
      </c>
      <c r="C34" s="26"/>
      <c r="D34" s="26"/>
      <c r="E34" s="48"/>
      <c r="F34" s="50">
        <f t="shared" si="3"/>
        <v>42973</v>
      </c>
      <c r="G34" s="29" t="str">
        <f>(CALENDRIER!D29)</f>
        <v>MATCH</v>
      </c>
      <c r="H34" s="106" t="str">
        <f t="shared" si="0"/>
        <v/>
      </c>
      <c r="I34" s="29" t="str">
        <f t="shared" si="1"/>
        <v/>
      </c>
      <c r="K34" s="88">
        <f t="shared" si="4"/>
        <v>42973</v>
      </c>
      <c r="L34" s="89">
        <f>(CALENDRIER!E29)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42974</v>
      </c>
      <c r="C35" s="26"/>
      <c r="D35" s="26"/>
      <c r="E35" s="48"/>
      <c r="F35" s="50">
        <f t="shared" si="3"/>
        <v>42974</v>
      </c>
      <c r="G35" s="29">
        <f>(CALENDRIER!D30)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42974</v>
      </c>
      <c r="L35" s="89">
        <f>(CALENDRIER!E30)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42975</v>
      </c>
      <c r="C36" s="26"/>
      <c r="D36" s="26">
        <v>0.79166666666666696</v>
      </c>
      <c r="E36" s="48"/>
      <c r="F36" s="50">
        <f t="shared" si="3"/>
        <v>42975</v>
      </c>
      <c r="G36" s="29">
        <f>(CALENDRIER!D31)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42975</v>
      </c>
      <c r="L36" s="89">
        <f>(CALENDRIER!E31)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42976</v>
      </c>
      <c r="C37" s="26"/>
      <c r="D37" s="26">
        <v>0.79166666666666696</v>
      </c>
      <c r="E37" s="48"/>
      <c r="F37" s="52">
        <f>IF(OR(MONTH(F36)&lt;&gt;MONTH(F36+1),$B$4=59),REPT("",100),F36+1)</f>
        <v>42976</v>
      </c>
      <c r="G37" s="29">
        <f>(CALENDRIER!D32)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42976</v>
      </c>
      <c r="L37" s="89">
        <f>(CALENDRIER!E32)</f>
        <v>0</v>
      </c>
      <c r="M37" s="90"/>
      <c r="N37" s="91"/>
    </row>
    <row r="38" spans="1:14" ht="15.75" customHeight="1" x14ac:dyDescent="0.2">
      <c r="A38" s="47">
        <v>43800</v>
      </c>
      <c r="B38" s="238">
        <f>IF(MONTH(B36)&lt;&gt;MONTH(B36+2),REPT("",100),B37+1)</f>
        <v>42977</v>
      </c>
      <c r="C38" s="26"/>
      <c r="D38" s="26">
        <v>0.79166666666666696</v>
      </c>
      <c r="E38" s="48"/>
      <c r="F38" s="52">
        <f>IF(MONTH(F36)&lt;&gt;MONTH(F36+2),REPT("",100),F37+1)</f>
        <v>42977</v>
      </c>
      <c r="G38" s="29">
        <f>(CALENDRIER!D33)</f>
        <v>0</v>
      </c>
      <c r="H38" s="106" t="str">
        <f t="shared" si="0"/>
        <v/>
      </c>
      <c r="I38" s="29" t="str">
        <f t="shared" si="1"/>
        <v/>
      </c>
      <c r="K38" s="93">
        <f>IF(MONTH(K36)&lt;&gt;MONTH(K36+2),REPT("",100),K37+1)</f>
        <v>42977</v>
      </c>
      <c r="L38" s="89">
        <f>(CALENDRIER!E33)</f>
        <v>0</v>
      </c>
      <c r="M38" s="90"/>
      <c r="N38" s="91"/>
    </row>
    <row r="39" spans="1:14" ht="15.75" customHeight="1" x14ac:dyDescent="0.2">
      <c r="A39" s="47">
        <v>43831</v>
      </c>
      <c r="B39" s="239">
        <f>IF(MONTH(B36)&lt;&gt;MONTH(B36+3),REPT("",100),B38+1)</f>
        <v>42978</v>
      </c>
      <c r="C39" s="27"/>
      <c r="D39" s="27"/>
      <c r="E39" s="48"/>
      <c r="F39" s="53">
        <f>IF(MONTH(F36)&lt;&gt;MONTH(F36+3),REPT("",100),F38+1)</f>
        <v>42978</v>
      </c>
      <c r="G39" s="30">
        <f>(CALENDRIER!D34)</f>
        <v>0</v>
      </c>
      <c r="H39" s="107" t="str">
        <f t="shared" si="0"/>
        <v/>
      </c>
      <c r="I39" s="30" t="str">
        <f t="shared" si="1"/>
        <v/>
      </c>
      <c r="K39" s="94">
        <f>IF(MONTH(K36)&lt;&gt;MONTH(K36+3),REPT("",100),K38+1)</f>
        <v>42978</v>
      </c>
      <c r="L39" s="97">
        <f>(CALENDRIER!E34)</f>
        <v>0</v>
      </c>
      <c r="M39" s="96"/>
      <c r="N39" s="95"/>
    </row>
    <row r="40" spans="1:14" ht="23.25" customHeight="1" x14ac:dyDescent="0.2">
      <c r="A40" s="47">
        <v>43862</v>
      </c>
      <c r="C40" s="54"/>
      <c r="D40" s="54"/>
      <c r="E40" s="55"/>
    </row>
    <row r="41" spans="1:14" ht="24" customHeight="1" x14ac:dyDescent="0.2">
      <c r="A41" s="47">
        <v>43891</v>
      </c>
      <c r="B41" s="76" t="s">
        <v>60</v>
      </c>
      <c r="C41" s="314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56"/>
    </row>
    <row r="51" spans="1:14" x14ac:dyDescent="0.2">
      <c r="A51" s="47">
        <v>44197</v>
      </c>
      <c r="B51" s="1"/>
      <c r="E51" s="56"/>
    </row>
    <row r="52" spans="1:14" x14ac:dyDescent="0.2">
      <c r="A52" s="47">
        <v>44228</v>
      </c>
      <c r="B52" s="1"/>
      <c r="E52" s="56"/>
    </row>
    <row r="53" spans="1:14" x14ac:dyDescent="0.2">
      <c r="A53" s="47">
        <v>44256</v>
      </c>
      <c r="B53" s="1"/>
      <c r="E53" s="56"/>
    </row>
    <row r="54" spans="1:14" ht="7.5" customHeight="1" x14ac:dyDescent="0.2">
      <c r="A54" s="47">
        <v>44287</v>
      </c>
      <c r="B54" s="1"/>
      <c r="E54" s="56"/>
    </row>
    <row r="55" spans="1:14" x14ac:dyDescent="0.2">
      <c r="A55" s="47">
        <v>44317</v>
      </c>
      <c r="B55" s="1"/>
      <c r="E55" s="56"/>
    </row>
    <row r="56" spans="1:14" x14ac:dyDescent="0.2">
      <c r="A56" s="47">
        <v>44348</v>
      </c>
      <c r="B56" s="1"/>
      <c r="E56" s="56"/>
    </row>
    <row r="57" spans="1:14" x14ac:dyDescent="0.2">
      <c r="A57" s="47">
        <v>44378</v>
      </c>
      <c r="B57" s="1"/>
      <c r="E57" s="56"/>
    </row>
    <row r="58" spans="1:14" x14ac:dyDescent="0.2">
      <c r="A58" s="47">
        <v>44409</v>
      </c>
      <c r="B58" s="1"/>
      <c r="E58" s="56"/>
    </row>
    <row r="59" spans="1:14" x14ac:dyDescent="0.2">
      <c r="A59" s="47">
        <v>44440</v>
      </c>
      <c r="B59" s="1"/>
      <c r="E59" s="56"/>
    </row>
    <row r="60" spans="1:14" x14ac:dyDescent="0.2">
      <c r="A60" s="47">
        <v>44470</v>
      </c>
      <c r="B60" s="1"/>
      <c r="E60" s="56"/>
    </row>
    <row r="61" spans="1:14" x14ac:dyDescent="0.2">
      <c r="A61" s="47">
        <v>44501</v>
      </c>
      <c r="B61" s="1"/>
      <c r="E61" s="56"/>
    </row>
    <row r="62" spans="1:14" x14ac:dyDescent="0.2">
      <c r="A62" s="47">
        <v>44531</v>
      </c>
      <c r="B62" s="1"/>
      <c r="E62" s="56"/>
    </row>
    <row r="63" spans="1:14" x14ac:dyDescent="0.2">
      <c r="A63" s="47">
        <v>44562</v>
      </c>
      <c r="B63" s="2"/>
      <c r="E63" s="56"/>
    </row>
    <row r="64" spans="1:14" x14ac:dyDescent="0.2">
      <c r="A64" s="47">
        <v>44593</v>
      </c>
      <c r="B64" s="2"/>
      <c r="E64" s="56"/>
    </row>
    <row r="65" spans="1:5" x14ac:dyDescent="0.2">
      <c r="A65" s="47">
        <v>44621</v>
      </c>
      <c r="B65" s="2"/>
      <c r="E65" s="56"/>
    </row>
    <row r="66" spans="1:5" x14ac:dyDescent="0.2">
      <c r="A66" s="47">
        <v>44652</v>
      </c>
      <c r="B66" s="2"/>
      <c r="E66" s="56"/>
    </row>
    <row r="67" spans="1:5" x14ac:dyDescent="0.2">
      <c r="A67" s="47">
        <v>44682</v>
      </c>
      <c r="B67" s="2"/>
      <c r="E67" s="56"/>
    </row>
    <row r="68" spans="1:5" x14ac:dyDescent="0.2">
      <c r="A68" s="47">
        <v>44713</v>
      </c>
      <c r="B68" s="2"/>
      <c r="E68" s="56"/>
    </row>
    <row r="69" spans="1:5" x14ac:dyDescent="0.2">
      <c r="A69" s="47">
        <v>44743</v>
      </c>
      <c r="B69" s="2"/>
      <c r="E69" s="56"/>
    </row>
    <row r="70" spans="1:5" x14ac:dyDescent="0.2">
      <c r="A70" s="47">
        <v>44774</v>
      </c>
      <c r="B70" s="2"/>
      <c r="E70" s="56"/>
    </row>
    <row r="71" spans="1:5" x14ac:dyDescent="0.2">
      <c r="A71" s="47">
        <v>44805</v>
      </c>
      <c r="B71" s="2"/>
      <c r="E71" s="56"/>
    </row>
    <row r="72" spans="1:5" x14ac:dyDescent="0.2">
      <c r="A72" s="47">
        <v>44835</v>
      </c>
      <c r="B72" s="2"/>
      <c r="E72" s="56"/>
    </row>
    <row r="73" spans="1:5" x14ac:dyDescent="0.2">
      <c r="A73" s="47">
        <v>44866</v>
      </c>
      <c r="B73" s="2"/>
      <c r="E73" s="56"/>
    </row>
    <row r="74" spans="1:5" x14ac:dyDescent="0.2">
      <c r="A74" s="47">
        <v>44896</v>
      </c>
      <c r="B74" s="2"/>
      <c r="E74" s="56"/>
    </row>
    <row r="75" spans="1:5" x14ac:dyDescent="0.2">
      <c r="A75" s="47">
        <v>44927</v>
      </c>
      <c r="B75" s="2"/>
      <c r="E75" s="56"/>
    </row>
    <row r="76" spans="1:5" x14ac:dyDescent="0.2">
      <c r="A76" s="47">
        <v>44958</v>
      </c>
      <c r="B76" s="2"/>
      <c r="E76" s="56"/>
    </row>
    <row r="77" spans="1:5" x14ac:dyDescent="0.2">
      <c r="A77" s="47">
        <v>44986</v>
      </c>
      <c r="B77" s="2"/>
      <c r="E77" s="56"/>
    </row>
    <row r="78" spans="1:5" x14ac:dyDescent="0.2">
      <c r="A78" s="47">
        <v>45017</v>
      </c>
      <c r="B78" s="2"/>
      <c r="E78" s="56"/>
    </row>
    <row r="79" spans="1:5" x14ac:dyDescent="0.2">
      <c r="A79" s="47">
        <v>45047</v>
      </c>
      <c r="B79" s="2"/>
      <c r="E79" s="56"/>
    </row>
    <row r="80" spans="1:5" x14ac:dyDescent="0.2">
      <c r="A80" s="47">
        <v>45078</v>
      </c>
      <c r="B80" s="2"/>
      <c r="E80" s="56"/>
    </row>
    <row r="81" spans="1:5" x14ac:dyDescent="0.2">
      <c r="A81" s="47">
        <v>45108</v>
      </c>
      <c r="B81" s="2"/>
      <c r="E81" s="56"/>
    </row>
    <row r="82" spans="1:5" x14ac:dyDescent="0.2">
      <c r="A82" s="47">
        <v>45139</v>
      </c>
      <c r="B82" s="2"/>
      <c r="E82" s="56"/>
    </row>
    <row r="83" spans="1:5" x14ac:dyDescent="0.2">
      <c r="A83" s="47">
        <v>45170</v>
      </c>
      <c r="B83" s="2"/>
      <c r="E83" s="56"/>
    </row>
    <row r="84" spans="1:5" x14ac:dyDescent="0.2">
      <c r="A84" s="47">
        <v>45200</v>
      </c>
      <c r="B84" s="2"/>
      <c r="E84" s="56"/>
    </row>
    <row r="85" spans="1:5" x14ac:dyDescent="0.2">
      <c r="A85" s="47">
        <v>45231</v>
      </c>
      <c r="B85" s="2"/>
      <c r="E85" s="56"/>
    </row>
    <row r="86" spans="1:5" x14ac:dyDescent="0.2">
      <c r="A86" s="47">
        <v>45261</v>
      </c>
      <c r="B86" s="2"/>
      <c r="E86" s="56"/>
    </row>
    <row r="87" spans="1:5" x14ac:dyDescent="0.2">
      <c r="A87" s="47">
        <v>45292</v>
      </c>
      <c r="B87" s="2"/>
      <c r="E87" s="56"/>
    </row>
    <row r="88" spans="1:5" x14ac:dyDescent="0.2">
      <c r="A88" s="47">
        <v>45323</v>
      </c>
      <c r="B88" s="2"/>
      <c r="E88" s="56"/>
    </row>
    <row r="89" spans="1:5" x14ac:dyDescent="0.2">
      <c r="A89" s="47">
        <v>45352</v>
      </c>
      <c r="B89" s="2"/>
      <c r="E89" s="56"/>
    </row>
    <row r="90" spans="1:5" x14ac:dyDescent="0.2">
      <c r="A90" s="47">
        <v>45383</v>
      </c>
      <c r="B90" s="2"/>
      <c r="E90" s="56"/>
    </row>
    <row r="91" spans="1:5" x14ac:dyDescent="0.2">
      <c r="A91" s="47">
        <v>45413</v>
      </c>
      <c r="B91" s="2"/>
      <c r="E91" s="56"/>
    </row>
    <row r="92" spans="1:5" x14ac:dyDescent="0.2">
      <c r="A92" s="47">
        <v>45444</v>
      </c>
      <c r="B92" s="2"/>
      <c r="E92" s="56"/>
    </row>
    <row r="93" spans="1:5" x14ac:dyDescent="0.2">
      <c r="A93" s="47">
        <v>45474</v>
      </c>
      <c r="B93" s="2"/>
      <c r="E93" s="56"/>
    </row>
    <row r="94" spans="1:5" x14ac:dyDescent="0.2">
      <c r="A94" s="47">
        <v>45505</v>
      </c>
      <c r="B94" s="2"/>
      <c r="E94" s="56"/>
    </row>
    <row r="95" spans="1:5" x14ac:dyDescent="0.2">
      <c r="A95" s="47">
        <v>45536</v>
      </c>
      <c r="B95" s="2"/>
      <c r="E95" s="56"/>
    </row>
    <row r="96" spans="1:5" x14ac:dyDescent="0.2">
      <c r="A96" s="47">
        <v>45566</v>
      </c>
      <c r="B96" s="2"/>
      <c r="E96" s="56"/>
    </row>
    <row r="97" spans="1:9" x14ac:dyDescent="0.2">
      <c r="A97" s="47">
        <v>45597</v>
      </c>
      <c r="B97" s="2"/>
      <c r="E97" s="56"/>
    </row>
    <row r="98" spans="1:9" x14ac:dyDescent="0.2">
      <c r="A98" s="47">
        <v>45627</v>
      </c>
      <c r="B98" s="2"/>
      <c r="E98" s="56"/>
    </row>
    <row r="99" spans="1:9" x14ac:dyDescent="0.2">
      <c r="A99" s="47">
        <v>45658</v>
      </c>
      <c r="B99" s="2"/>
      <c r="E99" s="56"/>
    </row>
    <row r="100" spans="1:9" s="57" customFormat="1" x14ac:dyDescent="0.2">
      <c r="A100" s="47">
        <v>45689</v>
      </c>
      <c r="B100" s="5"/>
      <c r="C100" s="56"/>
      <c r="D100" s="56"/>
      <c r="E100" s="56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56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56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56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56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56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56"/>
    </row>
    <row r="107" spans="1:9" x14ac:dyDescent="0.2">
      <c r="A107" s="47">
        <v>45901</v>
      </c>
      <c r="E107" s="56"/>
    </row>
    <row r="108" spans="1:9" x14ac:dyDescent="0.2">
      <c r="A108" s="47">
        <v>45931</v>
      </c>
      <c r="E108" s="56"/>
    </row>
    <row r="109" spans="1:9" x14ac:dyDescent="0.2">
      <c r="A109" s="47">
        <v>45962</v>
      </c>
      <c r="E109" s="56"/>
    </row>
    <row r="110" spans="1:9" x14ac:dyDescent="0.2">
      <c r="A110" s="47">
        <v>45992</v>
      </c>
      <c r="E110" s="56"/>
    </row>
    <row r="111" spans="1:9" x14ac:dyDescent="0.2">
      <c r="A111" s="47">
        <v>46023</v>
      </c>
      <c r="E111" s="56"/>
    </row>
    <row r="112" spans="1:9" x14ac:dyDescent="0.2">
      <c r="A112" s="47">
        <v>46054</v>
      </c>
      <c r="E112" s="56"/>
    </row>
    <row r="113" spans="1:5" x14ac:dyDescent="0.2">
      <c r="A113" s="47">
        <v>46082</v>
      </c>
      <c r="E113" s="56"/>
    </row>
    <row r="114" spans="1:5" x14ac:dyDescent="0.2">
      <c r="A114" s="47">
        <v>46113</v>
      </c>
      <c r="E114" s="56"/>
    </row>
    <row r="115" spans="1:5" x14ac:dyDescent="0.2">
      <c r="A115" s="47">
        <v>46143</v>
      </c>
      <c r="E115" s="56"/>
    </row>
    <row r="116" spans="1:5" x14ac:dyDescent="0.2">
      <c r="A116" s="47">
        <v>46174</v>
      </c>
      <c r="E116" s="56"/>
    </row>
    <row r="117" spans="1:5" x14ac:dyDescent="0.2">
      <c r="A117" s="47">
        <v>46204</v>
      </c>
      <c r="E117" s="56"/>
    </row>
    <row r="118" spans="1:5" x14ac:dyDescent="0.2">
      <c r="A118" s="47">
        <v>46235</v>
      </c>
      <c r="E118" s="56"/>
    </row>
    <row r="119" spans="1:5" x14ac:dyDescent="0.2">
      <c r="A119" s="47">
        <v>46266</v>
      </c>
      <c r="E119" s="56"/>
    </row>
    <row r="120" spans="1:5" x14ac:dyDescent="0.2">
      <c r="A120" s="47">
        <v>46296</v>
      </c>
      <c r="E120" s="56"/>
    </row>
    <row r="121" spans="1:5" x14ac:dyDescent="0.2">
      <c r="A121" s="47">
        <v>46327</v>
      </c>
      <c r="E121" s="56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N7:N8"/>
    <mergeCell ref="M6:N6"/>
    <mergeCell ref="B2:N2"/>
    <mergeCell ref="B47:N47"/>
    <mergeCell ref="B48:N48"/>
    <mergeCell ref="C41:N41"/>
    <mergeCell ref="B4:N4"/>
    <mergeCell ref="B7:B8"/>
    <mergeCell ref="C7:D7"/>
    <mergeCell ref="M7:M8"/>
    <mergeCell ref="H7:H8"/>
    <mergeCell ref="I7:I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70" priority="52" stopIfTrue="1">
      <formula>MOD(MAX(K9),7)=1</formula>
    </cfRule>
  </conditionalFormatting>
  <conditionalFormatting sqref="K37:K39">
    <cfRule type="expression" dxfId="169" priority="53" stopIfTrue="1">
      <formula>AND(MOD(MAX(K37:K37),7)=1,MAX(K37:K37)&gt;30000)</formula>
    </cfRule>
  </conditionalFormatting>
  <conditionalFormatting sqref="F9:F36">
    <cfRule type="expression" dxfId="168" priority="50" stopIfTrue="1">
      <formula>MOD(MAX(F9),7)=0</formula>
    </cfRule>
  </conditionalFormatting>
  <conditionalFormatting sqref="F37:F39">
    <cfRule type="expression" dxfId="167" priority="51" stopIfTrue="1">
      <formula>AND(MOD(MAX(F37:F37),7)=0,MAX(F37:F37)&gt;30000)</formula>
    </cfRule>
  </conditionalFormatting>
  <conditionalFormatting sqref="H9:I39">
    <cfRule type="cellIs" dxfId="166" priority="49" operator="notEqual">
      <formula>$T$6</formula>
    </cfRule>
  </conditionalFormatting>
  <conditionalFormatting sqref="H13">
    <cfRule type="expression" dxfId="165" priority="44">
      <formula>$H$13&lt;&gt;$T$6</formula>
    </cfRule>
  </conditionalFormatting>
  <conditionalFormatting sqref="H14">
    <cfRule type="expression" dxfId="164" priority="42">
      <formula>$H$14&lt;&gt;$T$6</formula>
    </cfRule>
  </conditionalFormatting>
  <conditionalFormatting sqref="E9:E39">
    <cfRule type="expression" dxfId="163" priority="13">
      <formula>COUNTIF(Z,B9)</formula>
    </cfRule>
  </conditionalFormatting>
  <conditionalFormatting sqref="G9:G39">
    <cfRule type="expression" dxfId="162" priority="12">
      <formula>H9:H9&lt;&gt;$T$6</formula>
    </cfRule>
  </conditionalFormatting>
  <conditionalFormatting sqref="B9:B36">
    <cfRule type="expression" dxfId="161" priority="6" stopIfTrue="1">
      <formula>MOD(MAX(B9),7)=0</formula>
    </cfRule>
  </conditionalFormatting>
  <conditionalFormatting sqref="B37:B39">
    <cfRule type="expression" dxfId="160" priority="7" stopIfTrue="1">
      <formula>AND(MOD(MAX(B37:B37),7)=0,MAX(B37:B37)&gt;30000)</formula>
    </cfRule>
  </conditionalFormatting>
  <conditionalFormatting sqref="B9:B39">
    <cfRule type="expression" dxfId="159" priority="4">
      <formula>AND(MOD(MAX(B37:B37),7)=1,MAX(B37:B37)&gt;30000)</formula>
    </cfRule>
    <cfRule type="expression" dxfId="158" priority="5">
      <formula>MOD(MAX(B9),7)=1</formula>
    </cfRule>
  </conditionalFormatting>
  <dataValidations count="5">
    <dataValidation type="list" allowBlank="1" showInputMessage="1" sqref="I9:I39 N9:N39">
      <formula1>$A$6:$A$8</formula1>
    </dataValidation>
    <dataValidation type="list" allowBlank="1" showInputMessage="1" sqref="C9:C39 M9:M39">
      <formula1>$A$423:$A$449</formula1>
    </dataValidation>
    <dataValidation type="list" allowBlank="1" showInputMessage="1" sqref="D9:D39">
      <formula1>$A$437:$A$448</formula1>
    </dataValidation>
    <dataValidation allowBlank="1" showInputMessage="1" showErrorMessage="1" sqref="E9:E39"/>
    <dataValidation type="list" allowBlank="1" showInputMessage="1" sqref="G9:G39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  <pageSetUpPr fitToPage="1"/>
  </sheetPr>
  <dimension ref="A1:T477"/>
  <sheetViews>
    <sheetView showGridLines="0" showZeros="0" topLeftCell="B9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S2" s="79">
        <v>0</v>
      </c>
    </row>
    <row r="3" spans="1:20" ht="7.5" customHeight="1" x14ac:dyDescent="0.2">
      <c r="J3" s="35"/>
    </row>
    <row r="4" spans="1:20" ht="27" customHeight="1" x14ac:dyDescent="0.2">
      <c r="B4" s="336">
        <f>DATE(YEAR(Août!B4),MONTH(Août!B4)+1,DAY(Août!B4))</f>
        <v>42979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S4" s="79" t="s">
        <v>62</v>
      </c>
      <c r="T4" s="80">
        <v>0.75</v>
      </c>
    </row>
    <row r="5" spans="1:20" ht="6" customHeight="1" x14ac:dyDescent="0.2">
      <c r="B5" s="36"/>
    </row>
    <row r="6" spans="1:20" ht="15.75" customHeight="1" x14ac:dyDescent="0.2">
      <c r="A6" s="38" t="s">
        <v>34</v>
      </c>
      <c r="B6" s="287"/>
      <c r="M6" s="309">
        <f ca="1">NOW()</f>
        <v>42926.79723275463</v>
      </c>
      <c r="N6" s="310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5">
        <f>$B$4</f>
        <v>42979</v>
      </c>
      <c r="C9" s="25"/>
      <c r="D9" s="25">
        <v>0.77083333333333404</v>
      </c>
      <c r="E9" s="48"/>
      <c r="F9" s="49">
        <f>$B$4</f>
        <v>42979</v>
      </c>
      <c r="G9" s="28">
        <f>(CALENDRIER!F4)</f>
        <v>0</v>
      </c>
      <c r="H9" s="105" t="str">
        <f>IF(MID(G9,1,7)=$S$6,$T$4,"")</f>
        <v/>
      </c>
      <c r="I9" s="28" t="str">
        <f>IF(MID(G9,1,7)=$S$6,$S$4,"")</f>
        <v/>
      </c>
      <c r="K9" s="85">
        <f>$B$4</f>
        <v>42979</v>
      </c>
      <c r="L9" s="86">
        <f>(CALENDRIER!G4)</f>
        <v>0</v>
      </c>
      <c r="M9" s="87"/>
      <c r="N9" s="86"/>
    </row>
    <row r="10" spans="1:20" ht="15.75" customHeight="1" x14ac:dyDescent="0.2">
      <c r="A10" s="47">
        <v>42948</v>
      </c>
      <c r="B10" s="236">
        <f>DATE(YEAR(B9),MONTH(B9),2)</f>
        <v>42980</v>
      </c>
      <c r="C10" s="26"/>
      <c r="D10" s="26"/>
      <c r="E10" s="48"/>
      <c r="F10" s="50">
        <f>DATE(YEAR(F9),MONTH(F9),2)</f>
        <v>42980</v>
      </c>
      <c r="G10" s="29" t="str">
        <f>(CALENDRIER!F5)</f>
        <v>MATCH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42980</v>
      </c>
      <c r="L10" s="89">
        <f>(CALENDRIER!G5)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42981</v>
      </c>
      <c r="C11" s="26"/>
      <c r="D11" s="26"/>
      <c r="E11" s="48"/>
      <c r="F11" s="50">
        <f t="shared" ref="F11:F36" si="3">F10+1</f>
        <v>42981</v>
      </c>
      <c r="G11" s="173">
        <f>(CALENDRIER!F6)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42981</v>
      </c>
      <c r="L11" s="89">
        <f>(CALENDRIER!G6)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42982</v>
      </c>
      <c r="C12" s="26"/>
      <c r="D12" s="26">
        <v>0.812500000000001</v>
      </c>
      <c r="E12" s="48"/>
      <c r="F12" s="50">
        <f t="shared" si="3"/>
        <v>42982</v>
      </c>
      <c r="G12" s="173">
        <f>(CALENDRIER!F7)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42982</v>
      </c>
      <c r="L12" s="89">
        <f>(CALENDRIER!G7)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42983</v>
      </c>
      <c r="C13" s="26"/>
      <c r="D13" s="26">
        <v>0.812500000000001</v>
      </c>
      <c r="E13" s="48"/>
      <c r="F13" s="50">
        <f t="shared" si="3"/>
        <v>42983</v>
      </c>
      <c r="G13" s="173">
        <f>(CALENDRIER!F8)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42983</v>
      </c>
      <c r="L13" s="89">
        <f>(CALENDRIER!G8)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42984</v>
      </c>
      <c r="C14" s="26"/>
      <c r="D14" s="26">
        <v>0.85416666666666696</v>
      </c>
      <c r="E14" s="48"/>
      <c r="F14" s="50">
        <f t="shared" si="3"/>
        <v>42984</v>
      </c>
      <c r="G14" s="173">
        <f>(CALENDRIER!F9)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42984</v>
      </c>
      <c r="L14" s="89">
        <f>(CALENDRIER!G9)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42985</v>
      </c>
      <c r="C15" s="26"/>
      <c r="D15" s="26"/>
      <c r="E15" s="48"/>
      <c r="F15" s="50">
        <f t="shared" si="3"/>
        <v>42985</v>
      </c>
      <c r="G15" s="173">
        <f>(CALENDRIER!F10)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42985</v>
      </c>
      <c r="L15" s="89">
        <f>(CALENDRIER!G10)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42986</v>
      </c>
      <c r="C16" s="26"/>
      <c r="D16" s="25">
        <v>0.77083333333333404</v>
      </c>
      <c r="E16" s="48"/>
      <c r="F16" s="50">
        <f t="shared" si="3"/>
        <v>42986</v>
      </c>
      <c r="G16" s="173">
        <f>(CALENDRIER!F11)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42986</v>
      </c>
      <c r="L16" s="89">
        <f>(CALENDRIER!G11)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42987</v>
      </c>
      <c r="C17" s="26"/>
      <c r="D17" s="108"/>
      <c r="E17" s="48"/>
      <c r="F17" s="50">
        <f t="shared" si="3"/>
        <v>42987</v>
      </c>
      <c r="G17" s="173" t="str">
        <f>(CALENDRIER!F12)</f>
        <v>MATCH</v>
      </c>
      <c r="H17" s="106" t="str">
        <f t="shared" si="0"/>
        <v/>
      </c>
      <c r="I17" s="29" t="str">
        <f t="shared" si="1"/>
        <v/>
      </c>
      <c r="K17" s="88">
        <f t="shared" si="4"/>
        <v>42987</v>
      </c>
      <c r="L17" s="89">
        <f>(CALENDRIER!G12)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42988</v>
      </c>
      <c r="C18" s="26"/>
      <c r="D18" s="26"/>
      <c r="E18" s="48"/>
      <c r="F18" s="50">
        <f t="shared" si="3"/>
        <v>42988</v>
      </c>
      <c r="G18" s="173">
        <f>(CALENDRIER!F13)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42988</v>
      </c>
      <c r="L18" s="89">
        <f>(CALENDRIER!G13)</f>
        <v>0</v>
      </c>
      <c r="M18" s="90"/>
      <c r="N18" s="91"/>
    </row>
    <row r="19" spans="1:14" ht="15.75" customHeight="1" x14ac:dyDescent="0.2">
      <c r="A19" s="47">
        <v>43221</v>
      </c>
      <c r="B19" s="236">
        <f t="shared" si="2"/>
        <v>42989</v>
      </c>
      <c r="C19" s="26"/>
      <c r="D19" s="26">
        <v>0.812500000000001</v>
      </c>
      <c r="E19" s="48"/>
      <c r="F19" s="50">
        <f t="shared" si="3"/>
        <v>42989</v>
      </c>
      <c r="G19" s="173">
        <f>(CALENDRIER!F14)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42989</v>
      </c>
      <c r="L19" s="89">
        <f>(CALENDRIER!G14)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42990</v>
      </c>
      <c r="C20" s="26"/>
      <c r="D20" s="26">
        <v>0.812500000000001</v>
      </c>
      <c r="E20" s="48"/>
      <c r="F20" s="50">
        <f t="shared" si="3"/>
        <v>42990</v>
      </c>
      <c r="G20" s="173">
        <f>(CALENDRIER!F15)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42990</v>
      </c>
      <c r="L20" s="89">
        <f>(CALENDRIER!G15)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42991</v>
      </c>
      <c r="C21" s="26"/>
      <c r="D21" s="26">
        <v>0.85416666666666696</v>
      </c>
      <c r="E21" s="48"/>
      <c r="F21" s="50">
        <f t="shared" si="3"/>
        <v>42991</v>
      </c>
      <c r="G21" s="173">
        <f>(CALENDRIER!F16)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42991</v>
      </c>
      <c r="L21" s="89">
        <f>(CALENDRIER!G16)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42992</v>
      </c>
      <c r="C22" s="26"/>
      <c r="D22" s="26"/>
      <c r="E22" s="48"/>
      <c r="F22" s="50">
        <f t="shared" si="3"/>
        <v>42992</v>
      </c>
      <c r="G22" s="173">
        <f>(CALENDRIER!F17)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42992</v>
      </c>
      <c r="L22" s="89">
        <f>(CALENDRIER!G17)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42993</v>
      </c>
      <c r="C23" s="26"/>
      <c r="D23" s="25">
        <v>0.77083333333333404</v>
      </c>
      <c r="E23" s="48"/>
      <c r="F23" s="50">
        <f t="shared" si="3"/>
        <v>42993</v>
      </c>
      <c r="G23" s="173">
        <f>(CALENDRIER!F18)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42993</v>
      </c>
      <c r="L23" s="89">
        <f>(CALENDRIER!G18)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42994</v>
      </c>
      <c r="C24" s="26"/>
      <c r="D24" s="26"/>
      <c r="E24" s="48"/>
      <c r="F24" s="50">
        <f t="shared" si="3"/>
        <v>42994</v>
      </c>
      <c r="G24" s="173" t="str">
        <f>(CALENDRIER!F19)</f>
        <v>MATCH</v>
      </c>
      <c r="H24" s="106" t="str">
        <f t="shared" si="0"/>
        <v/>
      </c>
      <c r="I24" s="29" t="str">
        <f t="shared" si="1"/>
        <v/>
      </c>
      <c r="K24" s="88">
        <f t="shared" si="4"/>
        <v>42994</v>
      </c>
      <c r="L24" s="89">
        <f>(CALENDRIER!G19)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42995</v>
      </c>
      <c r="C25" s="26"/>
      <c r="D25" s="26"/>
      <c r="E25" s="48"/>
      <c r="F25" s="50">
        <f t="shared" si="3"/>
        <v>42995</v>
      </c>
      <c r="G25" s="173">
        <f>(CALENDRIER!F20)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42995</v>
      </c>
      <c r="L25" s="89">
        <f>(CALENDRIER!G20)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42996</v>
      </c>
      <c r="C26" s="26"/>
      <c r="D26" s="26">
        <v>0.812500000000001</v>
      </c>
      <c r="E26" s="48"/>
      <c r="F26" s="50">
        <f t="shared" si="3"/>
        <v>42996</v>
      </c>
      <c r="G26" s="173">
        <f>(CALENDRIER!F21)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42996</v>
      </c>
      <c r="L26" s="89">
        <f>(CALENDRIER!G21)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42997</v>
      </c>
      <c r="C27" s="26"/>
      <c r="D27" s="26">
        <v>0.812500000000001</v>
      </c>
      <c r="E27" s="48"/>
      <c r="F27" s="50">
        <f t="shared" si="3"/>
        <v>42997</v>
      </c>
      <c r="G27" s="173">
        <f>(CALENDRIER!F22)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42997</v>
      </c>
      <c r="L27" s="89">
        <f>(CALENDRIER!G22)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42998</v>
      </c>
      <c r="C28" s="26"/>
      <c r="D28" s="26">
        <v>0.85416666666666696</v>
      </c>
      <c r="E28" s="48"/>
      <c r="F28" s="50">
        <f t="shared" si="3"/>
        <v>42998</v>
      </c>
      <c r="G28" s="173">
        <f>(CALENDRIER!F23)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42998</v>
      </c>
      <c r="L28" s="89">
        <f>(CALENDRIER!G23)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42999</v>
      </c>
      <c r="C29" s="26"/>
      <c r="D29" s="26"/>
      <c r="E29" s="48"/>
      <c r="F29" s="50">
        <f t="shared" si="3"/>
        <v>42999</v>
      </c>
      <c r="G29" s="173">
        <f>(CALENDRIER!F24)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42999</v>
      </c>
      <c r="L29" s="89">
        <f>(CALENDRIER!G24)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43000</v>
      </c>
      <c r="C30" s="26"/>
      <c r="D30" s="25">
        <v>0.77083333333333404</v>
      </c>
      <c r="E30" s="48"/>
      <c r="F30" s="50">
        <f t="shared" si="3"/>
        <v>43000</v>
      </c>
      <c r="G30" s="173">
        <f>(CALENDRIER!F25)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43000</v>
      </c>
      <c r="L30" s="89">
        <f>(CALENDRIER!G25)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43001</v>
      </c>
      <c r="C31" s="26"/>
      <c r="D31" s="26"/>
      <c r="E31" s="48"/>
      <c r="F31" s="50">
        <f t="shared" si="3"/>
        <v>43001</v>
      </c>
      <c r="G31" s="173" t="str">
        <f>(CALENDRIER!F26)</f>
        <v>MATCH</v>
      </c>
      <c r="H31" s="106" t="str">
        <f t="shared" si="0"/>
        <v/>
      </c>
      <c r="I31" s="29" t="str">
        <f t="shared" si="1"/>
        <v/>
      </c>
      <c r="K31" s="88">
        <f t="shared" si="4"/>
        <v>43001</v>
      </c>
      <c r="L31" s="89">
        <f>(CALENDRIER!G26)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43002</v>
      </c>
      <c r="C32" s="26"/>
      <c r="D32" s="26"/>
      <c r="E32" s="48"/>
      <c r="F32" s="50">
        <f t="shared" si="3"/>
        <v>43002</v>
      </c>
      <c r="G32" s="173">
        <f>(CALENDRIER!F27)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43002</v>
      </c>
      <c r="L32" s="89">
        <f>(CALENDRIER!G27)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43003</v>
      </c>
      <c r="C33" s="26"/>
      <c r="D33" s="26">
        <v>0.812500000000001</v>
      </c>
      <c r="E33" s="48"/>
      <c r="F33" s="50">
        <f t="shared" si="3"/>
        <v>43003</v>
      </c>
      <c r="G33" s="173">
        <f>(CALENDRIER!F28)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43003</v>
      </c>
      <c r="L33" s="89">
        <f>(CALENDRIER!G28)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43004</v>
      </c>
      <c r="C34" s="26"/>
      <c r="D34" s="26">
        <v>0.812500000000001</v>
      </c>
      <c r="E34" s="48"/>
      <c r="F34" s="50">
        <f t="shared" si="3"/>
        <v>43004</v>
      </c>
      <c r="G34" s="173">
        <f>(CALENDRIER!F29)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43004</v>
      </c>
      <c r="L34" s="89">
        <f>(CALENDRIER!G29)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43005</v>
      </c>
      <c r="C35" s="26"/>
      <c r="D35" s="26">
        <v>0.85416666666666696</v>
      </c>
      <c r="E35" s="48"/>
      <c r="F35" s="50">
        <f t="shared" si="3"/>
        <v>43005</v>
      </c>
      <c r="G35" s="173">
        <f>(CALENDRIER!F30)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43005</v>
      </c>
      <c r="L35" s="89">
        <f>(CALENDRIER!G30)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43006</v>
      </c>
      <c r="C36" s="26"/>
      <c r="D36" s="26"/>
      <c r="E36" s="48"/>
      <c r="F36" s="50">
        <f t="shared" si="3"/>
        <v>43006</v>
      </c>
      <c r="G36" s="173">
        <f>(CALENDRIER!F31)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43006</v>
      </c>
      <c r="L36" s="89">
        <f>(CALENDRIER!G31)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43007</v>
      </c>
      <c r="C37" s="26"/>
      <c r="D37" s="25">
        <v>0.77083333333333404</v>
      </c>
      <c r="E37" s="48"/>
      <c r="F37" s="52">
        <f>IF(OR(MONTH(F36)&lt;&gt;MONTH(F36+1),$B$4=59),REPT("",100),F36+1)</f>
        <v>43007</v>
      </c>
      <c r="G37" s="173">
        <f>(CALENDRIER!F32)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43007</v>
      </c>
      <c r="L37" s="89">
        <f>(CALENDRIER!G32)</f>
        <v>0</v>
      </c>
      <c r="M37" s="90"/>
      <c r="N37" s="91"/>
    </row>
    <row r="38" spans="1:14" ht="15.75" customHeight="1" x14ac:dyDescent="0.2">
      <c r="A38" s="47">
        <v>43800</v>
      </c>
      <c r="B38" s="239">
        <f>IF(MONTH(B36)&lt;&gt;MONTH(B36+2),REPT("",100),B37+1)</f>
        <v>43008</v>
      </c>
      <c r="C38" s="27"/>
      <c r="D38" s="27"/>
      <c r="E38" s="48"/>
      <c r="F38" s="53">
        <f>IF(MONTH(F36)&lt;&gt;MONTH(F36+2),REPT("",100),F37+1)</f>
        <v>43008</v>
      </c>
      <c r="G38" s="30" t="str">
        <f>(CALENDRIER!F33)</f>
        <v>MATCH</v>
      </c>
      <c r="H38" s="107" t="str">
        <f t="shared" si="0"/>
        <v/>
      </c>
      <c r="I38" s="30" t="str">
        <f t="shared" si="1"/>
        <v/>
      </c>
      <c r="K38" s="94">
        <f>IF(MONTH(K36)&lt;&gt;MONTH(K36+2),REPT("",100),K37+1)</f>
        <v>43008</v>
      </c>
      <c r="L38" s="97">
        <f>(CALENDRIER!G33)</f>
        <v>0</v>
      </c>
      <c r="M38" s="96"/>
      <c r="N38" s="95"/>
    </row>
    <row r="39" spans="1:14" ht="15.75" hidden="1" customHeight="1" x14ac:dyDescent="0.2">
      <c r="A39" s="47">
        <v>43831</v>
      </c>
      <c r="B39" s="240" t="str">
        <f>IF(MONTH(B36)&lt;&gt;MONTH(B36+3),REPT("",100),B38+1)</f>
        <v/>
      </c>
      <c r="C39" s="207"/>
      <c r="D39" s="207"/>
      <c r="E39" s="48"/>
      <c r="F39" s="208" t="str">
        <f>IF(MONTH(F36)&lt;&gt;MONTH(F36+3),REPT("",100),F38+1)</f>
        <v/>
      </c>
      <c r="G39" s="174">
        <f>(CALENDRIER!F34)</f>
        <v>0</v>
      </c>
      <c r="H39" s="209" t="str">
        <f t="shared" si="0"/>
        <v/>
      </c>
      <c r="I39" s="174" t="str">
        <f t="shared" si="1"/>
        <v/>
      </c>
      <c r="K39" s="210" t="str">
        <f>IF(MONTH(K36)&lt;&gt;MONTH(K36+3),REPT("",100),K38+1)</f>
        <v/>
      </c>
      <c r="L39" s="214">
        <f>(CALENDRIER!G34)</f>
        <v>0</v>
      </c>
      <c r="M39" s="212"/>
      <c r="N39" s="213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9" x14ac:dyDescent="0.2">
      <c r="A97" s="47">
        <v>45597</v>
      </c>
      <c r="B97" s="2"/>
      <c r="E97" s="104"/>
    </row>
    <row r="98" spans="1:9" x14ac:dyDescent="0.2">
      <c r="A98" s="47">
        <v>45627</v>
      </c>
      <c r="B98" s="2"/>
      <c r="E98" s="104"/>
    </row>
    <row r="99" spans="1:9" x14ac:dyDescent="0.2">
      <c r="A99" s="47">
        <v>45658</v>
      </c>
      <c r="B99" s="2"/>
      <c r="E99" s="104"/>
    </row>
    <row r="100" spans="1:9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104"/>
    </row>
    <row r="107" spans="1:9" x14ac:dyDescent="0.2">
      <c r="A107" s="47">
        <v>45901</v>
      </c>
      <c r="E107" s="104"/>
    </row>
    <row r="108" spans="1:9" x14ac:dyDescent="0.2">
      <c r="A108" s="47">
        <v>45931</v>
      </c>
      <c r="E108" s="104"/>
    </row>
    <row r="109" spans="1:9" x14ac:dyDescent="0.2">
      <c r="A109" s="47">
        <v>45962</v>
      </c>
      <c r="E109" s="104"/>
    </row>
    <row r="110" spans="1:9" x14ac:dyDescent="0.2">
      <c r="A110" s="47">
        <v>45992</v>
      </c>
      <c r="E110" s="104"/>
    </row>
    <row r="111" spans="1:9" x14ac:dyDescent="0.2">
      <c r="A111" s="47">
        <v>46023</v>
      </c>
      <c r="E111" s="104"/>
    </row>
    <row r="112" spans="1:9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57" priority="60" stopIfTrue="1">
      <formula>MOD(MAX(K9),7)=1</formula>
    </cfRule>
  </conditionalFormatting>
  <conditionalFormatting sqref="K37:K39">
    <cfRule type="expression" dxfId="156" priority="61" stopIfTrue="1">
      <formula>AND(MOD(MAX(K37:K37),7)=1,MAX(K37:K37)&gt;30000)</formula>
    </cfRule>
  </conditionalFormatting>
  <conditionalFormatting sqref="H9:I39">
    <cfRule type="cellIs" dxfId="155" priority="47" operator="notEqual">
      <formula>$T$6</formula>
    </cfRule>
  </conditionalFormatting>
  <conditionalFormatting sqref="H13">
    <cfRule type="expression" dxfId="154" priority="46">
      <formula>$H$13&lt;&gt;$T$6</formula>
    </cfRule>
  </conditionalFormatting>
  <conditionalFormatting sqref="H14">
    <cfRule type="expression" dxfId="153" priority="45">
      <formula>$H$14&lt;&gt;$T$6</formula>
    </cfRule>
  </conditionalFormatting>
  <conditionalFormatting sqref="E9:E39">
    <cfRule type="expression" dxfId="152" priority="12">
      <formula>COUNTIF(Z,B9)</formula>
    </cfRule>
  </conditionalFormatting>
  <conditionalFormatting sqref="F9:F36">
    <cfRule type="expression" dxfId="151" priority="10" stopIfTrue="1">
      <formula>MOD(MAX(F9),7)=0</formula>
    </cfRule>
  </conditionalFormatting>
  <conditionalFormatting sqref="F37:F39">
    <cfRule type="expression" dxfId="150" priority="11" stopIfTrue="1">
      <formula>AND(MOD(MAX(F37:F37),7)=0,MAX(F37:F37)&gt;30000)</formula>
    </cfRule>
  </conditionalFormatting>
  <conditionalFormatting sqref="G9:G39">
    <cfRule type="expression" dxfId="149" priority="9">
      <formula>H9:H9&lt;&gt;$T$6</formula>
    </cfRule>
  </conditionalFormatting>
  <conditionalFormatting sqref="B9:B36">
    <cfRule type="expression" dxfId="148" priority="3" stopIfTrue="1">
      <formula>MOD(MAX(B9),7)=0</formula>
    </cfRule>
  </conditionalFormatting>
  <conditionalFormatting sqref="B37:B39">
    <cfRule type="expression" dxfId="147" priority="4" stopIfTrue="1">
      <formula>AND(MOD(MAX(B37:B37),7)=0,MAX(B37:B37)&gt;30000)</formula>
    </cfRule>
  </conditionalFormatting>
  <conditionalFormatting sqref="B9:B39">
    <cfRule type="expression" dxfId="146" priority="1">
      <formula>AND(MOD(MAX(B37:B37),7)=1,MAX(B37:B37)&gt;30000)</formula>
    </cfRule>
    <cfRule type="expression" dxfId="145" priority="2">
      <formula>MOD(MAX(B9),7)=1</formula>
    </cfRule>
  </conditionalFormatting>
  <dataValidations count="6">
    <dataValidation type="list" allowBlank="1" showInputMessage="1" sqref="M9:M39 C9:C39">
      <formula1>$A$423:$A$449</formula1>
    </dataValidation>
    <dataValidation type="list" allowBlank="1" showInputMessage="1" sqref="N9:N39 I9:I39">
      <formula1>$A$6:$A$8</formula1>
    </dataValidation>
    <dataValidation type="list" allowBlank="1" showInputMessage="1" sqref="G39">
      <formula1>$A$403:$A$417</formula1>
    </dataValidation>
    <dataValidation type="list" allowBlank="1" showInputMessage="1" sqref="D9:D39">
      <formula1>$A$437:$A$448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S2" s="79">
        <v>0</v>
      </c>
    </row>
    <row r="3" spans="1:20" ht="7.5" customHeight="1" x14ac:dyDescent="0.2">
      <c r="J3" s="35"/>
    </row>
    <row r="4" spans="1:20" ht="27" customHeight="1" x14ac:dyDescent="0.2">
      <c r="B4" s="336">
        <f>DATE(YEAR(Septembre!B4),MONTH(Septembre!B4)+1,DAY(Septembre!B4))</f>
        <v>43009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S4" s="79" t="s">
        <v>62</v>
      </c>
      <c r="T4" s="80">
        <v>0.75</v>
      </c>
    </row>
    <row r="5" spans="1:20" ht="6" customHeight="1" x14ac:dyDescent="0.2">
      <c r="B5" s="36"/>
    </row>
    <row r="6" spans="1:20" ht="15.75" customHeight="1" x14ac:dyDescent="0.2">
      <c r="A6" s="38" t="s">
        <v>34</v>
      </c>
      <c r="B6" s="287"/>
      <c r="G6" s="101"/>
      <c r="M6" s="309">
        <f ca="1">NOW()</f>
        <v>42926.79723275463</v>
      </c>
      <c r="N6" s="310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5">
        <f>$B$4</f>
        <v>43009</v>
      </c>
      <c r="C9" s="25"/>
      <c r="D9" s="110"/>
      <c r="E9" s="48"/>
      <c r="F9" s="49">
        <f>$B$4</f>
        <v>43009</v>
      </c>
      <c r="G9" s="28">
        <f>(CALENDRIER!H4)</f>
        <v>0</v>
      </c>
      <c r="H9" s="105" t="str">
        <f>IF(MID(G9,1,7)=$S$6,$T$4,"")</f>
        <v/>
      </c>
      <c r="I9" s="28" t="str">
        <f>IF(MID(G9,1,7)=$S$6,$S$4,"")</f>
        <v/>
      </c>
      <c r="K9" s="85">
        <f>$B$4</f>
        <v>43009</v>
      </c>
      <c r="L9" s="99">
        <f>(CALENDRIER!I4)</f>
        <v>0</v>
      </c>
      <c r="M9" s="87"/>
      <c r="N9" s="86"/>
    </row>
    <row r="10" spans="1:20" ht="15.75" customHeight="1" x14ac:dyDescent="0.2">
      <c r="A10" s="47">
        <v>42948</v>
      </c>
      <c r="B10" s="236">
        <f>DATE(YEAR(B9),MONTH(B9),2)</f>
        <v>43010</v>
      </c>
      <c r="C10" s="26"/>
      <c r="D10" s="26">
        <v>0.812500000000001</v>
      </c>
      <c r="E10" s="48"/>
      <c r="F10" s="50">
        <f>DATE(YEAR(F9),MONTH(F9),2)</f>
        <v>43010</v>
      </c>
      <c r="G10" s="173">
        <f>(CALENDRIER!H5)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43010</v>
      </c>
      <c r="L10" s="89">
        <f>(CALENDRIER!I5)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43011</v>
      </c>
      <c r="C11" s="26"/>
      <c r="D11" s="26">
        <v>0.812500000000001</v>
      </c>
      <c r="E11" s="48"/>
      <c r="F11" s="50">
        <f t="shared" ref="F11:F36" si="3">F10+1</f>
        <v>43011</v>
      </c>
      <c r="G11" s="173">
        <f>(CALENDRIER!H6)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43011</v>
      </c>
      <c r="L11" s="89">
        <f>(CALENDRIER!I6)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43012</v>
      </c>
      <c r="C12" s="26"/>
      <c r="D12" s="26">
        <v>0.85416666666666696</v>
      </c>
      <c r="E12" s="48"/>
      <c r="F12" s="50">
        <f t="shared" si="3"/>
        <v>43012</v>
      </c>
      <c r="G12" s="173">
        <f>(CALENDRIER!H7)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43012</v>
      </c>
      <c r="L12" s="89">
        <f>(CALENDRIER!I7)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43013</v>
      </c>
      <c r="C13" s="26"/>
      <c r="D13" s="26"/>
      <c r="E13" s="48"/>
      <c r="F13" s="50">
        <f t="shared" si="3"/>
        <v>43013</v>
      </c>
      <c r="G13" s="173">
        <f>(CALENDRIER!H8)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43013</v>
      </c>
      <c r="L13" s="89">
        <f>(CALENDRIER!I8)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43014</v>
      </c>
      <c r="C14" s="26"/>
      <c r="D14" s="25">
        <v>0.77083333333333404</v>
      </c>
      <c r="E14" s="48"/>
      <c r="F14" s="50">
        <f t="shared" si="3"/>
        <v>43014</v>
      </c>
      <c r="G14" s="173">
        <f>(CALENDRIER!H9)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43014</v>
      </c>
      <c r="L14" s="89">
        <f>(CALENDRIER!I9)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43015</v>
      </c>
      <c r="C15" s="26"/>
      <c r="D15" s="108"/>
      <c r="E15" s="48"/>
      <c r="F15" s="50">
        <f t="shared" si="3"/>
        <v>43015</v>
      </c>
      <c r="G15" s="173" t="str">
        <f>(CALENDRIER!H10)</f>
        <v>MATCH</v>
      </c>
      <c r="H15" s="106" t="str">
        <f t="shared" si="0"/>
        <v/>
      </c>
      <c r="I15" s="29" t="str">
        <f t="shared" si="1"/>
        <v/>
      </c>
      <c r="K15" s="88">
        <f t="shared" si="4"/>
        <v>43015</v>
      </c>
      <c r="L15" s="89">
        <f>(CALENDRIER!I10)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43016</v>
      </c>
      <c r="C16" s="26"/>
      <c r="D16" s="110"/>
      <c r="E16" s="48"/>
      <c r="F16" s="50">
        <f t="shared" si="3"/>
        <v>43016</v>
      </c>
      <c r="G16" s="173">
        <f>(CALENDRIER!H11)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43016</v>
      </c>
      <c r="L16" s="89">
        <f>(CALENDRIER!I11)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43017</v>
      </c>
      <c r="C17" s="26"/>
      <c r="D17" s="26">
        <v>0.812500000000001</v>
      </c>
      <c r="E17" s="48"/>
      <c r="F17" s="50">
        <f t="shared" si="3"/>
        <v>43017</v>
      </c>
      <c r="G17" s="173">
        <f>(CALENDRIER!H12)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43017</v>
      </c>
      <c r="L17" s="89">
        <f>(CALENDRIER!I12)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43018</v>
      </c>
      <c r="C18" s="26"/>
      <c r="D18" s="26">
        <v>0.812500000000001</v>
      </c>
      <c r="E18" s="48"/>
      <c r="F18" s="50">
        <f t="shared" si="3"/>
        <v>43018</v>
      </c>
      <c r="G18" s="173">
        <f>(CALENDRIER!H13)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43018</v>
      </c>
      <c r="L18" s="89">
        <f>(CALENDRIER!I13)</f>
        <v>0</v>
      </c>
      <c r="M18" s="90"/>
      <c r="N18" s="91"/>
    </row>
    <row r="19" spans="1:14" ht="15.75" customHeight="1" x14ac:dyDescent="0.2">
      <c r="A19" s="47">
        <v>43221</v>
      </c>
      <c r="B19" s="236">
        <f t="shared" si="2"/>
        <v>43019</v>
      </c>
      <c r="C19" s="26"/>
      <c r="D19" s="26">
        <v>0.85416666666666696</v>
      </c>
      <c r="E19" s="48"/>
      <c r="F19" s="50">
        <f t="shared" si="3"/>
        <v>43019</v>
      </c>
      <c r="G19" s="173">
        <f>(CALENDRIER!H14)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43019</v>
      </c>
      <c r="L19" s="89">
        <f>(CALENDRIER!I14)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43020</v>
      </c>
      <c r="C20" s="26"/>
      <c r="D20" s="26"/>
      <c r="E20" s="48"/>
      <c r="F20" s="50">
        <f t="shared" si="3"/>
        <v>43020</v>
      </c>
      <c r="G20" s="173">
        <f>(CALENDRIER!H15)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43020</v>
      </c>
      <c r="L20" s="89">
        <f>(CALENDRIER!I15)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43021</v>
      </c>
      <c r="C21" s="26"/>
      <c r="D21" s="25">
        <v>0.77083333333333404</v>
      </c>
      <c r="E21" s="48"/>
      <c r="F21" s="50">
        <f t="shared" si="3"/>
        <v>43021</v>
      </c>
      <c r="G21" s="173">
        <f>(CALENDRIER!H16)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43021</v>
      </c>
      <c r="L21" s="89">
        <f>(CALENDRIER!I16)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43022</v>
      </c>
      <c r="C22" s="26"/>
      <c r="D22" s="108"/>
      <c r="E22" s="48"/>
      <c r="F22" s="50">
        <f t="shared" si="3"/>
        <v>43022</v>
      </c>
      <c r="G22" s="173" t="str">
        <f>(CALENDRIER!H17)</f>
        <v>MATCH</v>
      </c>
      <c r="H22" s="106" t="str">
        <f t="shared" si="0"/>
        <v/>
      </c>
      <c r="I22" s="29" t="str">
        <f t="shared" si="1"/>
        <v/>
      </c>
      <c r="K22" s="88">
        <f t="shared" si="4"/>
        <v>43022</v>
      </c>
      <c r="L22" s="89">
        <f>(CALENDRIER!I17)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43023</v>
      </c>
      <c r="C23" s="26"/>
      <c r="D23" s="110"/>
      <c r="E23" s="48"/>
      <c r="F23" s="50">
        <f t="shared" si="3"/>
        <v>43023</v>
      </c>
      <c r="G23" s="173">
        <f>(CALENDRIER!H18)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43023</v>
      </c>
      <c r="L23" s="89">
        <f>(CALENDRIER!I18)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43024</v>
      </c>
      <c r="C24" s="26"/>
      <c r="D24" s="26">
        <v>0.812500000000001</v>
      </c>
      <c r="E24" s="48"/>
      <c r="F24" s="50">
        <f t="shared" si="3"/>
        <v>43024</v>
      </c>
      <c r="G24" s="173">
        <f>(CALENDRIER!H19)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43024</v>
      </c>
      <c r="L24" s="89">
        <f>(CALENDRIER!I19)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43025</v>
      </c>
      <c r="C25" s="26"/>
      <c r="D25" s="26">
        <v>0.812500000000001</v>
      </c>
      <c r="E25" s="48"/>
      <c r="F25" s="50">
        <f t="shared" si="3"/>
        <v>43025</v>
      </c>
      <c r="G25" s="173">
        <f>(CALENDRIER!H20)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43025</v>
      </c>
      <c r="L25" s="89">
        <f>(CALENDRIER!I20)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43026</v>
      </c>
      <c r="C26" s="26"/>
      <c r="D26" s="26">
        <v>0.85416666666666696</v>
      </c>
      <c r="E26" s="48"/>
      <c r="F26" s="50">
        <f t="shared" si="3"/>
        <v>43026</v>
      </c>
      <c r="G26" s="173">
        <f>(CALENDRIER!H21)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43026</v>
      </c>
      <c r="L26" s="89">
        <f>(CALENDRIER!I21)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43027</v>
      </c>
      <c r="C27" s="26"/>
      <c r="D27" s="26"/>
      <c r="E27" s="48"/>
      <c r="F27" s="50">
        <f t="shared" si="3"/>
        <v>43027</v>
      </c>
      <c r="G27" s="173">
        <f>(CALENDRIER!H22)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43027</v>
      </c>
      <c r="L27" s="89">
        <f>(CALENDRIER!I22)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43028</v>
      </c>
      <c r="C28" s="26"/>
      <c r="D28" s="25">
        <v>0.77083333333333404</v>
      </c>
      <c r="E28" s="48"/>
      <c r="F28" s="50">
        <f t="shared" si="3"/>
        <v>43028</v>
      </c>
      <c r="G28" s="173">
        <f>(CALENDRIER!H23)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43028</v>
      </c>
      <c r="L28" s="89">
        <f>(CALENDRIER!I23)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43029</v>
      </c>
      <c r="C29" s="26"/>
      <c r="D29" s="108"/>
      <c r="E29" s="48"/>
      <c r="F29" s="50">
        <f t="shared" si="3"/>
        <v>43029</v>
      </c>
      <c r="G29" s="173" t="str">
        <f>(CALENDRIER!H24)</f>
        <v>MATCH</v>
      </c>
      <c r="H29" s="106" t="str">
        <f t="shared" si="0"/>
        <v/>
      </c>
      <c r="I29" s="29" t="str">
        <f t="shared" si="1"/>
        <v/>
      </c>
      <c r="K29" s="88">
        <f t="shared" si="4"/>
        <v>43029</v>
      </c>
      <c r="L29" s="89">
        <f>(CALENDRIER!I24)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43030</v>
      </c>
      <c r="C30" s="26"/>
      <c r="D30" s="110"/>
      <c r="E30" s="48"/>
      <c r="F30" s="50">
        <f t="shared" si="3"/>
        <v>43030</v>
      </c>
      <c r="G30" s="173">
        <f>(CALENDRIER!H25)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43030</v>
      </c>
      <c r="L30" s="89">
        <f>(CALENDRIER!I25)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43031</v>
      </c>
      <c r="C31" s="26"/>
      <c r="D31" s="26">
        <v>0.812500000000001</v>
      </c>
      <c r="E31" s="48"/>
      <c r="F31" s="50">
        <f t="shared" si="3"/>
        <v>43031</v>
      </c>
      <c r="G31" s="173">
        <f>(CALENDRIER!H26)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43031</v>
      </c>
      <c r="L31" s="89">
        <f>(CALENDRIER!I26)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43032</v>
      </c>
      <c r="C32" s="26"/>
      <c r="D32" s="26">
        <v>0.812500000000001</v>
      </c>
      <c r="E32" s="48"/>
      <c r="F32" s="50">
        <f t="shared" si="3"/>
        <v>43032</v>
      </c>
      <c r="G32" s="173">
        <f>(CALENDRIER!H27)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43032</v>
      </c>
      <c r="L32" s="89">
        <f>(CALENDRIER!I27)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43033</v>
      </c>
      <c r="C33" s="26"/>
      <c r="D33" s="26">
        <v>0.85416666666666696</v>
      </c>
      <c r="E33" s="48"/>
      <c r="F33" s="50">
        <f t="shared" si="3"/>
        <v>43033</v>
      </c>
      <c r="G33" s="173">
        <f>(CALENDRIER!H28)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43033</v>
      </c>
      <c r="L33" s="89">
        <f>(CALENDRIER!I28)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43034</v>
      </c>
      <c r="C34" s="26"/>
      <c r="D34" s="26"/>
      <c r="E34" s="48"/>
      <c r="F34" s="50">
        <f t="shared" si="3"/>
        <v>43034</v>
      </c>
      <c r="G34" s="173">
        <f>(CALENDRIER!H29)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43034</v>
      </c>
      <c r="L34" s="89">
        <f>(CALENDRIER!I29)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43035</v>
      </c>
      <c r="C35" s="26"/>
      <c r="D35" s="25">
        <v>0.77083333333333404</v>
      </c>
      <c r="E35" s="48"/>
      <c r="F35" s="50">
        <f t="shared" si="3"/>
        <v>43035</v>
      </c>
      <c r="G35" s="173">
        <f>(CALENDRIER!H30)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43035</v>
      </c>
      <c r="L35" s="89">
        <f>(CALENDRIER!I30)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43036</v>
      </c>
      <c r="C36" s="26"/>
      <c r="D36" s="108"/>
      <c r="E36" s="48"/>
      <c r="F36" s="50">
        <f t="shared" si="3"/>
        <v>43036</v>
      </c>
      <c r="G36" s="173" t="str">
        <f>(CALENDRIER!H31)</f>
        <v>MATCH</v>
      </c>
      <c r="H36" s="106" t="str">
        <f t="shared" si="0"/>
        <v/>
      </c>
      <c r="I36" s="29" t="str">
        <f t="shared" si="1"/>
        <v/>
      </c>
      <c r="K36" s="88">
        <f t="shared" si="4"/>
        <v>43036</v>
      </c>
      <c r="L36" s="89">
        <f>(CALENDRIER!I31)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43037</v>
      </c>
      <c r="C37" s="26"/>
      <c r="D37" s="110"/>
      <c r="E37" s="48"/>
      <c r="F37" s="52">
        <f>IF(OR(MONTH(F36)&lt;&gt;MONTH(F36+1),$B$4=59),REPT("",100),F36+1)</f>
        <v>43037</v>
      </c>
      <c r="G37" s="173">
        <f>(CALENDRIER!H32)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43037</v>
      </c>
      <c r="L37" s="89">
        <f>(CALENDRIER!I32)</f>
        <v>0</v>
      </c>
      <c r="M37" s="90"/>
      <c r="N37" s="91"/>
    </row>
    <row r="38" spans="1:14" ht="15.75" customHeight="1" x14ac:dyDescent="0.2">
      <c r="A38" s="47">
        <v>43800</v>
      </c>
      <c r="B38" s="238">
        <f>IF(MONTH(B36)&lt;&gt;MONTH(B36+2),REPT("",100),B37+1)</f>
        <v>43038</v>
      </c>
      <c r="C38" s="26"/>
      <c r="D38" s="108">
        <v>0.812500000000001</v>
      </c>
      <c r="E38" s="48"/>
      <c r="F38" s="52">
        <f>IF(MONTH(F36)&lt;&gt;MONTH(F36+2),REPT("",100),F37+1)</f>
        <v>43038</v>
      </c>
      <c r="G38" s="173">
        <f>(CALENDRIER!H33)</f>
        <v>0</v>
      </c>
      <c r="H38" s="106" t="str">
        <f t="shared" si="0"/>
        <v/>
      </c>
      <c r="I38" s="29" t="str">
        <f t="shared" si="1"/>
        <v/>
      </c>
      <c r="K38" s="93">
        <f>IF(MONTH(K36)&lt;&gt;MONTH(K36+2),REPT("",100),K37+1)</f>
        <v>43038</v>
      </c>
      <c r="L38" s="89">
        <f>(CALENDRIER!I33)</f>
        <v>0</v>
      </c>
      <c r="M38" s="90"/>
      <c r="N38" s="91"/>
    </row>
    <row r="39" spans="1:14" ht="15.75" customHeight="1" x14ac:dyDescent="0.2">
      <c r="A39" s="47">
        <v>43831</v>
      </c>
      <c r="B39" s="239">
        <f>IF(MONTH(B36)&lt;&gt;MONTH(B36+3),REPT("",100),B38+1)</f>
        <v>43039</v>
      </c>
      <c r="C39" s="27"/>
      <c r="D39" s="111">
        <v>0.812500000000001</v>
      </c>
      <c r="E39" s="48"/>
      <c r="F39" s="53">
        <f>IF(MONTH(F36)&lt;&gt;MONTH(F36+3),REPT("",100),F38+1)</f>
        <v>43039</v>
      </c>
      <c r="G39" s="174">
        <f>(CALENDRIER!H34)</f>
        <v>0</v>
      </c>
      <c r="H39" s="107" t="str">
        <f t="shared" si="0"/>
        <v/>
      </c>
      <c r="I39" s="30" t="str">
        <f t="shared" si="1"/>
        <v/>
      </c>
      <c r="K39" s="94">
        <f>IF(MONTH(K36)&lt;&gt;MONTH(K36+3),REPT("",100),K38+1)</f>
        <v>43039</v>
      </c>
      <c r="L39" s="97">
        <f>(CALENDRIER!I34)</f>
        <v>0</v>
      </c>
      <c r="M39" s="96"/>
      <c r="N39" s="95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9" x14ac:dyDescent="0.2">
      <c r="A97" s="47">
        <v>45597</v>
      </c>
      <c r="B97" s="2"/>
      <c r="E97" s="104"/>
    </row>
    <row r="98" spans="1:9" x14ac:dyDescent="0.2">
      <c r="A98" s="47">
        <v>45627</v>
      </c>
      <c r="B98" s="2"/>
      <c r="E98" s="104"/>
    </row>
    <row r="99" spans="1:9" x14ac:dyDescent="0.2">
      <c r="A99" s="47">
        <v>45658</v>
      </c>
      <c r="B99" s="2"/>
      <c r="E99" s="104"/>
    </row>
    <row r="100" spans="1:9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104"/>
    </row>
    <row r="107" spans="1:9" x14ac:dyDescent="0.2">
      <c r="A107" s="47">
        <v>45901</v>
      </c>
      <c r="E107" s="104"/>
    </row>
    <row r="108" spans="1:9" x14ac:dyDescent="0.2">
      <c r="A108" s="47">
        <v>45931</v>
      </c>
      <c r="E108" s="104"/>
    </row>
    <row r="109" spans="1:9" x14ac:dyDescent="0.2">
      <c r="A109" s="47">
        <v>45962</v>
      </c>
      <c r="E109" s="104"/>
    </row>
    <row r="110" spans="1:9" x14ac:dyDescent="0.2">
      <c r="A110" s="47">
        <v>45992</v>
      </c>
      <c r="E110" s="104"/>
    </row>
    <row r="111" spans="1:9" x14ac:dyDescent="0.2">
      <c r="A111" s="47">
        <v>46023</v>
      </c>
      <c r="E111" s="104"/>
    </row>
    <row r="112" spans="1:9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44" priority="50" stopIfTrue="1">
      <formula>MOD(MAX(K9),7)=1</formula>
    </cfRule>
  </conditionalFormatting>
  <conditionalFormatting sqref="K37:K39">
    <cfRule type="expression" dxfId="143" priority="51" stopIfTrue="1">
      <formula>AND(MOD(MAX(K37:K37),7)=1,MAX(K37:K37)&gt;30000)</formula>
    </cfRule>
  </conditionalFormatting>
  <conditionalFormatting sqref="H9:I39">
    <cfRule type="cellIs" dxfId="142" priority="47" operator="notEqual">
      <formula>$T$6</formula>
    </cfRule>
  </conditionalFormatting>
  <conditionalFormatting sqref="H13">
    <cfRule type="expression" dxfId="141" priority="46">
      <formula>$H$13&lt;&gt;$T$6</formula>
    </cfRule>
  </conditionalFormatting>
  <conditionalFormatting sqref="H14">
    <cfRule type="expression" dxfId="140" priority="45">
      <formula>$H$14&lt;&gt;$T$6</formula>
    </cfRule>
  </conditionalFormatting>
  <conditionalFormatting sqref="E9:E39">
    <cfRule type="expression" dxfId="139" priority="12">
      <formula>COUNTIF(Z,B9)</formula>
    </cfRule>
  </conditionalFormatting>
  <conditionalFormatting sqref="F9:F36">
    <cfRule type="expression" dxfId="138" priority="10" stopIfTrue="1">
      <formula>MOD(MAX(F9),7)=0</formula>
    </cfRule>
  </conditionalFormatting>
  <conditionalFormatting sqref="F37:F39">
    <cfRule type="expression" dxfId="137" priority="11" stopIfTrue="1">
      <formula>AND(MOD(MAX(F37:F37),7)=0,MAX(F37:F37)&gt;30000)</formula>
    </cfRule>
  </conditionalFormatting>
  <conditionalFormatting sqref="G9:G39">
    <cfRule type="expression" dxfId="136" priority="9">
      <formula>H9:H9&lt;&gt;$T$6</formula>
    </cfRule>
  </conditionalFormatting>
  <conditionalFormatting sqref="B9:B36">
    <cfRule type="expression" dxfId="135" priority="3" stopIfTrue="1">
      <formula>MOD(MAX(B9),7)=0</formula>
    </cfRule>
  </conditionalFormatting>
  <conditionalFormatting sqref="B37:B39">
    <cfRule type="expression" dxfId="134" priority="4" stopIfTrue="1">
      <formula>AND(MOD(MAX(B37:B37),7)=0,MAX(B37:B37)&gt;30000)</formula>
    </cfRule>
  </conditionalFormatting>
  <conditionalFormatting sqref="B9:B39">
    <cfRule type="expression" dxfId="133" priority="1">
      <formula>AND(MOD(MAX(B37:B37),7)=1,MAX(B37:B37)&gt;30000)</formula>
    </cfRule>
    <cfRule type="expression" dxfId="132" priority="2">
      <formula>MOD(MAX(B9),7)=1</formula>
    </cfRule>
  </conditionalFormatting>
  <dataValidations count="6">
    <dataValidation type="list" allowBlank="1" showInputMessage="1" sqref="G39">
      <formula1>$A$403:$A$417</formula1>
    </dataValidation>
    <dataValidation type="list" allowBlank="1" showInputMessage="1" sqref="N9:N39 I9:I39">
      <formula1>$A$6:$A$8</formula1>
    </dataValidation>
    <dataValidation type="list" allowBlank="1" showInputMessage="1" sqref="M9:M39 C9:C39">
      <formula1>$A$423:$A$449</formula1>
    </dataValidation>
    <dataValidation type="list" allowBlank="1" showInputMessage="1" sqref="D9:D39">
      <formula1>$A$437:$A$448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S2" s="79">
        <v>0</v>
      </c>
    </row>
    <row r="3" spans="1:20" ht="7.5" customHeight="1" x14ac:dyDescent="0.2">
      <c r="J3" s="35"/>
    </row>
    <row r="4" spans="1:20" ht="27" customHeight="1" x14ac:dyDescent="0.2">
      <c r="B4" s="336">
        <f>DATE(YEAR(Octobre!B4),MONTH(Octobre!B4)+1,DAY(Octobre!B4))</f>
        <v>43040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S4" s="79" t="s">
        <v>62</v>
      </c>
      <c r="T4" s="80">
        <v>0.75</v>
      </c>
    </row>
    <row r="5" spans="1:20" ht="6" customHeight="1" x14ac:dyDescent="0.2">
      <c r="B5" s="36"/>
    </row>
    <row r="6" spans="1:20" ht="15.75" customHeight="1" x14ac:dyDescent="0.2">
      <c r="A6" s="38" t="s">
        <v>34</v>
      </c>
      <c r="B6" s="287"/>
      <c r="G6" s="101"/>
      <c r="M6" s="309">
        <f ca="1">NOW()</f>
        <v>42926.79723275463</v>
      </c>
      <c r="N6" s="310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41">
        <f>$B$4</f>
        <v>43040</v>
      </c>
      <c r="C9" s="73"/>
      <c r="D9" s="74">
        <v>0.812500000000001</v>
      </c>
      <c r="E9" s="48"/>
      <c r="F9" s="182">
        <f>$B$4</f>
        <v>43040</v>
      </c>
      <c r="G9" s="245">
        <f>(CALENDRIER!J4)</f>
        <v>0</v>
      </c>
      <c r="H9" s="246" t="str">
        <f>IF(MID(G9,1,7)=$S$6,$T$4,"")</f>
        <v/>
      </c>
      <c r="I9" s="245" t="str">
        <f>IF(MID(G9,1,7)=$S$6,$S$4,"")</f>
        <v/>
      </c>
      <c r="J9" s="181"/>
      <c r="K9" s="182">
        <f>$B$4</f>
        <v>43040</v>
      </c>
      <c r="L9" s="99">
        <f>(CALENDRIER!K4)</f>
        <v>0</v>
      </c>
      <c r="M9" s="247"/>
      <c r="N9" s="99"/>
    </row>
    <row r="10" spans="1:20" ht="15.75" customHeight="1" x14ac:dyDescent="0.2">
      <c r="A10" s="47">
        <v>42948</v>
      </c>
      <c r="B10" s="236">
        <f>DATE(YEAR(B9),MONTH(B9),2)</f>
        <v>43041</v>
      </c>
      <c r="C10" s="26"/>
      <c r="D10" s="26">
        <v>0.85416666666666696</v>
      </c>
      <c r="E10" s="48"/>
      <c r="F10" s="50">
        <f>DATE(YEAR(F9),MONTH(F9),2)</f>
        <v>43041</v>
      </c>
      <c r="G10" s="29">
        <f>(CALENDRIER!J5)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43041</v>
      </c>
      <c r="L10" s="91">
        <f>(CALENDRIER!K5)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43042</v>
      </c>
      <c r="C11" s="26"/>
      <c r="D11" s="26"/>
      <c r="E11" s="48"/>
      <c r="F11" s="50">
        <f t="shared" ref="F11:F36" si="3">F10+1</f>
        <v>43042</v>
      </c>
      <c r="G11" s="173">
        <f>(CALENDRIER!J6)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43042</v>
      </c>
      <c r="L11" s="91">
        <f>(CALENDRIER!K6)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43043</v>
      </c>
      <c r="C12" s="26"/>
      <c r="D12" s="25">
        <v>0.77083333333333404</v>
      </c>
      <c r="E12" s="48"/>
      <c r="F12" s="50">
        <f t="shared" si="3"/>
        <v>43043</v>
      </c>
      <c r="G12" s="173" t="str">
        <f>(CALENDRIER!J7)</f>
        <v>MATCH</v>
      </c>
      <c r="H12" s="106" t="str">
        <f t="shared" si="0"/>
        <v/>
      </c>
      <c r="I12" s="29" t="str">
        <f t="shared" si="1"/>
        <v/>
      </c>
      <c r="K12" s="88">
        <f t="shared" si="4"/>
        <v>43043</v>
      </c>
      <c r="L12" s="91">
        <f>(CALENDRIER!K7)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43044</v>
      </c>
      <c r="C13" s="26"/>
      <c r="D13" s="108"/>
      <c r="E13" s="48"/>
      <c r="F13" s="50">
        <f t="shared" si="3"/>
        <v>43044</v>
      </c>
      <c r="G13" s="173">
        <f>(CALENDRIER!J8)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43044</v>
      </c>
      <c r="L13" s="91">
        <f>(CALENDRIER!K8)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43045</v>
      </c>
      <c r="C14" s="26"/>
      <c r="D14" s="26">
        <v>0.812500000000001</v>
      </c>
      <c r="E14" s="48"/>
      <c r="F14" s="50">
        <f t="shared" si="3"/>
        <v>43045</v>
      </c>
      <c r="G14" s="173">
        <f>(CALENDRIER!J9)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43045</v>
      </c>
      <c r="L14" s="91">
        <f>(CALENDRIER!K9)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43046</v>
      </c>
      <c r="C15" s="26"/>
      <c r="D15" s="26">
        <v>0.812500000000001</v>
      </c>
      <c r="E15" s="48"/>
      <c r="F15" s="50">
        <f t="shared" si="3"/>
        <v>43046</v>
      </c>
      <c r="G15" s="173">
        <f>(CALENDRIER!J10)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43046</v>
      </c>
      <c r="L15" s="91">
        <f>(CALENDRIER!K10)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43047</v>
      </c>
      <c r="C16" s="26"/>
      <c r="D16" s="26">
        <v>0.85416666666666696</v>
      </c>
      <c r="E16" s="48"/>
      <c r="F16" s="50">
        <f t="shared" si="3"/>
        <v>43047</v>
      </c>
      <c r="G16" s="173">
        <f>(CALENDRIER!J11)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43047</v>
      </c>
      <c r="L16" s="91">
        <f>(CALENDRIER!K11)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43048</v>
      </c>
      <c r="C17" s="26"/>
      <c r="D17" s="26"/>
      <c r="E17" s="48"/>
      <c r="F17" s="50">
        <f t="shared" si="3"/>
        <v>43048</v>
      </c>
      <c r="G17" s="173">
        <f>(CALENDRIER!J12)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43048</v>
      </c>
      <c r="L17" s="91">
        <f>(CALENDRIER!K12)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43049</v>
      </c>
      <c r="C18" s="26"/>
      <c r="D18" s="25">
        <v>0.77083333333333404</v>
      </c>
      <c r="E18" s="48"/>
      <c r="F18" s="50">
        <f t="shared" si="3"/>
        <v>43049</v>
      </c>
      <c r="G18" s="173">
        <f>(CALENDRIER!J13)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43049</v>
      </c>
      <c r="L18" s="91">
        <f>(CALENDRIER!K13)</f>
        <v>0</v>
      </c>
      <c r="M18" s="90"/>
      <c r="N18" s="91"/>
    </row>
    <row r="19" spans="1:14" ht="15.75" customHeight="1" x14ac:dyDescent="0.2">
      <c r="A19" s="47">
        <v>43221</v>
      </c>
      <c r="B19" s="242">
        <f t="shared" si="2"/>
        <v>43050</v>
      </c>
      <c r="C19" s="74"/>
      <c r="D19" s="109"/>
      <c r="E19" s="48"/>
      <c r="F19" s="51">
        <f t="shared" si="3"/>
        <v>43050</v>
      </c>
      <c r="G19" s="173" t="str">
        <f>(CALENDRIER!J14)</f>
        <v>MATCH</v>
      </c>
      <c r="H19" s="106" t="str">
        <f t="shared" si="0"/>
        <v/>
      </c>
      <c r="I19" s="29" t="str">
        <f t="shared" si="1"/>
        <v/>
      </c>
      <c r="K19" s="51">
        <f t="shared" si="4"/>
        <v>43050</v>
      </c>
      <c r="L19" s="91">
        <f>(CALENDRIER!K14)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43051</v>
      </c>
      <c r="C20" s="26"/>
      <c r="D20" s="108"/>
      <c r="E20" s="48"/>
      <c r="F20" s="50">
        <f t="shared" si="3"/>
        <v>43051</v>
      </c>
      <c r="G20" s="173">
        <f>(CALENDRIER!J15)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43051</v>
      </c>
      <c r="L20" s="91">
        <f>(CALENDRIER!K15)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43052</v>
      </c>
      <c r="C21" s="26"/>
      <c r="D21" s="26">
        <v>0.812500000000001</v>
      </c>
      <c r="E21" s="48"/>
      <c r="F21" s="50">
        <f t="shared" si="3"/>
        <v>43052</v>
      </c>
      <c r="G21" s="173">
        <f>(CALENDRIER!J16)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43052</v>
      </c>
      <c r="L21" s="91">
        <f>(CALENDRIER!K16)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43053</v>
      </c>
      <c r="C22" s="26"/>
      <c r="D22" s="26">
        <v>0.812500000000001</v>
      </c>
      <c r="E22" s="48"/>
      <c r="F22" s="50">
        <f t="shared" si="3"/>
        <v>43053</v>
      </c>
      <c r="G22" s="173">
        <f>(CALENDRIER!J17)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43053</v>
      </c>
      <c r="L22" s="91">
        <f>(CALENDRIER!K17)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43054</v>
      </c>
      <c r="C23" s="26"/>
      <c r="D23" s="26">
        <v>0.85416666666666696</v>
      </c>
      <c r="E23" s="48"/>
      <c r="F23" s="50">
        <f t="shared" si="3"/>
        <v>43054</v>
      </c>
      <c r="G23" s="173">
        <f>(CALENDRIER!J18)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43054</v>
      </c>
      <c r="L23" s="91">
        <f>(CALENDRIER!K18)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43055</v>
      </c>
      <c r="C24" s="26"/>
      <c r="D24" s="26"/>
      <c r="E24" s="48"/>
      <c r="F24" s="50">
        <f t="shared" si="3"/>
        <v>43055</v>
      </c>
      <c r="G24" s="173">
        <f>(CALENDRIER!J19)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43055</v>
      </c>
      <c r="L24" s="91">
        <f>(CALENDRIER!K19)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43056</v>
      </c>
      <c r="C25" s="26"/>
      <c r="D25" s="25">
        <v>0.77083333333333404</v>
      </c>
      <c r="E25" s="48"/>
      <c r="F25" s="50">
        <f t="shared" si="3"/>
        <v>43056</v>
      </c>
      <c r="G25" s="173">
        <f>(CALENDRIER!J20)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43056</v>
      </c>
      <c r="L25" s="91">
        <f>(CALENDRIER!K20)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43057</v>
      </c>
      <c r="C26" s="26"/>
      <c r="D26" s="108"/>
      <c r="E26" s="48"/>
      <c r="F26" s="50">
        <f t="shared" si="3"/>
        <v>43057</v>
      </c>
      <c r="G26" s="173" t="str">
        <f>(CALENDRIER!J21)</f>
        <v>MATCH</v>
      </c>
      <c r="H26" s="106" t="str">
        <f t="shared" si="0"/>
        <v/>
      </c>
      <c r="I26" s="29" t="str">
        <f t="shared" si="1"/>
        <v/>
      </c>
      <c r="K26" s="88">
        <f t="shared" si="4"/>
        <v>43057</v>
      </c>
      <c r="L26" s="91">
        <f>(CALENDRIER!K21)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43058</v>
      </c>
      <c r="C27" s="26"/>
      <c r="D27" s="108"/>
      <c r="E27" s="48"/>
      <c r="F27" s="50">
        <f t="shared" si="3"/>
        <v>43058</v>
      </c>
      <c r="G27" s="173">
        <f>(CALENDRIER!J22)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43058</v>
      </c>
      <c r="L27" s="91">
        <f>(CALENDRIER!K22)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43059</v>
      </c>
      <c r="C28" s="26"/>
      <c r="D28" s="26">
        <v>0.812500000000001</v>
      </c>
      <c r="E28" s="48"/>
      <c r="F28" s="50">
        <f t="shared" si="3"/>
        <v>43059</v>
      </c>
      <c r="G28" s="173">
        <f>(CALENDRIER!J23)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43059</v>
      </c>
      <c r="L28" s="91">
        <f>(CALENDRIER!K23)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43060</v>
      </c>
      <c r="C29" s="26"/>
      <c r="D29" s="26">
        <v>0.812500000000001</v>
      </c>
      <c r="E29" s="48"/>
      <c r="F29" s="50">
        <f t="shared" si="3"/>
        <v>43060</v>
      </c>
      <c r="G29" s="173">
        <f>(CALENDRIER!J24)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43060</v>
      </c>
      <c r="L29" s="91">
        <f>(CALENDRIER!K24)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43061</v>
      </c>
      <c r="C30" s="26"/>
      <c r="D30" s="26">
        <v>0.85416666666666696</v>
      </c>
      <c r="E30" s="48"/>
      <c r="F30" s="50">
        <f t="shared" si="3"/>
        <v>43061</v>
      </c>
      <c r="G30" s="173">
        <f>(CALENDRIER!J25)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43061</v>
      </c>
      <c r="L30" s="91">
        <f>(CALENDRIER!K25)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43062</v>
      </c>
      <c r="C31" s="26"/>
      <c r="D31" s="26"/>
      <c r="E31" s="48"/>
      <c r="F31" s="50">
        <f t="shared" si="3"/>
        <v>43062</v>
      </c>
      <c r="G31" s="173">
        <f>(CALENDRIER!J26)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43062</v>
      </c>
      <c r="L31" s="91">
        <f>(CALENDRIER!K26)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43063</v>
      </c>
      <c r="C32" s="26"/>
      <c r="D32" s="25">
        <v>0.77083333333333404</v>
      </c>
      <c r="E32" s="48"/>
      <c r="F32" s="50">
        <f t="shared" si="3"/>
        <v>43063</v>
      </c>
      <c r="G32" s="173">
        <f>(CALENDRIER!J27)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43063</v>
      </c>
      <c r="L32" s="91">
        <f>(CALENDRIER!K27)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43064</v>
      </c>
      <c r="C33" s="26"/>
      <c r="D33" s="108"/>
      <c r="E33" s="48"/>
      <c r="F33" s="50">
        <f t="shared" si="3"/>
        <v>43064</v>
      </c>
      <c r="G33" s="173" t="str">
        <f>(CALENDRIER!J28)</f>
        <v>MATCH</v>
      </c>
      <c r="H33" s="106" t="str">
        <f t="shared" si="0"/>
        <v/>
      </c>
      <c r="I33" s="29" t="str">
        <f t="shared" si="1"/>
        <v/>
      </c>
      <c r="K33" s="88">
        <f t="shared" si="4"/>
        <v>43064</v>
      </c>
      <c r="L33" s="91">
        <f>(CALENDRIER!K28)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43065</v>
      </c>
      <c r="C34" s="26"/>
      <c r="D34" s="108"/>
      <c r="E34" s="48"/>
      <c r="F34" s="50">
        <f t="shared" si="3"/>
        <v>43065</v>
      </c>
      <c r="G34" s="173">
        <f>(CALENDRIER!J29)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43065</v>
      </c>
      <c r="L34" s="91">
        <f>(CALENDRIER!K29)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43066</v>
      </c>
      <c r="C35" s="26"/>
      <c r="D35" s="26">
        <v>0.812500000000001</v>
      </c>
      <c r="E35" s="48"/>
      <c r="F35" s="50">
        <f t="shared" si="3"/>
        <v>43066</v>
      </c>
      <c r="G35" s="173">
        <f>(CALENDRIER!J30)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43066</v>
      </c>
      <c r="L35" s="91">
        <f>(CALENDRIER!K30)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43067</v>
      </c>
      <c r="C36" s="26"/>
      <c r="D36" s="26">
        <v>0.812500000000001</v>
      </c>
      <c r="E36" s="48"/>
      <c r="F36" s="50">
        <f t="shared" si="3"/>
        <v>43067</v>
      </c>
      <c r="G36" s="173">
        <f>(CALENDRIER!J31)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43067</v>
      </c>
      <c r="L36" s="91">
        <f>(CALENDRIER!K31)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43068</v>
      </c>
      <c r="C37" s="26"/>
      <c r="D37" s="26">
        <v>0.85416666666666696</v>
      </c>
      <c r="E37" s="48"/>
      <c r="F37" s="52">
        <f>IF(OR(MONTH(F36)&lt;&gt;MONTH(F36+1),$B$4=59),REPT("",100),F36+1)</f>
        <v>43068</v>
      </c>
      <c r="G37" s="173">
        <f>(CALENDRIER!J32)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43068</v>
      </c>
      <c r="L37" s="91">
        <f>(CALENDRIER!K32)</f>
        <v>0</v>
      </c>
      <c r="M37" s="90"/>
      <c r="N37" s="91"/>
    </row>
    <row r="38" spans="1:14" ht="15.75" customHeight="1" x14ac:dyDescent="0.2">
      <c r="A38" s="47">
        <v>43800</v>
      </c>
      <c r="B38" s="239">
        <f>IF(MONTH(B36)&lt;&gt;MONTH(B36+2),REPT("",100),B37+1)</f>
        <v>43069</v>
      </c>
      <c r="C38" s="27"/>
      <c r="D38" s="111"/>
      <c r="E38" s="48"/>
      <c r="F38" s="53">
        <f>IF(MONTH(F36)&lt;&gt;MONTH(F36+2),REPT("",100),F37+1)</f>
        <v>43069</v>
      </c>
      <c r="G38" s="174">
        <f>(CALENDRIER!J33)</f>
        <v>0</v>
      </c>
      <c r="H38" s="107" t="str">
        <f t="shared" si="0"/>
        <v/>
      </c>
      <c r="I38" s="30" t="str">
        <f t="shared" si="1"/>
        <v/>
      </c>
      <c r="K38" s="94">
        <f>IF(MONTH(K36)&lt;&gt;MONTH(K36+2),REPT("",100),K37+1)</f>
        <v>43069</v>
      </c>
      <c r="L38" s="95">
        <f>(CALENDRIER!K33)</f>
        <v>0</v>
      </c>
      <c r="M38" s="96"/>
      <c r="N38" s="95"/>
    </row>
    <row r="39" spans="1:14" ht="15.75" hidden="1" customHeight="1" x14ac:dyDescent="0.2">
      <c r="A39" s="47">
        <v>43831</v>
      </c>
      <c r="B39" s="240" t="str">
        <f>IF(MONTH(B36)&lt;&gt;MONTH(B36+3),REPT("",100),B38+1)</f>
        <v/>
      </c>
      <c r="C39" s="207"/>
      <c r="D39" s="192"/>
      <c r="E39" s="48"/>
      <c r="F39" s="208" t="str">
        <f>IF(MONTH(F36)&lt;&gt;MONTH(F36+3),REPT("",100),F38+1)</f>
        <v/>
      </c>
      <c r="G39" s="174">
        <f>(CALENDRIER!J34)</f>
        <v>0</v>
      </c>
      <c r="H39" s="209" t="str">
        <f t="shared" si="0"/>
        <v/>
      </c>
      <c r="I39" s="174" t="str">
        <f t="shared" si="1"/>
        <v/>
      </c>
      <c r="K39" s="210" t="str">
        <f>IF(MONTH(K36)&lt;&gt;MONTH(K36+3),REPT("",100),K38+1)</f>
        <v/>
      </c>
      <c r="L39" s="211">
        <f>(CALENDRIER!K34)</f>
        <v>0</v>
      </c>
      <c r="M39" s="212"/>
      <c r="N39" s="213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9" x14ac:dyDescent="0.2">
      <c r="A97" s="47">
        <v>45597</v>
      </c>
      <c r="B97" s="2"/>
      <c r="E97" s="104"/>
    </row>
    <row r="98" spans="1:9" x14ac:dyDescent="0.2">
      <c r="A98" s="47">
        <v>45627</v>
      </c>
      <c r="B98" s="2"/>
      <c r="E98" s="104"/>
    </row>
    <row r="99" spans="1:9" x14ac:dyDescent="0.2">
      <c r="A99" s="47">
        <v>45658</v>
      </c>
      <c r="B99" s="2"/>
      <c r="E99" s="104"/>
    </row>
    <row r="100" spans="1:9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104"/>
    </row>
    <row r="107" spans="1:9" x14ac:dyDescent="0.2">
      <c r="A107" s="47">
        <v>45901</v>
      </c>
      <c r="E107" s="104"/>
    </row>
    <row r="108" spans="1:9" x14ac:dyDescent="0.2">
      <c r="A108" s="47">
        <v>45931</v>
      </c>
      <c r="E108" s="104"/>
    </row>
    <row r="109" spans="1:9" x14ac:dyDescent="0.2">
      <c r="A109" s="47">
        <v>45962</v>
      </c>
      <c r="E109" s="104"/>
    </row>
    <row r="110" spans="1:9" x14ac:dyDescent="0.2">
      <c r="A110" s="47">
        <v>45992</v>
      </c>
      <c r="E110" s="104"/>
    </row>
    <row r="111" spans="1:9" x14ac:dyDescent="0.2">
      <c r="A111" s="47">
        <v>46023</v>
      </c>
      <c r="E111" s="104"/>
    </row>
    <row r="112" spans="1:9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31" priority="50" stopIfTrue="1">
      <formula>MOD(MAX(K9),7)=1</formula>
    </cfRule>
  </conditionalFormatting>
  <conditionalFormatting sqref="K37:K39">
    <cfRule type="expression" dxfId="130" priority="51" stopIfTrue="1">
      <formula>AND(MOD(MAX(K37:K37),7)=1,MAX(K37:K37)&gt;30000)</formula>
    </cfRule>
  </conditionalFormatting>
  <conditionalFormatting sqref="H9:I39">
    <cfRule type="cellIs" dxfId="129" priority="47" operator="notEqual">
      <formula>$T$6</formula>
    </cfRule>
  </conditionalFormatting>
  <conditionalFormatting sqref="H13">
    <cfRule type="expression" dxfId="128" priority="46">
      <formula>$H$13&lt;&gt;$T$6</formula>
    </cfRule>
  </conditionalFormatting>
  <conditionalFormatting sqref="H14">
    <cfRule type="expression" dxfId="127" priority="45">
      <formula>$H$14&lt;&gt;$T$6</formula>
    </cfRule>
  </conditionalFormatting>
  <conditionalFormatting sqref="E9:E39">
    <cfRule type="expression" dxfId="126" priority="12">
      <formula>COUNTIF(Z,B9)</formula>
    </cfRule>
  </conditionalFormatting>
  <conditionalFormatting sqref="F9:F36">
    <cfRule type="expression" dxfId="125" priority="10" stopIfTrue="1">
      <formula>MOD(MAX(F9),7)=0</formula>
    </cfRule>
  </conditionalFormatting>
  <conditionalFormatting sqref="F37:F39">
    <cfRule type="expression" dxfId="124" priority="11" stopIfTrue="1">
      <formula>AND(MOD(MAX(F37:F37),7)=0,MAX(F37:F37)&gt;30000)</formula>
    </cfRule>
  </conditionalFormatting>
  <conditionalFormatting sqref="G9:G39">
    <cfRule type="expression" dxfId="123" priority="9">
      <formula>H9:H9&lt;&gt;$T$6</formula>
    </cfRule>
  </conditionalFormatting>
  <conditionalFormatting sqref="B9:B36">
    <cfRule type="expression" dxfId="122" priority="3" stopIfTrue="1">
      <formula>MOD(MAX(B9),7)=0</formula>
    </cfRule>
  </conditionalFormatting>
  <conditionalFormatting sqref="B37:B39">
    <cfRule type="expression" dxfId="121" priority="4" stopIfTrue="1">
      <formula>AND(MOD(MAX(B37:B37),7)=0,MAX(B37:B37)&gt;30000)</formula>
    </cfRule>
  </conditionalFormatting>
  <conditionalFormatting sqref="B9:B39">
    <cfRule type="expression" dxfId="120" priority="1">
      <formula>AND(MOD(MAX(B37:B37),7)=1,MAX(B37:B37)&gt;30000)</formula>
    </cfRule>
    <cfRule type="expression" dxfId="119" priority="2">
      <formula>MOD(MAX(B9),7)=1</formula>
    </cfRule>
  </conditionalFormatting>
  <dataValidations count="6">
    <dataValidation type="list" allowBlank="1" showInputMessage="1" sqref="D9:D39">
      <formula1>$A$437:$A$448</formula1>
    </dataValidation>
    <dataValidation type="list" allowBlank="1" showInputMessage="1" sqref="M9:M39 C9:C39">
      <formula1>$A$423:$A$449</formula1>
    </dataValidation>
    <dataValidation type="list" allowBlank="1" showInputMessage="1" sqref="N9:N39 I9:I39">
      <formula1>$A$6:$A$8</formula1>
    </dataValidation>
    <dataValidation type="list" allowBlank="1" showInputMessage="1" sqref="G39">
      <formula1>$A$403:$A$417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  <pageSetUpPr fitToPage="1"/>
  </sheetPr>
  <dimension ref="A1:T477"/>
  <sheetViews>
    <sheetView showGridLines="0" showZeros="0" topLeftCell="B13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S2" s="79">
        <v>0</v>
      </c>
    </row>
    <row r="3" spans="1:20" ht="7.5" customHeight="1" x14ac:dyDescent="0.2">
      <c r="J3" s="35"/>
    </row>
    <row r="4" spans="1:20" ht="27" customHeight="1" x14ac:dyDescent="0.2">
      <c r="B4" s="336">
        <f>DATE(YEAR(Novembre!B4),MONTH(Novembre!B4)+1,DAY(Novembre!B4))</f>
        <v>43070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S4" s="79" t="s">
        <v>62</v>
      </c>
      <c r="T4" s="80">
        <v>0.75</v>
      </c>
    </row>
    <row r="5" spans="1:20" ht="6" customHeight="1" x14ac:dyDescent="0.2">
      <c r="B5" s="36"/>
      <c r="G5" s="101"/>
    </row>
    <row r="6" spans="1:20" ht="15.75" customHeight="1" x14ac:dyDescent="0.2">
      <c r="A6" s="38" t="s">
        <v>34</v>
      </c>
      <c r="B6" s="287"/>
      <c r="M6" s="309">
        <f ca="1">NOW()</f>
        <v>42926.79723275463</v>
      </c>
      <c r="N6" s="310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5">
        <f>$B$4</f>
        <v>43070</v>
      </c>
      <c r="C9" s="25"/>
      <c r="D9" s="110">
        <v>0.77083333333333404</v>
      </c>
      <c r="E9" s="48"/>
      <c r="F9" s="49">
        <f>$B$4</f>
        <v>43070</v>
      </c>
      <c r="G9" s="28">
        <f>(CALENDRIER!L4)</f>
        <v>0</v>
      </c>
      <c r="H9" s="105" t="str">
        <f>IF(MID(G9,1,7)=$S$6,$T$4,"")</f>
        <v/>
      </c>
      <c r="I9" s="28" t="str">
        <f>IF(MID(G9,1,7)=$S$6,$S$4,"")</f>
        <v/>
      </c>
      <c r="K9" s="85">
        <f>$B$4</f>
        <v>43070</v>
      </c>
      <c r="L9" s="86">
        <f>(CALENDRIER!M4)</f>
        <v>0</v>
      </c>
      <c r="M9" s="87"/>
      <c r="N9" s="86"/>
    </row>
    <row r="10" spans="1:20" ht="15.75" customHeight="1" x14ac:dyDescent="0.2">
      <c r="A10" s="47">
        <v>42948</v>
      </c>
      <c r="B10" s="236">
        <f>DATE(YEAR(B9),MONTH(B9),2)</f>
        <v>43071</v>
      </c>
      <c r="C10" s="26"/>
      <c r="D10" s="108"/>
      <c r="E10" s="48"/>
      <c r="F10" s="50">
        <f>DATE(YEAR(F9),MONTH(F9),2)</f>
        <v>43071</v>
      </c>
      <c r="G10" s="29" t="str">
        <f>(CALENDRIER!L5)</f>
        <v>MATCH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43071</v>
      </c>
      <c r="L10" s="91">
        <f>(CALENDRIER!M4)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43072</v>
      </c>
      <c r="C11" s="26"/>
      <c r="D11" s="108"/>
      <c r="E11" s="48"/>
      <c r="F11" s="50">
        <f t="shared" ref="F11:F36" si="3">F10+1</f>
        <v>43072</v>
      </c>
      <c r="G11" s="173">
        <f>(CALENDRIER!L6)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43072</v>
      </c>
      <c r="L11" s="91">
        <f>(CALENDRIER!M5)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43073</v>
      </c>
      <c r="C12" s="26"/>
      <c r="D12" s="26">
        <v>0.812500000000001</v>
      </c>
      <c r="E12" s="48"/>
      <c r="F12" s="50">
        <f t="shared" si="3"/>
        <v>43073</v>
      </c>
      <c r="G12" s="173">
        <f>(CALENDRIER!L7)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43073</v>
      </c>
      <c r="L12" s="91">
        <f>(CALENDRIER!M6)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43074</v>
      </c>
      <c r="C13" s="26"/>
      <c r="D13" s="26">
        <v>0.812500000000001</v>
      </c>
      <c r="E13" s="48"/>
      <c r="F13" s="50">
        <f t="shared" si="3"/>
        <v>43074</v>
      </c>
      <c r="G13" s="173">
        <f>(CALENDRIER!L8)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43074</v>
      </c>
      <c r="L13" s="91">
        <f>(CALENDRIER!M7)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43075</v>
      </c>
      <c r="C14" s="26"/>
      <c r="D14" s="26">
        <v>0.85416666666666696</v>
      </c>
      <c r="E14" s="48"/>
      <c r="F14" s="50">
        <f t="shared" si="3"/>
        <v>43075</v>
      </c>
      <c r="G14" s="173">
        <f>(CALENDRIER!L9)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43075</v>
      </c>
      <c r="L14" s="91">
        <f>(CALENDRIER!M8)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43076</v>
      </c>
      <c r="C15" s="26"/>
      <c r="D15" s="26"/>
      <c r="E15" s="48"/>
      <c r="F15" s="50">
        <f t="shared" si="3"/>
        <v>43076</v>
      </c>
      <c r="G15" s="173">
        <f>(CALENDRIER!L10)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43076</v>
      </c>
      <c r="L15" s="91">
        <f>(CALENDRIER!M9)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43077</v>
      </c>
      <c r="C16" s="26"/>
      <c r="D16" s="25">
        <v>0.77083333333333404</v>
      </c>
      <c r="E16" s="48"/>
      <c r="F16" s="50">
        <f t="shared" si="3"/>
        <v>43077</v>
      </c>
      <c r="G16" s="173">
        <f>(CALENDRIER!L11)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43077</v>
      </c>
      <c r="L16" s="91">
        <f>(CALENDRIER!M10)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43078</v>
      </c>
      <c r="C17" s="26"/>
      <c r="D17" s="108"/>
      <c r="E17" s="48"/>
      <c r="F17" s="50">
        <f t="shared" si="3"/>
        <v>43078</v>
      </c>
      <c r="G17" s="173">
        <f>(CALENDRIER!L12)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43078</v>
      </c>
      <c r="L17" s="91">
        <f>(CALENDRIER!M11)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43079</v>
      </c>
      <c r="C18" s="26"/>
      <c r="D18" s="108"/>
      <c r="E18" s="48"/>
      <c r="F18" s="50">
        <f t="shared" si="3"/>
        <v>43079</v>
      </c>
      <c r="G18" s="173">
        <f>(CALENDRIER!L13)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43079</v>
      </c>
      <c r="L18" s="91">
        <f>(CALENDRIER!M12)</f>
        <v>0</v>
      </c>
      <c r="M18" s="90"/>
      <c r="N18" s="91"/>
    </row>
    <row r="19" spans="1:14" ht="15.75" customHeight="1" x14ac:dyDescent="0.2">
      <c r="A19" s="47">
        <v>43221</v>
      </c>
      <c r="B19" s="236">
        <f t="shared" si="2"/>
        <v>43080</v>
      </c>
      <c r="C19" s="26"/>
      <c r="D19" s="26">
        <v>0.812500000000001</v>
      </c>
      <c r="E19" s="48"/>
      <c r="F19" s="50">
        <f t="shared" si="3"/>
        <v>43080</v>
      </c>
      <c r="G19" s="173">
        <f>(CALENDRIER!L14)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43080</v>
      </c>
      <c r="L19" s="91">
        <f>(CALENDRIER!M13)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43081</v>
      </c>
      <c r="C20" s="26"/>
      <c r="D20" s="26">
        <v>0.812500000000001</v>
      </c>
      <c r="E20" s="48"/>
      <c r="F20" s="50">
        <f t="shared" si="3"/>
        <v>43081</v>
      </c>
      <c r="G20" s="173">
        <f>(CALENDRIER!L15)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43081</v>
      </c>
      <c r="L20" s="91">
        <f>(CALENDRIER!M14)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43082</v>
      </c>
      <c r="C21" s="26"/>
      <c r="D21" s="26">
        <v>0.85416666666666696</v>
      </c>
      <c r="E21" s="48"/>
      <c r="F21" s="50">
        <f t="shared" si="3"/>
        <v>43082</v>
      </c>
      <c r="G21" s="173">
        <f>(CALENDRIER!L16)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43082</v>
      </c>
      <c r="L21" s="91">
        <f>(CALENDRIER!M15)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43083</v>
      </c>
      <c r="C22" s="26"/>
      <c r="D22" s="26"/>
      <c r="E22" s="48"/>
      <c r="F22" s="50">
        <f t="shared" si="3"/>
        <v>43083</v>
      </c>
      <c r="G22" s="173">
        <f>(CALENDRIER!L17)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43083</v>
      </c>
      <c r="L22" s="91">
        <f>(CALENDRIER!M16)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43084</v>
      </c>
      <c r="C23" s="26"/>
      <c r="D23" s="25">
        <v>0.77083333333333404</v>
      </c>
      <c r="E23" s="48"/>
      <c r="F23" s="180">
        <f t="shared" si="3"/>
        <v>43084</v>
      </c>
      <c r="G23" s="173">
        <f>(CALENDRIER!L18)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43084</v>
      </c>
      <c r="L23" s="91">
        <f>(CALENDRIER!M17)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43085</v>
      </c>
      <c r="C24" s="26"/>
      <c r="D24" s="108"/>
      <c r="E24" s="48"/>
      <c r="F24" s="50">
        <f t="shared" si="3"/>
        <v>43085</v>
      </c>
      <c r="G24" s="173">
        <f>(CALENDRIER!L19)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43085</v>
      </c>
      <c r="L24" s="91">
        <f>(CALENDRIER!M18)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43086</v>
      </c>
      <c r="C25" s="26"/>
      <c r="D25" s="108"/>
      <c r="E25" s="48"/>
      <c r="F25" s="50">
        <f t="shared" si="3"/>
        <v>43086</v>
      </c>
      <c r="G25" s="173">
        <f>(CALENDRIER!L20)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43086</v>
      </c>
      <c r="L25" s="91">
        <f>(CALENDRIER!M19)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43087</v>
      </c>
      <c r="C26" s="26"/>
      <c r="D26" s="26">
        <v>0.812500000000001</v>
      </c>
      <c r="E26" s="48"/>
      <c r="F26" s="50">
        <f t="shared" si="3"/>
        <v>43087</v>
      </c>
      <c r="G26" s="173">
        <f>(CALENDRIER!L21)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43087</v>
      </c>
      <c r="L26" s="91">
        <f>(CALENDRIER!M20)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43088</v>
      </c>
      <c r="C27" s="26"/>
      <c r="D27" s="26">
        <v>0.812500000000001</v>
      </c>
      <c r="E27" s="48"/>
      <c r="F27" s="50">
        <f t="shared" si="3"/>
        <v>43088</v>
      </c>
      <c r="G27" s="173">
        <f>(CALENDRIER!L22)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43088</v>
      </c>
      <c r="L27" s="91">
        <f>(CALENDRIER!M21)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43089</v>
      </c>
      <c r="C28" s="26"/>
      <c r="D28" s="26">
        <v>0.85416666666666696</v>
      </c>
      <c r="E28" s="48"/>
      <c r="F28" s="50">
        <f t="shared" si="3"/>
        <v>43089</v>
      </c>
      <c r="G28" s="173">
        <f>(CALENDRIER!L23)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43089</v>
      </c>
      <c r="L28" s="91">
        <f>(CALENDRIER!M22)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43090</v>
      </c>
      <c r="C29" s="26"/>
      <c r="D29" s="26"/>
      <c r="E29" s="48"/>
      <c r="F29" s="50">
        <f t="shared" si="3"/>
        <v>43090</v>
      </c>
      <c r="G29" s="173">
        <f>(CALENDRIER!L24)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43090</v>
      </c>
      <c r="L29" s="91">
        <f>(CALENDRIER!M23)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43091</v>
      </c>
      <c r="C30" s="26"/>
      <c r="D30" s="25">
        <v>0.77083333333333404</v>
      </c>
      <c r="E30" s="48"/>
      <c r="F30" s="50">
        <f t="shared" si="3"/>
        <v>43091</v>
      </c>
      <c r="G30" s="173">
        <f>(CALENDRIER!L25)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43091</v>
      </c>
      <c r="L30" s="91">
        <f>(CALENDRIER!M24)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43092</v>
      </c>
      <c r="C31" s="26"/>
      <c r="D31" s="108"/>
      <c r="E31" s="48"/>
      <c r="F31" s="50">
        <f t="shared" si="3"/>
        <v>43092</v>
      </c>
      <c r="G31" s="173">
        <f>(CALENDRIER!L26)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43092</v>
      </c>
      <c r="L31" s="91">
        <f>(CALENDRIER!M25)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43093</v>
      </c>
      <c r="C32" s="26"/>
      <c r="D32" s="108"/>
      <c r="E32" s="48"/>
      <c r="F32" s="50">
        <f t="shared" si="3"/>
        <v>43093</v>
      </c>
      <c r="G32" s="173">
        <f>(CALENDRIER!L27)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43093</v>
      </c>
      <c r="L32" s="91">
        <f>(CALENDRIER!M26)</f>
        <v>0</v>
      </c>
      <c r="M32" s="90"/>
      <c r="N32" s="91"/>
    </row>
    <row r="33" spans="1:14" ht="15.75" customHeight="1" x14ac:dyDescent="0.2">
      <c r="A33" s="47">
        <v>43647</v>
      </c>
      <c r="B33" s="237">
        <f t="shared" si="2"/>
        <v>43094</v>
      </c>
      <c r="C33" s="74"/>
      <c r="D33" s="109"/>
      <c r="E33" s="48"/>
      <c r="F33" s="51">
        <f t="shared" si="3"/>
        <v>43094</v>
      </c>
      <c r="G33" s="249">
        <f>(CALENDRIER!L28)</f>
        <v>0</v>
      </c>
      <c r="H33" s="250" t="str">
        <f t="shared" si="0"/>
        <v/>
      </c>
      <c r="I33" s="115" t="str">
        <f t="shared" si="1"/>
        <v/>
      </c>
      <c r="J33" s="181"/>
      <c r="K33" s="51">
        <f t="shared" si="4"/>
        <v>43094</v>
      </c>
      <c r="L33" s="89">
        <f>(CALENDRIER!M27)</f>
        <v>0</v>
      </c>
      <c r="M33" s="248"/>
      <c r="N33" s="89"/>
    </row>
    <row r="34" spans="1:14" ht="15.75" customHeight="1" x14ac:dyDescent="0.2">
      <c r="A34" s="47">
        <v>43678</v>
      </c>
      <c r="B34" s="236">
        <f t="shared" si="2"/>
        <v>43095</v>
      </c>
      <c r="C34" s="26"/>
      <c r="D34" s="26"/>
      <c r="E34" s="48"/>
      <c r="F34" s="50">
        <f t="shared" si="3"/>
        <v>43095</v>
      </c>
      <c r="G34" s="173">
        <f>(CALENDRIER!L29)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43095</v>
      </c>
      <c r="L34" s="91">
        <f>(CALENDRIER!M28)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43096</v>
      </c>
      <c r="C35" s="26"/>
      <c r="D35" s="26"/>
      <c r="E35" s="48"/>
      <c r="F35" s="50">
        <f t="shared" si="3"/>
        <v>43096</v>
      </c>
      <c r="G35" s="173">
        <f>(CALENDRIER!L30)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43096</v>
      </c>
      <c r="L35" s="91">
        <f>(CALENDRIER!M29)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43097</v>
      </c>
      <c r="C36" s="26"/>
      <c r="D36" s="26"/>
      <c r="E36" s="48"/>
      <c r="F36" s="50">
        <f t="shared" si="3"/>
        <v>43097</v>
      </c>
      <c r="G36" s="173">
        <f>(CALENDRIER!L31)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43097</v>
      </c>
      <c r="L36" s="91">
        <f>(CALENDRIER!M30)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43098</v>
      </c>
      <c r="C37" s="26"/>
      <c r="D37" s="25"/>
      <c r="E37" s="48"/>
      <c r="F37" s="52">
        <f>IF(OR(MONTH(F36)&lt;&gt;MONTH(F36+1),$B$4=59),REPT("",100),F36+1)</f>
        <v>43098</v>
      </c>
      <c r="G37" s="173">
        <f>(CALENDRIER!L32)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43098</v>
      </c>
      <c r="L37" s="91">
        <f>(CALENDRIER!M31)</f>
        <v>0</v>
      </c>
      <c r="M37" s="90"/>
      <c r="N37" s="91"/>
    </row>
    <row r="38" spans="1:14" ht="15.75" customHeight="1" x14ac:dyDescent="0.2">
      <c r="A38" s="47">
        <v>43800</v>
      </c>
      <c r="B38" s="238">
        <f>IF(MONTH(B36)&lt;&gt;MONTH(B36+2),REPT("",100),B37+1)</f>
        <v>43099</v>
      </c>
      <c r="C38" s="26"/>
      <c r="D38" s="108"/>
      <c r="E38" s="48"/>
      <c r="F38" s="52">
        <f>IF(MONTH(F36)&lt;&gt;MONTH(F36+2),REPT("",100),F37+1)</f>
        <v>43099</v>
      </c>
      <c r="G38" s="173">
        <f>(CALENDRIER!L33)</f>
        <v>0</v>
      </c>
      <c r="H38" s="106" t="str">
        <f t="shared" si="0"/>
        <v/>
      </c>
      <c r="I38" s="29" t="str">
        <f t="shared" si="1"/>
        <v/>
      </c>
      <c r="K38" s="93">
        <f>IF(MONTH(K36)&lt;&gt;MONTH(K36+2),REPT("",100),K37+1)</f>
        <v>43099</v>
      </c>
      <c r="L38" s="91">
        <f>(CALENDRIER!M32)</f>
        <v>0</v>
      </c>
      <c r="M38" s="90"/>
      <c r="N38" s="91"/>
    </row>
    <row r="39" spans="1:14" ht="15.75" customHeight="1" x14ac:dyDescent="0.2">
      <c r="A39" s="47">
        <v>43831</v>
      </c>
      <c r="B39" s="239">
        <f>IF(MONTH(B36)&lt;&gt;MONTH(B36+3),REPT("",100),B38+1)</f>
        <v>43100</v>
      </c>
      <c r="C39" s="27"/>
      <c r="D39" s="111"/>
      <c r="E39" s="48"/>
      <c r="F39" s="53">
        <f>IF(MONTH(F36)&lt;&gt;MONTH(F36+3),REPT("",100),F38+1)</f>
        <v>43100</v>
      </c>
      <c r="G39" s="174">
        <f>(CALENDRIER!L34)</f>
        <v>0</v>
      </c>
      <c r="H39" s="107" t="str">
        <f t="shared" si="0"/>
        <v/>
      </c>
      <c r="I39" s="30" t="str">
        <f t="shared" si="1"/>
        <v/>
      </c>
      <c r="K39" s="94">
        <f>IF(MONTH(K36)&lt;&gt;MONTH(K36+3),REPT("",100),K38+1)</f>
        <v>43100</v>
      </c>
      <c r="L39" s="95">
        <f>(CALENDRIER!M33)</f>
        <v>0</v>
      </c>
      <c r="M39" s="96"/>
      <c r="N39" s="95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9" x14ac:dyDescent="0.2">
      <c r="A97" s="47">
        <v>45597</v>
      </c>
      <c r="B97" s="2"/>
      <c r="E97" s="104"/>
    </row>
    <row r="98" spans="1:9" x14ac:dyDescent="0.2">
      <c r="A98" s="47">
        <v>45627</v>
      </c>
      <c r="B98" s="2"/>
      <c r="E98" s="104"/>
    </row>
    <row r="99" spans="1:9" x14ac:dyDescent="0.2">
      <c r="A99" s="47">
        <v>45658</v>
      </c>
      <c r="B99" s="2"/>
      <c r="E99" s="104"/>
    </row>
    <row r="100" spans="1:9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104"/>
    </row>
    <row r="107" spans="1:9" x14ac:dyDescent="0.2">
      <c r="A107" s="47">
        <v>45901</v>
      </c>
      <c r="E107" s="104"/>
    </row>
    <row r="108" spans="1:9" x14ac:dyDescent="0.2">
      <c r="A108" s="47">
        <v>45931</v>
      </c>
      <c r="E108" s="104"/>
    </row>
    <row r="109" spans="1:9" x14ac:dyDescent="0.2">
      <c r="A109" s="47">
        <v>45962</v>
      </c>
      <c r="E109" s="104"/>
    </row>
    <row r="110" spans="1:9" x14ac:dyDescent="0.2">
      <c r="A110" s="47">
        <v>45992</v>
      </c>
      <c r="E110" s="104"/>
    </row>
    <row r="111" spans="1:9" x14ac:dyDescent="0.2">
      <c r="A111" s="47">
        <v>46023</v>
      </c>
      <c r="E111" s="104"/>
    </row>
    <row r="112" spans="1:9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18" priority="50" stopIfTrue="1">
      <formula>MOD(MAX(K9),7)=1</formula>
    </cfRule>
  </conditionalFormatting>
  <conditionalFormatting sqref="K37:K39">
    <cfRule type="expression" dxfId="117" priority="51" stopIfTrue="1">
      <formula>AND(MOD(MAX(K37:K37),7)=1,MAX(K37:K37)&gt;30000)</formula>
    </cfRule>
  </conditionalFormatting>
  <conditionalFormatting sqref="H9:I39">
    <cfRule type="cellIs" dxfId="116" priority="47" operator="notEqual">
      <formula>$T$6</formula>
    </cfRule>
  </conditionalFormatting>
  <conditionalFormatting sqref="H13">
    <cfRule type="expression" dxfId="115" priority="46">
      <formula>$H$13&lt;&gt;$T$6</formula>
    </cfRule>
  </conditionalFormatting>
  <conditionalFormatting sqref="H14">
    <cfRule type="expression" dxfId="114" priority="45">
      <formula>$H$14&lt;&gt;$T$6</formula>
    </cfRule>
  </conditionalFormatting>
  <conditionalFormatting sqref="E9:E39">
    <cfRule type="expression" dxfId="113" priority="12">
      <formula>COUNTIF(Z,B9)</formula>
    </cfRule>
  </conditionalFormatting>
  <conditionalFormatting sqref="F9:F36">
    <cfRule type="expression" dxfId="112" priority="10" stopIfTrue="1">
      <formula>MOD(MAX(F9),7)=0</formula>
    </cfRule>
  </conditionalFormatting>
  <conditionalFormatting sqref="F37:F39">
    <cfRule type="expression" dxfId="111" priority="11" stopIfTrue="1">
      <formula>AND(MOD(MAX(F37:F37),7)=0,MAX(F37:F37)&gt;30000)</formula>
    </cfRule>
  </conditionalFormatting>
  <conditionalFormatting sqref="G9:G39">
    <cfRule type="expression" dxfId="110" priority="9">
      <formula>H9:H9&lt;&gt;$T$6</formula>
    </cfRule>
  </conditionalFormatting>
  <conditionalFormatting sqref="B9:B36">
    <cfRule type="expression" dxfId="109" priority="3" stopIfTrue="1">
      <formula>MOD(MAX(B9),7)=0</formula>
    </cfRule>
  </conditionalFormatting>
  <conditionalFormatting sqref="B37:B39">
    <cfRule type="expression" dxfId="108" priority="4" stopIfTrue="1">
      <formula>AND(MOD(MAX(B37:B37),7)=0,MAX(B37:B37)&gt;30000)</formula>
    </cfRule>
  </conditionalFormatting>
  <conditionalFormatting sqref="B9:B39">
    <cfRule type="expression" dxfId="107" priority="1">
      <formula>AND(MOD(MAX(B37:B37),7)=1,MAX(B37:B37)&gt;30000)</formula>
    </cfRule>
    <cfRule type="expression" dxfId="106" priority="2">
      <formula>MOD(MAX(B9),7)=1</formula>
    </cfRule>
  </conditionalFormatting>
  <dataValidations count="6">
    <dataValidation type="list" allowBlank="1" showInputMessage="1" sqref="G39">
      <formula1>$A$403:$A$417</formula1>
    </dataValidation>
    <dataValidation type="list" allowBlank="1" showInputMessage="1" sqref="N9:N39 I9:I39">
      <formula1>$A$6:$A$8</formula1>
    </dataValidation>
    <dataValidation type="list" allowBlank="1" showInputMessage="1" sqref="M9:M39 C9:C39">
      <formula1>$A$423:$A$449</formula1>
    </dataValidation>
    <dataValidation type="list" allowBlank="1" showInputMessage="1" sqref="D9:D39">
      <formula1>$A$437:$A$448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13"/>
      <c r="S2" s="79">
        <v>0</v>
      </c>
    </row>
    <row r="3" spans="1:20" ht="7.5" customHeight="1" x14ac:dyDescent="0.2">
      <c r="J3" s="35"/>
      <c r="P3" s="7"/>
    </row>
    <row r="4" spans="1:20" ht="27" customHeight="1" x14ac:dyDescent="0.2">
      <c r="B4" s="336">
        <f>DATE(YEAR(Décembre!B4),MONTH(Décembre!B4)+1,DAY(Décembre!B4))</f>
        <v>43101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8"/>
      <c r="S4" s="79" t="s">
        <v>62</v>
      </c>
      <c r="T4" s="80">
        <v>0.75</v>
      </c>
    </row>
    <row r="5" spans="1:20" ht="6" customHeight="1" x14ac:dyDescent="0.2">
      <c r="B5" s="71"/>
      <c r="P5" s="8"/>
    </row>
    <row r="6" spans="1:20" ht="15.75" customHeight="1" x14ac:dyDescent="0.2">
      <c r="A6" s="38" t="s">
        <v>34</v>
      </c>
      <c r="B6" s="287"/>
      <c r="G6" s="101"/>
      <c r="M6" s="309">
        <f ca="1">NOW()</f>
        <v>42926.79723275463</v>
      </c>
      <c r="N6" s="310"/>
      <c r="P6" s="8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10"/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41">
        <f>$B$4</f>
        <v>43101</v>
      </c>
      <c r="C9" s="73"/>
      <c r="D9" s="109"/>
      <c r="E9" s="48"/>
      <c r="F9" s="182">
        <f>$B$4</f>
        <v>43101</v>
      </c>
      <c r="G9" s="245">
        <f>(CALENDRIER!N4)</f>
        <v>0</v>
      </c>
      <c r="H9" s="246" t="str">
        <f>IF(MID(G9,1,7)=$S$6,$T$4,"")</f>
        <v/>
      </c>
      <c r="I9" s="245" t="str">
        <f>IF(MID(G9,1,7)=$S$6,$S$4,"")</f>
        <v/>
      </c>
      <c r="J9" s="181"/>
      <c r="K9" s="182">
        <f>$B$4</f>
        <v>43101</v>
      </c>
      <c r="L9" s="99">
        <f>(CALENDRIER!O4)</f>
        <v>0</v>
      </c>
      <c r="M9" s="247"/>
      <c r="N9" s="99"/>
    </row>
    <row r="10" spans="1:20" ht="15.75" customHeight="1" x14ac:dyDescent="0.2">
      <c r="A10" s="47">
        <v>42948</v>
      </c>
      <c r="B10" s="236">
        <f>DATE(YEAR(B9),MONTH(B9),2)</f>
        <v>43102</v>
      </c>
      <c r="C10" s="26"/>
      <c r="D10" s="26"/>
      <c r="E10" s="48"/>
      <c r="F10" s="50">
        <f>DATE(YEAR(F9),MONTH(F9),2)</f>
        <v>43102</v>
      </c>
      <c r="G10" s="173">
        <f>(CALENDRIER!N5)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43102</v>
      </c>
      <c r="L10" s="91">
        <f>(CALENDRIER!O5)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43103</v>
      </c>
      <c r="C11" s="26"/>
      <c r="D11" s="26"/>
      <c r="E11" s="48"/>
      <c r="F11" s="50">
        <f t="shared" ref="F11:F36" si="3">F10+1</f>
        <v>43103</v>
      </c>
      <c r="G11" s="173">
        <f>(CALENDRIER!N6)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43103</v>
      </c>
      <c r="L11" s="91">
        <f>(CALENDRIER!O6)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43104</v>
      </c>
      <c r="C12" s="26"/>
      <c r="D12" s="26"/>
      <c r="E12" s="48"/>
      <c r="F12" s="50">
        <f t="shared" si="3"/>
        <v>43104</v>
      </c>
      <c r="G12" s="173">
        <f>(CALENDRIER!N7)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43104</v>
      </c>
      <c r="L12" s="91">
        <f>(CALENDRIER!O7)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43105</v>
      </c>
      <c r="C13" s="26"/>
      <c r="D13" s="25"/>
      <c r="E13" s="48"/>
      <c r="F13" s="50">
        <f t="shared" si="3"/>
        <v>43105</v>
      </c>
      <c r="G13" s="173">
        <f>(CALENDRIER!N8)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43105</v>
      </c>
      <c r="L13" s="91">
        <f>(CALENDRIER!O8)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43106</v>
      </c>
      <c r="C14" s="26"/>
      <c r="D14" s="110"/>
      <c r="E14" s="48"/>
      <c r="F14" s="50">
        <f t="shared" si="3"/>
        <v>43106</v>
      </c>
      <c r="G14" s="173">
        <f>(CALENDRIER!N9)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43106</v>
      </c>
      <c r="L14" s="91">
        <f>(CALENDRIER!O9)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43107</v>
      </c>
      <c r="C15" s="26"/>
      <c r="D15" s="108"/>
      <c r="E15" s="48"/>
      <c r="F15" s="50">
        <f t="shared" si="3"/>
        <v>43107</v>
      </c>
      <c r="G15" s="173">
        <f>(CALENDRIER!N10)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43107</v>
      </c>
      <c r="L15" s="91">
        <f>(CALENDRIER!O10)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43108</v>
      </c>
      <c r="C16" s="26"/>
      <c r="D16" s="26">
        <v>0.812500000000001</v>
      </c>
      <c r="E16" s="48"/>
      <c r="F16" s="50">
        <f t="shared" si="3"/>
        <v>43108</v>
      </c>
      <c r="G16" s="173">
        <f>(CALENDRIER!N11)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43108</v>
      </c>
      <c r="L16" s="91">
        <f>(CALENDRIER!O11)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43109</v>
      </c>
      <c r="C17" s="26"/>
      <c r="D17" s="26">
        <v>0.812500000000001</v>
      </c>
      <c r="E17" s="48"/>
      <c r="F17" s="50">
        <f t="shared" si="3"/>
        <v>43109</v>
      </c>
      <c r="G17" s="173">
        <f>(CALENDRIER!N12)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43109</v>
      </c>
      <c r="L17" s="91">
        <f>(CALENDRIER!O12)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43110</v>
      </c>
      <c r="C18" s="26"/>
      <c r="D18" s="26">
        <v>0.85416666666666696</v>
      </c>
      <c r="E18" s="48"/>
      <c r="F18" s="50">
        <f t="shared" si="3"/>
        <v>43110</v>
      </c>
      <c r="G18" s="173">
        <f>(CALENDRIER!N13)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43110</v>
      </c>
      <c r="L18" s="91">
        <f>(CALENDRIER!O13)</f>
        <v>0</v>
      </c>
      <c r="M18" s="90"/>
      <c r="N18" s="91"/>
    </row>
    <row r="19" spans="1:14" ht="15.75" customHeight="1" x14ac:dyDescent="0.2">
      <c r="A19" s="47">
        <v>43221</v>
      </c>
      <c r="B19" s="236">
        <f t="shared" si="2"/>
        <v>43111</v>
      </c>
      <c r="C19" s="26"/>
      <c r="D19" s="26"/>
      <c r="E19" s="48"/>
      <c r="F19" s="50">
        <f t="shared" si="3"/>
        <v>43111</v>
      </c>
      <c r="G19" s="173">
        <f>(CALENDRIER!N14)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43111</v>
      </c>
      <c r="L19" s="91">
        <f>(CALENDRIER!O14)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43112</v>
      </c>
      <c r="C20" s="26"/>
      <c r="D20" s="25">
        <v>0.77083333333333404</v>
      </c>
      <c r="E20" s="48"/>
      <c r="F20" s="50">
        <f t="shared" si="3"/>
        <v>43112</v>
      </c>
      <c r="G20" s="173">
        <f>(CALENDRIER!N15)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43112</v>
      </c>
      <c r="L20" s="91">
        <f>(CALENDRIER!O15)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43113</v>
      </c>
      <c r="C21" s="26"/>
      <c r="D21" s="110"/>
      <c r="E21" s="48"/>
      <c r="F21" s="50">
        <f t="shared" si="3"/>
        <v>43113</v>
      </c>
      <c r="G21" s="173">
        <f>(CALENDRIER!N16)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43113</v>
      </c>
      <c r="L21" s="91">
        <f>(CALENDRIER!O16)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43114</v>
      </c>
      <c r="C22" s="26"/>
      <c r="D22" s="108"/>
      <c r="E22" s="48"/>
      <c r="F22" s="50">
        <f t="shared" si="3"/>
        <v>43114</v>
      </c>
      <c r="G22" s="173">
        <f>(CALENDRIER!N17)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43114</v>
      </c>
      <c r="L22" s="91">
        <f>(CALENDRIER!O17)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43115</v>
      </c>
      <c r="C23" s="26"/>
      <c r="D23" s="26">
        <v>0.812500000000001</v>
      </c>
      <c r="E23" s="48"/>
      <c r="F23" s="50">
        <f t="shared" si="3"/>
        <v>43115</v>
      </c>
      <c r="G23" s="173">
        <f>(CALENDRIER!N18)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43115</v>
      </c>
      <c r="L23" s="91">
        <f>(CALENDRIER!O18)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43116</v>
      </c>
      <c r="C24" s="26"/>
      <c r="D24" s="26">
        <v>0.812500000000001</v>
      </c>
      <c r="E24" s="48"/>
      <c r="F24" s="50">
        <f t="shared" si="3"/>
        <v>43116</v>
      </c>
      <c r="G24" s="173">
        <f>(CALENDRIER!N19)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43116</v>
      </c>
      <c r="L24" s="91">
        <f>(CALENDRIER!O19)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43117</v>
      </c>
      <c r="C25" s="26"/>
      <c r="D25" s="26">
        <v>0.85416666666666696</v>
      </c>
      <c r="E25" s="48"/>
      <c r="F25" s="50">
        <f t="shared" si="3"/>
        <v>43117</v>
      </c>
      <c r="G25" s="173">
        <f>(CALENDRIER!N20)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43117</v>
      </c>
      <c r="L25" s="91">
        <f>(CALENDRIER!O20)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43118</v>
      </c>
      <c r="C26" s="26"/>
      <c r="D26" s="26"/>
      <c r="E26" s="48"/>
      <c r="F26" s="50">
        <f t="shared" si="3"/>
        <v>43118</v>
      </c>
      <c r="G26" s="173">
        <f>(CALENDRIER!N21)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43118</v>
      </c>
      <c r="L26" s="91">
        <f>(CALENDRIER!O21)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43119</v>
      </c>
      <c r="C27" s="26"/>
      <c r="D27" s="25">
        <v>0.77083333333333404</v>
      </c>
      <c r="E27" s="48"/>
      <c r="F27" s="50">
        <f t="shared" si="3"/>
        <v>43119</v>
      </c>
      <c r="G27" s="173">
        <f>(CALENDRIER!N22)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43119</v>
      </c>
      <c r="L27" s="91">
        <f>(CALENDRIER!O22)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43120</v>
      </c>
      <c r="C28" s="26"/>
      <c r="D28" s="110"/>
      <c r="E28" s="48"/>
      <c r="F28" s="50">
        <f t="shared" si="3"/>
        <v>43120</v>
      </c>
      <c r="G28" s="173">
        <f>(CALENDRIER!N23)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43120</v>
      </c>
      <c r="L28" s="91">
        <f>(CALENDRIER!O23)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43121</v>
      </c>
      <c r="C29" s="26"/>
      <c r="D29" s="108"/>
      <c r="E29" s="48"/>
      <c r="F29" s="50">
        <f t="shared" si="3"/>
        <v>43121</v>
      </c>
      <c r="G29" s="173">
        <f>(CALENDRIER!N24)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43121</v>
      </c>
      <c r="L29" s="91">
        <f>(CALENDRIER!O24)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43122</v>
      </c>
      <c r="C30" s="26"/>
      <c r="D30" s="26">
        <v>0.812500000000001</v>
      </c>
      <c r="E30" s="48"/>
      <c r="F30" s="50">
        <f t="shared" si="3"/>
        <v>43122</v>
      </c>
      <c r="G30" s="173">
        <f>(CALENDRIER!N25)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43122</v>
      </c>
      <c r="L30" s="91">
        <f>(CALENDRIER!O25)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43123</v>
      </c>
      <c r="C31" s="26"/>
      <c r="D31" s="26">
        <v>0.812500000000001</v>
      </c>
      <c r="E31" s="48"/>
      <c r="F31" s="50">
        <f t="shared" si="3"/>
        <v>43123</v>
      </c>
      <c r="G31" s="173">
        <f>(CALENDRIER!N26)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43123</v>
      </c>
      <c r="L31" s="91">
        <f>(CALENDRIER!O26)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43124</v>
      </c>
      <c r="C32" s="26"/>
      <c r="D32" s="26">
        <v>0.85416666666666696</v>
      </c>
      <c r="E32" s="48"/>
      <c r="F32" s="50">
        <f t="shared" si="3"/>
        <v>43124</v>
      </c>
      <c r="G32" s="173">
        <f>(CALENDRIER!N27)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43124</v>
      </c>
      <c r="L32" s="91">
        <f>(CALENDRIER!O27)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43125</v>
      </c>
      <c r="C33" s="26"/>
      <c r="D33" s="26"/>
      <c r="E33" s="48"/>
      <c r="F33" s="50">
        <f t="shared" si="3"/>
        <v>43125</v>
      </c>
      <c r="G33" s="173">
        <f>(CALENDRIER!N28)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43125</v>
      </c>
      <c r="L33" s="91">
        <f>(CALENDRIER!O28)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43126</v>
      </c>
      <c r="C34" s="26"/>
      <c r="D34" s="25">
        <v>0.77083333333333404</v>
      </c>
      <c r="E34" s="48"/>
      <c r="F34" s="50">
        <f t="shared" si="3"/>
        <v>43126</v>
      </c>
      <c r="G34" s="173">
        <f>(CALENDRIER!N29)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43126</v>
      </c>
      <c r="L34" s="91">
        <f>(CALENDRIER!O29)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43127</v>
      </c>
      <c r="C35" s="26"/>
      <c r="D35" s="110"/>
      <c r="E35" s="48"/>
      <c r="F35" s="50">
        <f t="shared" si="3"/>
        <v>43127</v>
      </c>
      <c r="G35" s="173">
        <f>(CALENDRIER!N30)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43127</v>
      </c>
      <c r="L35" s="91">
        <f>(CALENDRIER!O30)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43128</v>
      </c>
      <c r="C36" s="26"/>
      <c r="D36" s="108"/>
      <c r="E36" s="48"/>
      <c r="F36" s="50">
        <f t="shared" si="3"/>
        <v>43128</v>
      </c>
      <c r="G36" s="173">
        <f>(CALENDRIER!N31)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43128</v>
      </c>
      <c r="L36" s="91">
        <f>(CALENDRIER!O31)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43129</v>
      </c>
      <c r="C37" s="26"/>
      <c r="D37" s="25">
        <v>0.812500000000001</v>
      </c>
      <c r="E37" s="48"/>
      <c r="F37" s="52">
        <f>IF(OR(MONTH(F36)&lt;&gt;MONTH(F36+1),$B$4=59),REPT("",100),F36+1)</f>
        <v>43129</v>
      </c>
      <c r="G37" s="173">
        <f>(CALENDRIER!N32)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43129</v>
      </c>
      <c r="L37" s="91">
        <f>(CALENDRIER!O32)</f>
        <v>0</v>
      </c>
      <c r="M37" s="90"/>
      <c r="N37" s="91"/>
    </row>
    <row r="38" spans="1:14" ht="15.75" customHeight="1" x14ac:dyDescent="0.2">
      <c r="A38" s="47">
        <v>43800</v>
      </c>
      <c r="B38" s="238">
        <f>IF(MONTH(B36)&lt;&gt;MONTH(B36+2),REPT("",100),B37+1)</f>
        <v>43130</v>
      </c>
      <c r="C38" s="26"/>
      <c r="D38" s="26">
        <v>0.812500000000001</v>
      </c>
      <c r="E38" s="48"/>
      <c r="F38" s="52">
        <f>IF(MONTH(F36)&lt;&gt;MONTH(F36+2),REPT("",100),F37+1)</f>
        <v>43130</v>
      </c>
      <c r="G38" s="173">
        <f>(CALENDRIER!N33)</f>
        <v>0</v>
      </c>
      <c r="H38" s="106" t="str">
        <f t="shared" si="0"/>
        <v/>
      </c>
      <c r="I38" s="29" t="str">
        <f t="shared" si="1"/>
        <v/>
      </c>
      <c r="K38" s="93">
        <f>IF(MONTH(K36)&lt;&gt;MONTH(K36+2),REPT("",100),K37+1)</f>
        <v>43130</v>
      </c>
      <c r="L38" s="91">
        <f>(CALENDRIER!O33)</f>
        <v>0</v>
      </c>
      <c r="M38" s="90"/>
      <c r="N38" s="91"/>
    </row>
    <row r="39" spans="1:14" ht="15.75" customHeight="1" x14ac:dyDescent="0.2">
      <c r="A39" s="47">
        <v>43831</v>
      </c>
      <c r="B39" s="239">
        <f>IF(MONTH(B36)&lt;&gt;MONTH(B36+3),REPT("",100),B38+1)</f>
        <v>43131</v>
      </c>
      <c r="C39" s="27"/>
      <c r="D39" s="27">
        <v>0.85416666666666696</v>
      </c>
      <c r="E39" s="48"/>
      <c r="F39" s="53">
        <f>IF(MONTH(F36)&lt;&gt;MONTH(F36+3),REPT("",100),F38+1)</f>
        <v>43131</v>
      </c>
      <c r="G39" s="174">
        <f>(CALENDRIER!N34)</f>
        <v>0</v>
      </c>
      <c r="H39" s="107" t="str">
        <f t="shared" si="0"/>
        <v/>
      </c>
      <c r="I39" s="30" t="str">
        <f t="shared" si="1"/>
        <v/>
      </c>
      <c r="K39" s="94">
        <f>IF(MONTH(K36)&lt;&gt;MONTH(K36+3),REPT("",100),K38+1)</f>
        <v>43131</v>
      </c>
      <c r="L39" s="95">
        <f>(CALENDRIER!O34)</f>
        <v>0</v>
      </c>
      <c r="M39" s="96"/>
      <c r="N39" s="95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9" x14ac:dyDescent="0.2">
      <c r="A97" s="47">
        <v>45597</v>
      </c>
      <c r="B97" s="2"/>
      <c r="E97" s="104"/>
    </row>
    <row r="98" spans="1:9" x14ac:dyDescent="0.2">
      <c r="A98" s="47">
        <v>45627</v>
      </c>
      <c r="B98" s="2"/>
      <c r="E98" s="104"/>
    </row>
    <row r="99" spans="1:9" x14ac:dyDescent="0.2">
      <c r="A99" s="47">
        <v>45658</v>
      </c>
      <c r="B99" s="2"/>
      <c r="E99" s="104"/>
    </row>
    <row r="100" spans="1:9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104"/>
    </row>
    <row r="107" spans="1:9" x14ac:dyDescent="0.2">
      <c r="A107" s="47">
        <v>45901</v>
      </c>
      <c r="E107" s="104"/>
    </row>
    <row r="108" spans="1:9" x14ac:dyDescent="0.2">
      <c r="A108" s="47">
        <v>45931</v>
      </c>
      <c r="E108" s="104"/>
    </row>
    <row r="109" spans="1:9" x14ac:dyDescent="0.2">
      <c r="A109" s="47">
        <v>45962</v>
      </c>
      <c r="E109" s="104"/>
    </row>
    <row r="110" spans="1:9" x14ac:dyDescent="0.2">
      <c r="A110" s="47">
        <v>45992</v>
      </c>
      <c r="E110" s="104"/>
    </row>
    <row r="111" spans="1:9" x14ac:dyDescent="0.2">
      <c r="A111" s="47">
        <v>46023</v>
      </c>
      <c r="E111" s="104"/>
    </row>
    <row r="112" spans="1:9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105" priority="50" stopIfTrue="1">
      <formula>MOD(MAX(K9),7)=1</formula>
    </cfRule>
  </conditionalFormatting>
  <conditionalFormatting sqref="K37:K39">
    <cfRule type="expression" dxfId="104" priority="51" stopIfTrue="1">
      <formula>AND(MOD(MAX(K37:K37),7)=1,MAX(K37:K37)&gt;30000)</formula>
    </cfRule>
  </conditionalFormatting>
  <conditionalFormatting sqref="H9:I39">
    <cfRule type="cellIs" dxfId="103" priority="47" operator="notEqual">
      <formula>$T$6</formula>
    </cfRule>
  </conditionalFormatting>
  <conditionalFormatting sqref="H13">
    <cfRule type="expression" dxfId="102" priority="46">
      <formula>$H$13&lt;&gt;$T$6</formula>
    </cfRule>
  </conditionalFormatting>
  <conditionalFormatting sqref="H14">
    <cfRule type="expression" dxfId="101" priority="45">
      <formula>$H$14&lt;&gt;$T$6</formula>
    </cfRule>
  </conditionalFormatting>
  <conditionalFormatting sqref="E9:E39">
    <cfRule type="expression" dxfId="100" priority="12">
      <formula>COUNTIF(Z,B9)</formula>
    </cfRule>
  </conditionalFormatting>
  <conditionalFormatting sqref="F9:F36">
    <cfRule type="expression" dxfId="99" priority="10" stopIfTrue="1">
      <formula>MOD(MAX(F9),7)=0</formula>
    </cfRule>
  </conditionalFormatting>
  <conditionalFormatting sqref="F37:F39">
    <cfRule type="expression" dxfId="98" priority="11" stopIfTrue="1">
      <formula>AND(MOD(MAX(F37:F37),7)=0,MAX(F37:F37)&gt;30000)</formula>
    </cfRule>
  </conditionalFormatting>
  <conditionalFormatting sqref="G9:G39">
    <cfRule type="expression" dxfId="97" priority="9">
      <formula>H9:H9&lt;&gt;$T$6</formula>
    </cfRule>
  </conditionalFormatting>
  <conditionalFormatting sqref="B9:B36">
    <cfRule type="expression" dxfId="96" priority="3" stopIfTrue="1">
      <formula>MOD(MAX(B9),7)=0</formula>
    </cfRule>
  </conditionalFormatting>
  <conditionalFormatting sqref="B37:B39">
    <cfRule type="expression" dxfId="95" priority="4" stopIfTrue="1">
      <formula>AND(MOD(MAX(B37:B37),7)=0,MAX(B37:B37)&gt;30000)</formula>
    </cfRule>
  </conditionalFormatting>
  <conditionalFormatting sqref="B9:B39">
    <cfRule type="expression" dxfId="94" priority="1">
      <formula>AND(MOD(MAX(B37:B37),7)=1,MAX(B37:B37)&gt;30000)</formula>
    </cfRule>
    <cfRule type="expression" dxfId="93" priority="2">
      <formula>MOD(MAX(B9),7)=1</formula>
    </cfRule>
  </conditionalFormatting>
  <dataValidations count="6">
    <dataValidation type="list" allowBlank="1" showInputMessage="1" sqref="G39">
      <formula1>$A$403:$A$417</formula1>
    </dataValidation>
    <dataValidation type="list" allowBlank="1" showInputMessage="1" sqref="N9:N39 I9:I39">
      <formula1>$A$6:$A$8</formula1>
    </dataValidation>
    <dataValidation type="list" allowBlank="1" showInputMessage="1" sqref="M9:M39 C9:C39">
      <formula1>$A$423:$A$449</formula1>
    </dataValidation>
    <dataValidation type="list" allowBlank="1" showInputMessage="1" sqref="D9:D39">
      <formula1>$A$437:$A$448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13">
        <f>B5</f>
        <v>0</v>
      </c>
      <c r="S2" s="79">
        <v>0</v>
      </c>
    </row>
    <row r="3" spans="1:20" ht="7.5" customHeight="1" x14ac:dyDescent="0.2">
      <c r="J3" s="35"/>
      <c r="P3" s="7"/>
    </row>
    <row r="4" spans="1:20" ht="27" customHeight="1" x14ac:dyDescent="0.2">
      <c r="B4" s="336">
        <f>DATE(YEAR(Janvier!B4),MONTH(Janvier!B4)+1,DAY(Janvier!B4))</f>
        <v>43132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8"/>
      <c r="S4" s="79" t="s">
        <v>62</v>
      </c>
      <c r="T4" s="80">
        <v>0.75</v>
      </c>
    </row>
    <row r="5" spans="1:20" ht="6" customHeight="1" x14ac:dyDescent="0.2">
      <c r="B5" s="71"/>
      <c r="P5" s="8"/>
    </row>
    <row r="6" spans="1:20" ht="15.75" customHeight="1" x14ac:dyDescent="0.2">
      <c r="A6" s="38" t="s">
        <v>34</v>
      </c>
      <c r="B6" s="287"/>
      <c r="G6" s="101"/>
      <c r="M6" s="309">
        <f ca="1">NOW()</f>
        <v>42926.79723275463</v>
      </c>
      <c r="N6" s="310"/>
      <c r="P6" s="8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10"/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5">
        <f>$B$4</f>
        <v>43132</v>
      </c>
      <c r="C9" s="25"/>
      <c r="D9" s="110"/>
      <c r="E9" s="48"/>
      <c r="F9" s="49">
        <f>$B$4</f>
        <v>43132</v>
      </c>
      <c r="G9" s="28">
        <f>(CALENDRIER!P4)</f>
        <v>0</v>
      </c>
      <c r="H9" s="105" t="str">
        <f>IF(MID(G9,1,7)=$S$6,$T$4,"")</f>
        <v/>
      </c>
      <c r="I9" s="28" t="str">
        <f>IF(MID(G9,1,7)=$S$6,$S$4,"")</f>
        <v/>
      </c>
      <c r="K9" s="85">
        <f>$B$4</f>
        <v>43132</v>
      </c>
      <c r="L9" s="86">
        <f>(CALENDRIER!Q4)</f>
        <v>0</v>
      </c>
      <c r="M9" s="87"/>
      <c r="N9" s="86"/>
    </row>
    <row r="10" spans="1:20" ht="15.75" customHeight="1" x14ac:dyDescent="0.2">
      <c r="A10" s="47">
        <v>42948</v>
      </c>
      <c r="B10" s="236">
        <f>DATE(YEAR(B9),MONTH(B9),2)</f>
        <v>43133</v>
      </c>
      <c r="C10" s="26"/>
      <c r="D10" s="108">
        <v>0.77083333333333404</v>
      </c>
      <c r="E10" s="48"/>
      <c r="F10" s="50">
        <f>DATE(YEAR(F9),MONTH(F9),2)</f>
        <v>43133</v>
      </c>
      <c r="G10" s="173">
        <f>(CALENDRIER!P5)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43133</v>
      </c>
      <c r="L10" s="91">
        <f>(CALENDRIER!Q5)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43134</v>
      </c>
      <c r="C11" s="26"/>
      <c r="D11" s="108"/>
      <c r="E11" s="48"/>
      <c r="F11" s="50">
        <f t="shared" ref="F11:F36" si="3">F10+1</f>
        <v>43134</v>
      </c>
      <c r="G11" s="173">
        <f>(CALENDRIER!P6)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43134</v>
      </c>
      <c r="L11" s="91">
        <f>(CALENDRIER!Q6)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43135</v>
      </c>
      <c r="C12" s="26"/>
      <c r="D12" s="108"/>
      <c r="E12" s="48"/>
      <c r="F12" s="50">
        <f t="shared" si="3"/>
        <v>43135</v>
      </c>
      <c r="G12" s="173">
        <f>(CALENDRIER!P7)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43135</v>
      </c>
      <c r="L12" s="91">
        <f>(CALENDRIER!Q7)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43136</v>
      </c>
      <c r="C13" s="26"/>
      <c r="D13" s="26">
        <v>0.812500000000001</v>
      </c>
      <c r="E13" s="48"/>
      <c r="F13" s="50">
        <f t="shared" si="3"/>
        <v>43136</v>
      </c>
      <c r="G13" s="173">
        <f>(CALENDRIER!P8)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43136</v>
      </c>
      <c r="L13" s="91">
        <f>(CALENDRIER!Q8)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43137</v>
      </c>
      <c r="C14" s="26"/>
      <c r="D14" s="26">
        <v>0.812500000000001</v>
      </c>
      <c r="E14" s="48"/>
      <c r="F14" s="50">
        <f t="shared" si="3"/>
        <v>43137</v>
      </c>
      <c r="G14" s="173">
        <f>(CALENDRIER!P9)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43137</v>
      </c>
      <c r="L14" s="91">
        <f>(CALENDRIER!Q9)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43138</v>
      </c>
      <c r="C15" s="26"/>
      <c r="D15" s="26">
        <v>0.85416666666666696</v>
      </c>
      <c r="E15" s="48"/>
      <c r="F15" s="50">
        <f t="shared" si="3"/>
        <v>43138</v>
      </c>
      <c r="G15" s="173">
        <f>(CALENDRIER!P10)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43138</v>
      </c>
      <c r="L15" s="91">
        <f>(CALENDRIER!Q10)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43139</v>
      </c>
      <c r="C16" s="26"/>
      <c r="D16" s="26"/>
      <c r="E16" s="48"/>
      <c r="F16" s="50">
        <f t="shared" si="3"/>
        <v>43139</v>
      </c>
      <c r="G16" s="173">
        <f>(CALENDRIER!P11)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43139</v>
      </c>
      <c r="L16" s="91">
        <f>(CALENDRIER!Q11)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43140</v>
      </c>
      <c r="C17" s="26"/>
      <c r="D17" s="25">
        <v>0.77083333333333404</v>
      </c>
      <c r="E17" s="48"/>
      <c r="F17" s="50">
        <f t="shared" si="3"/>
        <v>43140</v>
      </c>
      <c r="G17" s="173">
        <f>(CALENDRIER!P12)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43140</v>
      </c>
      <c r="L17" s="91">
        <f>(CALENDRIER!Q12)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43141</v>
      </c>
      <c r="C18" s="26"/>
      <c r="D18" s="108"/>
      <c r="E18" s="48"/>
      <c r="F18" s="50">
        <f t="shared" si="3"/>
        <v>43141</v>
      </c>
      <c r="G18" s="173">
        <f>(CALENDRIER!P13)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43141</v>
      </c>
      <c r="L18" s="91">
        <f>(CALENDRIER!Q13)</f>
        <v>0</v>
      </c>
      <c r="M18" s="90"/>
      <c r="N18" s="91"/>
    </row>
    <row r="19" spans="1:14" ht="15.75" customHeight="1" x14ac:dyDescent="0.2">
      <c r="A19" s="47">
        <v>43221</v>
      </c>
      <c r="B19" s="236">
        <f t="shared" si="2"/>
        <v>43142</v>
      </c>
      <c r="C19" s="26"/>
      <c r="D19" s="108"/>
      <c r="E19" s="48"/>
      <c r="F19" s="50">
        <f t="shared" si="3"/>
        <v>43142</v>
      </c>
      <c r="G19" s="173">
        <f>(CALENDRIER!P14)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43142</v>
      </c>
      <c r="L19" s="91">
        <f>(CALENDRIER!Q14)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43143</v>
      </c>
      <c r="C20" s="26"/>
      <c r="D20" s="26">
        <v>0.812500000000001</v>
      </c>
      <c r="E20" s="48"/>
      <c r="F20" s="50">
        <f t="shared" si="3"/>
        <v>43143</v>
      </c>
      <c r="G20" s="173">
        <f>(CALENDRIER!P15)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43143</v>
      </c>
      <c r="L20" s="91">
        <f>(CALENDRIER!Q15)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43144</v>
      </c>
      <c r="C21" s="26"/>
      <c r="D21" s="26">
        <v>0.812500000000001</v>
      </c>
      <c r="E21" s="48"/>
      <c r="F21" s="50">
        <f t="shared" si="3"/>
        <v>43144</v>
      </c>
      <c r="G21" s="173">
        <f>(CALENDRIER!P16)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43144</v>
      </c>
      <c r="L21" s="91">
        <f>(CALENDRIER!Q16)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43145</v>
      </c>
      <c r="C22" s="26"/>
      <c r="D22" s="26">
        <v>0.85416666666666696</v>
      </c>
      <c r="E22" s="48"/>
      <c r="F22" s="50">
        <f t="shared" si="3"/>
        <v>43145</v>
      </c>
      <c r="G22" s="173">
        <f>(CALENDRIER!P17)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43145</v>
      </c>
      <c r="L22" s="91">
        <f>(CALENDRIER!Q17)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43146</v>
      </c>
      <c r="C23" s="26"/>
      <c r="D23" s="26"/>
      <c r="E23" s="48"/>
      <c r="F23" s="50">
        <f t="shared" si="3"/>
        <v>43146</v>
      </c>
      <c r="G23" s="173">
        <f>(CALENDRIER!P18)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43146</v>
      </c>
      <c r="L23" s="91">
        <f>(CALENDRIER!Q18)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43147</v>
      </c>
      <c r="C24" s="26"/>
      <c r="D24" s="25">
        <v>0.77083333333333404</v>
      </c>
      <c r="E24" s="48"/>
      <c r="F24" s="50">
        <f t="shared" si="3"/>
        <v>43147</v>
      </c>
      <c r="G24" s="173">
        <f>(CALENDRIER!P19)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43147</v>
      </c>
      <c r="L24" s="91">
        <f>(CALENDRIER!Q19)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43148</v>
      </c>
      <c r="C25" s="26"/>
      <c r="D25" s="108"/>
      <c r="E25" s="48"/>
      <c r="F25" s="50">
        <f t="shared" si="3"/>
        <v>43148</v>
      </c>
      <c r="G25" s="173">
        <f>(CALENDRIER!P20)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43148</v>
      </c>
      <c r="L25" s="91">
        <f>(CALENDRIER!Q20)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43149</v>
      </c>
      <c r="C26" s="26"/>
      <c r="D26" s="108"/>
      <c r="E26" s="48"/>
      <c r="F26" s="50">
        <f t="shared" si="3"/>
        <v>43149</v>
      </c>
      <c r="G26" s="173">
        <f>(CALENDRIER!P21)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43149</v>
      </c>
      <c r="L26" s="91">
        <f>(CALENDRIER!Q21)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43150</v>
      </c>
      <c r="C27" s="26"/>
      <c r="D27" s="26">
        <v>0.812500000000001</v>
      </c>
      <c r="E27" s="48"/>
      <c r="F27" s="50">
        <f t="shared" si="3"/>
        <v>43150</v>
      </c>
      <c r="G27" s="173">
        <f>(CALENDRIER!P22)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43150</v>
      </c>
      <c r="L27" s="91">
        <f>(CALENDRIER!Q22)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43151</v>
      </c>
      <c r="C28" s="26"/>
      <c r="D28" s="26">
        <v>0.812500000000001</v>
      </c>
      <c r="E28" s="48"/>
      <c r="F28" s="50">
        <f t="shared" si="3"/>
        <v>43151</v>
      </c>
      <c r="G28" s="173">
        <f>(CALENDRIER!P23)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43151</v>
      </c>
      <c r="L28" s="91">
        <f>(CALENDRIER!Q23)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43152</v>
      </c>
      <c r="C29" s="26"/>
      <c r="D29" s="26">
        <v>0.85416666666666696</v>
      </c>
      <c r="E29" s="48"/>
      <c r="F29" s="50">
        <f t="shared" si="3"/>
        <v>43152</v>
      </c>
      <c r="G29" s="173">
        <f>(CALENDRIER!P24)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43152</v>
      </c>
      <c r="L29" s="91">
        <f>(CALENDRIER!Q24)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43153</v>
      </c>
      <c r="C30" s="26"/>
      <c r="D30" s="26"/>
      <c r="E30" s="48"/>
      <c r="F30" s="50">
        <f t="shared" si="3"/>
        <v>43153</v>
      </c>
      <c r="G30" s="173">
        <f>(CALENDRIER!P25)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43153</v>
      </c>
      <c r="L30" s="91">
        <f>(CALENDRIER!Q25)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43154</v>
      </c>
      <c r="C31" s="26"/>
      <c r="D31" s="25">
        <v>0.77083333333333404</v>
      </c>
      <c r="E31" s="48"/>
      <c r="F31" s="50">
        <f t="shared" si="3"/>
        <v>43154</v>
      </c>
      <c r="G31" s="173">
        <f>(CALENDRIER!P26)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43154</v>
      </c>
      <c r="L31" s="91">
        <f>(CALENDRIER!Q26)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43155</v>
      </c>
      <c r="C32" s="26"/>
      <c r="D32" s="108"/>
      <c r="E32" s="48"/>
      <c r="F32" s="50">
        <f t="shared" si="3"/>
        <v>43155</v>
      </c>
      <c r="G32" s="173">
        <f>(CALENDRIER!P27)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43155</v>
      </c>
      <c r="L32" s="91">
        <f>(CALENDRIER!Q27)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43156</v>
      </c>
      <c r="C33" s="26"/>
      <c r="D33" s="108"/>
      <c r="E33" s="48"/>
      <c r="F33" s="50">
        <f t="shared" si="3"/>
        <v>43156</v>
      </c>
      <c r="G33" s="173">
        <f>(CALENDRIER!P28)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43156</v>
      </c>
      <c r="L33" s="91">
        <f>(CALENDRIER!Q28)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43157</v>
      </c>
      <c r="C34" s="26"/>
      <c r="D34" s="26">
        <v>0.812500000000001</v>
      </c>
      <c r="E34" s="48"/>
      <c r="F34" s="50">
        <f t="shared" si="3"/>
        <v>43157</v>
      </c>
      <c r="G34" s="173">
        <f>(CALENDRIER!P29)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43157</v>
      </c>
      <c r="L34" s="91">
        <f>(CALENDRIER!Q29)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43158</v>
      </c>
      <c r="C35" s="26"/>
      <c r="D35" s="26">
        <v>0.812500000000001</v>
      </c>
      <c r="E35" s="48"/>
      <c r="F35" s="50">
        <f t="shared" si="3"/>
        <v>43158</v>
      </c>
      <c r="G35" s="173">
        <f>(CALENDRIER!P30)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43158</v>
      </c>
      <c r="L35" s="91">
        <f>(CALENDRIER!Q30)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43159</v>
      </c>
      <c r="C36" s="26"/>
      <c r="D36" s="26">
        <v>0.85416666666666696</v>
      </c>
      <c r="E36" s="48"/>
      <c r="F36" s="50">
        <f t="shared" si="3"/>
        <v>43159</v>
      </c>
      <c r="G36" s="173">
        <f>(CALENDRIER!P31)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43159</v>
      </c>
      <c r="L36" s="91">
        <f>(CALENDRIER!Q31)</f>
        <v>0</v>
      </c>
      <c r="M36" s="90"/>
      <c r="N36" s="91"/>
    </row>
    <row r="37" spans="1:14" ht="15.75" customHeight="1" x14ac:dyDescent="0.2">
      <c r="A37" s="47">
        <v>43770</v>
      </c>
      <c r="B37" s="239" t="str">
        <f>IF(OR(MONTH(B36)&lt;&gt;MONTH(B36+1),$B$4=59),REPT("",100),B36+1)</f>
        <v/>
      </c>
      <c r="C37" s="27"/>
      <c r="D37" s="192"/>
      <c r="E37" s="48"/>
      <c r="F37" s="53" t="str">
        <f>IF(OR(MONTH(F36)&lt;&gt;MONTH(F36+1),$B$4=59),REPT("",100),F36+1)</f>
        <v/>
      </c>
      <c r="G37" s="30">
        <f>(CALENDRIER!P32)</f>
        <v>0</v>
      </c>
      <c r="H37" s="107" t="str">
        <f t="shared" si="0"/>
        <v/>
      </c>
      <c r="I37" s="30" t="str">
        <f t="shared" si="1"/>
        <v/>
      </c>
      <c r="K37" s="94" t="str">
        <f>IF(OR(MONTH(K36)&lt;&gt;MONTH(K36+1),$B$4=59),REPT("",100),K36+1)</f>
        <v/>
      </c>
      <c r="L37" s="95">
        <f>(CALENDRIER!Q32)</f>
        <v>0</v>
      </c>
      <c r="M37" s="96"/>
      <c r="N37" s="95"/>
    </row>
    <row r="38" spans="1:14" ht="15.75" hidden="1" customHeight="1" x14ac:dyDescent="0.2">
      <c r="A38" s="47">
        <v>43800</v>
      </c>
      <c r="B38" s="243" t="str">
        <f>IF(MONTH(B36)&lt;&gt;MONTH(B36+2),REPT("",100),B37+1)</f>
        <v/>
      </c>
      <c r="C38" s="190"/>
      <c r="D38" s="191"/>
      <c r="E38" s="48"/>
      <c r="F38" s="193" t="str">
        <f>IF(MONTH(F36)&lt;&gt;MONTH(F36+2),REPT("",100),F37+1)</f>
        <v/>
      </c>
      <c r="G38" s="194">
        <f>(CALENDRIER!D33)</f>
        <v>0</v>
      </c>
      <c r="H38" s="102" t="str">
        <f t="shared" si="0"/>
        <v/>
      </c>
      <c r="I38" s="194" t="str">
        <f t="shared" si="1"/>
        <v/>
      </c>
      <c r="K38" s="193" t="str">
        <f>IF(MONTH(K36)&lt;&gt;MONTH(K36+2),REPT("",100),K37+1)</f>
        <v/>
      </c>
      <c r="L38" s="194"/>
      <c r="M38" s="102"/>
      <c r="N38" s="194"/>
    </row>
    <row r="39" spans="1:14" ht="15.75" hidden="1" customHeight="1" x14ac:dyDescent="0.2">
      <c r="A39" s="47">
        <v>43831</v>
      </c>
      <c r="B39" s="239" t="str">
        <f>IF(MONTH(B36)&lt;&gt;MONTH(B36+3),REPT("",100),B38+1)</f>
        <v/>
      </c>
      <c r="C39" s="185"/>
      <c r="D39" s="186"/>
      <c r="E39" s="48"/>
      <c r="F39" s="187" t="str">
        <f>IF(MONTH(F36)&lt;&gt;MONTH(F36+3),REPT("",100),F38+1)</f>
        <v/>
      </c>
      <c r="G39" s="188">
        <f>(CALENDRIER!D34)</f>
        <v>0</v>
      </c>
      <c r="H39" s="189" t="str">
        <f t="shared" si="0"/>
        <v/>
      </c>
      <c r="I39" s="188" t="str">
        <f t="shared" si="1"/>
        <v/>
      </c>
      <c r="K39" s="187" t="str">
        <f>IF(MONTH(K36)&lt;&gt;MONTH(K36+3),REPT("",100),K38+1)</f>
        <v/>
      </c>
      <c r="L39" s="188"/>
      <c r="M39" s="189"/>
      <c r="N39" s="188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9" x14ac:dyDescent="0.2">
      <c r="A97" s="47">
        <v>45597</v>
      </c>
      <c r="B97" s="2"/>
      <c r="E97" s="104"/>
    </row>
    <row r="98" spans="1:9" x14ac:dyDescent="0.2">
      <c r="A98" s="47">
        <v>45627</v>
      </c>
      <c r="B98" s="2"/>
      <c r="E98" s="104"/>
    </row>
    <row r="99" spans="1:9" x14ac:dyDescent="0.2">
      <c r="A99" s="47">
        <v>45658</v>
      </c>
      <c r="B99" s="2"/>
      <c r="E99" s="104"/>
    </row>
    <row r="100" spans="1:9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</row>
    <row r="101" spans="1:9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</row>
    <row r="102" spans="1:9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</row>
    <row r="103" spans="1:9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</row>
    <row r="104" spans="1:9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</row>
    <row r="105" spans="1:9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</row>
    <row r="106" spans="1:9" x14ac:dyDescent="0.2">
      <c r="A106" s="47">
        <v>45870</v>
      </c>
      <c r="B106" s="2"/>
      <c r="E106" s="104"/>
    </row>
    <row r="107" spans="1:9" x14ac:dyDescent="0.2">
      <c r="A107" s="47">
        <v>45901</v>
      </c>
      <c r="E107" s="104"/>
    </row>
    <row r="108" spans="1:9" x14ac:dyDescent="0.2">
      <c r="A108" s="47">
        <v>45931</v>
      </c>
      <c r="E108" s="104"/>
    </row>
    <row r="109" spans="1:9" x14ac:dyDescent="0.2">
      <c r="A109" s="47">
        <v>45962</v>
      </c>
      <c r="E109" s="104"/>
    </row>
    <row r="110" spans="1:9" x14ac:dyDescent="0.2">
      <c r="A110" s="47">
        <v>45992</v>
      </c>
      <c r="E110" s="104"/>
    </row>
    <row r="111" spans="1:9" x14ac:dyDescent="0.2">
      <c r="A111" s="47">
        <v>46023</v>
      </c>
      <c r="E111" s="104"/>
    </row>
    <row r="112" spans="1:9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92" priority="50" stopIfTrue="1">
      <formula>MOD(MAX(K9),7)=1</formula>
    </cfRule>
  </conditionalFormatting>
  <conditionalFormatting sqref="K37:K39">
    <cfRule type="expression" dxfId="91" priority="51" stopIfTrue="1">
      <formula>AND(MOD(MAX(K37:K37),7)=1,MAX(K37:K37)&gt;30000)</formula>
    </cfRule>
  </conditionalFormatting>
  <conditionalFormatting sqref="H9:I39">
    <cfRule type="cellIs" dxfId="90" priority="47" operator="notEqual">
      <formula>$T$6</formula>
    </cfRule>
  </conditionalFormatting>
  <conditionalFormatting sqref="H13">
    <cfRule type="expression" dxfId="89" priority="46">
      <formula>$H$13&lt;&gt;$T$6</formula>
    </cfRule>
  </conditionalFormatting>
  <conditionalFormatting sqref="H14">
    <cfRule type="expression" dxfId="88" priority="45">
      <formula>$H$14&lt;&gt;$T$6</formula>
    </cfRule>
  </conditionalFormatting>
  <conditionalFormatting sqref="E9:E39">
    <cfRule type="expression" dxfId="87" priority="12">
      <formula>COUNTIF(Z,B9)</formula>
    </cfRule>
  </conditionalFormatting>
  <conditionalFormatting sqref="F9:F36">
    <cfRule type="expression" dxfId="86" priority="10" stopIfTrue="1">
      <formula>MOD(MAX(F9),7)=0</formula>
    </cfRule>
  </conditionalFormatting>
  <conditionalFormatting sqref="F37:F39">
    <cfRule type="expression" dxfId="85" priority="11" stopIfTrue="1">
      <formula>AND(MOD(MAX(F37:F37),7)=0,MAX(F37:F37)&gt;30000)</formula>
    </cfRule>
  </conditionalFormatting>
  <conditionalFormatting sqref="G9:G39">
    <cfRule type="expression" dxfId="84" priority="9">
      <formula>H9:H9&lt;&gt;$T$6</formula>
    </cfRule>
  </conditionalFormatting>
  <conditionalFormatting sqref="B9:B36">
    <cfRule type="expression" dxfId="83" priority="3" stopIfTrue="1">
      <formula>MOD(MAX(B9),7)=0</formula>
    </cfRule>
  </conditionalFormatting>
  <conditionalFormatting sqref="B37:B39">
    <cfRule type="expression" dxfId="82" priority="4" stopIfTrue="1">
      <formula>AND(MOD(MAX(B37:B37),7)=0,MAX(B37:B37)&gt;30000)</formula>
    </cfRule>
  </conditionalFormatting>
  <conditionalFormatting sqref="B9:B39">
    <cfRule type="expression" dxfId="81" priority="1">
      <formula>AND(MOD(MAX(B37:B37),7)=1,MAX(B37:B37)&gt;30000)</formula>
    </cfRule>
    <cfRule type="expression" dxfId="80" priority="2">
      <formula>MOD(MAX(B9),7)=1</formula>
    </cfRule>
  </conditionalFormatting>
  <dataValidations count="6">
    <dataValidation type="list" allowBlank="1" showInputMessage="1" sqref="D9:D39">
      <formula1>$A$437:$A$448</formula1>
    </dataValidation>
    <dataValidation type="list" allowBlank="1" showInputMessage="1" sqref="M9:M39 C9:C39">
      <formula1>$A$423:$A$449</formula1>
    </dataValidation>
    <dataValidation type="list" allowBlank="1" showInputMessage="1" sqref="N9:N39 I9:I39">
      <formula1>$A$6:$A$8</formula1>
    </dataValidation>
    <dataValidation type="list" allowBlank="1" showInputMessage="1" sqref="G39">
      <formula1>$A$403:$A$417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16" width="15.85546875" style="70" hidden="1" customWidth="1"/>
    <col min="17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17">
        <f>R2</f>
        <v>2018</v>
      </c>
      <c r="R2" s="71">
        <f>SUM(ANNÉE!B4)</f>
        <v>2018</v>
      </c>
      <c r="S2" s="79">
        <v>0</v>
      </c>
    </row>
    <row r="3" spans="1:20" ht="7.5" customHeight="1" x14ac:dyDescent="0.2">
      <c r="J3" s="35"/>
      <c r="P3" s="18"/>
    </row>
    <row r="4" spans="1:20" ht="27" customHeight="1" x14ac:dyDescent="0.2">
      <c r="B4" s="336">
        <f>DATE(YEAR(Février!B4),MONTH(Février!B4)+1,DAY(Février!B4))</f>
        <v>43160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22">
        <f>P7+1</f>
        <v>43192</v>
      </c>
      <c r="R4" s="66">
        <f>DATE($R$2,3,1)</f>
        <v>43160</v>
      </c>
      <c r="S4" s="79" t="s">
        <v>62</v>
      </c>
      <c r="T4" s="80">
        <v>0.75</v>
      </c>
    </row>
    <row r="5" spans="1:20" ht="6" customHeight="1" x14ac:dyDescent="0.2">
      <c r="P5" s="22">
        <f>P7+39</f>
        <v>43230</v>
      </c>
    </row>
    <row r="6" spans="1:20" ht="15.75" customHeight="1" x14ac:dyDescent="0.2">
      <c r="A6" s="38" t="s">
        <v>34</v>
      </c>
      <c r="B6" s="288"/>
      <c r="G6" s="101"/>
      <c r="M6" s="309">
        <f ca="1">NOW()</f>
        <v>42926.79723275463</v>
      </c>
      <c r="N6" s="310"/>
      <c r="P6" s="22">
        <f>P7+50</f>
        <v>43241</v>
      </c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24">
        <f>ROUND(DATE(R2,4,MOD(234-11*MOD(R2,19),30))/7,0)*7-6</f>
        <v>43191</v>
      </c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5">
        <f>$R$4</f>
        <v>43160</v>
      </c>
      <c r="C9" s="25"/>
      <c r="D9" s="110"/>
      <c r="E9" s="48"/>
      <c r="F9" s="49">
        <f>$R$4</f>
        <v>43160</v>
      </c>
      <c r="G9" s="28">
        <f>(CALENDRIER!R4)</f>
        <v>0</v>
      </c>
      <c r="H9" s="105" t="str">
        <f>IF(MID(G9,1,7)=$S$6,$T$4,"")</f>
        <v/>
      </c>
      <c r="I9" s="28" t="str">
        <f>IF(MID(G9,1,7)=$S$6,$S$4,"")</f>
        <v/>
      </c>
      <c r="K9" s="85">
        <f>$R$4</f>
        <v>43160</v>
      </c>
      <c r="L9" s="86">
        <f>(CALENDRIER!S4)</f>
        <v>0</v>
      </c>
      <c r="M9" s="87"/>
      <c r="N9" s="86"/>
    </row>
    <row r="10" spans="1:20" ht="15.75" customHeight="1" x14ac:dyDescent="0.2">
      <c r="A10" s="47">
        <v>42948</v>
      </c>
      <c r="B10" s="236">
        <f>DATE(YEAR(B9),MONTH(B9),2)</f>
        <v>43161</v>
      </c>
      <c r="C10" s="26"/>
      <c r="D10" s="108">
        <v>0.77083333333333404</v>
      </c>
      <c r="E10" s="48"/>
      <c r="F10" s="50">
        <f>DATE(YEAR(F9),MONTH(F9),2)</f>
        <v>43161</v>
      </c>
      <c r="G10" s="29">
        <f>(CALENDRIER!R5)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43161</v>
      </c>
      <c r="L10" s="91">
        <f>(CALENDRIER!S5)</f>
        <v>0</v>
      </c>
      <c r="M10" s="90"/>
      <c r="N10" s="91"/>
    </row>
    <row r="11" spans="1:20" ht="15.75" customHeight="1" x14ac:dyDescent="0.2">
      <c r="A11" s="47">
        <v>42979</v>
      </c>
      <c r="B11" s="236">
        <f t="shared" ref="B11:B36" si="2">B10+1</f>
        <v>43162</v>
      </c>
      <c r="C11" s="26"/>
      <c r="D11" s="108"/>
      <c r="E11" s="48"/>
      <c r="F11" s="50">
        <f t="shared" ref="F11:F36" si="3">F10+1</f>
        <v>43162</v>
      </c>
      <c r="G11" s="173">
        <f>(CALENDRIER!R6)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43162</v>
      </c>
      <c r="L11" s="91">
        <f>(CALENDRIER!S6)</f>
        <v>0</v>
      </c>
      <c r="M11" s="90"/>
      <c r="N11" s="91"/>
    </row>
    <row r="12" spans="1:20" ht="15.75" customHeight="1" x14ac:dyDescent="0.2">
      <c r="A12" s="47">
        <v>43009</v>
      </c>
      <c r="B12" s="236">
        <f t="shared" si="2"/>
        <v>43163</v>
      </c>
      <c r="C12" s="26"/>
      <c r="D12" s="108"/>
      <c r="E12" s="48"/>
      <c r="F12" s="50">
        <f t="shared" si="3"/>
        <v>43163</v>
      </c>
      <c r="G12" s="173">
        <f>(CALENDRIER!R7)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43163</v>
      </c>
      <c r="L12" s="91">
        <f>(CALENDRIER!S7)</f>
        <v>0</v>
      </c>
      <c r="M12" s="90"/>
      <c r="N12" s="91"/>
    </row>
    <row r="13" spans="1:20" ht="15.75" customHeight="1" x14ac:dyDescent="0.2">
      <c r="A13" s="47">
        <v>43040</v>
      </c>
      <c r="B13" s="236">
        <f t="shared" si="2"/>
        <v>43164</v>
      </c>
      <c r="C13" s="26"/>
      <c r="D13" s="26">
        <v>0.812500000000001</v>
      </c>
      <c r="E13" s="48"/>
      <c r="F13" s="50">
        <f t="shared" si="3"/>
        <v>43164</v>
      </c>
      <c r="G13" s="173">
        <f>(CALENDRIER!R8)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43164</v>
      </c>
      <c r="L13" s="91">
        <f>(CALENDRIER!S8)</f>
        <v>0</v>
      </c>
      <c r="M13" s="90"/>
      <c r="N13" s="91"/>
    </row>
    <row r="14" spans="1:20" ht="15.75" customHeight="1" x14ac:dyDescent="0.2">
      <c r="A14" s="47">
        <v>43070</v>
      </c>
      <c r="B14" s="236">
        <f t="shared" si="2"/>
        <v>43165</v>
      </c>
      <c r="C14" s="26"/>
      <c r="D14" s="26">
        <v>0.812500000000001</v>
      </c>
      <c r="E14" s="48"/>
      <c r="F14" s="50">
        <f t="shared" si="3"/>
        <v>43165</v>
      </c>
      <c r="G14" s="173">
        <f>(CALENDRIER!R9)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43165</v>
      </c>
      <c r="L14" s="91">
        <f>(CALENDRIER!S9)</f>
        <v>0</v>
      </c>
      <c r="M14" s="90"/>
      <c r="N14" s="91"/>
    </row>
    <row r="15" spans="1:20" ht="15.75" customHeight="1" x14ac:dyDescent="0.2">
      <c r="A15" s="47">
        <v>43101</v>
      </c>
      <c r="B15" s="236">
        <f t="shared" si="2"/>
        <v>43166</v>
      </c>
      <c r="C15" s="26"/>
      <c r="D15" s="26">
        <v>0.85416666666666696</v>
      </c>
      <c r="E15" s="48"/>
      <c r="F15" s="50">
        <f t="shared" si="3"/>
        <v>43166</v>
      </c>
      <c r="G15" s="173">
        <f>(CALENDRIER!R10)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43166</v>
      </c>
      <c r="L15" s="91">
        <f>(CALENDRIER!S10)</f>
        <v>0</v>
      </c>
      <c r="M15" s="90"/>
      <c r="N15" s="91"/>
    </row>
    <row r="16" spans="1:20" ht="15.75" customHeight="1" x14ac:dyDescent="0.2">
      <c r="A16" s="47">
        <v>43132</v>
      </c>
      <c r="B16" s="236">
        <f t="shared" si="2"/>
        <v>43167</v>
      </c>
      <c r="C16" s="26"/>
      <c r="D16" s="26"/>
      <c r="E16" s="48"/>
      <c r="F16" s="50">
        <f t="shared" si="3"/>
        <v>43167</v>
      </c>
      <c r="G16" s="173">
        <f>(CALENDRIER!R11)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43167</v>
      </c>
      <c r="L16" s="91">
        <f>(CALENDRIER!S11)</f>
        <v>0</v>
      </c>
      <c r="M16" s="90"/>
      <c r="N16" s="91"/>
    </row>
    <row r="17" spans="1:14" ht="15.75" customHeight="1" x14ac:dyDescent="0.2">
      <c r="A17" s="47">
        <v>43160</v>
      </c>
      <c r="B17" s="236">
        <f t="shared" si="2"/>
        <v>43168</v>
      </c>
      <c r="C17" s="26"/>
      <c r="D17" s="25">
        <v>0.77083333333333404</v>
      </c>
      <c r="E17" s="48"/>
      <c r="F17" s="50">
        <f t="shared" si="3"/>
        <v>43168</v>
      </c>
      <c r="G17" s="173">
        <f>(CALENDRIER!R12)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43168</v>
      </c>
      <c r="L17" s="91">
        <f>(CALENDRIER!S12)</f>
        <v>0</v>
      </c>
      <c r="M17" s="90"/>
      <c r="N17" s="91"/>
    </row>
    <row r="18" spans="1:14" ht="15.75" customHeight="1" x14ac:dyDescent="0.2">
      <c r="A18" s="47">
        <v>43191</v>
      </c>
      <c r="B18" s="236">
        <f t="shared" si="2"/>
        <v>43169</v>
      </c>
      <c r="C18" s="26"/>
      <c r="D18" s="108"/>
      <c r="E18" s="48"/>
      <c r="F18" s="50">
        <f t="shared" si="3"/>
        <v>43169</v>
      </c>
      <c r="G18" s="173">
        <f>(CALENDRIER!R13)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43169</v>
      </c>
      <c r="L18" s="91">
        <f>(CALENDRIER!S13)</f>
        <v>0</v>
      </c>
      <c r="M18" s="90"/>
      <c r="N18" s="91"/>
    </row>
    <row r="19" spans="1:14" ht="15.75" customHeight="1" x14ac:dyDescent="0.2">
      <c r="A19" s="47">
        <v>43221</v>
      </c>
      <c r="B19" s="236">
        <f t="shared" si="2"/>
        <v>43170</v>
      </c>
      <c r="C19" s="26"/>
      <c r="D19" s="108"/>
      <c r="E19" s="48"/>
      <c r="F19" s="50">
        <f t="shared" si="3"/>
        <v>43170</v>
      </c>
      <c r="G19" s="173">
        <f>(CALENDRIER!R14)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43170</v>
      </c>
      <c r="L19" s="91">
        <f>(CALENDRIER!S14)</f>
        <v>0</v>
      </c>
      <c r="M19" s="90"/>
      <c r="N19" s="91"/>
    </row>
    <row r="20" spans="1:14" ht="15.75" customHeight="1" x14ac:dyDescent="0.2">
      <c r="A20" s="47">
        <v>43252</v>
      </c>
      <c r="B20" s="236">
        <f t="shared" si="2"/>
        <v>43171</v>
      </c>
      <c r="C20" s="26"/>
      <c r="D20" s="26">
        <v>0.812500000000001</v>
      </c>
      <c r="E20" s="48"/>
      <c r="F20" s="50">
        <f t="shared" si="3"/>
        <v>43171</v>
      </c>
      <c r="G20" s="173">
        <f>(CALENDRIER!R15)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43171</v>
      </c>
      <c r="L20" s="91">
        <f>(CALENDRIER!S15)</f>
        <v>0</v>
      </c>
      <c r="M20" s="90"/>
      <c r="N20" s="91"/>
    </row>
    <row r="21" spans="1:14" ht="15.75" customHeight="1" x14ac:dyDescent="0.2">
      <c r="A21" s="47">
        <v>43282</v>
      </c>
      <c r="B21" s="236">
        <f t="shared" si="2"/>
        <v>43172</v>
      </c>
      <c r="C21" s="26"/>
      <c r="D21" s="26">
        <v>0.812500000000001</v>
      </c>
      <c r="E21" s="48"/>
      <c r="F21" s="50">
        <f t="shared" si="3"/>
        <v>43172</v>
      </c>
      <c r="G21" s="173">
        <f>(CALENDRIER!R16)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43172</v>
      </c>
      <c r="L21" s="91">
        <f>(CALENDRIER!S16)</f>
        <v>0</v>
      </c>
      <c r="M21" s="90"/>
      <c r="N21" s="91"/>
    </row>
    <row r="22" spans="1:14" ht="15.75" customHeight="1" x14ac:dyDescent="0.2">
      <c r="A22" s="47">
        <v>43313</v>
      </c>
      <c r="B22" s="236">
        <f t="shared" si="2"/>
        <v>43173</v>
      </c>
      <c r="C22" s="26"/>
      <c r="D22" s="26">
        <v>0.85416666666666696</v>
      </c>
      <c r="E22" s="48"/>
      <c r="F22" s="50">
        <f t="shared" si="3"/>
        <v>43173</v>
      </c>
      <c r="G22" s="173">
        <f>(CALENDRIER!R17)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43173</v>
      </c>
      <c r="L22" s="91">
        <f>(CALENDRIER!S17)</f>
        <v>0</v>
      </c>
      <c r="M22" s="90"/>
      <c r="N22" s="91"/>
    </row>
    <row r="23" spans="1:14" ht="15.75" customHeight="1" x14ac:dyDescent="0.2">
      <c r="A23" s="47">
        <v>43344</v>
      </c>
      <c r="B23" s="236">
        <f t="shared" si="2"/>
        <v>43174</v>
      </c>
      <c r="C23" s="26"/>
      <c r="D23" s="26"/>
      <c r="E23" s="48"/>
      <c r="F23" s="50">
        <f t="shared" si="3"/>
        <v>43174</v>
      </c>
      <c r="G23" s="173">
        <f>(CALENDRIER!R18)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43174</v>
      </c>
      <c r="L23" s="91">
        <f>(CALENDRIER!S18)</f>
        <v>0</v>
      </c>
      <c r="M23" s="90"/>
      <c r="N23" s="91"/>
    </row>
    <row r="24" spans="1:14" ht="15.75" customHeight="1" x14ac:dyDescent="0.2">
      <c r="A24" s="47">
        <v>43374</v>
      </c>
      <c r="B24" s="236">
        <f t="shared" si="2"/>
        <v>43175</v>
      </c>
      <c r="C24" s="26"/>
      <c r="D24" s="25">
        <v>0.77083333333333404</v>
      </c>
      <c r="E24" s="48"/>
      <c r="F24" s="50">
        <f t="shared" si="3"/>
        <v>43175</v>
      </c>
      <c r="G24" s="173">
        <f>(CALENDRIER!R19)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43175</v>
      </c>
      <c r="L24" s="91">
        <f>(CALENDRIER!S19)</f>
        <v>0</v>
      </c>
      <c r="M24" s="90"/>
      <c r="N24" s="91"/>
    </row>
    <row r="25" spans="1:14" ht="15.75" customHeight="1" x14ac:dyDescent="0.2">
      <c r="A25" s="47">
        <v>43405</v>
      </c>
      <c r="B25" s="236">
        <f t="shared" si="2"/>
        <v>43176</v>
      </c>
      <c r="C25" s="26"/>
      <c r="D25" s="108"/>
      <c r="E25" s="48"/>
      <c r="F25" s="50">
        <f t="shared" si="3"/>
        <v>43176</v>
      </c>
      <c r="G25" s="173">
        <f>(CALENDRIER!R20)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43176</v>
      </c>
      <c r="L25" s="91">
        <f>(CALENDRIER!S20)</f>
        <v>0</v>
      </c>
      <c r="M25" s="90"/>
      <c r="N25" s="91"/>
    </row>
    <row r="26" spans="1:14" ht="15.75" customHeight="1" x14ac:dyDescent="0.2">
      <c r="A26" s="47">
        <v>43435</v>
      </c>
      <c r="B26" s="236">
        <f t="shared" si="2"/>
        <v>43177</v>
      </c>
      <c r="C26" s="26"/>
      <c r="D26" s="108"/>
      <c r="E26" s="48"/>
      <c r="F26" s="50">
        <f t="shared" si="3"/>
        <v>43177</v>
      </c>
      <c r="G26" s="173">
        <f>(CALENDRIER!R21)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43177</v>
      </c>
      <c r="L26" s="91">
        <f>(CALENDRIER!S21)</f>
        <v>0</v>
      </c>
      <c r="M26" s="90"/>
      <c r="N26" s="91"/>
    </row>
    <row r="27" spans="1:14" ht="15.75" customHeight="1" x14ac:dyDescent="0.2">
      <c r="A27" s="47">
        <v>43466</v>
      </c>
      <c r="B27" s="236">
        <f t="shared" si="2"/>
        <v>43178</v>
      </c>
      <c r="C27" s="26"/>
      <c r="D27" s="26">
        <v>0.812500000000001</v>
      </c>
      <c r="E27" s="48"/>
      <c r="F27" s="50">
        <f t="shared" si="3"/>
        <v>43178</v>
      </c>
      <c r="G27" s="173">
        <f>(CALENDRIER!R22)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43178</v>
      </c>
      <c r="L27" s="91">
        <f>(CALENDRIER!S22)</f>
        <v>0</v>
      </c>
      <c r="M27" s="90"/>
      <c r="N27" s="91"/>
    </row>
    <row r="28" spans="1:14" ht="15.75" customHeight="1" x14ac:dyDescent="0.2">
      <c r="A28" s="47">
        <v>43497</v>
      </c>
      <c r="B28" s="236">
        <f t="shared" si="2"/>
        <v>43179</v>
      </c>
      <c r="C28" s="26"/>
      <c r="D28" s="26">
        <v>0.812500000000001</v>
      </c>
      <c r="E28" s="48"/>
      <c r="F28" s="50">
        <f t="shared" si="3"/>
        <v>43179</v>
      </c>
      <c r="G28" s="173">
        <f>(CALENDRIER!R23)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43179</v>
      </c>
      <c r="L28" s="91">
        <f>(CALENDRIER!S23)</f>
        <v>0</v>
      </c>
      <c r="M28" s="90"/>
      <c r="N28" s="91"/>
    </row>
    <row r="29" spans="1:14" ht="15.75" customHeight="1" x14ac:dyDescent="0.2">
      <c r="A29" s="47">
        <v>43525</v>
      </c>
      <c r="B29" s="236">
        <f t="shared" si="2"/>
        <v>43180</v>
      </c>
      <c r="C29" s="26"/>
      <c r="D29" s="26">
        <v>0.85416666666666696</v>
      </c>
      <c r="E29" s="48"/>
      <c r="F29" s="50">
        <f t="shared" si="3"/>
        <v>43180</v>
      </c>
      <c r="G29" s="173">
        <f>(CALENDRIER!R24)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43180</v>
      </c>
      <c r="L29" s="91">
        <f>(CALENDRIER!S24)</f>
        <v>0</v>
      </c>
      <c r="M29" s="90"/>
      <c r="N29" s="91"/>
    </row>
    <row r="30" spans="1:14" ht="15.75" customHeight="1" x14ac:dyDescent="0.2">
      <c r="A30" s="47">
        <v>43556</v>
      </c>
      <c r="B30" s="236">
        <f t="shared" si="2"/>
        <v>43181</v>
      </c>
      <c r="C30" s="26"/>
      <c r="D30" s="26"/>
      <c r="E30" s="48"/>
      <c r="F30" s="50">
        <f t="shared" si="3"/>
        <v>43181</v>
      </c>
      <c r="G30" s="173">
        <f>(CALENDRIER!R25)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43181</v>
      </c>
      <c r="L30" s="91">
        <f>(CALENDRIER!S25)</f>
        <v>0</v>
      </c>
      <c r="M30" s="90"/>
      <c r="N30" s="91"/>
    </row>
    <row r="31" spans="1:14" ht="15.75" customHeight="1" x14ac:dyDescent="0.2">
      <c r="A31" s="47">
        <v>43586</v>
      </c>
      <c r="B31" s="236">
        <f t="shared" si="2"/>
        <v>43182</v>
      </c>
      <c r="C31" s="26"/>
      <c r="D31" s="25">
        <v>0.77083333333333404</v>
      </c>
      <c r="E31" s="48"/>
      <c r="F31" s="50">
        <f t="shared" si="3"/>
        <v>43182</v>
      </c>
      <c r="G31" s="173">
        <f>(CALENDRIER!R26)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43182</v>
      </c>
      <c r="L31" s="91">
        <f>(CALENDRIER!S26)</f>
        <v>0</v>
      </c>
      <c r="M31" s="90"/>
      <c r="N31" s="91"/>
    </row>
    <row r="32" spans="1:14" ht="15.75" customHeight="1" x14ac:dyDescent="0.2">
      <c r="A32" s="47">
        <v>43617</v>
      </c>
      <c r="B32" s="236">
        <f t="shared" si="2"/>
        <v>43183</v>
      </c>
      <c r="C32" s="26"/>
      <c r="D32" s="108"/>
      <c r="E32" s="48"/>
      <c r="F32" s="50">
        <f t="shared" si="3"/>
        <v>43183</v>
      </c>
      <c r="G32" s="173">
        <f>(CALENDRIER!R27)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43183</v>
      </c>
      <c r="L32" s="91">
        <f>(CALENDRIER!S27)</f>
        <v>0</v>
      </c>
      <c r="M32" s="90"/>
      <c r="N32" s="91"/>
    </row>
    <row r="33" spans="1:14" ht="15.75" customHeight="1" x14ac:dyDescent="0.2">
      <c r="A33" s="47">
        <v>43647</v>
      </c>
      <c r="B33" s="236">
        <f t="shared" si="2"/>
        <v>43184</v>
      </c>
      <c r="C33" s="26"/>
      <c r="D33" s="108"/>
      <c r="E33" s="48"/>
      <c r="F33" s="50">
        <f t="shared" si="3"/>
        <v>43184</v>
      </c>
      <c r="G33" s="173">
        <f>(CALENDRIER!R28)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43184</v>
      </c>
      <c r="L33" s="91">
        <f>(CALENDRIER!S28)</f>
        <v>0</v>
      </c>
      <c r="M33" s="90"/>
      <c r="N33" s="91"/>
    </row>
    <row r="34" spans="1:14" ht="15.75" customHeight="1" x14ac:dyDescent="0.2">
      <c r="A34" s="47">
        <v>43678</v>
      </c>
      <c r="B34" s="236">
        <f t="shared" si="2"/>
        <v>43185</v>
      </c>
      <c r="C34" s="26"/>
      <c r="D34" s="26">
        <v>0.812500000000001</v>
      </c>
      <c r="E34" s="48"/>
      <c r="F34" s="50">
        <f t="shared" si="3"/>
        <v>43185</v>
      </c>
      <c r="G34" s="173">
        <f>(CALENDRIER!R29)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43185</v>
      </c>
      <c r="L34" s="91">
        <f>(CALENDRIER!S29)</f>
        <v>0</v>
      </c>
      <c r="M34" s="90"/>
      <c r="N34" s="91"/>
    </row>
    <row r="35" spans="1:14" ht="15.75" customHeight="1" x14ac:dyDescent="0.2">
      <c r="A35" s="47">
        <v>43709</v>
      </c>
      <c r="B35" s="236">
        <f t="shared" si="2"/>
        <v>43186</v>
      </c>
      <c r="C35" s="26"/>
      <c r="D35" s="26">
        <v>0.812500000000001</v>
      </c>
      <c r="E35" s="48"/>
      <c r="F35" s="50">
        <f t="shared" si="3"/>
        <v>43186</v>
      </c>
      <c r="G35" s="173">
        <f>(CALENDRIER!R30)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43186</v>
      </c>
      <c r="L35" s="91">
        <f>(CALENDRIER!S30)</f>
        <v>0</v>
      </c>
      <c r="M35" s="90"/>
      <c r="N35" s="91"/>
    </row>
    <row r="36" spans="1:14" ht="15.75" customHeight="1" x14ac:dyDescent="0.2">
      <c r="A36" s="47">
        <v>43739</v>
      </c>
      <c r="B36" s="236">
        <f t="shared" si="2"/>
        <v>43187</v>
      </c>
      <c r="C36" s="26"/>
      <c r="D36" s="26">
        <v>0.85416666666666696</v>
      </c>
      <c r="E36" s="48"/>
      <c r="F36" s="50">
        <f t="shared" si="3"/>
        <v>43187</v>
      </c>
      <c r="G36" s="173">
        <f>(CALENDRIER!R31)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43187</v>
      </c>
      <c r="L36" s="91">
        <f>(CALENDRIER!S31)</f>
        <v>0</v>
      </c>
      <c r="M36" s="90"/>
      <c r="N36" s="91"/>
    </row>
    <row r="37" spans="1:14" ht="15.75" customHeight="1" x14ac:dyDescent="0.2">
      <c r="A37" s="47">
        <v>43770</v>
      </c>
      <c r="B37" s="238">
        <f>IF(OR(MONTH(B36)&lt;&gt;MONTH(B36+1),$B$4=59),REPT("",100),B36+1)</f>
        <v>43188</v>
      </c>
      <c r="C37" s="26"/>
      <c r="D37" s="26"/>
      <c r="E37" s="48"/>
      <c r="F37" s="52">
        <f>IF(OR(MONTH(F36)&lt;&gt;MONTH(F36+1),$B$4=59),REPT("",100),F36+1)</f>
        <v>43188</v>
      </c>
      <c r="G37" s="173">
        <f>(CALENDRIER!R32)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43188</v>
      </c>
      <c r="L37" s="91">
        <f>(CALENDRIER!S32)</f>
        <v>0</v>
      </c>
      <c r="M37" s="90"/>
      <c r="N37" s="91"/>
    </row>
    <row r="38" spans="1:14" ht="15.75" customHeight="1" x14ac:dyDescent="0.2">
      <c r="A38" s="47">
        <v>43800</v>
      </c>
      <c r="B38" s="238">
        <f>IF(MONTH(B36)&lt;&gt;MONTH(B36+2),REPT("",100),B37+1)</f>
        <v>43189</v>
      </c>
      <c r="C38" s="26"/>
      <c r="D38" s="25">
        <v>0.77083333333333404</v>
      </c>
      <c r="E38" s="48"/>
      <c r="F38" s="52">
        <f>IF(MONTH(F36)&lt;&gt;MONTH(F36+2),REPT("",100),F37+1)</f>
        <v>43189</v>
      </c>
      <c r="G38" s="173">
        <f>(CALENDRIER!R33)</f>
        <v>0</v>
      </c>
      <c r="H38" s="106" t="str">
        <f t="shared" si="0"/>
        <v/>
      </c>
      <c r="I38" s="29" t="str">
        <f t="shared" si="1"/>
        <v/>
      </c>
      <c r="K38" s="93">
        <f>IF(MONTH(K36)&lt;&gt;MONTH(K36+2),REPT("",100),K37+1)</f>
        <v>43189</v>
      </c>
      <c r="L38" s="91">
        <f>(CALENDRIER!S33)</f>
        <v>0</v>
      </c>
      <c r="M38" s="90"/>
      <c r="N38" s="91"/>
    </row>
    <row r="39" spans="1:14" ht="15.75" customHeight="1" x14ac:dyDescent="0.2">
      <c r="A39" s="47">
        <v>43831</v>
      </c>
      <c r="B39" s="239">
        <f>IF(MONTH(B36)&lt;&gt;MONTH(B36+3),REPT("",100),B38+1)</f>
        <v>43190</v>
      </c>
      <c r="C39" s="27"/>
      <c r="D39" s="111"/>
      <c r="E39" s="48"/>
      <c r="F39" s="53">
        <f>IF(MONTH(F36)&lt;&gt;MONTH(F36+3),REPT("",100),F38+1)</f>
        <v>43190</v>
      </c>
      <c r="G39" s="174">
        <f>(CALENDRIER!R34)</f>
        <v>0</v>
      </c>
      <c r="H39" s="107" t="str">
        <f t="shared" si="0"/>
        <v/>
      </c>
      <c r="I39" s="30" t="str">
        <f t="shared" si="1"/>
        <v/>
      </c>
      <c r="K39" s="94">
        <f>IF(MONTH(K36)&lt;&gt;MONTH(K36+3),REPT("",100),K38+1)</f>
        <v>43190</v>
      </c>
      <c r="L39" s="95">
        <f>(CALENDRIER!S34)</f>
        <v>0</v>
      </c>
      <c r="M39" s="96"/>
      <c r="N39" s="95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16" x14ac:dyDescent="0.2">
      <c r="A97" s="47">
        <v>45597</v>
      </c>
      <c r="B97" s="2"/>
      <c r="E97" s="104"/>
    </row>
    <row r="98" spans="1:16" x14ac:dyDescent="0.2">
      <c r="A98" s="47">
        <v>45627</v>
      </c>
      <c r="B98" s="2"/>
      <c r="E98" s="104"/>
    </row>
    <row r="99" spans="1:16" x14ac:dyDescent="0.2">
      <c r="A99" s="47">
        <v>45658</v>
      </c>
      <c r="B99" s="2"/>
      <c r="E99" s="104"/>
    </row>
    <row r="100" spans="1:16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  <c r="P100" s="72"/>
    </row>
    <row r="101" spans="1:16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  <c r="P101" s="72"/>
    </row>
    <row r="102" spans="1:16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  <c r="P102" s="72"/>
    </row>
    <row r="103" spans="1:16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  <c r="P103" s="72"/>
    </row>
    <row r="104" spans="1:16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  <c r="P104" s="72"/>
    </row>
    <row r="105" spans="1:16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  <c r="P105" s="72"/>
    </row>
    <row r="106" spans="1:16" x14ac:dyDescent="0.2">
      <c r="A106" s="47">
        <v>45870</v>
      </c>
      <c r="B106" s="2"/>
      <c r="E106" s="104"/>
    </row>
    <row r="107" spans="1:16" x14ac:dyDescent="0.2">
      <c r="A107" s="47">
        <v>45901</v>
      </c>
      <c r="E107" s="104"/>
    </row>
    <row r="108" spans="1:16" x14ac:dyDescent="0.2">
      <c r="A108" s="47">
        <v>45931</v>
      </c>
      <c r="E108" s="104"/>
    </row>
    <row r="109" spans="1:16" x14ac:dyDescent="0.2">
      <c r="A109" s="47">
        <v>45962</v>
      </c>
      <c r="E109" s="104"/>
    </row>
    <row r="110" spans="1:16" x14ac:dyDescent="0.2">
      <c r="A110" s="47">
        <v>45992</v>
      </c>
      <c r="E110" s="104"/>
    </row>
    <row r="111" spans="1:16" x14ac:dyDescent="0.2">
      <c r="A111" s="47">
        <v>46023</v>
      </c>
      <c r="E111" s="104"/>
    </row>
    <row r="112" spans="1:16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79" priority="47" stopIfTrue="1">
      <formula>MOD(MAX(K9),7)=1</formula>
    </cfRule>
  </conditionalFormatting>
  <conditionalFormatting sqref="K37:K39">
    <cfRule type="expression" dxfId="78" priority="48" stopIfTrue="1">
      <formula>AND(MOD(MAX(K37:K37),7)=1,MAX(K37:K37)&gt;30000)</formula>
    </cfRule>
  </conditionalFormatting>
  <conditionalFormatting sqref="K9:K39">
    <cfRule type="expression" dxfId="77" priority="44">
      <formula>COUNTIF(Fériés,$B9)=1</formula>
    </cfRule>
  </conditionalFormatting>
  <conditionalFormatting sqref="H9:I39">
    <cfRule type="cellIs" dxfId="76" priority="43" operator="notEqual">
      <formula>$T$6</formula>
    </cfRule>
  </conditionalFormatting>
  <conditionalFormatting sqref="H13">
    <cfRule type="expression" dxfId="75" priority="42">
      <formula>$H$13&lt;&gt;$T$6</formula>
    </cfRule>
  </conditionalFormatting>
  <conditionalFormatting sqref="H14">
    <cfRule type="expression" dxfId="74" priority="41">
      <formula>$H$14&lt;&gt;$T$6</formula>
    </cfRule>
  </conditionalFormatting>
  <conditionalFormatting sqref="E9:E39">
    <cfRule type="expression" dxfId="73" priority="8">
      <formula>COUNTIF(Z,B9)</formula>
    </cfRule>
  </conditionalFormatting>
  <conditionalFormatting sqref="F9:F36">
    <cfRule type="expression" dxfId="72" priority="6" stopIfTrue="1">
      <formula>MOD(MAX(F9),7)=0</formula>
    </cfRule>
  </conditionalFormatting>
  <conditionalFormatting sqref="F37:F39">
    <cfRule type="expression" dxfId="71" priority="7" stopIfTrue="1">
      <formula>AND(MOD(MAX(F37:F37),7)=0,MAX(F37:F37)&gt;30000)</formula>
    </cfRule>
  </conditionalFormatting>
  <conditionalFormatting sqref="G9:G39">
    <cfRule type="expression" dxfId="70" priority="5">
      <formula>H9:H9&lt;&gt;$T$6</formula>
    </cfRule>
  </conditionalFormatting>
  <conditionalFormatting sqref="B9:B36">
    <cfRule type="expression" dxfId="69" priority="3" stopIfTrue="1">
      <formula>MOD(MAX(B9),7)=0</formula>
    </cfRule>
  </conditionalFormatting>
  <conditionalFormatting sqref="B37:B39">
    <cfRule type="expression" dxfId="68" priority="4" stopIfTrue="1">
      <formula>AND(MOD(MAX(B37:B37),7)=0,MAX(B37:B37)&gt;30000)</formula>
    </cfRule>
  </conditionalFormatting>
  <conditionalFormatting sqref="B9:B39">
    <cfRule type="expression" dxfId="67" priority="1">
      <formula>AND(MOD(MAX(B37:B37),7)=1,MAX(B37:B37)&gt;30000)</formula>
    </cfRule>
    <cfRule type="expression" dxfId="66" priority="2">
      <formula>MOD(MAX(B9),7)=1</formula>
    </cfRule>
  </conditionalFormatting>
  <dataValidations count="6">
    <dataValidation type="list" allowBlank="1" showInputMessage="1" sqref="D9:D39">
      <formula1>$A$437:$A$448</formula1>
    </dataValidation>
    <dataValidation type="list" allowBlank="1" showInputMessage="1" sqref="M9:M39 C9:C39">
      <formula1>$A$423:$A$449</formula1>
    </dataValidation>
    <dataValidation type="list" allowBlank="1" showInputMessage="1" sqref="N9:N39 I9:I39">
      <formula1>$A$6:$A$8</formula1>
    </dataValidation>
    <dataValidation type="list" allowBlank="1" showInputMessage="1" sqref="G39">
      <formula1>$A$403:$A$417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16" width="14.42578125" style="64" hidden="1" customWidth="1"/>
    <col min="17" max="20" width="11.42578125" style="33" hidden="1" customWidth="1"/>
    <col min="21" max="23" width="11.42578125" style="33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20"/>
      <c r="R2" s="65">
        <f>SUM(ANNÉE!B4)</f>
        <v>2018</v>
      </c>
      <c r="S2" s="79">
        <v>0</v>
      </c>
    </row>
    <row r="3" spans="1:20" ht="7.5" customHeight="1" x14ac:dyDescent="0.2">
      <c r="J3" s="35"/>
      <c r="P3" s="21"/>
    </row>
    <row r="4" spans="1:20" ht="27" customHeight="1" x14ac:dyDescent="0.2">
      <c r="B4" s="336">
        <f>DATE(YEAR(Mars!B4),MONTH(Mars!B4)+1,DAY(Mars!B4))</f>
        <v>43191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22"/>
      <c r="R4" s="66">
        <f>DATE($R$2,4,1)</f>
        <v>43191</v>
      </c>
      <c r="S4" s="79" t="s">
        <v>62</v>
      </c>
      <c r="T4" s="80">
        <v>0.75</v>
      </c>
    </row>
    <row r="5" spans="1:20" ht="6" customHeight="1" x14ac:dyDescent="0.2">
      <c r="P5" s="22"/>
    </row>
    <row r="6" spans="1:20" ht="15.75" customHeight="1" x14ac:dyDescent="0.2">
      <c r="A6" s="38" t="s">
        <v>34</v>
      </c>
      <c r="B6" s="288"/>
      <c r="M6" s="309">
        <f ca="1">NOW()</f>
        <v>42926.79723275463</v>
      </c>
      <c r="N6" s="310"/>
      <c r="P6" s="22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23"/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0">
        <f>R4</f>
        <v>43191</v>
      </c>
      <c r="C9" s="25"/>
      <c r="D9" s="110"/>
      <c r="E9" s="48"/>
      <c r="F9" s="49">
        <f>R4</f>
        <v>43191</v>
      </c>
      <c r="G9" s="28">
        <f>(CALENDRIER!T4)</f>
        <v>0</v>
      </c>
      <c r="H9" s="105" t="str">
        <f>IF(MID(G9,1,7)=$S$6,$T$4,"")</f>
        <v/>
      </c>
      <c r="I9" s="28" t="str">
        <f>IF(MID(G9,1,7)=$S$6,$S$4,"")</f>
        <v/>
      </c>
      <c r="K9" s="85">
        <f>R4</f>
        <v>43191</v>
      </c>
      <c r="L9" s="86">
        <f>(CALENDRIER!U4)</f>
        <v>0</v>
      </c>
      <c r="M9" s="87"/>
      <c r="N9" s="86"/>
    </row>
    <row r="10" spans="1:20" ht="15.75" customHeight="1" x14ac:dyDescent="0.2">
      <c r="A10" s="47">
        <v>42948</v>
      </c>
      <c r="B10" s="231">
        <f>DATE(YEAR(B9),MONTH(B9),2)</f>
        <v>43192</v>
      </c>
      <c r="C10" s="26"/>
      <c r="D10" s="26">
        <v>0.812500000000001</v>
      </c>
      <c r="E10" s="48"/>
      <c r="F10" s="50">
        <f>DATE(YEAR(F9),MONTH(F9),2)</f>
        <v>43192</v>
      </c>
      <c r="G10" s="173">
        <f>(CALENDRIER!T5)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43192</v>
      </c>
      <c r="L10" s="91">
        <f>(CALENDRIER!U5)</f>
        <v>0</v>
      </c>
      <c r="M10" s="90"/>
      <c r="N10" s="91"/>
    </row>
    <row r="11" spans="1:20" ht="15.75" customHeight="1" x14ac:dyDescent="0.2">
      <c r="A11" s="47">
        <v>42979</v>
      </c>
      <c r="B11" s="231">
        <f t="shared" ref="B11:B36" si="2">B10+1</f>
        <v>43193</v>
      </c>
      <c r="C11" s="26"/>
      <c r="D11" s="26">
        <v>0.812500000000001</v>
      </c>
      <c r="E11" s="48"/>
      <c r="F11" s="50">
        <f t="shared" ref="F11:F36" si="3">F10+1</f>
        <v>43193</v>
      </c>
      <c r="G11" s="173">
        <f>(CALENDRIER!T6)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43193</v>
      </c>
      <c r="L11" s="91">
        <f>(CALENDRIER!U6)</f>
        <v>0</v>
      </c>
      <c r="M11" s="90"/>
      <c r="N11" s="91"/>
    </row>
    <row r="12" spans="1:20" ht="15.75" customHeight="1" x14ac:dyDescent="0.2">
      <c r="A12" s="47">
        <v>43009</v>
      </c>
      <c r="B12" s="231">
        <f t="shared" si="2"/>
        <v>43194</v>
      </c>
      <c r="C12" s="26"/>
      <c r="D12" s="26">
        <v>0.85416666666666696</v>
      </c>
      <c r="E12" s="48"/>
      <c r="F12" s="50">
        <f t="shared" si="3"/>
        <v>43194</v>
      </c>
      <c r="G12" s="173">
        <f>(CALENDRIER!T7)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43194</v>
      </c>
      <c r="L12" s="91">
        <f>(CALENDRIER!U7)</f>
        <v>0</v>
      </c>
      <c r="M12" s="90"/>
      <c r="N12" s="91"/>
    </row>
    <row r="13" spans="1:20" ht="15.75" customHeight="1" x14ac:dyDescent="0.2">
      <c r="A13" s="47">
        <v>43040</v>
      </c>
      <c r="B13" s="231">
        <f t="shared" si="2"/>
        <v>43195</v>
      </c>
      <c r="C13" s="26"/>
      <c r="D13" s="26"/>
      <c r="E13" s="48"/>
      <c r="F13" s="50">
        <f t="shared" si="3"/>
        <v>43195</v>
      </c>
      <c r="G13" s="173">
        <f>(CALENDRIER!T8)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43195</v>
      </c>
      <c r="L13" s="91">
        <f>(CALENDRIER!U8)</f>
        <v>0</v>
      </c>
      <c r="M13" s="90"/>
      <c r="N13" s="91"/>
      <c r="P13" s="69"/>
    </row>
    <row r="14" spans="1:20" ht="15.75" customHeight="1" x14ac:dyDescent="0.2">
      <c r="A14" s="47">
        <v>43070</v>
      </c>
      <c r="B14" s="231">
        <f t="shared" si="2"/>
        <v>43196</v>
      </c>
      <c r="C14" s="26"/>
      <c r="D14" s="25">
        <v>0.77083333333333404</v>
      </c>
      <c r="E14" s="48"/>
      <c r="F14" s="50">
        <f t="shared" si="3"/>
        <v>43196</v>
      </c>
      <c r="G14" s="173">
        <f>(CALENDRIER!T9)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43196</v>
      </c>
      <c r="L14" s="91">
        <f>(CALENDRIER!U9)</f>
        <v>0</v>
      </c>
      <c r="M14" s="90"/>
      <c r="N14" s="91"/>
    </row>
    <row r="15" spans="1:20" ht="15.75" customHeight="1" x14ac:dyDescent="0.2">
      <c r="A15" s="47">
        <v>43101</v>
      </c>
      <c r="B15" s="231">
        <f t="shared" si="2"/>
        <v>43197</v>
      </c>
      <c r="C15" s="26"/>
      <c r="D15" s="108"/>
      <c r="E15" s="48"/>
      <c r="F15" s="50">
        <f t="shared" si="3"/>
        <v>43197</v>
      </c>
      <c r="G15" s="173">
        <f>(CALENDRIER!T10)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43197</v>
      </c>
      <c r="L15" s="91">
        <f>(CALENDRIER!U10)</f>
        <v>0</v>
      </c>
      <c r="M15" s="90"/>
      <c r="N15" s="91"/>
    </row>
    <row r="16" spans="1:20" ht="15.75" customHeight="1" x14ac:dyDescent="0.2">
      <c r="A16" s="47">
        <v>43132</v>
      </c>
      <c r="B16" s="231">
        <f t="shared" si="2"/>
        <v>43198</v>
      </c>
      <c r="C16" s="26"/>
      <c r="D16" s="110"/>
      <c r="E16" s="48"/>
      <c r="F16" s="50">
        <f t="shared" si="3"/>
        <v>43198</v>
      </c>
      <c r="G16" s="173">
        <f>(CALENDRIER!T11)</f>
        <v>0</v>
      </c>
      <c r="H16" s="106" t="str">
        <f t="shared" si="0"/>
        <v/>
      </c>
      <c r="I16" s="29" t="str">
        <f t="shared" si="1"/>
        <v/>
      </c>
      <c r="K16" s="88">
        <f t="shared" si="4"/>
        <v>43198</v>
      </c>
      <c r="L16" s="91">
        <f>(CALENDRIER!U11)</f>
        <v>0</v>
      </c>
      <c r="M16" s="90"/>
      <c r="N16" s="91"/>
    </row>
    <row r="17" spans="1:14" ht="15.75" customHeight="1" x14ac:dyDescent="0.2">
      <c r="A17" s="47">
        <v>43160</v>
      </c>
      <c r="B17" s="231">
        <f t="shared" si="2"/>
        <v>43199</v>
      </c>
      <c r="C17" s="26"/>
      <c r="D17" s="26">
        <v>0.812500000000001</v>
      </c>
      <c r="E17" s="48"/>
      <c r="F17" s="50">
        <f t="shared" si="3"/>
        <v>43199</v>
      </c>
      <c r="G17" s="173">
        <f>(CALENDRIER!T12)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43199</v>
      </c>
      <c r="L17" s="91">
        <f>(CALENDRIER!U12)</f>
        <v>0</v>
      </c>
      <c r="M17" s="90"/>
      <c r="N17" s="91"/>
    </row>
    <row r="18" spans="1:14" ht="15.75" customHeight="1" x14ac:dyDescent="0.2">
      <c r="A18" s="47">
        <v>43191</v>
      </c>
      <c r="B18" s="231">
        <f t="shared" si="2"/>
        <v>43200</v>
      </c>
      <c r="C18" s="26"/>
      <c r="D18" s="26">
        <v>0.812500000000001</v>
      </c>
      <c r="E18" s="48"/>
      <c r="F18" s="50">
        <f t="shared" si="3"/>
        <v>43200</v>
      </c>
      <c r="G18" s="173">
        <f>(CALENDRIER!T13)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43200</v>
      </c>
      <c r="L18" s="91">
        <f>(CALENDRIER!U13)</f>
        <v>0</v>
      </c>
      <c r="M18" s="90"/>
      <c r="N18" s="91"/>
    </row>
    <row r="19" spans="1:14" ht="15.75" customHeight="1" x14ac:dyDescent="0.2">
      <c r="A19" s="47">
        <v>43221</v>
      </c>
      <c r="B19" s="231">
        <f t="shared" si="2"/>
        <v>43201</v>
      </c>
      <c r="C19" s="26"/>
      <c r="D19" s="26">
        <v>0.85416666666666696</v>
      </c>
      <c r="E19" s="48"/>
      <c r="F19" s="50">
        <f t="shared" si="3"/>
        <v>43201</v>
      </c>
      <c r="G19" s="173">
        <f>(CALENDRIER!T14)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43201</v>
      </c>
      <c r="L19" s="91">
        <f>(CALENDRIER!U14)</f>
        <v>0</v>
      </c>
      <c r="M19" s="90"/>
      <c r="N19" s="91"/>
    </row>
    <row r="20" spans="1:14" ht="15.75" customHeight="1" x14ac:dyDescent="0.2">
      <c r="A20" s="47">
        <v>43252</v>
      </c>
      <c r="B20" s="231">
        <f t="shared" si="2"/>
        <v>43202</v>
      </c>
      <c r="C20" s="26"/>
      <c r="D20" s="26"/>
      <c r="E20" s="48"/>
      <c r="F20" s="50">
        <f t="shared" si="3"/>
        <v>43202</v>
      </c>
      <c r="G20" s="173">
        <f>(CALENDRIER!T15)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43202</v>
      </c>
      <c r="L20" s="91">
        <f>(CALENDRIER!U15)</f>
        <v>0</v>
      </c>
      <c r="M20" s="90"/>
      <c r="N20" s="91"/>
    </row>
    <row r="21" spans="1:14" ht="15.75" customHeight="1" x14ac:dyDescent="0.2">
      <c r="A21" s="47">
        <v>43282</v>
      </c>
      <c r="B21" s="231">
        <f t="shared" si="2"/>
        <v>43203</v>
      </c>
      <c r="C21" s="26"/>
      <c r="D21" s="25">
        <v>0.77083333333333404</v>
      </c>
      <c r="E21" s="48"/>
      <c r="F21" s="50">
        <f t="shared" si="3"/>
        <v>43203</v>
      </c>
      <c r="G21" s="173">
        <f>(CALENDRIER!T16)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43203</v>
      </c>
      <c r="L21" s="91">
        <f>(CALENDRIER!U16)</f>
        <v>0</v>
      </c>
      <c r="M21" s="90"/>
      <c r="N21" s="91"/>
    </row>
    <row r="22" spans="1:14" ht="15.75" customHeight="1" x14ac:dyDescent="0.2">
      <c r="A22" s="47">
        <v>43313</v>
      </c>
      <c r="B22" s="231">
        <f t="shared" si="2"/>
        <v>43204</v>
      </c>
      <c r="C22" s="26"/>
      <c r="D22" s="108"/>
      <c r="E22" s="48"/>
      <c r="F22" s="50">
        <f t="shared" si="3"/>
        <v>43204</v>
      </c>
      <c r="G22" s="173">
        <f>(CALENDRIER!T17)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43204</v>
      </c>
      <c r="L22" s="91">
        <f>(CALENDRIER!U17)</f>
        <v>0</v>
      </c>
      <c r="M22" s="90"/>
      <c r="N22" s="91"/>
    </row>
    <row r="23" spans="1:14" ht="15.75" customHeight="1" x14ac:dyDescent="0.2">
      <c r="A23" s="47">
        <v>43344</v>
      </c>
      <c r="B23" s="231">
        <f t="shared" si="2"/>
        <v>43205</v>
      </c>
      <c r="C23" s="26"/>
      <c r="D23" s="110"/>
      <c r="E23" s="48"/>
      <c r="F23" s="50">
        <f t="shared" si="3"/>
        <v>43205</v>
      </c>
      <c r="G23" s="173">
        <f>(CALENDRIER!T18)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43205</v>
      </c>
      <c r="L23" s="91">
        <f>(CALENDRIER!U18)</f>
        <v>0</v>
      </c>
      <c r="M23" s="90"/>
      <c r="N23" s="91"/>
    </row>
    <row r="24" spans="1:14" ht="15.75" customHeight="1" x14ac:dyDescent="0.2">
      <c r="A24" s="47">
        <v>43374</v>
      </c>
      <c r="B24" s="231">
        <f t="shared" si="2"/>
        <v>43206</v>
      </c>
      <c r="C24" s="26"/>
      <c r="D24" s="26">
        <v>0.812500000000001</v>
      </c>
      <c r="E24" s="48"/>
      <c r="F24" s="50">
        <f t="shared" si="3"/>
        <v>43206</v>
      </c>
      <c r="G24" s="173">
        <f>(CALENDRIER!T19)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43206</v>
      </c>
      <c r="L24" s="91">
        <f>(CALENDRIER!U19)</f>
        <v>0</v>
      </c>
      <c r="M24" s="90"/>
      <c r="N24" s="91"/>
    </row>
    <row r="25" spans="1:14" ht="15.75" customHeight="1" x14ac:dyDescent="0.2">
      <c r="A25" s="47">
        <v>43405</v>
      </c>
      <c r="B25" s="231">
        <f t="shared" si="2"/>
        <v>43207</v>
      </c>
      <c r="C25" s="26"/>
      <c r="D25" s="26">
        <v>0.812500000000001</v>
      </c>
      <c r="E25" s="48"/>
      <c r="F25" s="50">
        <f t="shared" si="3"/>
        <v>43207</v>
      </c>
      <c r="G25" s="173">
        <f>(CALENDRIER!T20)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43207</v>
      </c>
      <c r="L25" s="91">
        <f>(CALENDRIER!U20)</f>
        <v>0</v>
      </c>
      <c r="M25" s="90"/>
      <c r="N25" s="91"/>
    </row>
    <row r="26" spans="1:14" ht="15.75" customHeight="1" x14ac:dyDescent="0.2">
      <c r="A26" s="47">
        <v>43435</v>
      </c>
      <c r="B26" s="231">
        <f t="shared" si="2"/>
        <v>43208</v>
      </c>
      <c r="C26" s="26"/>
      <c r="D26" s="26">
        <v>0.85416666666666696</v>
      </c>
      <c r="E26" s="48"/>
      <c r="F26" s="50">
        <f t="shared" si="3"/>
        <v>43208</v>
      </c>
      <c r="G26" s="173">
        <f>(CALENDRIER!T21)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43208</v>
      </c>
      <c r="L26" s="91">
        <f>(CALENDRIER!U21)</f>
        <v>0</v>
      </c>
      <c r="M26" s="90"/>
      <c r="N26" s="91"/>
    </row>
    <row r="27" spans="1:14" ht="15.75" customHeight="1" x14ac:dyDescent="0.2">
      <c r="A27" s="47">
        <v>43466</v>
      </c>
      <c r="B27" s="231">
        <f t="shared" si="2"/>
        <v>43209</v>
      </c>
      <c r="C27" s="26"/>
      <c r="D27" s="26"/>
      <c r="E27" s="48"/>
      <c r="F27" s="50">
        <f t="shared" si="3"/>
        <v>43209</v>
      </c>
      <c r="G27" s="173">
        <f>(CALENDRIER!T22)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43209</v>
      </c>
      <c r="L27" s="91">
        <f>(CALENDRIER!U22)</f>
        <v>0</v>
      </c>
      <c r="M27" s="90"/>
      <c r="N27" s="91"/>
    </row>
    <row r="28" spans="1:14" ht="15.75" customHeight="1" x14ac:dyDescent="0.2">
      <c r="A28" s="47">
        <v>43497</v>
      </c>
      <c r="B28" s="231">
        <f t="shared" si="2"/>
        <v>43210</v>
      </c>
      <c r="C28" s="26"/>
      <c r="D28" s="25">
        <v>0.77083333333333404</v>
      </c>
      <c r="E28" s="48"/>
      <c r="F28" s="50">
        <f t="shared" si="3"/>
        <v>43210</v>
      </c>
      <c r="G28" s="173">
        <f>(CALENDRIER!T23)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43210</v>
      </c>
      <c r="L28" s="91">
        <f>(CALENDRIER!U23)</f>
        <v>0</v>
      </c>
      <c r="M28" s="90"/>
      <c r="N28" s="91"/>
    </row>
    <row r="29" spans="1:14" ht="15.75" customHeight="1" x14ac:dyDescent="0.2">
      <c r="A29" s="47">
        <v>43525</v>
      </c>
      <c r="B29" s="231">
        <f t="shared" si="2"/>
        <v>43211</v>
      </c>
      <c r="C29" s="26"/>
      <c r="D29" s="108"/>
      <c r="E29" s="48"/>
      <c r="F29" s="50">
        <f t="shared" si="3"/>
        <v>43211</v>
      </c>
      <c r="G29" s="173">
        <f>(CALENDRIER!T24)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43211</v>
      </c>
      <c r="L29" s="91">
        <f>(CALENDRIER!U24)</f>
        <v>0</v>
      </c>
      <c r="M29" s="90"/>
      <c r="N29" s="91"/>
    </row>
    <row r="30" spans="1:14" ht="15.75" customHeight="1" x14ac:dyDescent="0.2">
      <c r="A30" s="47">
        <v>43556</v>
      </c>
      <c r="B30" s="231">
        <f t="shared" si="2"/>
        <v>43212</v>
      </c>
      <c r="C30" s="26"/>
      <c r="D30" s="110"/>
      <c r="E30" s="48"/>
      <c r="F30" s="50">
        <f t="shared" si="3"/>
        <v>43212</v>
      </c>
      <c r="G30" s="173">
        <f>(CALENDRIER!T25)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43212</v>
      </c>
      <c r="L30" s="91">
        <f>(CALENDRIER!U25)</f>
        <v>0</v>
      </c>
      <c r="M30" s="90"/>
      <c r="N30" s="91"/>
    </row>
    <row r="31" spans="1:14" ht="15.75" customHeight="1" x14ac:dyDescent="0.2">
      <c r="A31" s="47">
        <v>43586</v>
      </c>
      <c r="B31" s="231">
        <f t="shared" si="2"/>
        <v>43213</v>
      </c>
      <c r="C31" s="26"/>
      <c r="D31" s="26">
        <v>0.812500000000001</v>
      </c>
      <c r="E31" s="48"/>
      <c r="F31" s="50">
        <f t="shared" si="3"/>
        <v>43213</v>
      </c>
      <c r="G31" s="173">
        <f>(CALENDRIER!T26)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43213</v>
      </c>
      <c r="L31" s="91">
        <f>(CALENDRIER!U26)</f>
        <v>0</v>
      </c>
      <c r="M31" s="90"/>
      <c r="N31" s="91"/>
    </row>
    <row r="32" spans="1:14" ht="15.75" customHeight="1" x14ac:dyDescent="0.2">
      <c r="A32" s="47">
        <v>43617</v>
      </c>
      <c r="B32" s="231">
        <f t="shared" si="2"/>
        <v>43214</v>
      </c>
      <c r="C32" s="26"/>
      <c r="D32" s="26">
        <v>0.812500000000001</v>
      </c>
      <c r="E32" s="48"/>
      <c r="F32" s="50">
        <f t="shared" si="3"/>
        <v>43214</v>
      </c>
      <c r="G32" s="173">
        <f>(CALENDRIER!T27)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43214</v>
      </c>
      <c r="L32" s="91">
        <f>(CALENDRIER!U27)</f>
        <v>0</v>
      </c>
      <c r="M32" s="90"/>
      <c r="N32" s="91"/>
    </row>
    <row r="33" spans="1:14" ht="15.75" customHeight="1" x14ac:dyDescent="0.2">
      <c r="A33" s="47">
        <v>43647</v>
      </c>
      <c r="B33" s="231">
        <f t="shared" si="2"/>
        <v>43215</v>
      </c>
      <c r="C33" s="26"/>
      <c r="D33" s="26">
        <v>0.85416666666666696</v>
      </c>
      <c r="E33" s="48"/>
      <c r="F33" s="50">
        <f t="shared" si="3"/>
        <v>43215</v>
      </c>
      <c r="G33" s="173">
        <f>(CALENDRIER!T28)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43215</v>
      </c>
      <c r="L33" s="91">
        <f>(CALENDRIER!U28)</f>
        <v>0</v>
      </c>
      <c r="M33" s="90"/>
      <c r="N33" s="91"/>
    </row>
    <row r="34" spans="1:14" ht="15.75" customHeight="1" x14ac:dyDescent="0.2">
      <c r="A34" s="47">
        <v>43678</v>
      </c>
      <c r="B34" s="231">
        <f t="shared" si="2"/>
        <v>43216</v>
      </c>
      <c r="C34" s="26"/>
      <c r="D34" s="26"/>
      <c r="E34" s="48"/>
      <c r="F34" s="50">
        <f t="shared" si="3"/>
        <v>43216</v>
      </c>
      <c r="G34" s="173">
        <f>(CALENDRIER!T29)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43216</v>
      </c>
      <c r="L34" s="91">
        <f>(CALENDRIER!U29)</f>
        <v>0</v>
      </c>
      <c r="M34" s="90"/>
      <c r="N34" s="91"/>
    </row>
    <row r="35" spans="1:14" ht="15.75" customHeight="1" x14ac:dyDescent="0.2">
      <c r="A35" s="47">
        <v>43709</v>
      </c>
      <c r="B35" s="231">
        <f t="shared" si="2"/>
        <v>43217</v>
      </c>
      <c r="C35" s="26"/>
      <c r="D35" s="25">
        <v>0.77083333333333404</v>
      </c>
      <c r="E35" s="48"/>
      <c r="F35" s="50">
        <f t="shared" si="3"/>
        <v>43217</v>
      </c>
      <c r="G35" s="173">
        <f>(CALENDRIER!T30)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43217</v>
      </c>
      <c r="L35" s="91">
        <f>(CALENDRIER!U30)</f>
        <v>0</v>
      </c>
      <c r="M35" s="90"/>
      <c r="N35" s="91"/>
    </row>
    <row r="36" spans="1:14" ht="15.75" customHeight="1" x14ac:dyDescent="0.2">
      <c r="A36" s="47">
        <v>43739</v>
      </c>
      <c r="B36" s="231">
        <f t="shared" si="2"/>
        <v>43218</v>
      </c>
      <c r="C36" s="26"/>
      <c r="D36" s="108"/>
      <c r="E36" s="48"/>
      <c r="F36" s="50">
        <f t="shared" si="3"/>
        <v>43218</v>
      </c>
      <c r="G36" s="173">
        <f>(CALENDRIER!T31)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43218</v>
      </c>
      <c r="L36" s="91">
        <f>(CALENDRIER!U31)</f>
        <v>0</v>
      </c>
      <c r="M36" s="90"/>
      <c r="N36" s="91"/>
    </row>
    <row r="37" spans="1:14" ht="15.75" customHeight="1" x14ac:dyDescent="0.2">
      <c r="A37" s="47">
        <v>43770</v>
      </c>
      <c r="B37" s="232">
        <f>IF(OR(MONTH(B36)&lt;&gt;MONTH(B36+1),$B$4=59),REPT("",100),B36+1)</f>
        <v>43219</v>
      </c>
      <c r="C37" s="26"/>
      <c r="D37" s="110"/>
      <c r="E37" s="48"/>
      <c r="F37" s="52">
        <f>IF(OR(MONTH(F36)&lt;&gt;MONTH(F36+1),$B$4=59),REPT("",100),F36+1)</f>
        <v>43219</v>
      </c>
      <c r="G37" s="173">
        <f>(CALENDRIER!T32)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43219</v>
      </c>
      <c r="L37" s="91">
        <f>(CALENDRIER!U32)</f>
        <v>0</v>
      </c>
      <c r="M37" s="90"/>
      <c r="N37" s="91"/>
    </row>
    <row r="38" spans="1:14" ht="15.75" customHeight="1" x14ac:dyDescent="0.2">
      <c r="A38" s="47">
        <v>43800</v>
      </c>
      <c r="B38" s="233">
        <f>IF(MONTH(B36)&lt;&gt;MONTH(B36+2),REPT("",100),B37+1)</f>
        <v>43220</v>
      </c>
      <c r="C38" s="27"/>
      <c r="D38" s="111">
        <v>0.812500000000001</v>
      </c>
      <c r="E38" s="48"/>
      <c r="F38" s="53">
        <f>IF(MONTH(F36)&lt;&gt;MONTH(F36+2),REPT("",100),F37+1)</f>
        <v>43220</v>
      </c>
      <c r="G38" s="30">
        <f>(CALENDRIER!T33)</f>
        <v>0</v>
      </c>
      <c r="H38" s="107" t="str">
        <f t="shared" si="0"/>
        <v/>
      </c>
      <c r="I38" s="30" t="str">
        <f t="shared" si="1"/>
        <v/>
      </c>
      <c r="K38" s="94">
        <f>IF(MONTH(K36)&lt;&gt;MONTH(K36+2),REPT("",100),K37+1)</f>
        <v>43220</v>
      </c>
      <c r="L38" s="95">
        <f>(CALENDRIER!U33)</f>
        <v>0</v>
      </c>
      <c r="M38" s="96"/>
      <c r="N38" s="95"/>
    </row>
    <row r="39" spans="1:14" ht="15.75" hidden="1" customHeight="1" x14ac:dyDescent="0.2">
      <c r="A39" s="47">
        <v>43831</v>
      </c>
      <c r="B39" s="240" t="str">
        <f>IF(MONTH(B36)&lt;&gt;MONTH(B36+3),REPT("",100),B38+1)</f>
        <v/>
      </c>
      <c r="C39" s="207"/>
      <c r="D39" s="192"/>
      <c r="E39" s="48"/>
      <c r="F39" s="208" t="str">
        <f>IF(MONTH(F36)&lt;&gt;MONTH(F36+3),REPT("",100),F38+1)</f>
        <v/>
      </c>
      <c r="G39" s="174">
        <f>(CALENDRIER!T34)</f>
        <v>0</v>
      </c>
      <c r="H39" s="209" t="str">
        <f t="shared" si="0"/>
        <v/>
      </c>
      <c r="I39" s="174" t="str">
        <f t="shared" si="1"/>
        <v/>
      </c>
      <c r="K39" s="210" t="str">
        <f>IF(MONTH(K36)&lt;&gt;MONTH(K36+3),REPT("",100),K38+1)</f>
        <v/>
      </c>
      <c r="L39" s="213">
        <f>(CALENDRIER!U34)</f>
        <v>0</v>
      </c>
      <c r="M39" s="212"/>
      <c r="N39" s="213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16" x14ac:dyDescent="0.2">
      <c r="A97" s="47">
        <v>45597</v>
      </c>
      <c r="B97" s="2"/>
      <c r="E97" s="104"/>
    </row>
    <row r="98" spans="1:16" x14ac:dyDescent="0.2">
      <c r="A98" s="47">
        <v>45627</v>
      </c>
      <c r="B98" s="2"/>
      <c r="E98" s="104"/>
    </row>
    <row r="99" spans="1:16" x14ac:dyDescent="0.2">
      <c r="A99" s="47">
        <v>45658</v>
      </c>
      <c r="B99" s="2"/>
      <c r="E99" s="104"/>
    </row>
    <row r="100" spans="1:16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  <c r="P100" s="68"/>
    </row>
    <row r="101" spans="1:16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  <c r="P101" s="68"/>
    </row>
    <row r="102" spans="1:16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  <c r="P102" s="68"/>
    </row>
    <row r="103" spans="1:16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  <c r="P103" s="68"/>
    </row>
    <row r="104" spans="1:16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  <c r="P104" s="68"/>
    </row>
    <row r="105" spans="1:16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  <c r="P105" s="68"/>
    </row>
    <row r="106" spans="1:16" x14ac:dyDescent="0.2">
      <c r="A106" s="47">
        <v>45870</v>
      </c>
      <c r="B106" s="2"/>
      <c r="E106" s="104"/>
    </row>
    <row r="107" spans="1:16" x14ac:dyDescent="0.2">
      <c r="A107" s="47">
        <v>45901</v>
      </c>
      <c r="E107" s="104"/>
    </row>
    <row r="108" spans="1:16" x14ac:dyDescent="0.2">
      <c r="A108" s="47">
        <v>45931</v>
      </c>
      <c r="E108" s="104"/>
    </row>
    <row r="109" spans="1:16" x14ac:dyDescent="0.2">
      <c r="A109" s="47">
        <v>45962</v>
      </c>
      <c r="E109" s="104"/>
    </row>
    <row r="110" spans="1:16" x14ac:dyDescent="0.2">
      <c r="A110" s="47">
        <v>45992</v>
      </c>
      <c r="E110" s="104"/>
    </row>
    <row r="111" spans="1:16" x14ac:dyDescent="0.2">
      <c r="A111" s="47">
        <v>46023</v>
      </c>
      <c r="E111" s="104"/>
    </row>
    <row r="112" spans="1:16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65" priority="26" stopIfTrue="1">
      <formula>MOD(MAX(K9),7)=1</formula>
    </cfRule>
  </conditionalFormatting>
  <conditionalFormatting sqref="K37:K39">
    <cfRule type="expression" dxfId="64" priority="27" stopIfTrue="1">
      <formula>AND(MOD(MAX(K37:K37),7)=1,MAX(K37:K37)&gt;30000)</formula>
    </cfRule>
  </conditionalFormatting>
  <conditionalFormatting sqref="K9:K39">
    <cfRule type="expression" dxfId="63" priority="56">
      <formula>COUNTIF(Fériés,$B9)=1</formula>
    </cfRule>
  </conditionalFormatting>
  <conditionalFormatting sqref="H9:I39">
    <cfRule type="cellIs" dxfId="62" priority="21" operator="notEqual">
      <formula>$T$6</formula>
    </cfRule>
  </conditionalFormatting>
  <conditionalFormatting sqref="H13">
    <cfRule type="expression" dxfId="61" priority="20">
      <formula>$H$13&lt;&gt;$T$6</formula>
    </cfRule>
  </conditionalFormatting>
  <conditionalFormatting sqref="H14">
    <cfRule type="expression" dxfId="60" priority="19">
      <formula>$H$14&lt;&gt;$T$6</formula>
    </cfRule>
  </conditionalFormatting>
  <conditionalFormatting sqref="E9:E39">
    <cfRule type="expression" dxfId="59" priority="16">
      <formula>COUNTIF(Z,B9)</formula>
    </cfRule>
  </conditionalFormatting>
  <conditionalFormatting sqref="F39">
    <cfRule type="expression" dxfId="58" priority="15" stopIfTrue="1">
      <formula>AND(MOD(MAX(F39:F39),7)=0,MAX(F39:F39)&gt;30000)</formula>
    </cfRule>
  </conditionalFormatting>
  <conditionalFormatting sqref="G9:G39">
    <cfRule type="expression" dxfId="57" priority="13">
      <formula>H9:H9&lt;&gt;$T$6</formula>
    </cfRule>
  </conditionalFormatting>
  <conditionalFormatting sqref="B39">
    <cfRule type="expression" dxfId="56" priority="12" stopIfTrue="1">
      <formula>AND(MOD(MAX(B39:B39),7)=0,MAX(B39:B39)&gt;30000)</formula>
    </cfRule>
  </conditionalFormatting>
  <conditionalFormatting sqref="B39">
    <cfRule type="expression" dxfId="55" priority="9">
      <formula>AND(MOD(MAX(B67:B67),7)=1,MAX(B67:B67)&gt;30000)</formula>
    </cfRule>
    <cfRule type="expression" dxfId="54" priority="10">
      <formula>MOD(MAX(B39),7)=1</formula>
    </cfRule>
  </conditionalFormatting>
  <conditionalFormatting sqref="F9:F36">
    <cfRule type="expression" dxfId="53" priority="6" stopIfTrue="1">
      <formula>MOD(MAX(F9),7)=1</formula>
    </cfRule>
  </conditionalFormatting>
  <conditionalFormatting sqref="F37:F38">
    <cfRule type="expression" dxfId="52" priority="7" stopIfTrue="1">
      <formula>AND(MOD(MAX(F37:F37),7)=1,MAX(F37:F37)&gt;30000)</formula>
    </cfRule>
  </conditionalFormatting>
  <conditionalFormatting sqref="F9:F39">
    <cfRule type="expression" dxfId="51" priority="8">
      <formula>COUNTIF(Fériés,$B9)=1</formula>
    </cfRule>
  </conditionalFormatting>
  <conditionalFormatting sqref="B9:B36">
    <cfRule type="expression" dxfId="50" priority="3" stopIfTrue="1">
      <formula>MOD(MAX(B9),7)=1</formula>
    </cfRule>
  </conditionalFormatting>
  <conditionalFormatting sqref="B37:B38">
    <cfRule type="expression" dxfId="49" priority="4" stopIfTrue="1">
      <formula>AND(MOD(MAX(B37:B37),7)=1,MAX(B37:B37)&gt;30000)</formula>
    </cfRule>
  </conditionalFormatting>
  <conditionalFormatting sqref="B9:B38">
    <cfRule type="expression" dxfId="48" priority="1">
      <formula>AND(MOD(MAX(B37:B37),7)=0,MAX(B37:B37)&gt;30000)</formula>
    </cfRule>
    <cfRule type="expression" dxfId="47" priority="2">
      <formula>MOD(MAX(B9),7)=0</formula>
    </cfRule>
    <cfRule type="expression" dxfId="46" priority="5">
      <formula>COUNTIF(Fériés,$B9)=1</formula>
    </cfRule>
  </conditionalFormatting>
  <dataValidations count="6">
    <dataValidation type="list" allowBlank="1" showInputMessage="1" sqref="D9:D39">
      <formula1>$A$437:$A$448</formula1>
    </dataValidation>
    <dataValidation type="list" allowBlank="1" showInputMessage="1" sqref="M9:M39 C9:C39">
      <formula1>$A$423:$A$449</formula1>
    </dataValidation>
    <dataValidation type="list" allowBlank="1" showInputMessage="1" sqref="N9:N39 I9:I39">
      <formula1>$A$6:$A$8</formula1>
    </dataValidation>
    <dataValidation type="list" allowBlank="1" showInputMessage="1" sqref="G39">
      <formula1>$A$403:$A$417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2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16" width="26.28515625" style="64" hidden="1" customWidth="1"/>
    <col min="17" max="20" width="11.42578125" style="33" hidden="1" customWidth="1"/>
    <col min="21" max="23" width="11.42578125" style="33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20"/>
      <c r="Q2" s="12">
        <f>(R2)</f>
        <v>2018</v>
      </c>
      <c r="R2" s="65">
        <f>SUM(ANNÉE!B4)</f>
        <v>2018</v>
      </c>
      <c r="S2" s="79">
        <v>0</v>
      </c>
    </row>
    <row r="3" spans="1:20" ht="7.5" customHeight="1" x14ac:dyDescent="0.2">
      <c r="J3" s="35"/>
      <c r="P3" s="21"/>
      <c r="Q3" s="6"/>
    </row>
    <row r="4" spans="1:20" ht="27" customHeight="1" x14ac:dyDescent="0.2">
      <c r="B4" s="336">
        <f>DATE(YEAR(Avril!B4),MONTH(Avril!B4)+1,DAY(Avril!B4))</f>
        <v>43221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22"/>
      <c r="Q4" s="6"/>
      <c r="R4" s="66">
        <f>DATE($R$2,5,1)</f>
        <v>43221</v>
      </c>
      <c r="S4" s="79" t="s">
        <v>62</v>
      </c>
      <c r="T4" s="80">
        <v>0.75</v>
      </c>
    </row>
    <row r="5" spans="1:20" ht="6" customHeight="1" x14ac:dyDescent="0.2">
      <c r="P5" s="22"/>
      <c r="Q5" s="6"/>
    </row>
    <row r="6" spans="1:20" ht="15.75" customHeight="1" x14ac:dyDescent="0.2">
      <c r="A6" s="38" t="s">
        <v>34</v>
      </c>
      <c r="B6" s="288"/>
      <c r="M6" s="309">
        <f ca="1">NOW()</f>
        <v>42926.79723275463</v>
      </c>
      <c r="N6" s="310"/>
      <c r="P6" s="22"/>
      <c r="Q6" s="9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23"/>
      <c r="Q7" s="11"/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0">
        <f>$R$4</f>
        <v>43221</v>
      </c>
      <c r="C9" s="25"/>
      <c r="D9" s="26"/>
      <c r="E9" s="48"/>
      <c r="F9" s="98">
        <f>$B$4</f>
        <v>43221</v>
      </c>
      <c r="G9" s="28">
        <f>(CALENDRIER!V4)</f>
        <v>0</v>
      </c>
      <c r="H9" s="105" t="str">
        <f>IF(MID(G9,1,7)=$S$6,$T$4,"")</f>
        <v/>
      </c>
      <c r="I9" s="28" t="str">
        <f>IF(MID(G9,1,7)=$S$6,$S$4,"")</f>
        <v/>
      </c>
      <c r="K9" s="98">
        <f>$B$4</f>
        <v>43221</v>
      </c>
      <c r="L9" s="86">
        <f>(CALENDRIER!W4)</f>
        <v>0</v>
      </c>
      <c r="M9" s="87"/>
      <c r="N9" s="86"/>
    </row>
    <row r="10" spans="1:20" ht="15.75" customHeight="1" x14ac:dyDescent="0.2">
      <c r="A10" s="47">
        <v>42948</v>
      </c>
      <c r="B10" s="231">
        <f>DATE(YEAR(B9),MONTH(B9),2)</f>
        <v>43222</v>
      </c>
      <c r="C10" s="26"/>
      <c r="D10" s="26">
        <v>0.85416666666666696</v>
      </c>
      <c r="E10" s="48"/>
      <c r="F10" s="88">
        <f>DATE(YEAR(F9),MONTH(F9),2)</f>
        <v>43222</v>
      </c>
      <c r="G10" s="173">
        <f>(CALENDRIER!V5)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K10" s="88">
        <f>DATE(YEAR(K9),MONTH(K9),2)</f>
        <v>43222</v>
      </c>
      <c r="L10" s="91">
        <f>(CALENDRIER!W5)</f>
        <v>0</v>
      </c>
      <c r="M10" s="90"/>
      <c r="N10" s="91"/>
    </row>
    <row r="11" spans="1:20" ht="15.75" customHeight="1" x14ac:dyDescent="0.2">
      <c r="A11" s="47">
        <v>42979</v>
      </c>
      <c r="B11" s="231">
        <f t="shared" ref="B11:B36" si="2">B10+1</f>
        <v>43223</v>
      </c>
      <c r="C11" s="26"/>
      <c r="D11" s="26"/>
      <c r="E11" s="48"/>
      <c r="F11" s="88">
        <f t="shared" ref="F11:F36" si="3">F10+1</f>
        <v>43223</v>
      </c>
      <c r="G11" s="173">
        <f>(CALENDRIER!V6)</f>
        <v>0</v>
      </c>
      <c r="H11" s="106" t="str">
        <f t="shared" si="0"/>
        <v/>
      </c>
      <c r="I11" s="29" t="str">
        <f t="shared" si="1"/>
        <v/>
      </c>
      <c r="K11" s="88">
        <f t="shared" ref="K11:K36" si="4">K10+1</f>
        <v>43223</v>
      </c>
      <c r="L11" s="91">
        <f>(CALENDRIER!W6)</f>
        <v>0</v>
      </c>
      <c r="M11" s="90"/>
      <c r="N11" s="91"/>
    </row>
    <row r="12" spans="1:20" ht="15.75" customHeight="1" x14ac:dyDescent="0.2">
      <c r="A12" s="47">
        <v>43009</v>
      </c>
      <c r="B12" s="231">
        <f t="shared" si="2"/>
        <v>43224</v>
      </c>
      <c r="C12" s="26"/>
      <c r="D12" s="25">
        <v>0.77083333333333404</v>
      </c>
      <c r="E12" s="48"/>
      <c r="F12" s="88">
        <f t="shared" si="3"/>
        <v>43224</v>
      </c>
      <c r="G12" s="173">
        <f>(CALENDRIER!V7)</f>
        <v>0</v>
      </c>
      <c r="H12" s="106" t="str">
        <f t="shared" si="0"/>
        <v/>
      </c>
      <c r="I12" s="29" t="str">
        <f t="shared" si="1"/>
        <v/>
      </c>
      <c r="K12" s="88">
        <f t="shared" si="4"/>
        <v>43224</v>
      </c>
      <c r="L12" s="91">
        <f>(CALENDRIER!W7)</f>
        <v>0</v>
      </c>
      <c r="M12" s="90"/>
      <c r="N12" s="91"/>
    </row>
    <row r="13" spans="1:20" ht="15.75" customHeight="1" x14ac:dyDescent="0.2">
      <c r="A13" s="47">
        <v>43040</v>
      </c>
      <c r="B13" s="231">
        <f t="shared" si="2"/>
        <v>43225</v>
      </c>
      <c r="C13" s="26"/>
      <c r="D13" s="108"/>
      <c r="E13" s="48"/>
      <c r="F13" s="88">
        <f t="shared" si="3"/>
        <v>43225</v>
      </c>
      <c r="G13" s="173">
        <f>(CALENDRIER!V8)</f>
        <v>0</v>
      </c>
      <c r="H13" s="106" t="str">
        <f t="shared" si="0"/>
        <v/>
      </c>
      <c r="I13" s="29" t="str">
        <f t="shared" si="1"/>
        <v/>
      </c>
      <c r="K13" s="88">
        <f t="shared" si="4"/>
        <v>43225</v>
      </c>
      <c r="L13" s="91">
        <f>(CALENDRIER!W8)</f>
        <v>0</v>
      </c>
      <c r="M13" s="90"/>
      <c r="N13" s="91"/>
    </row>
    <row r="14" spans="1:20" ht="15.75" customHeight="1" x14ac:dyDescent="0.2">
      <c r="A14" s="47">
        <v>43070</v>
      </c>
      <c r="B14" s="231">
        <f t="shared" si="2"/>
        <v>43226</v>
      </c>
      <c r="C14" s="26"/>
      <c r="D14" s="110"/>
      <c r="E14" s="48"/>
      <c r="F14" s="88">
        <f t="shared" si="3"/>
        <v>43226</v>
      </c>
      <c r="G14" s="173">
        <f>(CALENDRIER!V9)</f>
        <v>0</v>
      </c>
      <c r="H14" s="106" t="str">
        <f t="shared" si="0"/>
        <v/>
      </c>
      <c r="I14" s="29" t="str">
        <f t="shared" si="1"/>
        <v/>
      </c>
      <c r="K14" s="88">
        <f t="shared" si="4"/>
        <v>43226</v>
      </c>
      <c r="L14" s="91">
        <f>(CALENDRIER!W9)</f>
        <v>0</v>
      </c>
      <c r="M14" s="90"/>
      <c r="N14" s="91"/>
    </row>
    <row r="15" spans="1:20" ht="15.75" customHeight="1" x14ac:dyDescent="0.2">
      <c r="A15" s="47">
        <v>43101</v>
      </c>
      <c r="B15" s="231">
        <f t="shared" si="2"/>
        <v>43227</v>
      </c>
      <c r="C15" s="26"/>
      <c r="D15" s="26">
        <v>0.812500000000001</v>
      </c>
      <c r="E15" s="48"/>
      <c r="F15" s="88">
        <f t="shared" si="3"/>
        <v>43227</v>
      </c>
      <c r="G15" s="173">
        <f>(CALENDRIER!V10)</f>
        <v>0</v>
      </c>
      <c r="H15" s="106" t="str">
        <f t="shared" si="0"/>
        <v/>
      </c>
      <c r="I15" s="29" t="str">
        <f t="shared" si="1"/>
        <v/>
      </c>
      <c r="K15" s="88">
        <f t="shared" si="4"/>
        <v>43227</v>
      </c>
      <c r="L15" s="91">
        <f>(CALENDRIER!W10)</f>
        <v>0</v>
      </c>
      <c r="M15" s="90"/>
      <c r="N15" s="91"/>
    </row>
    <row r="16" spans="1:20" ht="15.75" customHeight="1" x14ac:dyDescent="0.2">
      <c r="A16" s="47">
        <v>43132</v>
      </c>
      <c r="B16" s="231">
        <f t="shared" si="2"/>
        <v>43228</v>
      </c>
      <c r="C16" s="26"/>
      <c r="D16" s="26"/>
      <c r="E16" s="48"/>
      <c r="F16" s="92">
        <f t="shared" si="3"/>
        <v>43228</v>
      </c>
      <c r="G16" s="173">
        <f>(CALENDRIER!V11)</f>
        <v>0</v>
      </c>
      <c r="H16" s="106" t="str">
        <f t="shared" si="0"/>
        <v/>
      </c>
      <c r="I16" s="29" t="str">
        <f t="shared" si="1"/>
        <v/>
      </c>
      <c r="K16" s="92">
        <f t="shared" si="4"/>
        <v>43228</v>
      </c>
      <c r="L16" s="91">
        <f>(CALENDRIER!W11)</f>
        <v>0</v>
      </c>
      <c r="M16" s="90"/>
      <c r="N16" s="91"/>
    </row>
    <row r="17" spans="1:14" ht="15.75" customHeight="1" x14ac:dyDescent="0.2">
      <c r="A17" s="47">
        <v>43160</v>
      </c>
      <c r="B17" s="231">
        <f t="shared" si="2"/>
        <v>43229</v>
      </c>
      <c r="C17" s="26"/>
      <c r="D17" s="26">
        <v>0.85416666666666696</v>
      </c>
      <c r="E17" s="48"/>
      <c r="F17" s="88">
        <f t="shared" si="3"/>
        <v>43229</v>
      </c>
      <c r="G17" s="173">
        <f>(CALENDRIER!V12)</f>
        <v>0</v>
      </c>
      <c r="H17" s="106" t="str">
        <f t="shared" si="0"/>
        <v/>
      </c>
      <c r="I17" s="29" t="str">
        <f t="shared" si="1"/>
        <v/>
      </c>
      <c r="K17" s="88">
        <f t="shared" si="4"/>
        <v>43229</v>
      </c>
      <c r="L17" s="91">
        <f>(CALENDRIER!W12)</f>
        <v>0</v>
      </c>
      <c r="M17" s="90"/>
      <c r="N17" s="91"/>
    </row>
    <row r="18" spans="1:14" ht="15.75" customHeight="1" x14ac:dyDescent="0.2">
      <c r="A18" s="47">
        <v>43191</v>
      </c>
      <c r="B18" s="231">
        <f t="shared" si="2"/>
        <v>43230</v>
      </c>
      <c r="C18" s="26"/>
      <c r="D18" s="26"/>
      <c r="E18" s="48"/>
      <c r="F18" s="88">
        <f t="shared" si="3"/>
        <v>43230</v>
      </c>
      <c r="G18" s="173">
        <f>(CALENDRIER!V13)</f>
        <v>0</v>
      </c>
      <c r="H18" s="106" t="str">
        <f t="shared" si="0"/>
        <v/>
      </c>
      <c r="I18" s="29" t="str">
        <f t="shared" si="1"/>
        <v/>
      </c>
      <c r="K18" s="88">
        <f t="shared" si="4"/>
        <v>43230</v>
      </c>
      <c r="L18" s="91">
        <f>(CALENDRIER!W13)</f>
        <v>0</v>
      </c>
      <c r="M18" s="90"/>
      <c r="N18" s="91"/>
    </row>
    <row r="19" spans="1:14" ht="15.75" customHeight="1" x14ac:dyDescent="0.2">
      <c r="A19" s="47">
        <v>43221</v>
      </c>
      <c r="B19" s="231">
        <f t="shared" si="2"/>
        <v>43231</v>
      </c>
      <c r="C19" s="26"/>
      <c r="D19" s="25">
        <v>0.77083333333333404</v>
      </c>
      <c r="E19" s="48"/>
      <c r="F19" s="88">
        <f t="shared" si="3"/>
        <v>43231</v>
      </c>
      <c r="G19" s="173">
        <f>(CALENDRIER!V14)</f>
        <v>0</v>
      </c>
      <c r="H19" s="106" t="str">
        <f t="shared" si="0"/>
        <v/>
      </c>
      <c r="I19" s="29" t="str">
        <f t="shared" si="1"/>
        <v/>
      </c>
      <c r="K19" s="88">
        <f t="shared" si="4"/>
        <v>43231</v>
      </c>
      <c r="L19" s="91">
        <f>(CALENDRIER!W14)</f>
        <v>0</v>
      </c>
      <c r="M19" s="90"/>
      <c r="N19" s="91"/>
    </row>
    <row r="20" spans="1:14" ht="15.75" customHeight="1" x14ac:dyDescent="0.2">
      <c r="A20" s="47">
        <v>43252</v>
      </c>
      <c r="B20" s="231">
        <f t="shared" si="2"/>
        <v>43232</v>
      </c>
      <c r="C20" s="26"/>
      <c r="D20" s="108"/>
      <c r="E20" s="48"/>
      <c r="F20" s="88">
        <f t="shared" si="3"/>
        <v>43232</v>
      </c>
      <c r="G20" s="173">
        <f>(CALENDRIER!V15)</f>
        <v>0</v>
      </c>
      <c r="H20" s="106" t="str">
        <f t="shared" si="0"/>
        <v/>
      </c>
      <c r="I20" s="29" t="str">
        <f t="shared" si="1"/>
        <v/>
      </c>
      <c r="K20" s="88">
        <f t="shared" si="4"/>
        <v>43232</v>
      </c>
      <c r="L20" s="91">
        <f>(CALENDRIER!W15)</f>
        <v>0</v>
      </c>
      <c r="M20" s="90"/>
      <c r="N20" s="91"/>
    </row>
    <row r="21" spans="1:14" ht="15.75" customHeight="1" x14ac:dyDescent="0.2">
      <c r="A21" s="47">
        <v>43282</v>
      </c>
      <c r="B21" s="231">
        <f t="shared" si="2"/>
        <v>43233</v>
      </c>
      <c r="C21" s="26"/>
      <c r="D21" s="110"/>
      <c r="E21" s="48"/>
      <c r="F21" s="88">
        <f t="shared" si="3"/>
        <v>43233</v>
      </c>
      <c r="G21" s="173">
        <f>(CALENDRIER!V16)</f>
        <v>0</v>
      </c>
      <c r="H21" s="106" t="str">
        <f t="shared" si="0"/>
        <v/>
      </c>
      <c r="I21" s="29" t="str">
        <f t="shared" si="1"/>
        <v/>
      </c>
      <c r="K21" s="88">
        <f t="shared" si="4"/>
        <v>43233</v>
      </c>
      <c r="L21" s="91">
        <f>(CALENDRIER!W16)</f>
        <v>0</v>
      </c>
      <c r="M21" s="90"/>
      <c r="N21" s="91"/>
    </row>
    <row r="22" spans="1:14" ht="15.75" customHeight="1" x14ac:dyDescent="0.2">
      <c r="A22" s="47">
        <v>43313</v>
      </c>
      <c r="B22" s="231">
        <f t="shared" si="2"/>
        <v>43234</v>
      </c>
      <c r="C22" s="26"/>
      <c r="D22" s="26">
        <v>0.812500000000001</v>
      </c>
      <c r="E22" s="48"/>
      <c r="F22" s="88">
        <f t="shared" si="3"/>
        <v>43234</v>
      </c>
      <c r="G22" s="173">
        <f>(CALENDRIER!V17)</f>
        <v>0</v>
      </c>
      <c r="H22" s="106" t="str">
        <f t="shared" si="0"/>
        <v/>
      </c>
      <c r="I22" s="29" t="str">
        <f t="shared" si="1"/>
        <v/>
      </c>
      <c r="K22" s="88">
        <f t="shared" si="4"/>
        <v>43234</v>
      </c>
      <c r="L22" s="91">
        <f>(CALENDRIER!W17)</f>
        <v>0</v>
      </c>
      <c r="M22" s="90"/>
      <c r="N22" s="91"/>
    </row>
    <row r="23" spans="1:14" ht="15.75" customHeight="1" x14ac:dyDescent="0.2">
      <c r="A23" s="47">
        <v>43344</v>
      </c>
      <c r="B23" s="231">
        <f t="shared" si="2"/>
        <v>43235</v>
      </c>
      <c r="C23" s="26"/>
      <c r="D23" s="26">
        <v>0.812500000000001</v>
      </c>
      <c r="E23" s="48"/>
      <c r="F23" s="88">
        <f t="shared" si="3"/>
        <v>43235</v>
      </c>
      <c r="G23" s="173">
        <f>(CALENDRIER!V18)</f>
        <v>0</v>
      </c>
      <c r="H23" s="106" t="str">
        <f t="shared" si="0"/>
        <v/>
      </c>
      <c r="I23" s="29" t="str">
        <f t="shared" si="1"/>
        <v/>
      </c>
      <c r="K23" s="88">
        <f t="shared" si="4"/>
        <v>43235</v>
      </c>
      <c r="L23" s="91">
        <f>(CALENDRIER!W18)</f>
        <v>0</v>
      </c>
      <c r="M23" s="90"/>
      <c r="N23" s="91"/>
    </row>
    <row r="24" spans="1:14" ht="15.75" customHeight="1" x14ac:dyDescent="0.2">
      <c r="A24" s="47">
        <v>43374</v>
      </c>
      <c r="B24" s="231">
        <f t="shared" si="2"/>
        <v>43236</v>
      </c>
      <c r="C24" s="26"/>
      <c r="D24" s="26">
        <v>0.85416666666666696</v>
      </c>
      <c r="E24" s="48"/>
      <c r="F24" s="88">
        <f t="shared" si="3"/>
        <v>43236</v>
      </c>
      <c r="G24" s="173">
        <f>(CALENDRIER!V19)</f>
        <v>0</v>
      </c>
      <c r="H24" s="106" t="str">
        <f t="shared" si="0"/>
        <v/>
      </c>
      <c r="I24" s="29" t="str">
        <f t="shared" si="1"/>
        <v/>
      </c>
      <c r="K24" s="88">
        <f t="shared" si="4"/>
        <v>43236</v>
      </c>
      <c r="L24" s="91">
        <f>(CALENDRIER!W19)</f>
        <v>0</v>
      </c>
      <c r="M24" s="90"/>
      <c r="N24" s="91"/>
    </row>
    <row r="25" spans="1:14" ht="15.75" customHeight="1" x14ac:dyDescent="0.2">
      <c r="A25" s="47">
        <v>43405</v>
      </c>
      <c r="B25" s="231">
        <f t="shared" si="2"/>
        <v>43237</v>
      </c>
      <c r="C25" s="26"/>
      <c r="D25" s="26"/>
      <c r="E25" s="48"/>
      <c r="F25" s="88">
        <f t="shared" si="3"/>
        <v>43237</v>
      </c>
      <c r="G25" s="173">
        <f>(CALENDRIER!V20)</f>
        <v>0</v>
      </c>
      <c r="H25" s="106" t="str">
        <f t="shared" si="0"/>
        <v/>
      </c>
      <c r="I25" s="29" t="str">
        <f t="shared" si="1"/>
        <v/>
      </c>
      <c r="K25" s="88">
        <f t="shared" si="4"/>
        <v>43237</v>
      </c>
      <c r="L25" s="91">
        <f>(CALENDRIER!W20)</f>
        <v>0</v>
      </c>
      <c r="M25" s="90"/>
      <c r="N25" s="91"/>
    </row>
    <row r="26" spans="1:14" ht="15.75" customHeight="1" x14ac:dyDescent="0.2">
      <c r="A26" s="47">
        <v>43435</v>
      </c>
      <c r="B26" s="231">
        <f t="shared" si="2"/>
        <v>43238</v>
      </c>
      <c r="C26" s="26"/>
      <c r="D26" s="25">
        <v>0.77083333333333404</v>
      </c>
      <c r="E26" s="48"/>
      <c r="F26" s="88">
        <f t="shared" si="3"/>
        <v>43238</v>
      </c>
      <c r="G26" s="173">
        <f>(CALENDRIER!V21)</f>
        <v>0</v>
      </c>
      <c r="H26" s="106" t="str">
        <f t="shared" si="0"/>
        <v/>
      </c>
      <c r="I26" s="29" t="str">
        <f t="shared" si="1"/>
        <v/>
      </c>
      <c r="K26" s="88">
        <f t="shared" si="4"/>
        <v>43238</v>
      </c>
      <c r="L26" s="91">
        <f>(CALENDRIER!W21)</f>
        <v>0</v>
      </c>
      <c r="M26" s="90"/>
      <c r="N26" s="91"/>
    </row>
    <row r="27" spans="1:14" ht="15.75" customHeight="1" x14ac:dyDescent="0.2">
      <c r="A27" s="47">
        <v>43466</v>
      </c>
      <c r="B27" s="231">
        <f t="shared" si="2"/>
        <v>43239</v>
      </c>
      <c r="C27" s="26"/>
      <c r="D27" s="108"/>
      <c r="E27" s="48"/>
      <c r="F27" s="88">
        <f t="shared" si="3"/>
        <v>43239</v>
      </c>
      <c r="G27" s="173">
        <f>(CALENDRIER!V22)</f>
        <v>0</v>
      </c>
      <c r="H27" s="106" t="str">
        <f t="shared" si="0"/>
        <v/>
      </c>
      <c r="I27" s="29" t="str">
        <f t="shared" si="1"/>
        <v/>
      </c>
      <c r="K27" s="88">
        <f t="shared" si="4"/>
        <v>43239</v>
      </c>
      <c r="L27" s="91">
        <f>(CALENDRIER!W22)</f>
        <v>0</v>
      </c>
      <c r="M27" s="90"/>
      <c r="N27" s="91"/>
    </row>
    <row r="28" spans="1:14" ht="15.75" customHeight="1" x14ac:dyDescent="0.2">
      <c r="A28" s="47">
        <v>43497</v>
      </c>
      <c r="B28" s="231">
        <f t="shared" si="2"/>
        <v>43240</v>
      </c>
      <c r="C28" s="26"/>
      <c r="D28" s="110"/>
      <c r="E28" s="48"/>
      <c r="F28" s="88">
        <f t="shared" si="3"/>
        <v>43240</v>
      </c>
      <c r="G28" s="173">
        <f>(CALENDRIER!V23)</f>
        <v>0</v>
      </c>
      <c r="H28" s="106" t="str">
        <f t="shared" si="0"/>
        <v/>
      </c>
      <c r="I28" s="29" t="str">
        <f t="shared" si="1"/>
        <v/>
      </c>
      <c r="K28" s="88">
        <f t="shared" si="4"/>
        <v>43240</v>
      </c>
      <c r="L28" s="91">
        <f>(CALENDRIER!W23)</f>
        <v>0</v>
      </c>
      <c r="M28" s="90"/>
      <c r="N28" s="91"/>
    </row>
    <row r="29" spans="1:14" ht="15.75" customHeight="1" x14ac:dyDescent="0.2">
      <c r="A29" s="47">
        <v>43525</v>
      </c>
      <c r="B29" s="231">
        <f t="shared" si="2"/>
        <v>43241</v>
      </c>
      <c r="C29" s="26"/>
      <c r="D29" s="26"/>
      <c r="E29" s="48"/>
      <c r="F29" s="88">
        <f t="shared" si="3"/>
        <v>43241</v>
      </c>
      <c r="G29" s="173">
        <f>(CALENDRIER!V24)</f>
        <v>0</v>
      </c>
      <c r="H29" s="106" t="str">
        <f t="shared" si="0"/>
        <v/>
      </c>
      <c r="I29" s="29" t="str">
        <f t="shared" si="1"/>
        <v/>
      </c>
      <c r="K29" s="88">
        <f t="shared" si="4"/>
        <v>43241</v>
      </c>
      <c r="L29" s="91">
        <f>(CALENDRIER!W24)</f>
        <v>0</v>
      </c>
      <c r="M29" s="90"/>
      <c r="N29" s="91"/>
    </row>
    <row r="30" spans="1:14" ht="15.75" customHeight="1" x14ac:dyDescent="0.2">
      <c r="A30" s="47">
        <v>43556</v>
      </c>
      <c r="B30" s="231">
        <f t="shared" si="2"/>
        <v>43242</v>
      </c>
      <c r="C30" s="26"/>
      <c r="D30" s="26">
        <v>0.812500000000001</v>
      </c>
      <c r="E30" s="48"/>
      <c r="F30" s="88">
        <f t="shared" si="3"/>
        <v>43242</v>
      </c>
      <c r="G30" s="173">
        <f>(CALENDRIER!V25)</f>
        <v>0</v>
      </c>
      <c r="H30" s="106" t="str">
        <f t="shared" si="0"/>
        <v/>
      </c>
      <c r="I30" s="29" t="str">
        <f t="shared" si="1"/>
        <v/>
      </c>
      <c r="K30" s="88">
        <f t="shared" si="4"/>
        <v>43242</v>
      </c>
      <c r="L30" s="91">
        <f>(CALENDRIER!W25)</f>
        <v>0</v>
      </c>
      <c r="M30" s="90"/>
      <c r="N30" s="91"/>
    </row>
    <row r="31" spans="1:14" ht="15.75" customHeight="1" x14ac:dyDescent="0.2">
      <c r="A31" s="47">
        <v>43586</v>
      </c>
      <c r="B31" s="231">
        <f t="shared" si="2"/>
        <v>43243</v>
      </c>
      <c r="C31" s="26"/>
      <c r="D31" s="26">
        <v>0.85416666666666696</v>
      </c>
      <c r="E31" s="48"/>
      <c r="F31" s="88">
        <f t="shared" si="3"/>
        <v>43243</v>
      </c>
      <c r="G31" s="173">
        <f>(CALENDRIER!V26)</f>
        <v>0</v>
      </c>
      <c r="H31" s="106" t="str">
        <f t="shared" si="0"/>
        <v/>
      </c>
      <c r="I31" s="29" t="str">
        <f t="shared" si="1"/>
        <v/>
      </c>
      <c r="K31" s="88">
        <f t="shared" si="4"/>
        <v>43243</v>
      </c>
      <c r="L31" s="91">
        <f>(CALENDRIER!W26)</f>
        <v>0</v>
      </c>
      <c r="M31" s="90"/>
      <c r="N31" s="91"/>
    </row>
    <row r="32" spans="1:14" ht="15.75" customHeight="1" x14ac:dyDescent="0.2">
      <c r="A32" s="47">
        <v>43617</v>
      </c>
      <c r="B32" s="231">
        <f t="shared" si="2"/>
        <v>43244</v>
      </c>
      <c r="C32" s="26"/>
      <c r="D32" s="26"/>
      <c r="E32" s="48"/>
      <c r="F32" s="88">
        <f t="shared" si="3"/>
        <v>43244</v>
      </c>
      <c r="G32" s="173">
        <f>(CALENDRIER!V27)</f>
        <v>0</v>
      </c>
      <c r="H32" s="106" t="str">
        <f t="shared" si="0"/>
        <v/>
      </c>
      <c r="I32" s="29" t="str">
        <f t="shared" si="1"/>
        <v/>
      </c>
      <c r="K32" s="88">
        <f t="shared" si="4"/>
        <v>43244</v>
      </c>
      <c r="L32" s="91">
        <f>(CALENDRIER!W27)</f>
        <v>0</v>
      </c>
      <c r="M32" s="90"/>
      <c r="N32" s="91"/>
    </row>
    <row r="33" spans="1:14" ht="15.75" customHeight="1" x14ac:dyDescent="0.2">
      <c r="A33" s="47">
        <v>43647</v>
      </c>
      <c r="B33" s="231">
        <f t="shared" si="2"/>
        <v>43245</v>
      </c>
      <c r="C33" s="26"/>
      <c r="D33" s="25">
        <v>0.77083333333333404</v>
      </c>
      <c r="E33" s="48"/>
      <c r="F33" s="88">
        <f t="shared" si="3"/>
        <v>43245</v>
      </c>
      <c r="G33" s="173">
        <f>(CALENDRIER!V28)</f>
        <v>0</v>
      </c>
      <c r="H33" s="106" t="str">
        <f t="shared" si="0"/>
        <v/>
      </c>
      <c r="I33" s="29" t="str">
        <f t="shared" si="1"/>
        <v/>
      </c>
      <c r="K33" s="88">
        <f t="shared" si="4"/>
        <v>43245</v>
      </c>
      <c r="L33" s="91">
        <f>(CALENDRIER!W28)</f>
        <v>0</v>
      </c>
      <c r="M33" s="90"/>
      <c r="N33" s="91"/>
    </row>
    <row r="34" spans="1:14" ht="15.75" customHeight="1" x14ac:dyDescent="0.2">
      <c r="A34" s="47">
        <v>43678</v>
      </c>
      <c r="B34" s="231">
        <f t="shared" si="2"/>
        <v>43246</v>
      </c>
      <c r="C34" s="26"/>
      <c r="D34" s="108"/>
      <c r="E34" s="48"/>
      <c r="F34" s="88">
        <f t="shared" si="3"/>
        <v>43246</v>
      </c>
      <c r="G34" s="173">
        <f>(CALENDRIER!V29)</f>
        <v>0</v>
      </c>
      <c r="H34" s="106" t="str">
        <f t="shared" si="0"/>
        <v/>
      </c>
      <c r="I34" s="29" t="str">
        <f t="shared" si="1"/>
        <v/>
      </c>
      <c r="K34" s="88">
        <f t="shared" si="4"/>
        <v>43246</v>
      </c>
      <c r="L34" s="91">
        <f>(CALENDRIER!W29)</f>
        <v>0</v>
      </c>
      <c r="M34" s="90"/>
      <c r="N34" s="91"/>
    </row>
    <row r="35" spans="1:14" ht="15.75" customHeight="1" x14ac:dyDescent="0.2">
      <c r="A35" s="47">
        <v>43709</v>
      </c>
      <c r="B35" s="231">
        <f t="shared" si="2"/>
        <v>43247</v>
      </c>
      <c r="C35" s="26"/>
      <c r="D35" s="110"/>
      <c r="E35" s="48"/>
      <c r="F35" s="88">
        <f t="shared" si="3"/>
        <v>43247</v>
      </c>
      <c r="G35" s="173">
        <f>(CALENDRIER!V30)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43247</v>
      </c>
      <c r="L35" s="91">
        <f>(CALENDRIER!W30)</f>
        <v>0</v>
      </c>
      <c r="M35" s="90"/>
      <c r="N35" s="91"/>
    </row>
    <row r="36" spans="1:14" ht="15.75" customHeight="1" x14ac:dyDescent="0.2">
      <c r="A36" s="47">
        <v>43739</v>
      </c>
      <c r="B36" s="231">
        <f t="shared" si="2"/>
        <v>43248</v>
      </c>
      <c r="C36" s="26"/>
      <c r="D36" s="26">
        <v>0.812500000000001</v>
      </c>
      <c r="E36" s="48"/>
      <c r="F36" s="88">
        <f t="shared" si="3"/>
        <v>43248</v>
      </c>
      <c r="G36" s="173">
        <f>(CALENDRIER!V31)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43248</v>
      </c>
      <c r="L36" s="91">
        <f>(CALENDRIER!W31)</f>
        <v>0</v>
      </c>
      <c r="M36" s="90"/>
      <c r="N36" s="91"/>
    </row>
    <row r="37" spans="1:14" ht="15.75" customHeight="1" x14ac:dyDescent="0.2">
      <c r="A37" s="47">
        <v>43770</v>
      </c>
      <c r="B37" s="232">
        <f>IF(OR(MONTH(B36)&lt;&gt;MONTH(B36+1),$B$4=59),REPT("",100),B36+1)</f>
        <v>43249</v>
      </c>
      <c r="C37" s="26"/>
      <c r="D37" s="26">
        <v>0.812500000000001</v>
      </c>
      <c r="E37" s="48"/>
      <c r="F37" s="93">
        <f>IF(OR(MONTH(F36)&lt;&gt;MONTH(F36+1),$B$4=59),REPT("",100),F36+1)</f>
        <v>43249</v>
      </c>
      <c r="G37" s="173">
        <f>(CALENDRIER!V32)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43249</v>
      </c>
      <c r="L37" s="91">
        <f>(CALENDRIER!W32)</f>
        <v>0</v>
      </c>
      <c r="M37" s="90"/>
      <c r="N37" s="91"/>
    </row>
    <row r="38" spans="1:14" ht="15.75" customHeight="1" x14ac:dyDescent="0.2">
      <c r="A38" s="47">
        <v>43800</v>
      </c>
      <c r="B38" s="244">
        <f>IF(MONTH(B36)&lt;&gt;MONTH(B36+2),REPT("",100),B37+1)</f>
        <v>43250</v>
      </c>
      <c r="C38" s="26"/>
      <c r="D38" s="26">
        <v>0.85416666666666696</v>
      </c>
      <c r="E38" s="48"/>
      <c r="F38" s="93">
        <f>IF(MONTH(F36)&lt;&gt;MONTH(F36+2),REPT("",100),F37+1)</f>
        <v>43250</v>
      </c>
      <c r="G38" s="173">
        <f>(CALENDRIER!V33)</f>
        <v>0</v>
      </c>
      <c r="H38" s="106" t="str">
        <f t="shared" si="0"/>
        <v/>
      </c>
      <c r="I38" s="29" t="str">
        <f t="shared" si="1"/>
        <v/>
      </c>
      <c r="K38" s="93">
        <f>IF(MONTH(K36)&lt;&gt;MONTH(K36+2),REPT("",100),K37+1)</f>
        <v>43250</v>
      </c>
      <c r="L38" s="91">
        <f>(CALENDRIER!W33)</f>
        <v>0</v>
      </c>
      <c r="M38" s="90"/>
      <c r="N38" s="91"/>
    </row>
    <row r="39" spans="1:14" ht="15.75" customHeight="1" x14ac:dyDescent="0.2">
      <c r="A39" s="47">
        <v>43831</v>
      </c>
      <c r="B39" s="233">
        <f>IF(MONTH(B36)&lt;&gt;MONTH(B36+3),REPT("",100),B38+1)</f>
        <v>43251</v>
      </c>
      <c r="C39" s="27"/>
      <c r="D39" s="111"/>
      <c r="E39" s="48"/>
      <c r="F39" s="94">
        <f>IF(MONTH(F36)&lt;&gt;MONTH(F36+3),REPT("",100),F38+1)</f>
        <v>43251</v>
      </c>
      <c r="G39" s="30">
        <f>(CALENDRIER!V34)</f>
        <v>0</v>
      </c>
      <c r="H39" s="107" t="str">
        <f t="shared" si="0"/>
        <v/>
      </c>
      <c r="I39" s="30" t="str">
        <f t="shared" si="1"/>
        <v/>
      </c>
      <c r="K39" s="94">
        <f>IF(MONTH(K36)&lt;&gt;MONTH(K36+3),REPT("",100),K38+1)</f>
        <v>43251</v>
      </c>
      <c r="L39" s="95">
        <f>(CALENDRIER!W34)</f>
        <v>0</v>
      </c>
      <c r="M39" s="96"/>
      <c r="N39" s="95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16" x14ac:dyDescent="0.2">
      <c r="A97" s="47">
        <v>45597</v>
      </c>
      <c r="B97" s="2"/>
      <c r="E97" s="104"/>
    </row>
    <row r="98" spans="1:16" x14ac:dyDescent="0.2">
      <c r="A98" s="47">
        <v>45627</v>
      </c>
      <c r="B98" s="2"/>
      <c r="E98" s="104"/>
    </row>
    <row r="99" spans="1:16" x14ac:dyDescent="0.2">
      <c r="A99" s="47">
        <v>45658</v>
      </c>
      <c r="B99" s="2"/>
      <c r="E99" s="104"/>
    </row>
    <row r="100" spans="1:16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  <c r="P100" s="68"/>
    </row>
    <row r="101" spans="1:16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  <c r="P101" s="68"/>
    </row>
    <row r="102" spans="1:16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  <c r="P102" s="68"/>
    </row>
    <row r="103" spans="1:16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  <c r="P103" s="68"/>
    </row>
    <row r="104" spans="1:16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  <c r="P104" s="68"/>
    </row>
    <row r="105" spans="1:16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  <c r="P105" s="68"/>
    </row>
    <row r="106" spans="1:16" x14ac:dyDescent="0.2">
      <c r="A106" s="47">
        <v>45870</v>
      </c>
      <c r="B106" s="2"/>
      <c r="E106" s="104"/>
    </row>
    <row r="107" spans="1:16" x14ac:dyDescent="0.2">
      <c r="A107" s="47">
        <v>45901</v>
      </c>
      <c r="E107" s="104"/>
    </row>
    <row r="108" spans="1:16" x14ac:dyDescent="0.2">
      <c r="A108" s="47">
        <v>45931</v>
      </c>
      <c r="E108" s="104"/>
    </row>
    <row r="109" spans="1:16" x14ac:dyDescent="0.2">
      <c r="A109" s="47">
        <v>45962</v>
      </c>
      <c r="E109" s="104"/>
    </row>
    <row r="110" spans="1:16" x14ac:dyDescent="0.2">
      <c r="A110" s="47">
        <v>45992</v>
      </c>
      <c r="E110" s="104"/>
    </row>
    <row r="111" spans="1:16" x14ac:dyDescent="0.2">
      <c r="A111" s="47">
        <v>46023</v>
      </c>
      <c r="E111" s="104"/>
    </row>
    <row r="112" spans="1:16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45" priority="29" stopIfTrue="1">
      <formula>MOD(MAX(K9),7)=1</formula>
    </cfRule>
  </conditionalFormatting>
  <conditionalFormatting sqref="K37:K39">
    <cfRule type="expression" dxfId="44" priority="30" stopIfTrue="1">
      <formula>AND(MOD(MAX(K37:K37),7)=1,MAX(K37:K37)&gt;30000)</formula>
    </cfRule>
  </conditionalFormatting>
  <conditionalFormatting sqref="K9:K39">
    <cfRule type="expression" dxfId="43" priority="25">
      <formula>COUNTIF(Fériés,$B9)=1</formula>
    </cfRule>
  </conditionalFormatting>
  <conditionalFormatting sqref="H9:I39">
    <cfRule type="cellIs" dxfId="42" priority="24" operator="notEqual">
      <formula>$T$6</formula>
    </cfRule>
  </conditionalFormatting>
  <conditionalFormatting sqref="H13">
    <cfRule type="expression" dxfId="41" priority="23">
      <formula>$H$13&lt;&gt;$T$6</formula>
    </cfRule>
  </conditionalFormatting>
  <conditionalFormatting sqref="H14">
    <cfRule type="expression" dxfId="40" priority="22">
      <formula>$H$14&lt;&gt;$T$6</formula>
    </cfRule>
  </conditionalFormatting>
  <conditionalFormatting sqref="E9:E39">
    <cfRule type="expression" dxfId="39" priority="19">
      <formula>COUNTIF(Z,B9)</formula>
    </cfRule>
  </conditionalFormatting>
  <conditionalFormatting sqref="G9:G39">
    <cfRule type="expression" dxfId="38" priority="16">
      <formula>H9:H9&lt;&gt;$T$6</formula>
    </cfRule>
  </conditionalFormatting>
  <conditionalFormatting sqref="F9:F36">
    <cfRule type="expression" dxfId="37" priority="14" stopIfTrue="1">
      <formula>MOD(MAX(F9),7)=0</formula>
    </cfRule>
  </conditionalFormatting>
  <conditionalFormatting sqref="F37:F39">
    <cfRule type="expression" dxfId="36" priority="15" stopIfTrue="1">
      <formula>AND(MOD(MAX(F37:F37),7)=1,MAX(F37:F37)&gt;30000)</formula>
    </cfRule>
  </conditionalFormatting>
  <conditionalFormatting sqref="F9:F39">
    <cfRule type="expression" dxfId="35" priority="13">
      <formula>COUNTIF(Fériés,$B9)=1</formula>
    </cfRule>
  </conditionalFormatting>
  <conditionalFormatting sqref="B39">
    <cfRule type="expression" dxfId="34" priority="8" stopIfTrue="1">
      <formula>AND(MOD(MAX(B39:B39),7)=1,MAX(B39:B39)&gt;30000)</formula>
    </cfRule>
  </conditionalFormatting>
  <conditionalFormatting sqref="B39">
    <cfRule type="expression" dxfId="33" priority="6">
      <formula>COUNTIF(Fériés,$B39)=1</formula>
    </cfRule>
  </conditionalFormatting>
  <conditionalFormatting sqref="B37:B39">
    <cfRule type="expression" dxfId="32" priority="4" stopIfTrue="1">
      <formula>AND(MOD(MAX(B37:B37),7)=1,MAX(B37:B37)&gt;30000)</formula>
    </cfRule>
  </conditionalFormatting>
  <conditionalFormatting sqref="B9:B39">
    <cfRule type="expression" dxfId="31" priority="1">
      <formula>AND(MOD(MAX(B37:B37),7)=0,MAX(B37:B37)&gt;30000)</formula>
    </cfRule>
    <cfRule type="expression" dxfId="30" priority="2">
      <formula>MOD(MAX(B9),7)=0</formula>
    </cfRule>
    <cfRule type="expression" dxfId="29" priority="3" stopIfTrue="1">
      <formula>MOD(MAX(B9),7)=1</formula>
    </cfRule>
    <cfRule type="expression" dxfId="28" priority="5">
      <formula>COUNTIF(Fériés,$B9)=1</formula>
    </cfRule>
  </conditionalFormatting>
  <dataValidations count="6">
    <dataValidation type="list" allowBlank="1" showInputMessage="1" sqref="G39">
      <formula1>$A$403:$A$417</formula1>
    </dataValidation>
    <dataValidation type="list" allowBlank="1" showInputMessage="1" sqref="N9:N39 I9:I39">
      <formula1>$A$6:$A$8</formula1>
    </dataValidation>
    <dataValidation type="list" allowBlank="1" showInputMessage="1" sqref="M9:M39 C9:C39">
      <formula1>$A$423:$A$449</formula1>
    </dataValidation>
    <dataValidation type="list" allowBlank="1" showInputMessage="1" sqref="D9:D39">
      <formula1>$A$437:$A$448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1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C000"/>
    <pageSetUpPr fitToPage="1"/>
  </sheetPr>
  <dimension ref="A1:T477"/>
  <sheetViews>
    <sheetView showGridLines="0" showZeros="0" topLeftCell="B1" zoomScaleNormal="100" workbookViewId="0">
      <selection activeCell="B6" sqref="B6"/>
    </sheetView>
  </sheetViews>
  <sheetFormatPr baseColWidth="10" defaultRowHeight="12.75" x14ac:dyDescent="0.2"/>
  <cols>
    <col min="1" max="1" width="16.5703125" style="34" hidden="1" customWidth="1"/>
    <col min="2" max="2" width="10.140625" style="32" customWidth="1"/>
    <col min="3" max="4" width="12.85546875" style="32" customWidth="1"/>
    <col min="5" max="5" width="1.7109375" style="37" customWidth="1"/>
    <col min="6" max="6" width="5.140625" style="32" customWidth="1"/>
    <col min="7" max="7" width="28" style="32" customWidth="1"/>
    <col min="8" max="9" width="13.28515625" style="32" customWidth="1"/>
    <col min="10" max="10" width="1.7109375" style="33" hidden="1" customWidth="1"/>
    <col min="11" max="11" width="5.140625" style="33" customWidth="1"/>
    <col min="12" max="12" width="27.85546875" style="33" customWidth="1"/>
    <col min="13" max="14" width="13.28515625" style="33" customWidth="1"/>
    <col min="15" max="15" width="11.42578125" style="33"/>
    <col min="16" max="16" width="26.28515625" style="64" hidden="1" customWidth="1"/>
    <col min="17" max="20" width="11.42578125" style="33" hidden="1" customWidth="1"/>
    <col min="21" max="23" width="0" style="33" hidden="1" customWidth="1"/>
    <col min="24" max="16384" width="11.42578125" style="33"/>
  </cols>
  <sheetData>
    <row r="1" spans="1:20" ht="3" customHeight="1" x14ac:dyDescent="0.2">
      <c r="A1" s="31" t="s">
        <v>36</v>
      </c>
    </row>
    <row r="2" spans="1:20" ht="32.25" customHeight="1" x14ac:dyDescent="0.2">
      <c r="B2" s="311" t="str">
        <f>Août!B2</f>
        <v>SAISON 2017 - 2018</v>
      </c>
      <c r="C2" s="311"/>
      <c r="D2" s="311"/>
      <c r="E2" s="311"/>
      <c r="F2" s="311"/>
      <c r="G2" s="311"/>
      <c r="H2" s="311"/>
      <c r="I2" s="332"/>
      <c r="J2" s="333"/>
      <c r="K2" s="333"/>
      <c r="L2" s="333"/>
      <c r="M2" s="333"/>
      <c r="N2" s="333"/>
      <c r="P2" s="20"/>
      <c r="Q2" s="12">
        <f>(R2)</f>
        <v>2018</v>
      </c>
      <c r="R2" s="65">
        <f>SUM(ANNÉE!B4)</f>
        <v>2018</v>
      </c>
      <c r="S2" s="79">
        <v>0</v>
      </c>
    </row>
    <row r="3" spans="1:20" ht="7.5" customHeight="1" x14ac:dyDescent="0.2">
      <c r="J3" s="35"/>
      <c r="P3" s="21"/>
      <c r="Q3" s="6"/>
    </row>
    <row r="4" spans="1:20" ht="27" customHeight="1" x14ac:dyDescent="0.2">
      <c r="B4" s="336">
        <f>DATE(YEAR(Mai!B4),MONTH(Mai!B4)+1,DAY(Mai!B4))</f>
        <v>43252</v>
      </c>
      <c r="C4" s="337"/>
      <c r="D4" s="337"/>
      <c r="E4" s="337"/>
      <c r="F4" s="337"/>
      <c r="G4" s="337"/>
      <c r="H4" s="337"/>
      <c r="I4" s="337"/>
      <c r="J4" s="338"/>
      <c r="K4" s="338"/>
      <c r="L4" s="338"/>
      <c r="M4" s="338"/>
      <c r="N4" s="339"/>
      <c r="P4" s="22"/>
      <c r="Q4" s="6"/>
      <c r="R4" s="66">
        <f>DATE($R$2,6,1)</f>
        <v>43252</v>
      </c>
      <c r="S4" s="79" t="s">
        <v>62</v>
      </c>
      <c r="T4" s="80">
        <v>0.75</v>
      </c>
    </row>
    <row r="5" spans="1:20" ht="6" customHeight="1" x14ac:dyDescent="0.2">
      <c r="P5" s="22"/>
      <c r="Q5" s="6"/>
    </row>
    <row r="6" spans="1:20" ht="15.75" customHeight="1" x14ac:dyDescent="0.2">
      <c r="A6" s="38" t="s">
        <v>34</v>
      </c>
      <c r="B6" s="288"/>
      <c r="M6" s="309">
        <f ca="1">NOW()</f>
        <v>42926.79723275463</v>
      </c>
      <c r="N6" s="310"/>
      <c r="P6" s="22"/>
      <c r="Q6" s="9"/>
      <c r="S6" s="79" t="s">
        <v>63</v>
      </c>
    </row>
    <row r="7" spans="1:20" ht="18" customHeight="1" x14ac:dyDescent="0.2">
      <c r="A7" s="39" t="s">
        <v>33</v>
      </c>
      <c r="B7" s="322" t="s">
        <v>0</v>
      </c>
      <c r="C7" s="324" t="s">
        <v>1</v>
      </c>
      <c r="D7" s="325"/>
      <c r="E7" s="40"/>
      <c r="F7" s="41"/>
      <c r="G7" s="42" t="s">
        <v>4</v>
      </c>
      <c r="H7" s="326" t="s">
        <v>6</v>
      </c>
      <c r="I7" s="326" t="s">
        <v>32</v>
      </c>
      <c r="K7" s="81"/>
      <c r="L7" s="82" t="s">
        <v>4</v>
      </c>
      <c r="M7" s="307" t="s">
        <v>6</v>
      </c>
      <c r="N7" s="307" t="s">
        <v>32</v>
      </c>
      <c r="P7" s="23"/>
      <c r="Q7" s="11"/>
    </row>
    <row r="8" spans="1:20" ht="18" customHeight="1" x14ac:dyDescent="0.2">
      <c r="A8" s="39" t="s">
        <v>35</v>
      </c>
      <c r="B8" s="323"/>
      <c r="C8" s="43" t="s">
        <v>2</v>
      </c>
      <c r="D8" s="43" t="s">
        <v>3</v>
      </c>
      <c r="E8" s="44"/>
      <c r="F8" s="45"/>
      <c r="G8" s="46" t="s">
        <v>64</v>
      </c>
      <c r="H8" s="327"/>
      <c r="I8" s="327"/>
      <c r="K8" s="83"/>
      <c r="L8" s="84" t="s">
        <v>5</v>
      </c>
      <c r="M8" s="308"/>
      <c r="N8" s="308"/>
    </row>
    <row r="9" spans="1:20" ht="15.75" customHeight="1" x14ac:dyDescent="0.2">
      <c r="A9" s="47">
        <v>42917</v>
      </c>
      <c r="B9" s="230">
        <f>$R$4</f>
        <v>43252</v>
      </c>
      <c r="C9" s="73"/>
      <c r="D9" s="112">
        <v>0.77083333333333404</v>
      </c>
      <c r="E9" s="48"/>
      <c r="F9" s="49">
        <f>$R$4</f>
        <v>43252</v>
      </c>
      <c r="G9" s="28">
        <f>(CALENDRIER!X4)</f>
        <v>0</v>
      </c>
      <c r="H9" s="105" t="str">
        <f>IF(MID(G9,1,7)=$S$6,$T$4,"")</f>
        <v/>
      </c>
      <c r="I9" s="28" t="str">
        <f>IF(MID(G9,1,7)=$S$6,$S$4,"")</f>
        <v/>
      </c>
      <c r="J9" s="67"/>
      <c r="K9" s="85">
        <f>$R$4</f>
        <v>43252</v>
      </c>
      <c r="L9" s="86">
        <f>(CALENDRIER!Y4)</f>
        <v>0</v>
      </c>
      <c r="M9" s="87"/>
      <c r="N9" s="86"/>
    </row>
    <row r="10" spans="1:20" ht="15.75" customHeight="1" x14ac:dyDescent="0.2">
      <c r="A10" s="47">
        <v>42948</v>
      </c>
      <c r="B10" s="231">
        <f>DATE(YEAR(B9),MONTH(B9),2)</f>
        <v>43253</v>
      </c>
      <c r="C10" s="74"/>
      <c r="D10" s="109"/>
      <c r="E10" s="48"/>
      <c r="F10" s="50">
        <f>DATE(YEAR(F9),MONTH(F9),2)</f>
        <v>43253</v>
      </c>
      <c r="G10" s="29">
        <f>(CALENDRIER!X5)</f>
        <v>0</v>
      </c>
      <c r="H10" s="106" t="str">
        <f t="shared" ref="H10:H39" si="0">IF(MID(G10,1,7)=$S$6,$T$4,"")</f>
        <v/>
      </c>
      <c r="I10" s="29" t="str">
        <f t="shared" ref="I10:I39" si="1">IF(MID(G10,1,7)=$S$6,$S$4,"")</f>
        <v/>
      </c>
      <c r="J10" s="67"/>
      <c r="K10" s="88">
        <f>DATE(YEAR(K9),MONTH(K9),2)</f>
        <v>43253</v>
      </c>
      <c r="L10" s="91">
        <f>(CALENDRIER!Y5)</f>
        <v>0</v>
      </c>
      <c r="M10" s="90"/>
      <c r="N10" s="91"/>
    </row>
    <row r="11" spans="1:20" ht="15.75" customHeight="1" x14ac:dyDescent="0.2">
      <c r="A11" s="47">
        <v>42979</v>
      </c>
      <c r="B11" s="231">
        <f t="shared" ref="B11:B36" si="2">B10+1</f>
        <v>43254</v>
      </c>
      <c r="C11" s="74"/>
      <c r="D11" s="109"/>
      <c r="E11" s="48"/>
      <c r="F11" s="50">
        <f t="shared" ref="F11:F36" si="3">F10+1</f>
        <v>43254</v>
      </c>
      <c r="G11" s="173">
        <f>(CALENDRIER!X6)</f>
        <v>0</v>
      </c>
      <c r="H11" s="106" t="str">
        <f t="shared" si="0"/>
        <v/>
      </c>
      <c r="I11" s="29" t="str">
        <f t="shared" si="1"/>
        <v/>
      </c>
      <c r="J11" s="67"/>
      <c r="K11" s="88">
        <f t="shared" ref="K11:K36" si="4">K10+1</f>
        <v>43254</v>
      </c>
      <c r="L11" s="91">
        <f>(CALENDRIER!Y6)</f>
        <v>0</v>
      </c>
      <c r="M11" s="90"/>
      <c r="N11" s="91"/>
    </row>
    <row r="12" spans="1:20" ht="15.75" customHeight="1" x14ac:dyDescent="0.2">
      <c r="A12" s="47">
        <v>43009</v>
      </c>
      <c r="B12" s="231">
        <f t="shared" si="2"/>
        <v>43255</v>
      </c>
      <c r="C12" s="74"/>
      <c r="D12" s="26">
        <v>0.812500000000001</v>
      </c>
      <c r="E12" s="48"/>
      <c r="F12" s="50">
        <f t="shared" si="3"/>
        <v>43255</v>
      </c>
      <c r="G12" s="173">
        <f>(CALENDRIER!X7)</f>
        <v>0</v>
      </c>
      <c r="H12" s="106" t="str">
        <f t="shared" si="0"/>
        <v/>
      </c>
      <c r="I12" s="29" t="str">
        <f t="shared" si="1"/>
        <v/>
      </c>
      <c r="J12" s="67"/>
      <c r="K12" s="88">
        <f t="shared" si="4"/>
        <v>43255</v>
      </c>
      <c r="L12" s="91">
        <f>(CALENDRIER!Y7)</f>
        <v>0</v>
      </c>
      <c r="M12" s="90"/>
      <c r="N12" s="91"/>
    </row>
    <row r="13" spans="1:20" ht="15.75" customHeight="1" x14ac:dyDescent="0.2">
      <c r="A13" s="47">
        <v>43040</v>
      </c>
      <c r="B13" s="231">
        <f t="shared" si="2"/>
        <v>43256</v>
      </c>
      <c r="C13" s="74"/>
      <c r="D13" s="26">
        <v>0.812500000000001</v>
      </c>
      <c r="E13" s="48"/>
      <c r="F13" s="50">
        <f t="shared" si="3"/>
        <v>43256</v>
      </c>
      <c r="G13" s="173">
        <f>(CALENDRIER!X8)</f>
        <v>0</v>
      </c>
      <c r="H13" s="106" t="str">
        <f t="shared" si="0"/>
        <v/>
      </c>
      <c r="I13" s="29" t="str">
        <f t="shared" si="1"/>
        <v/>
      </c>
      <c r="J13" s="67"/>
      <c r="K13" s="88">
        <f t="shared" si="4"/>
        <v>43256</v>
      </c>
      <c r="L13" s="91">
        <f>(CALENDRIER!Y8)</f>
        <v>0</v>
      </c>
      <c r="M13" s="90"/>
      <c r="N13" s="91"/>
    </row>
    <row r="14" spans="1:20" ht="15.75" customHeight="1" x14ac:dyDescent="0.2">
      <c r="A14" s="47">
        <v>43070</v>
      </c>
      <c r="B14" s="231">
        <f t="shared" si="2"/>
        <v>43257</v>
      </c>
      <c r="C14" s="74"/>
      <c r="D14" s="26">
        <v>0.85416666666666696</v>
      </c>
      <c r="E14" s="48"/>
      <c r="F14" s="50">
        <f t="shared" si="3"/>
        <v>43257</v>
      </c>
      <c r="G14" s="173">
        <f>(CALENDRIER!X9)</f>
        <v>0</v>
      </c>
      <c r="H14" s="106" t="str">
        <f t="shared" si="0"/>
        <v/>
      </c>
      <c r="I14" s="29" t="str">
        <f t="shared" si="1"/>
        <v/>
      </c>
      <c r="J14" s="67"/>
      <c r="K14" s="88">
        <f t="shared" si="4"/>
        <v>43257</v>
      </c>
      <c r="L14" s="91">
        <f>(CALENDRIER!Y9)</f>
        <v>0</v>
      </c>
      <c r="M14" s="90"/>
      <c r="N14" s="91"/>
    </row>
    <row r="15" spans="1:20" ht="15.75" customHeight="1" x14ac:dyDescent="0.2">
      <c r="A15" s="47">
        <v>43101</v>
      </c>
      <c r="B15" s="231">
        <f t="shared" si="2"/>
        <v>43258</v>
      </c>
      <c r="C15" s="74"/>
      <c r="D15" s="26"/>
      <c r="E15" s="48"/>
      <c r="F15" s="50">
        <f t="shared" si="3"/>
        <v>43258</v>
      </c>
      <c r="G15" s="173">
        <f>(CALENDRIER!X10)</f>
        <v>0</v>
      </c>
      <c r="H15" s="106" t="str">
        <f t="shared" si="0"/>
        <v/>
      </c>
      <c r="I15" s="29" t="str">
        <f t="shared" si="1"/>
        <v/>
      </c>
      <c r="J15" s="67"/>
      <c r="K15" s="88">
        <f t="shared" si="4"/>
        <v>43258</v>
      </c>
      <c r="L15" s="91">
        <f>(CALENDRIER!Y10)</f>
        <v>0</v>
      </c>
      <c r="M15" s="90"/>
      <c r="N15" s="91"/>
    </row>
    <row r="16" spans="1:20" ht="15.75" customHeight="1" x14ac:dyDescent="0.2">
      <c r="A16" s="47">
        <v>43132</v>
      </c>
      <c r="B16" s="231">
        <f t="shared" si="2"/>
        <v>43259</v>
      </c>
      <c r="C16" s="74"/>
      <c r="D16" s="25">
        <v>0.77083333333333404</v>
      </c>
      <c r="E16" s="48"/>
      <c r="F16" s="50">
        <f t="shared" si="3"/>
        <v>43259</v>
      </c>
      <c r="G16" s="173">
        <f>(CALENDRIER!X11)</f>
        <v>0</v>
      </c>
      <c r="H16" s="106" t="str">
        <f t="shared" si="0"/>
        <v/>
      </c>
      <c r="I16" s="29" t="str">
        <f t="shared" si="1"/>
        <v/>
      </c>
      <c r="J16" s="67"/>
      <c r="K16" s="88">
        <f t="shared" si="4"/>
        <v>43259</v>
      </c>
      <c r="L16" s="91">
        <f>(CALENDRIER!Y11)</f>
        <v>0</v>
      </c>
      <c r="M16" s="90"/>
      <c r="N16" s="91"/>
    </row>
    <row r="17" spans="1:14" ht="15.75" customHeight="1" x14ac:dyDescent="0.2">
      <c r="A17" s="47">
        <v>43160</v>
      </c>
      <c r="B17" s="231">
        <f t="shared" si="2"/>
        <v>43260</v>
      </c>
      <c r="C17" s="74"/>
      <c r="D17" s="109"/>
      <c r="E17" s="48"/>
      <c r="F17" s="50">
        <f t="shared" si="3"/>
        <v>43260</v>
      </c>
      <c r="G17" s="173">
        <f>(CALENDRIER!X12)</f>
        <v>0</v>
      </c>
      <c r="H17" s="106" t="str">
        <f t="shared" si="0"/>
        <v/>
      </c>
      <c r="I17" s="29" t="str">
        <f t="shared" si="1"/>
        <v/>
      </c>
      <c r="J17" s="67"/>
      <c r="K17" s="88">
        <f t="shared" si="4"/>
        <v>43260</v>
      </c>
      <c r="L17" s="91">
        <f>(CALENDRIER!Y12)</f>
        <v>0</v>
      </c>
      <c r="M17" s="90"/>
      <c r="N17" s="91"/>
    </row>
    <row r="18" spans="1:14" ht="15.75" customHeight="1" x14ac:dyDescent="0.2">
      <c r="A18" s="47">
        <v>43191</v>
      </c>
      <c r="B18" s="231">
        <f t="shared" si="2"/>
        <v>43261</v>
      </c>
      <c r="C18" s="74"/>
      <c r="D18" s="109"/>
      <c r="E18" s="48"/>
      <c r="F18" s="50">
        <f t="shared" si="3"/>
        <v>43261</v>
      </c>
      <c r="G18" s="173">
        <f>(CALENDRIER!X13)</f>
        <v>0</v>
      </c>
      <c r="H18" s="106" t="str">
        <f t="shared" si="0"/>
        <v/>
      </c>
      <c r="I18" s="29" t="str">
        <f t="shared" si="1"/>
        <v/>
      </c>
      <c r="J18" s="67"/>
      <c r="K18" s="88">
        <f t="shared" si="4"/>
        <v>43261</v>
      </c>
      <c r="L18" s="91">
        <f>(CALENDRIER!Y13)</f>
        <v>0</v>
      </c>
      <c r="M18" s="90"/>
      <c r="N18" s="91"/>
    </row>
    <row r="19" spans="1:14" ht="15.75" customHeight="1" x14ac:dyDescent="0.2">
      <c r="A19" s="47">
        <v>43221</v>
      </c>
      <c r="B19" s="231">
        <f t="shared" si="2"/>
        <v>43262</v>
      </c>
      <c r="C19" s="74"/>
      <c r="D19" s="26">
        <v>0.812500000000001</v>
      </c>
      <c r="E19" s="48"/>
      <c r="F19" s="50">
        <f t="shared" si="3"/>
        <v>43262</v>
      </c>
      <c r="G19" s="173">
        <f>(CALENDRIER!X14)</f>
        <v>0</v>
      </c>
      <c r="H19" s="106" t="str">
        <f t="shared" si="0"/>
        <v/>
      </c>
      <c r="I19" s="29" t="str">
        <f t="shared" si="1"/>
        <v/>
      </c>
      <c r="J19" s="67"/>
      <c r="K19" s="88">
        <f t="shared" si="4"/>
        <v>43262</v>
      </c>
      <c r="L19" s="91">
        <f>(CALENDRIER!Y14)</f>
        <v>0</v>
      </c>
      <c r="M19" s="90"/>
      <c r="N19" s="91"/>
    </row>
    <row r="20" spans="1:14" ht="15.75" customHeight="1" x14ac:dyDescent="0.2">
      <c r="A20" s="47">
        <v>43252</v>
      </c>
      <c r="B20" s="231">
        <f t="shared" si="2"/>
        <v>43263</v>
      </c>
      <c r="C20" s="74"/>
      <c r="D20" s="26">
        <v>0.812500000000001</v>
      </c>
      <c r="E20" s="48"/>
      <c r="F20" s="50">
        <f t="shared" si="3"/>
        <v>43263</v>
      </c>
      <c r="G20" s="173">
        <f>(CALENDRIER!X15)</f>
        <v>0</v>
      </c>
      <c r="H20" s="106" t="str">
        <f t="shared" si="0"/>
        <v/>
      </c>
      <c r="I20" s="29" t="str">
        <f t="shared" si="1"/>
        <v/>
      </c>
      <c r="J20" s="67"/>
      <c r="K20" s="88">
        <f t="shared" si="4"/>
        <v>43263</v>
      </c>
      <c r="L20" s="91">
        <f>(CALENDRIER!Y15)</f>
        <v>0</v>
      </c>
      <c r="M20" s="90"/>
      <c r="N20" s="91"/>
    </row>
    <row r="21" spans="1:14" ht="15.75" customHeight="1" x14ac:dyDescent="0.2">
      <c r="A21" s="47">
        <v>43282</v>
      </c>
      <c r="B21" s="231">
        <f t="shared" si="2"/>
        <v>43264</v>
      </c>
      <c r="C21" s="74"/>
      <c r="D21" s="26">
        <v>0.85416666666666696</v>
      </c>
      <c r="E21" s="48"/>
      <c r="F21" s="50">
        <f t="shared" si="3"/>
        <v>43264</v>
      </c>
      <c r="G21" s="173">
        <f>(CALENDRIER!X16)</f>
        <v>0</v>
      </c>
      <c r="H21" s="106" t="str">
        <f t="shared" si="0"/>
        <v/>
      </c>
      <c r="I21" s="29" t="str">
        <f t="shared" si="1"/>
        <v/>
      </c>
      <c r="J21" s="67"/>
      <c r="K21" s="88">
        <f t="shared" si="4"/>
        <v>43264</v>
      </c>
      <c r="L21" s="91">
        <f>(CALENDRIER!Y16)</f>
        <v>0</v>
      </c>
      <c r="M21" s="90"/>
      <c r="N21" s="91"/>
    </row>
    <row r="22" spans="1:14" ht="15.75" customHeight="1" x14ac:dyDescent="0.2">
      <c r="A22" s="47">
        <v>43313</v>
      </c>
      <c r="B22" s="231">
        <f t="shared" si="2"/>
        <v>43265</v>
      </c>
      <c r="C22" s="74"/>
      <c r="D22" s="26"/>
      <c r="E22" s="48"/>
      <c r="F22" s="50">
        <f t="shared" si="3"/>
        <v>43265</v>
      </c>
      <c r="G22" s="173">
        <f>(CALENDRIER!X17)</f>
        <v>0</v>
      </c>
      <c r="H22" s="106" t="str">
        <f t="shared" si="0"/>
        <v/>
      </c>
      <c r="I22" s="29" t="str">
        <f t="shared" si="1"/>
        <v/>
      </c>
      <c r="J22" s="67"/>
      <c r="K22" s="88">
        <f t="shared" si="4"/>
        <v>43265</v>
      </c>
      <c r="L22" s="91">
        <f>(CALENDRIER!Y17)</f>
        <v>0</v>
      </c>
      <c r="M22" s="90"/>
      <c r="N22" s="91"/>
    </row>
    <row r="23" spans="1:14" ht="15.75" customHeight="1" x14ac:dyDescent="0.2">
      <c r="A23" s="47">
        <v>43344</v>
      </c>
      <c r="B23" s="231">
        <f t="shared" si="2"/>
        <v>43266</v>
      </c>
      <c r="C23" s="74"/>
      <c r="D23" s="25">
        <v>0.77083333333333404</v>
      </c>
      <c r="E23" s="48"/>
      <c r="F23" s="50">
        <f t="shared" si="3"/>
        <v>43266</v>
      </c>
      <c r="G23" s="173">
        <f>(CALENDRIER!X18)</f>
        <v>0</v>
      </c>
      <c r="H23" s="106" t="str">
        <f t="shared" si="0"/>
        <v/>
      </c>
      <c r="I23" s="29" t="str">
        <f t="shared" si="1"/>
        <v/>
      </c>
      <c r="J23" s="67"/>
      <c r="K23" s="88">
        <f t="shared" si="4"/>
        <v>43266</v>
      </c>
      <c r="L23" s="91">
        <f>(CALENDRIER!Y18)</f>
        <v>0</v>
      </c>
      <c r="M23" s="90"/>
      <c r="N23" s="91"/>
    </row>
    <row r="24" spans="1:14" ht="15.75" customHeight="1" x14ac:dyDescent="0.2">
      <c r="A24" s="47">
        <v>43374</v>
      </c>
      <c r="B24" s="231">
        <f t="shared" si="2"/>
        <v>43267</v>
      </c>
      <c r="C24" s="74"/>
      <c r="D24" s="109"/>
      <c r="E24" s="48"/>
      <c r="F24" s="50">
        <f t="shared" si="3"/>
        <v>43267</v>
      </c>
      <c r="G24" s="173">
        <f>(CALENDRIER!X19)</f>
        <v>0</v>
      </c>
      <c r="H24" s="106" t="str">
        <f t="shared" si="0"/>
        <v/>
      </c>
      <c r="I24" s="29" t="str">
        <f t="shared" si="1"/>
        <v/>
      </c>
      <c r="J24" s="67"/>
      <c r="K24" s="88">
        <f t="shared" si="4"/>
        <v>43267</v>
      </c>
      <c r="L24" s="91">
        <f>(CALENDRIER!Y19)</f>
        <v>0</v>
      </c>
      <c r="M24" s="90"/>
      <c r="N24" s="91"/>
    </row>
    <row r="25" spans="1:14" ht="15.75" customHeight="1" x14ac:dyDescent="0.2">
      <c r="A25" s="47">
        <v>43405</v>
      </c>
      <c r="B25" s="231">
        <f t="shared" si="2"/>
        <v>43268</v>
      </c>
      <c r="C25" s="74"/>
      <c r="D25" s="109"/>
      <c r="E25" s="48"/>
      <c r="F25" s="50">
        <f t="shared" si="3"/>
        <v>43268</v>
      </c>
      <c r="G25" s="173">
        <f>(CALENDRIER!X20)</f>
        <v>0</v>
      </c>
      <c r="H25" s="106" t="str">
        <f t="shared" si="0"/>
        <v/>
      </c>
      <c r="I25" s="29" t="str">
        <f t="shared" si="1"/>
        <v/>
      </c>
      <c r="J25" s="67"/>
      <c r="K25" s="88">
        <f t="shared" si="4"/>
        <v>43268</v>
      </c>
      <c r="L25" s="91">
        <f>(CALENDRIER!Y20)</f>
        <v>0</v>
      </c>
      <c r="M25" s="90"/>
      <c r="N25" s="91"/>
    </row>
    <row r="26" spans="1:14" ht="15.75" customHeight="1" x14ac:dyDescent="0.2">
      <c r="A26" s="47">
        <v>43435</v>
      </c>
      <c r="B26" s="231">
        <f t="shared" si="2"/>
        <v>43269</v>
      </c>
      <c r="C26" s="74"/>
      <c r="D26" s="109"/>
      <c r="E26" s="48"/>
      <c r="F26" s="50">
        <f t="shared" si="3"/>
        <v>43269</v>
      </c>
      <c r="G26" s="173">
        <f>(CALENDRIER!X21)</f>
        <v>0</v>
      </c>
      <c r="H26" s="106" t="str">
        <f t="shared" si="0"/>
        <v/>
      </c>
      <c r="I26" s="29" t="str">
        <f t="shared" si="1"/>
        <v/>
      </c>
      <c r="J26" s="67"/>
      <c r="K26" s="88">
        <f t="shared" si="4"/>
        <v>43269</v>
      </c>
      <c r="L26" s="91">
        <f>(CALENDRIER!Y21)</f>
        <v>0</v>
      </c>
      <c r="M26" s="90"/>
      <c r="N26" s="91"/>
    </row>
    <row r="27" spans="1:14" ht="15.75" customHeight="1" x14ac:dyDescent="0.2">
      <c r="A27" s="47">
        <v>43466</v>
      </c>
      <c r="B27" s="231">
        <f t="shared" si="2"/>
        <v>43270</v>
      </c>
      <c r="C27" s="74"/>
      <c r="D27" s="109"/>
      <c r="E27" s="48"/>
      <c r="F27" s="50">
        <f t="shared" si="3"/>
        <v>43270</v>
      </c>
      <c r="G27" s="173">
        <f>(CALENDRIER!X22)</f>
        <v>0</v>
      </c>
      <c r="H27" s="106" t="str">
        <f t="shared" si="0"/>
        <v/>
      </c>
      <c r="I27" s="29" t="str">
        <f t="shared" si="1"/>
        <v/>
      </c>
      <c r="J27" s="67"/>
      <c r="K27" s="88">
        <f t="shared" si="4"/>
        <v>43270</v>
      </c>
      <c r="L27" s="91">
        <f>(CALENDRIER!Y22)</f>
        <v>0</v>
      </c>
      <c r="M27" s="90"/>
      <c r="N27" s="91"/>
    </row>
    <row r="28" spans="1:14" ht="15.75" customHeight="1" x14ac:dyDescent="0.2">
      <c r="A28" s="47">
        <v>43497</v>
      </c>
      <c r="B28" s="231">
        <f t="shared" si="2"/>
        <v>43271</v>
      </c>
      <c r="C28" s="74"/>
      <c r="D28" s="112"/>
      <c r="E28" s="48"/>
      <c r="F28" s="50">
        <f t="shared" si="3"/>
        <v>43271</v>
      </c>
      <c r="G28" s="173">
        <f>(CALENDRIER!X23)</f>
        <v>0</v>
      </c>
      <c r="H28" s="106" t="str">
        <f t="shared" si="0"/>
        <v/>
      </c>
      <c r="I28" s="29" t="str">
        <f t="shared" si="1"/>
        <v/>
      </c>
      <c r="J28" s="67"/>
      <c r="K28" s="88">
        <f t="shared" si="4"/>
        <v>43271</v>
      </c>
      <c r="L28" s="91">
        <f>(CALENDRIER!Y23)</f>
        <v>0</v>
      </c>
      <c r="M28" s="90"/>
      <c r="N28" s="91"/>
    </row>
    <row r="29" spans="1:14" ht="15.75" customHeight="1" x14ac:dyDescent="0.2">
      <c r="A29" s="47">
        <v>43525</v>
      </c>
      <c r="B29" s="231">
        <f t="shared" si="2"/>
        <v>43272</v>
      </c>
      <c r="C29" s="74"/>
      <c r="D29" s="109"/>
      <c r="E29" s="48"/>
      <c r="F29" s="50">
        <f t="shared" si="3"/>
        <v>43272</v>
      </c>
      <c r="G29" s="173">
        <f>(CALENDRIER!X24)</f>
        <v>0</v>
      </c>
      <c r="H29" s="106" t="str">
        <f t="shared" si="0"/>
        <v/>
      </c>
      <c r="I29" s="29" t="str">
        <f t="shared" si="1"/>
        <v/>
      </c>
      <c r="J29" s="67"/>
      <c r="K29" s="88">
        <f t="shared" si="4"/>
        <v>43272</v>
      </c>
      <c r="L29" s="91">
        <f>(CALENDRIER!Y24)</f>
        <v>0</v>
      </c>
      <c r="M29" s="90"/>
      <c r="N29" s="91"/>
    </row>
    <row r="30" spans="1:14" ht="15.75" customHeight="1" x14ac:dyDescent="0.2">
      <c r="A30" s="47">
        <v>43556</v>
      </c>
      <c r="B30" s="231">
        <f t="shared" si="2"/>
        <v>43273</v>
      </c>
      <c r="C30" s="74"/>
      <c r="D30" s="112"/>
      <c r="E30" s="48"/>
      <c r="F30" s="50">
        <f t="shared" si="3"/>
        <v>43273</v>
      </c>
      <c r="G30" s="173">
        <f>(CALENDRIER!X25)</f>
        <v>0</v>
      </c>
      <c r="H30" s="106" t="str">
        <f t="shared" si="0"/>
        <v/>
      </c>
      <c r="I30" s="29" t="str">
        <f t="shared" si="1"/>
        <v/>
      </c>
      <c r="J30" s="67"/>
      <c r="K30" s="88">
        <f t="shared" si="4"/>
        <v>43273</v>
      </c>
      <c r="L30" s="91">
        <f>(CALENDRIER!Y25)</f>
        <v>0</v>
      </c>
      <c r="M30" s="90"/>
      <c r="N30" s="91"/>
    </row>
    <row r="31" spans="1:14" ht="15.75" customHeight="1" x14ac:dyDescent="0.2">
      <c r="A31" s="47">
        <v>43586</v>
      </c>
      <c r="B31" s="231">
        <f t="shared" si="2"/>
        <v>43274</v>
      </c>
      <c r="C31" s="74"/>
      <c r="D31" s="109"/>
      <c r="E31" s="48"/>
      <c r="F31" s="50">
        <f t="shared" si="3"/>
        <v>43274</v>
      </c>
      <c r="G31" s="173">
        <f>(CALENDRIER!X26)</f>
        <v>0</v>
      </c>
      <c r="H31" s="106" t="str">
        <f t="shared" si="0"/>
        <v/>
      </c>
      <c r="I31" s="29" t="str">
        <f t="shared" si="1"/>
        <v/>
      </c>
      <c r="J31" s="67"/>
      <c r="K31" s="88">
        <f t="shared" si="4"/>
        <v>43274</v>
      </c>
      <c r="L31" s="91">
        <f>(CALENDRIER!Y26)</f>
        <v>0</v>
      </c>
      <c r="M31" s="90"/>
      <c r="N31" s="91"/>
    </row>
    <row r="32" spans="1:14" ht="15.75" customHeight="1" x14ac:dyDescent="0.2">
      <c r="A32" s="47">
        <v>43617</v>
      </c>
      <c r="B32" s="231">
        <f t="shared" si="2"/>
        <v>43275</v>
      </c>
      <c r="C32" s="74"/>
      <c r="D32" s="109"/>
      <c r="E32" s="48"/>
      <c r="F32" s="50">
        <f t="shared" si="3"/>
        <v>43275</v>
      </c>
      <c r="G32" s="173">
        <f>(CALENDRIER!X27)</f>
        <v>0</v>
      </c>
      <c r="H32" s="106" t="str">
        <f t="shared" si="0"/>
        <v/>
      </c>
      <c r="I32" s="29" t="str">
        <f t="shared" si="1"/>
        <v/>
      </c>
      <c r="J32" s="67"/>
      <c r="K32" s="88">
        <f t="shared" si="4"/>
        <v>43275</v>
      </c>
      <c r="L32" s="91">
        <f>(CALENDRIER!Y27)</f>
        <v>0</v>
      </c>
      <c r="M32" s="90"/>
      <c r="N32" s="91"/>
    </row>
    <row r="33" spans="1:14" ht="15.75" customHeight="1" x14ac:dyDescent="0.2">
      <c r="A33" s="47">
        <v>43647</v>
      </c>
      <c r="B33" s="231">
        <f t="shared" si="2"/>
        <v>43276</v>
      </c>
      <c r="C33" s="74"/>
      <c r="D33" s="109"/>
      <c r="E33" s="48"/>
      <c r="F33" s="50">
        <f t="shared" si="3"/>
        <v>43276</v>
      </c>
      <c r="G33" s="173">
        <f>(CALENDRIER!X28)</f>
        <v>0</v>
      </c>
      <c r="H33" s="106" t="str">
        <f t="shared" si="0"/>
        <v/>
      </c>
      <c r="I33" s="29" t="str">
        <f t="shared" si="1"/>
        <v/>
      </c>
      <c r="J33" s="67"/>
      <c r="K33" s="88">
        <f t="shared" si="4"/>
        <v>43276</v>
      </c>
      <c r="L33" s="91">
        <f>(CALENDRIER!Y28)</f>
        <v>0</v>
      </c>
      <c r="M33" s="90"/>
      <c r="N33" s="91"/>
    </row>
    <row r="34" spans="1:14" ht="15.75" customHeight="1" x14ac:dyDescent="0.2">
      <c r="A34" s="47">
        <v>43678</v>
      </c>
      <c r="B34" s="231">
        <f t="shared" si="2"/>
        <v>43277</v>
      </c>
      <c r="C34" s="74"/>
      <c r="D34" s="109"/>
      <c r="E34" s="48"/>
      <c r="F34" s="50">
        <f t="shared" si="3"/>
        <v>43277</v>
      </c>
      <c r="G34" s="173">
        <f>(CALENDRIER!X29)</f>
        <v>0</v>
      </c>
      <c r="H34" s="106" t="str">
        <f t="shared" si="0"/>
        <v/>
      </c>
      <c r="I34" s="29" t="str">
        <f t="shared" si="1"/>
        <v/>
      </c>
      <c r="J34" s="67"/>
      <c r="K34" s="88">
        <f t="shared" si="4"/>
        <v>43277</v>
      </c>
      <c r="L34" s="91">
        <f>(CALENDRIER!Y29)</f>
        <v>0</v>
      </c>
      <c r="M34" s="90"/>
      <c r="N34" s="91"/>
    </row>
    <row r="35" spans="1:14" ht="15.75" customHeight="1" x14ac:dyDescent="0.2">
      <c r="A35" s="47">
        <v>43709</v>
      </c>
      <c r="B35" s="231">
        <f t="shared" si="2"/>
        <v>43278</v>
      </c>
      <c r="C35" s="26"/>
      <c r="D35" s="110"/>
      <c r="E35" s="48"/>
      <c r="F35" s="50">
        <f t="shared" si="3"/>
        <v>43278</v>
      </c>
      <c r="G35" s="173">
        <f>(CALENDRIER!X30)</f>
        <v>0</v>
      </c>
      <c r="H35" s="106" t="str">
        <f t="shared" si="0"/>
        <v/>
      </c>
      <c r="I35" s="29" t="str">
        <f t="shared" si="1"/>
        <v/>
      </c>
      <c r="K35" s="88">
        <f t="shared" si="4"/>
        <v>43278</v>
      </c>
      <c r="L35" s="91">
        <f>(CALENDRIER!Y30)</f>
        <v>0</v>
      </c>
      <c r="M35" s="90"/>
      <c r="N35" s="91"/>
    </row>
    <row r="36" spans="1:14" ht="15.75" customHeight="1" x14ac:dyDescent="0.2">
      <c r="A36" s="47">
        <v>43739</v>
      </c>
      <c r="B36" s="231">
        <f t="shared" si="2"/>
        <v>43279</v>
      </c>
      <c r="C36" s="26"/>
      <c r="D36" s="108"/>
      <c r="E36" s="48"/>
      <c r="F36" s="50">
        <f t="shared" si="3"/>
        <v>43279</v>
      </c>
      <c r="G36" s="173">
        <f>(CALENDRIER!X31)</f>
        <v>0</v>
      </c>
      <c r="H36" s="106" t="str">
        <f t="shared" si="0"/>
        <v/>
      </c>
      <c r="I36" s="29" t="str">
        <f t="shared" si="1"/>
        <v/>
      </c>
      <c r="K36" s="88">
        <f t="shared" si="4"/>
        <v>43279</v>
      </c>
      <c r="L36" s="91">
        <f>(CALENDRIER!Y31)</f>
        <v>0</v>
      </c>
      <c r="M36" s="90"/>
      <c r="N36" s="91"/>
    </row>
    <row r="37" spans="1:14" ht="15.75" customHeight="1" x14ac:dyDescent="0.2">
      <c r="A37" s="47">
        <v>43770</v>
      </c>
      <c r="B37" s="232">
        <f>IF(OR(MONTH(B36)&lt;&gt;MONTH(B36+1),$B$4=59),REPT("",100),B36+1)</f>
        <v>43280</v>
      </c>
      <c r="C37" s="26"/>
      <c r="D37" s="110"/>
      <c r="E37" s="48"/>
      <c r="F37" s="52">
        <f>IF(OR(MONTH(F36)&lt;&gt;MONTH(F36+1),$B$4=59),REPT("",100),F36+1)</f>
        <v>43280</v>
      </c>
      <c r="G37" s="173">
        <f>(CALENDRIER!X32)</f>
        <v>0</v>
      </c>
      <c r="H37" s="106" t="str">
        <f t="shared" si="0"/>
        <v/>
      </c>
      <c r="I37" s="29" t="str">
        <f t="shared" si="1"/>
        <v/>
      </c>
      <c r="K37" s="93">
        <f>IF(OR(MONTH(K36)&lt;&gt;MONTH(K36+1),$B$4=59),REPT("",100),K36+1)</f>
        <v>43280</v>
      </c>
      <c r="L37" s="91">
        <f>(CALENDRIER!Y32)</f>
        <v>0</v>
      </c>
      <c r="M37" s="90"/>
      <c r="N37" s="91"/>
    </row>
    <row r="38" spans="1:14" ht="15.75" customHeight="1" x14ac:dyDescent="0.2">
      <c r="A38" s="47">
        <v>43800</v>
      </c>
      <c r="B38" s="233">
        <f>IF(MONTH(B36)&lt;&gt;MONTH(B36+2),REPT("",100),B37+1)</f>
        <v>43281</v>
      </c>
      <c r="C38" s="27"/>
      <c r="D38" s="111"/>
      <c r="E38" s="48"/>
      <c r="F38" s="53">
        <f>IF(MONTH(F36)&lt;&gt;MONTH(F36+2),REPT("",100),F37+1)</f>
        <v>43281</v>
      </c>
      <c r="G38" s="174">
        <f>(CALENDRIER!X33)</f>
        <v>0</v>
      </c>
      <c r="H38" s="107" t="str">
        <f t="shared" si="0"/>
        <v/>
      </c>
      <c r="I38" s="30" t="str">
        <f t="shared" si="1"/>
        <v/>
      </c>
      <c r="K38" s="94">
        <f>IF(MONTH(K36)&lt;&gt;MONTH(K36+2),REPT("",100),K37+1)</f>
        <v>43281</v>
      </c>
      <c r="L38" s="95">
        <f>(CALENDRIER!Y33)</f>
        <v>0</v>
      </c>
      <c r="M38" s="96"/>
      <c r="N38" s="95"/>
    </row>
    <row r="39" spans="1:14" ht="15.75" hidden="1" customHeight="1" x14ac:dyDescent="0.2">
      <c r="A39" s="47">
        <v>43831</v>
      </c>
      <c r="B39" s="234" t="str">
        <f>IF(MONTH(B36)&lt;&gt;MONTH(B36+3),REPT("",100),B38+1)</f>
        <v/>
      </c>
      <c r="C39" s="207"/>
      <c r="D39" s="192"/>
      <c r="E39" s="48"/>
      <c r="F39" s="208" t="str">
        <f>IF(MONTH(F36)&lt;&gt;MONTH(F36+3),REPT("",100),F38+1)</f>
        <v/>
      </c>
      <c r="G39" s="174">
        <f>(CALENDRIER!D34)</f>
        <v>0</v>
      </c>
      <c r="H39" s="209" t="str">
        <f t="shared" si="0"/>
        <v/>
      </c>
      <c r="I39" s="174" t="str">
        <f t="shared" si="1"/>
        <v/>
      </c>
      <c r="K39" s="210" t="str">
        <f>IF(MONTH(K36)&lt;&gt;MONTH(K36+3),REPT("",100),K38+1)</f>
        <v/>
      </c>
      <c r="L39" s="213"/>
      <c r="M39" s="212"/>
      <c r="N39" s="213"/>
    </row>
    <row r="40" spans="1:14" ht="23.25" customHeight="1" x14ac:dyDescent="0.2">
      <c r="A40" s="47">
        <v>43862</v>
      </c>
      <c r="C40" s="54"/>
      <c r="D40" s="54"/>
      <c r="E40" s="103"/>
    </row>
    <row r="41" spans="1:14" ht="24" customHeight="1" x14ac:dyDescent="0.2">
      <c r="A41" s="47">
        <v>43891</v>
      </c>
      <c r="B41" s="76" t="s">
        <v>60</v>
      </c>
      <c r="C41" s="315"/>
      <c r="D41" s="315"/>
      <c r="E41" s="334"/>
      <c r="F41" s="334"/>
      <c r="G41" s="334"/>
      <c r="H41" s="334"/>
      <c r="I41" s="334"/>
      <c r="J41" s="334"/>
      <c r="K41" s="334"/>
      <c r="L41" s="334"/>
      <c r="M41" s="334"/>
      <c r="N41" s="335"/>
    </row>
    <row r="42" spans="1:14" ht="24" customHeight="1" x14ac:dyDescent="0.2">
      <c r="A42" s="47">
        <v>43922</v>
      </c>
      <c r="B42" s="301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1"/>
    </row>
    <row r="43" spans="1:14" ht="24" customHeight="1" x14ac:dyDescent="0.2">
      <c r="A43" s="47">
        <v>43952</v>
      </c>
      <c r="B43" s="301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1"/>
    </row>
    <row r="44" spans="1:14" ht="24" customHeight="1" x14ac:dyDescent="0.2">
      <c r="A44" s="47">
        <v>43983</v>
      </c>
      <c r="B44" s="301"/>
      <c r="C44" s="330"/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1"/>
    </row>
    <row r="45" spans="1:14" ht="24" customHeight="1" x14ac:dyDescent="0.2">
      <c r="A45" s="47">
        <v>44013</v>
      </c>
      <c r="B45" s="305"/>
      <c r="C45" s="330"/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1"/>
    </row>
    <row r="46" spans="1:14" ht="24" customHeight="1" x14ac:dyDescent="0.2">
      <c r="A46" s="47">
        <v>44044</v>
      </c>
      <c r="B46" s="306"/>
      <c r="C46" s="330"/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1"/>
    </row>
    <row r="47" spans="1:14" ht="24" customHeight="1" x14ac:dyDescent="0.2">
      <c r="A47" s="47">
        <v>44075</v>
      </c>
      <c r="B47" s="306"/>
      <c r="C47" s="330"/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1"/>
    </row>
    <row r="48" spans="1:14" ht="24" customHeight="1" x14ac:dyDescent="0.2">
      <c r="A48" s="47">
        <v>44105</v>
      </c>
      <c r="B48" s="305"/>
      <c r="C48" s="330"/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1"/>
    </row>
    <row r="49" spans="1:14" ht="24" customHeight="1" x14ac:dyDescent="0.2">
      <c r="A49" s="47">
        <v>44136</v>
      </c>
      <c r="B49" s="298"/>
      <c r="C49" s="328"/>
      <c r="D49" s="328"/>
      <c r="E49" s="328"/>
      <c r="F49" s="328"/>
      <c r="G49" s="328"/>
      <c r="H49" s="328"/>
      <c r="I49" s="328"/>
      <c r="J49" s="328"/>
      <c r="K49" s="328"/>
      <c r="L49" s="328"/>
      <c r="M49" s="328"/>
      <c r="N49" s="329"/>
    </row>
    <row r="50" spans="1:14" x14ac:dyDescent="0.2">
      <c r="A50" s="47">
        <v>44166</v>
      </c>
      <c r="B50" s="1"/>
      <c r="E50" s="104"/>
    </row>
    <row r="51" spans="1:14" x14ac:dyDescent="0.2">
      <c r="A51" s="47">
        <v>44197</v>
      </c>
      <c r="B51" s="1"/>
      <c r="E51" s="104"/>
    </row>
    <row r="52" spans="1:14" x14ac:dyDescent="0.2">
      <c r="A52" s="47">
        <v>44228</v>
      </c>
      <c r="B52" s="1"/>
      <c r="E52" s="104"/>
    </row>
    <row r="53" spans="1:14" x14ac:dyDescent="0.2">
      <c r="A53" s="47">
        <v>44256</v>
      </c>
      <c r="B53" s="1"/>
      <c r="E53" s="104"/>
    </row>
    <row r="54" spans="1:14" ht="7.5" customHeight="1" x14ac:dyDescent="0.2">
      <c r="A54" s="47">
        <v>44287</v>
      </c>
      <c r="B54" s="1"/>
      <c r="E54" s="104"/>
    </row>
    <row r="55" spans="1:14" x14ac:dyDescent="0.2">
      <c r="A55" s="47">
        <v>44317</v>
      </c>
      <c r="B55" s="1"/>
      <c r="E55" s="104"/>
    </row>
    <row r="56" spans="1:14" x14ac:dyDescent="0.2">
      <c r="A56" s="47">
        <v>44348</v>
      </c>
      <c r="B56" s="1"/>
      <c r="E56" s="104"/>
    </row>
    <row r="57" spans="1:14" x14ac:dyDescent="0.2">
      <c r="A57" s="47">
        <v>44378</v>
      </c>
      <c r="B57" s="1"/>
      <c r="E57" s="104"/>
    </row>
    <row r="58" spans="1:14" x14ac:dyDescent="0.2">
      <c r="A58" s="47">
        <v>44409</v>
      </c>
      <c r="B58" s="1"/>
      <c r="E58" s="104"/>
    </row>
    <row r="59" spans="1:14" x14ac:dyDescent="0.2">
      <c r="A59" s="47">
        <v>44440</v>
      </c>
      <c r="B59" s="1"/>
      <c r="E59" s="104"/>
    </row>
    <row r="60" spans="1:14" x14ac:dyDescent="0.2">
      <c r="A60" s="47">
        <v>44470</v>
      </c>
      <c r="B60" s="1"/>
      <c r="E60" s="104"/>
    </row>
    <row r="61" spans="1:14" x14ac:dyDescent="0.2">
      <c r="A61" s="47">
        <v>44501</v>
      </c>
      <c r="B61" s="1"/>
      <c r="E61" s="104"/>
    </row>
    <row r="62" spans="1:14" x14ac:dyDescent="0.2">
      <c r="A62" s="47">
        <v>44531</v>
      </c>
      <c r="B62" s="1"/>
      <c r="E62" s="104"/>
    </row>
    <row r="63" spans="1:14" x14ac:dyDescent="0.2">
      <c r="A63" s="47">
        <v>44562</v>
      </c>
      <c r="B63" s="2"/>
      <c r="E63" s="104"/>
    </row>
    <row r="64" spans="1:14" x14ac:dyDescent="0.2">
      <c r="A64" s="47">
        <v>44593</v>
      </c>
      <c r="B64" s="2"/>
      <c r="E64" s="104"/>
    </row>
    <row r="65" spans="1:5" x14ac:dyDescent="0.2">
      <c r="A65" s="47">
        <v>44621</v>
      </c>
      <c r="B65" s="2"/>
      <c r="E65" s="104"/>
    </row>
    <row r="66" spans="1:5" x14ac:dyDescent="0.2">
      <c r="A66" s="47">
        <v>44652</v>
      </c>
      <c r="B66" s="2"/>
      <c r="E66" s="104"/>
    </row>
    <row r="67" spans="1:5" x14ac:dyDescent="0.2">
      <c r="A67" s="47">
        <v>44682</v>
      </c>
      <c r="B67" s="2"/>
      <c r="E67" s="104"/>
    </row>
    <row r="68" spans="1:5" x14ac:dyDescent="0.2">
      <c r="A68" s="47">
        <v>44713</v>
      </c>
      <c r="B68" s="2"/>
      <c r="E68" s="104"/>
    </row>
    <row r="69" spans="1:5" x14ac:dyDescent="0.2">
      <c r="A69" s="47">
        <v>44743</v>
      </c>
      <c r="B69" s="2"/>
      <c r="E69" s="104"/>
    </row>
    <row r="70" spans="1:5" x14ac:dyDescent="0.2">
      <c r="A70" s="47">
        <v>44774</v>
      </c>
      <c r="B70" s="2"/>
      <c r="E70" s="104"/>
    </row>
    <row r="71" spans="1:5" x14ac:dyDescent="0.2">
      <c r="A71" s="47">
        <v>44805</v>
      </c>
      <c r="B71" s="2"/>
      <c r="E71" s="104"/>
    </row>
    <row r="72" spans="1:5" x14ac:dyDescent="0.2">
      <c r="A72" s="47">
        <v>44835</v>
      </c>
      <c r="B72" s="2"/>
      <c r="E72" s="104"/>
    </row>
    <row r="73" spans="1:5" x14ac:dyDescent="0.2">
      <c r="A73" s="47">
        <v>44866</v>
      </c>
      <c r="B73" s="2"/>
      <c r="E73" s="104"/>
    </row>
    <row r="74" spans="1:5" x14ac:dyDescent="0.2">
      <c r="A74" s="47">
        <v>44896</v>
      </c>
      <c r="B74" s="2"/>
      <c r="E74" s="104"/>
    </row>
    <row r="75" spans="1:5" x14ac:dyDescent="0.2">
      <c r="A75" s="47">
        <v>44927</v>
      </c>
      <c r="B75" s="2"/>
      <c r="E75" s="104"/>
    </row>
    <row r="76" spans="1:5" x14ac:dyDescent="0.2">
      <c r="A76" s="47">
        <v>44958</v>
      </c>
      <c r="B76" s="2"/>
      <c r="E76" s="104"/>
    </row>
    <row r="77" spans="1:5" x14ac:dyDescent="0.2">
      <c r="A77" s="47">
        <v>44986</v>
      </c>
      <c r="B77" s="2"/>
      <c r="E77" s="104"/>
    </row>
    <row r="78" spans="1:5" x14ac:dyDescent="0.2">
      <c r="A78" s="47">
        <v>45017</v>
      </c>
      <c r="B78" s="2"/>
      <c r="E78" s="104"/>
    </row>
    <row r="79" spans="1:5" x14ac:dyDescent="0.2">
      <c r="A79" s="47">
        <v>45047</v>
      </c>
      <c r="B79" s="2"/>
      <c r="E79" s="104"/>
    </row>
    <row r="80" spans="1:5" x14ac:dyDescent="0.2">
      <c r="A80" s="47">
        <v>45078</v>
      </c>
      <c r="B80" s="2"/>
      <c r="E80" s="104"/>
    </row>
    <row r="81" spans="1:5" x14ac:dyDescent="0.2">
      <c r="A81" s="47">
        <v>45108</v>
      </c>
      <c r="B81" s="2"/>
      <c r="E81" s="104"/>
    </row>
    <row r="82" spans="1:5" x14ac:dyDescent="0.2">
      <c r="A82" s="47">
        <v>45139</v>
      </c>
      <c r="B82" s="2"/>
      <c r="E82" s="104"/>
    </row>
    <row r="83" spans="1:5" x14ac:dyDescent="0.2">
      <c r="A83" s="47">
        <v>45170</v>
      </c>
      <c r="B83" s="2"/>
      <c r="E83" s="104"/>
    </row>
    <row r="84" spans="1:5" x14ac:dyDescent="0.2">
      <c r="A84" s="47">
        <v>45200</v>
      </c>
      <c r="B84" s="2"/>
      <c r="E84" s="104"/>
    </row>
    <row r="85" spans="1:5" x14ac:dyDescent="0.2">
      <c r="A85" s="47">
        <v>45231</v>
      </c>
      <c r="B85" s="2"/>
      <c r="E85" s="104"/>
    </row>
    <row r="86" spans="1:5" x14ac:dyDescent="0.2">
      <c r="A86" s="47">
        <v>45261</v>
      </c>
      <c r="B86" s="2"/>
      <c r="E86" s="104"/>
    </row>
    <row r="87" spans="1:5" x14ac:dyDescent="0.2">
      <c r="A87" s="47">
        <v>45292</v>
      </c>
      <c r="B87" s="2"/>
      <c r="E87" s="104"/>
    </row>
    <row r="88" spans="1:5" x14ac:dyDescent="0.2">
      <c r="A88" s="47">
        <v>45323</v>
      </c>
      <c r="B88" s="2"/>
      <c r="E88" s="104"/>
    </row>
    <row r="89" spans="1:5" x14ac:dyDescent="0.2">
      <c r="A89" s="47">
        <v>45352</v>
      </c>
      <c r="B89" s="2"/>
      <c r="E89" s="104"/>
    </row>
    <row r="90" spans="1:5" x14ac:dyDescent="0.2">
      <c r="A90" s="47">
        <v>45383</v>
      </c>
      <c r="B90" s="2"/>
      <c r="E90" s="104"/>
    </row>
    <row r="91" spans="1:5" x14ac:dyDescent="0.2">
      <c r="A91" s="47">
        <v>45413</v>
      </c>
      <c r="B91" s="2"/>
      <c r="E91" s="104"/>
    </row>
    <row r="92" spans="1:5" x14ac:dyDescent="0.2">
      <c r="A92" s="47">
        <v>45444</v>
      </c>
      <c r="B92" s="2"/>
      <c r="E92" s="104"/>
    </row>
    <row r="93" spans="1:5" x14ac:dyDescent="0.2">
      <c r="A93" s="47">
        <v>45474</v>
      </c>
      <c r="B93" s="2"/>
      <c r="E93" s="104"/>
    </row>
    <row r="94" spans="1:5" x14ac:dyDescent="0.2">
      <c r="A94" s="47">
        <v>45505</v>
      </c>
      <c r="B94" s="2"/>
      <c r="E94" s="104"/>
    </row>
    <row r="95" spans="1:5" x14ac:dyDescent="0.2">
      <c r="A95" s="47">
        <v>45536</v>
      </c>
      <c r="B95" s="2"/>
      <c r="E95" s="104"/>
    </row>
    <row r="96" spans="1:5" x14ac:dyDescent="0.2">
      <c r="A96" s="47">
        <v>45566</v>
      </c>
      <c r="B96" s="2"/>
      <c r="E96" s="104"/>
    </row>
    <row r="97" spans="1:16" x14ac:dyDescent="0.2">
      <c r="A97" s="47">
        <v>45597</v>
      </c>
      <c r="B97" s="2"/>
      <c r="E97" s="104"/>
    </row>
    <row r="98" spans="1:16" x14ac:dyDescent="0.2">
      <c r="A98" s="47">
        <v>45627</v>
      </c>
      <c r="B98" s="2"/>
      <c r="E98" s="104"/>
    </row>
    <row r="99" spans="1:16" x14ac:dyDescent="0.2">
      <c r="A99" s="47">
        <v>45658</v>
      </c>
      <c r="B99" s="2"/>
      <c r="E99" s="104"/>
    </row>
    <row r="100" spans="1:16" s="57" customFormat="1" x14ac:dyDescent="0.2">
      <c r="A100" s="47">
        <v>45689</v>
      </c>
      <c r="B100" s="5"/>
      <c r="C100" s="56"/>
      <c r="D100" s="56"/>
      <c r="E100" s="104"/>
      <c r="F100" s="56"/>
      <c r="G100" s="56"/>
      <c r="H100" s="56"/>
      <c r="I100" s="56"/>
      <c r="P100" s="68"/>
    </row>
    <row r="101" spans="1:16" s="57" customFormat="1" x14ac:dyDescent="0.2">
      <c r="A101" s="47">
        <v>45717</v>
      </c>
      <c r="B101" s="5"/>
      <c r="C101" s="56"/>
      <c r="D101" s="56"/>
      <c r="E101" s="104"/>
      <c r="F101" s="56"/>
      <c r="G101" s="56"/>
      <c r="H101" s="56"/>
      <c r="I101" s="56"/>
      <c r="P101" s="68"/>
    </row>
    <row r="102" spans="1:16" s="57" customFormat="1" x14ac:dyDescent="0.2">
      <c r="A102" s="47">
        <v>45748</v>
      </c>
      <c r="B102" s="5"/>
      <c r="C102" s="56"/>
      <c r="D102" s="56"/>
      <c r="E102" s="104"/>
      <c r="F102" s="56"/>
      <c r="G102" s="56"/>
      <c r="H102" s="56"/>
      <c r="I102" s="56"/>
      <c r="P102" s="68"/>
    </row>
    <row r="103" spans="1:16" s="57" customFormat="1" x14ac:dyDescent="0.2">
      <c r="A103" s="47">
        <v>45778</v>
      </c>
      <c r="B103" s="5"/>
      <c r="C103" s="56"/>
      <c r="D103" s="56"/>
      <c r="E103" s="104"/>
      <c r="F103" s="56"/>
      <c r="G103" s="56"/>
      <c r="H103" s="56"/>
      <c r="I103" s="56"/>
      <c r="P103" s="68"/>
    </row>
    <row r="104" spans="1:16" s="57" customFormat="1" x14ac:dyDescent="0.2">
      <c r="A104" s="47">
        <v>45809</v>
      </c>
      <c r="B104" s="5"/>
      <c r="C104" s="56"/>
      <c r="D104" s="56"/>
      <c r="E104" s="104"/>
      <c r="F104" s="56"/>
      <c r="G104" s="56"/>
      <c r="H104" s="56"/>
      <c r="I104" s="56"/>
      <c r="P104" s="68"/>
    </row>
    <row r="105" spans="1:16" s="57" customFormat="1" x14ac:dyDescent="0.2">
      <c r="A105" s="47">
        <v>45839</v>
      </c>
      <c r="B105" s="5"/>
      <c r="C105" s="56"/>
      <c r="D105" s="56"/>
      <c r="E105" s="104"/>
      <c r="F105" s="56"/>
      <c r="G105" s="56"/>
      <c r="H105" s="56"/>
      <c r="I105" s="56"/>
      <c r="P105" s="68"/>
    </row>
    <row r="106" spans="1:16" x14ac:dyDescent="0.2">
      <c r="A106" s="47">
        <v>45870</v>
      </c>
      <c r="B106" s="2"/>
      <c r="E106" s="104"/>
    </row>
    <row r="107" spans="1:16" x14ac:dyDescent="0.2">
      <c r="A107" s="47">
        <v>45901</v>
      </c>
      <c r="E107" s="104"/>
    </row>
    <row r="108" spans="1:16" x14ac:dyDescent="0.2">
      <c r="A108" s="47">
        <v>45931</v>
      </c>
      <c r="E108" s="104"/>
    </row>
    <row r="109" spans="1:16" x14ac:dyDescent="0.2">
      <c r="A109" s="47">
        <v>45962</v>
      </c>
      <c r="E109" s="104"/>
    </row>
    <row r="110" spans="1:16" x14ac:dyDescent="0.2">
      <c r="A110" s="47">
        <v>45992</v>
      </c>
      <c r="E110" s="104"/>
    </row>
    <row r="111" spans="1:16" x14ac:dyDescent="0.2">
      <c r="A111" s="47">
        <v>46023</v>
      </c>
      <c r="E111" s="104"/>
    </row>
    <row r="112" spans="1:16" x14ac:dyDescent="0.2">
      <c r="A112" s="47">
        <v>46054</v>
      </c>
      <c r="E112" s="104"/>
    </row>
    <row r="113" spans="1:5" x14ac:dyDescent="0.2">
      <c r="A113" s="47">
        <v>46082</v>
      </c>
      <c r="E113" s="104"/>
    </row>
    <row r="114" spans="1:5" x14ac:dyDescent="0.2">
      <c r="A114" s="47">
        <v>46113</v>
      </c>
      <c r="E114" s="104"/>
    </row>
    <row r="115" spans="1:5" x14ac:dyDescent="0.2">
      <c r="A115" s="47">
        <v>46143</v>
      </c>
      <c r="E115" s="104"/>
    </row>
    <row r="116" spans="1:5" x14ac:dyDescent="0.2">
      <c r="A116" s="47">
        <v>46174</v>
      </c>
      <c r="E116" s="104"/>
    </row>
    <row r="117" spans="1:5" x14ac:dyDescent="0.2">
      <c r="A117" s="47">
        <v>46204</v>
      </c>
      <c r="E117" s="104"/>
    </row>
    <row r="118" spans="1:5" x14ac:dyDescent="0.2">
      <c r="A118" s="47">
        <v>46235</v>
      </c>
      <c r="E118" s="104"/>
    </row>
    <row r="119" spans="1:5" x14ac:dyDescent="0.2">
      <c r="A119" s="47">
        <v>46266</v>
      </c>
      <c r="E119" s="104"/>
    </row>
    <row r="120" spans="1:5" x14ac:dyDescent="0.2">
      <c r="A120" s="47">
        <v>46296</v>
      </c>
      <c r="E120" s="104"/>
    </row>
    <row r="121" spans="1:5" x14ac:dyDescent="0.2">
      <c r="A121" s="47">
        <v>46327</v>
      </c>
      <c r="E121" s="104"/>
    </row>
    <row r="122" spans="1:5" x14ac:dyDescent="0.2">
      <c r="A122" s="47">
        <v>46357</v>
      </c>
    </row>
    <row r="123" spans="1:5" x14ac:dyDescent="0.2">
      <c r="A123" s="47">
        <v>46388</v>
      </c>
    </row>
    <row r="124" spans="1:5" x14ac:dyDescent="0.2">
      <c r="A124" s="47">
        <v>46419</v>
      </c>
    </row>
    <row r="125" spans="1:5" x14ac:dyDescent="0.2">
      <c r="A125" s="47">
        <v>46447</v>
      </c>
    </row>
    <row r="126" spans="1:5" x14ac:dyDescent="0.2">
      <c r="A126" s="47">
        <v>46478</v>
      </c>
    </row>
    <row r="127" spans="1:5" x14ac:dyDescent="0.2">
      <c r="A127" s="47">
        <v>46508</v>
      </c>
    </row>
    <row r="128" spans="1:5" x14ac:dyDescent="0.2">
      <c r="A128" s="47">
        <v>46539</v>
      </c>
    </row>
    <row r="129" spans="1:1" x14ac:dyDescent="0.2">
      <c r="A129" s="47">
        <v>46569</v>
      </c>
    </row>
    <row r="130" spans="1:1" x14ac:dyDescent="0.2">
      <c r="A130" s="47">
        <v>46600</v>
      </c>
    </row>
    <row r="131" spans="1:1" x14ac:dyDescent="0.2">
      <c r="A131" s="47">
        <v>46631</v>
      </c>
    </row>
    <row r="132" spans="1:1" x14ac:dyDescent="0.2">
      <c r="A132" s="47">
        <v>46661</v>
      </c>
    </row>
    <row r="133" spans="1:1" x14ac:dyDescent="0.2">
      <c r="A133" s="47">
        <v>46692</v>
      </c>
    </row>
    <row r="134" spans="1:1" x14ac:dyDescent="0.2">
      <c r="A134" s="47">
        <v>46722</v>
      </c>
    </row>
    <row r="135" spans="1:1" x14ac:dyDescent="0.2">
      <c r="A135" s="47">
        <v>46753</v>
      </c>
    </row>
    <row r="136" spans="1:1" x14ac:dyDescent="0.2">
      <c r="A136" s="47">
        <v>46784</v>
      </c>
    </row>
    <row r="137" spans="1:1" x14ac:dyDescent="0.2">
      <c r="A137" s="47">
        <v>46813</v>
      </c>
    </row>
    <row r="138" spans="1:1" x14ac:dyDescent="0.2">
      <c r="A138" s="47">
        <v>46844</v>
      </c>
    </row>
    <row r="139" spans="1:1" x14ac:dyDescent="0.2">
      <c r="A139" s="47">
        <v>46874</v>
      </c>
    </row>
    <row r="140" spans="1:1" x14ac:dyDescent="0.2">
      <c r="A140" s="47">
        <v>46905</v>
      </c>
    </row>
    <row r="141" spans="1:1" x14ac:dyDescent="0.2">
      <c r="A141" s="47">
        <v>46935</v>
      </c>
    </row>
    <row r="142" spans="1:1" x14ac:dyDescent="0.2">
      <c r="A142" s="47">
        <v>46966</v>
      </c>
    </row>
    <row r="143" spans="1:1" x14ac:dyDescent="0.2">
      <c r="A143" s="47">
        <v>46997</v>
      </c>
    </row>
    <row r="144" spans="1:1" x14ac:dyDescent="0.2">
      <c r="A144" s="47">
        <v>47027</v>
      </c>
    </row>
    <row r="145" spans="1:1" x14ac:dyDescent="0.2">
      <c r="A145" s="47">
        <v>47058</v>
      </c>
    </row>
    <row r="146" spans="1:1" x14ac:dyDescent="0.2">
      <c r="A146" s="47">
        <v>47088</v>
      </c>
    </row>
    <row r="147" spans="1:1" x14ac:dyDescent="0.2">
      <c r="A147" s="47">
        <v>47119</v>
      </c>
    </row>
    <row r="148" spans="1:1" x14ac:dyDescent="0.2">
      <c r="A148" s="47">
        <v>47150</v>
      </c>
    </row>
    <row r="149" spans="1:1" x14ac:dyDescent="0.2">
      <c r="A149" s="47">
        <v>47178</v>
      </c>
    </row>
    <row r="150" spans="1:1" x14ac:dyDescent="0.2">
      <c r="A150" s="47">
        <v>47209</v>
      </c>
    </row>
    <row r="151" spans="1:1" x14ac:dyDescent="0.2">
      <c r="A151" s="47">
        <v>47239</v>
      </c>
    </row>
    <row r="152" spans="1:1" x14ac:dyDescent="0.2">
      <c r="A152" s="47">
        <v>47270</v>
      </c>
    </row>
    <row r="153" spans="1:1" x14ac:dyDescent="0.2">
      <c r="A153" s="47">
        <v>47300</v>
      </c>
    </row>
    <row r="154" spans="1:1" x14ac:dyDescent="0.2">
      <c r="A154" s="47">
        <v>47331</v>
      </c>
    </row>
    <row r="155" spans="1:1" x14ac:dyDescent="0.2">
      <c r="A155" s="47">
        <v>47362</v>
      </c>
    </row>
    <row r="156" spans="1:1" x14ac:dyDescent="0.2">
      <c r="A156" s="47">
        <v>47392</v>
      </c>
    </row>
    <row r="157" spans="1:1" x14ac:dyDescent="0.2">
      <c r="A157" s="47">
        <v>47423</v>
      </c>
    </row>
    <row r="158" spans="1:1" x14ac:dyDescent="0.2">
      <c r="A158" s="47">
        <v>47453</v>
      </c>
    </row>
    <row r="159" spans="1:1" x14ac:dyDescent="0.2">
      <c r="A159" s="47">
        <v>47484</v>
      </c>
    </row>
    <row r="160" spans="1:1" x14ac:dyDescent="0.2">
      <c r="A160" s="47">
        <v>47515</v>
      </c>
    </row>
    <row r="161" spans="1:1" x14ac:dyDescent="0.2">
      <c r="A161" s="47">
        <v>47543</v>
      </c>
    </row>
    <row r="162" spans="1:1" x14ac:dyDescent="0.2">
      <c r="A162" s="47">
        <v>47574</v>
      </c>
    </row>
    <row r="163" spans="1:1" x14ac:dyDescent="0.2">
      <c r="A163" s="47">
        <v>47604</v>
      </c>
    </row>
    <row r="164" spans="1:1" x14ac:dyDescent="0.2">
      <c r="A164" s="47">
        <v>47635</v>
      </c>
    </row>
    <row r="165" spans="1:1" x14ac:dyDescent="0.2">
      <c r="A165" s="47">
        <v>47665</v>
      </c>
    </row>
    <row r="166" spans="1:1" x14ac:dyDescent="0.2">
      <c r="A166" s="47">
        <v>47696</v>
      </c>
    </row>
    <row r="167" spans="1:1" x14ac:dyDescent="0.2">
      <c r="A167" s="47">
        <v>47727</v>
      </c>
    </row>
    <row r="168" spans="1:1" x14ac:dyDescent="0.2">
      <c r="A168" s="47">
        <v>47757</v>
      </c>
    </row>
    <row r="169" spans="1:1" x14ac:dyDescent="0.2">
      <c r="A169" s="47">
        <v>47788</v>
      </c>
    </row>
    <row r="170" spans="1:1" x14ac:dyDescent="0.2">
      <c r="A170" s="47">
        <v>47818</v>
      </c>
    </row>
    <row r="171" spans="1:1" x14ac:dyDescent="0.2">
      <c r="A171" s="47">
        <v>47849</v>
      </c>
    </row>
    <row r="172" spans="1:1" x14ac:dyDescent="0.2">
      <c r="A172" s="47">
        <v>47880</v>
      </c>
    </row>
    <row r="173" spans="1:1" x14ac:dyDescent="0.2">
      <c r="A173" s="47">
        <v>47908</v>
      </c>
    </row>
    <row r="174" spans="1:1" x14ac:dyDescent="0.2">
      <c r="A174" s="47">
        <v>47939</v>
      </c>
    </row>
    <row r="175" spans="1:1" x14ac:dyDescent="0.2">
      <c r="A175" s="47">
        <v>47969</v>
      </c>
    </row>
    <row r="176" spans="1:1" x14ac:dyDescent="0.2">
      <c r="A176" s="47">
        <v>48000</v>
      </c>
    </row>
    <row r="177" spans="1:1" x14ac:dyDescent="0.2">
      <c r="A177" s="47">
        <v>48030</v>
      </c>
    </row>
    <row r="178" spans="1:1" x14ac:dyDescent="0.2">
      <c r="A178" s="47">
        <v>48061</v>
      </c>
    </row>
    <row r="179" spans="1:1" x14ac:dyDescent="0.2">
      <c r="A179" s="47">
        <v>48092</v>
      </c>
    </row>
    <row r="180" spans="1:1" x14ac:dyDescent="0.2">
      <c r="A180" s="47">
        <v>48122</v>
      </c>
    </row>
    <row r="181" spans="1:1" x14ac:dyDescent="0.2">
      <c r="A181" s="47">
        <v>48153</v>
      </c>
    </row>
    <row r="182" spans="1:1" x14ac:dyDescent="0.2">
      <c r="A182" s="47">
        <v>48183</v>
      </c>
    </row>
    <row r="183" spans="1:1" x14ac:dyDescent="0.2">
      <c r="A183" s="47">
        <v>48214</v>
      </c>
    </row>
    <row r="184" spans="1:1" x14ac:dyDescent="0.2">
      <c r="A184" s="47">
        <v>48245</v>
      </c>
    </row>
    <row r="185" spans="1:1" x14ac:dyDescent="0.2">
      <c r="A185" s="47">
        <v>48274</v>
      </c>
    </row>
    <row r="186" spans="1:1" x14ac:dyDescent="0.2">
      <c r="A186" s="47">
        <v>48305</v>
      </c>
    </row>
    <row r="187" spans="1:1" x14ac:dyDescent="0.2">
      <c r="A187" s="47">
        <v>48335</v>
      </c>
    </row>
    <row r="188" spans="1:1" x14ac:dyDescent="0.2">
      <c r="A188" s="47">
        <v>48366</v>
      </c>
    </row>
    <row r="189" spans="1:1" x14ac:dyDescent="0.2">
      <c r="A189" s="47">
        <v>48396</v>
      </c>
    </row>
    <row r="190" spans="1:1" x14ac:dyDescent="0.2">
      <c r="A190" s="47">
        <v>48427</v>
      </c>
    </row>
    <row r="191" spans="1:1" x14ac:dyDescent="0.2">
      <c r="A191" s="47">
        <v>48458</v>
      </c>
    </row>
    <row r="192" spans="1:1" x14ac:dyDescent="0.2">
      <c r="A192" s="47">
        <v>48488</v>
      </c>
    </row>
    <row r="193" spans="1:1" x14ac:dyDescent="0.2">
      <c r="A193" s="47">
        <v>48519</v>
      </c>
    </row>
    <row r="194" spans="1:1" x14ac:dyDescent="0.2">
      <c r="A194" s="47">
        <v>48549</v>
      </c>
    </row>
    <row r="195" spans="1:1" x14ac:dyDescent="0.2">
      <c r="A195" s="47">
        <v>48580</v>
      </c>
    </row>
    <row r="196" spans="1:1" x14ac:dyDescent="0.2">
      <c r="A196" s="47">
        <v>48611</v>
      </c>
    </row>
    <row r="197" spans="1:1" x14ac:dyDescent="0.2">
      <c r="A197" s="47">
        <v>48639</v>
      </c>
    </row>
    <row r="198" spans="1:1" x14ac:dyDescent="0.2">
      <c r="A198" s="47">
        <v>48670</v>
      </c>
    </row>
    <row r="199" spans="1:1" x14ac:dyDescent="0.2">
      <c r="A199" s="47">
        <v>48700</v>
      </c>
    </row>
    <row r="200" spans="1:1" x14ac:dyDescent="0.2">
      <c r="A200" s="47">
        <v>48731</v>
      </c>
    </row>
    <row r="201" spans="1:1" x14ac:dyDescent="0.2">
      <c r="A201" s="47">
        <v>48761</v>
      </c>
    </row>
    <row r="202" spans="1:1" x14ac:dyDescent="0.2">
      <c r="A202" s="47">
        <v>48792</v>
      </c>
    </row>
    <row r="203" spans="1:1" x14ac:dyDescent="0.2">
      <c r="A203" s="47">
        <v>48823</v>
      </c>
    </row>
    <row r="204" spans="1:1" x14ac:dyDescent="0.2">
      <c r="A204" s="47">
        <v>48853</v>
      </c>
    </row>
    <row r="205" spans="1:1" x14ac:dyDescent="0.2">
      <c r="A205" s="47">
        <v>48884</v>
      </c>
    </row>
    <row r="206" spans="1:1" x14ac:dyDescent="0.2">
      <c r="A206" s="47">
        <v>48914</v>
      </c>
    </row>
    <row r="207" spans="1:1" x14ac:dyDescent="0.2">
      <c r="A207" s="47">
        <v>48945</v>
      </c>
    </row>
    <row r="208" spans="1:1" x14ac:dyDescent="0.2">
      <c r="A208" s="47">
        <v>48976</v>
      </c>
    </row>
    <row r="209" spans="1:1" x14ac:dyDescent="0.2">
      <c r="A209" s="47">
        <v>49004</v>
      </c>
    </row>
    <row r="210" spans="1:1" x14ac:dyDescent="0.2">
      <c r="A210" s="47">
        <v>49035</v>
      </c>
    </row>
    <row r="211" spans="1:1" x14ac:dyDescent="0.2">
      <c r="A211" s="47">
        <v>49065</v>
      </c>
    </row>
    <row r="212" spans="1:1" x14ac:dyDescent="0.2">
      <c r="A212" s="47">
        <v>49096</v>
      </c>
    </row>
    <row r="213" spans="1:1" x14ac:dyDescent="0.2">
      <c r="A213" s="47">
        <v>49126</v>
      </c>
    </row>
    <row r="214" spans="1:1" x14ac:dyDescent="0.2">
      <c r="A214" s="47">
        <v>49157</v>
      </c>
    </row>
    <row r="215" spans="1:1" x14ac:dyDescent="0.2">
      <c r="A215" s="47">
        <v>49188</v>
      </c>
    </row>
    <row r="216" spans="1:1" x14ac:dyDescent="0.2">
      <c r="A216" s="47">
        <v>49218</v>
      </c>
    </row>
    <row r="217" spans="1:1" x14ac:dyDescent="0.2">
      <c r="A217" s="47">
        <v>49249</v>
      </c>
    </row>
    <row r="218" spans="1:1" x14ac:dyDescent="0.2">
      <c r="A218" s="47">
        <v>49279</v>
      </c>
    </row>
    <row r="219" spans="1:1" x14ac:dyDescent="0.2">
      <c r="A219" s="47">
        <v>49310</v>
      </c>
    </row>
    <row r="220" spans="1:1" x14ac:dyDescent="0.2">
      <c r="A220" s="47">
        <v>49341</v>
      </c>
    </row>
    <row r="221" spans="1:1" x14ac:dyDescent="0.2">
      <c r="A221" s="47">
        <v>49369</v>
      </c>
    </row>
    <row r="222" spans="1:1" x14ac:dyDescent="0.2">
      <c r="A222" s="47">
        <v>49400</v>
      </c>
    </row>
    <row r="223" spans="1:1" x14ac:dyDescent="0.2">
      <c r="A223" s="47">
        <v>49430</v>
      </c>
    </row>
    <row r="224" spans="1:1" x14ac:dyDescent="0.2">
      <c r="A224" s="47">
        <v>49461</v>
      </c>
    </row>
    <row r="225" spans="1:1" x14ac:dyDescent="0.2">
      <c r="A225" s="47">
        <v>49491</v>
      </c>
    </row>
    <row r="226" spans="1:1" x14ac:dyDescent="0.2">
      <c r="A226" s="47">
        <v>49522</v>
      </c>
    </row>
    <row r="227" spans="1:1" x14ac:dyDescent="0.2">
      <c r="A227" s="47">
        <v>49553</v>
      </c>
    </row>
    <row r="228" spans="1:1" x14ac:dyDescent="0.2">
      <c r="A228" s="47">
        <v>49583</v>
      </c>
    </row>
    <row r="229" spans="1:1" x14ac:dyDescent="0.2">
      <c r="A229" s="47">
        <v>49614</v>
      </c>
    </row>
    <row r="230" spans="1:1" x14ac:dyDescent="0.2">
      <c r="A230" s="47">
        <v>49644</v>
      </c>
    </row>
    <row r="231" spans="1:1" x14ac:dyDescent="0.2">
      <c r="A231" s="47">
        <v>49675</v>
      </c>
    </row>
    <row r="232" spans="1:1" x14ac:dyDescent="0.2">
      <c r="A232" s="47">
        <v>49706</v>
      </c>
    </row>
    <row r="233" spans="1:1" x14ac:dyDescent="0.2">
      <c r="A233" s="47">
        <v>49735</v>
      </c>
    </row>
    <row r="234" spans="1:1" x14ac:dyDescent="0.2">
      <c r="A234" s="47">
        <v>49766</v>
      </c>
    </row>
    <row r="235" spans="1:1" x14ac:dyDescent="0.2">
      <c r="A235" s="47">
        <v>49796</v>
      </c>
    </row>
    <row r="236" spans="1:1" x14ac:dyDescent="0.2">
      <c r="A236" s="47">
        <v>49827</v>
      </c>
    </row>
    <row r="237" spans="1:1" x14ac:dyDescent="0.2">
      <c r="A237" s="47">
        <v>49857</v>
      </c>
    </row>
    <row r="238" spans="1:1" x14ac:dyDescent="0.2">
      <c r="A238" s="47">
        <v>49888</v>
      </c>
    </row>
    <row r="239" spans="1:1" x14ac:dyDescent="0.2">
      <c r="A239" s="47">
        <v>49919</v>
      </c>
    </row>
    <row r="240" spans="1:1" x14ac:dyDescent="0.2">
      <c r="A240" s="47">
        <v>49949</v>
      </c>
    </row>
    <row r="241" spans="1:1" x14ac:dyDescent="0.2">
      <c r="A241" s="47">
        <v>49980</v>
      </c>
    </row>
    <row r="242" spans="1:1" x14ac:dyDescent="0.2">
      <c r="A242" s="47">
        <v>50010</v>
      </c>
    </row>
    <row r="243" spans="1:1" x14ac:dyDescent="0.2">
      <c r="A243" s="47">
        <v>50041</v>
      </c>
    </row>
    <row r="244" spans="1:1" x14ac:dyDescent="0.2">
      <c r="A244" s="47">
        <v>50072</v>
      </c>
    </row>
    <row r="245" spans="1:1" x14ac:dyDescent="0.2">
      <c r="A245" s="47">
        <v>50100</v>
      </c>
    </row>
    <row r="246" spans="1:1" x14ac:dyDescent="0.2">
      <c r="A246" s="47">
        <v>50131</v>
      </c>
    </row>
    <row r="247" spans="1:1" x14ac:dyDescent="0.2">
      <c r="A247" s="47">
        <v>50161</v>
      </c>
    </row>
    <row r="248" spans="1:1" x14ac:dyDescent="0.2">
      <c r="A248" s="47">
        <v>50192</v>
      </c>
    </row>
    <row r="249" spans="1:1" x14ac:dyDescent="0.2">
      <c r="A249" s="47">
        <v>50222</v>
      </c>
    </row>
    <row r="250" spans="1:1" x14ac:dyDescent="0.2">
      <c r="A250" s="47">
        <v>50253</v>
      </c>
    </row>
    <row r="251" spans="1:1" x14ac:dyDescent="0.2">
      <c r="A251" s="47">
        <v>50284</v>
      </c>
    </row>
    <row r="252" spans="1:1" x14ac:dyDescent="0.2">
      <c r="A252" s="47">
        <v>50314</v>
      </c>
    </row>
    <row r="253" spans="1:1" x14ac:dyDescent="0.2">
      <c r="A253" s="47">
        <v>50345</v>
      </c>
    </row>
    <row r="254" spans="1:1" x14ac:dyDescent="0.2">
      <c r="A254" s="47">
        <v>50375</v>
      </c>
    </row>
    <row r="255" spans="1:1" x14ac:dyDescent="0.2">
      <c r="A255" s="47">
        <v>50406</v>
      </c>
    </row>
    <row r="256" spans="1:1" x14ac:dyDescent="0.2">
      <c r="A256" s="47">
        <v>50437</v>
      </c>
    </row>
    <row r="257" spans="1:1" x14ac:dyDescent="0.2">
      <c r="A257" s="47">
        <v>50465</v>
      </c>
    </row>
    <row r="258" spans="1:1" x14ac:dyDescent="0.2">
      <c r="A258" s="47">
        <v>50496</v>
      </c>
    </row>
    <row r="259" spans="1:1" x14ac:dyDescent="0.2">
      <c r="A259" s="47">
        <v>50526</v>
      </c>
    </row>
    <row r="260" spans="1:1" x14ac:dyDescent="0.2">
      <c r="A260" s="47">
        <v>50557</v>
      </c>
    </row>
    <row r="261" spans="1:1" x14ac:dyDescent="0.2">
      <c r="A261" s="47">
        <v>50587</v>
      </c>
    </row>
    <row r="262" spans="1:1" x14ac:dyDescent="0.2">
      <c r="A262" s="47">
        <v>50618</v>
      </c>
    </row>
    <row r="263" spans="1:1" x14ac:dyDescent="0.2">
      <c r="A263" s="47">
        <v>50649</v>
      </c>
    </row>
    <row r="264" spans="1:1" x14ac:dyDescent="0.2">
      <c r="A264" s="47">
        <v>50679</v>
      </c>
    </row>
    <row r="265" spans="1:1" x14ac:dyDescent="0.2">
      <c r="A265" s="47">
        <v>50710</v>
      </c>
    </row>
    <row r="266" spans="1:1" x14ac:dyDescent="0.2">
      <c r="A266" s="47">
        <v>50740</v>
      </c>
    </row>
    <row r="267" spans="1:1" x14ac:dyDescent="0.2">
      <c r="A267" s="47">
        <v>50771</v>
      </c>
    </row>
    <row r="268" spans="1:1" x14ac:dyDescent="0.2">
      <c r="A268" s="47">
        <v>50802</v>
      </c>
    </row>
    <row r="269" spans="1:1" x14ac:dyDescent="0.2">
      <c r="A269" s="47">
        <v>50830</v>
      </c>
    </row>
    <row r="270" spans="1:1" x14ac:dyDescent="0.2">
      <c r="A270" s="47">
        <v>50861</v>
      </c>
    </row>
    <row r="271" spans="1:1" x14ac:dyDescent="0.2">
      <c r="A271" s="47">
        <v>50891</v>
      </c>
    </row>
    <row r="272" spans="1:1" x14ac:dyDescent="0.2">
      <c r="A272" s="47">
        <v>50922</v>
      </c>
    </row>
    <row r="273" spans="1:1" x14ac:dyDescent="0.2">
      <c r="A273" s="47">
        <v>50952</v>
      </c>
    </row>
    <row r="274" spans="1:1" x14ac:dyDescent="0.2">
      <c r="A274" s="47">
        <v>50983</v>
      </c>
    </row>
    <row r="275" spans="1:1" x14ac:dyDescent="0.2">
      <c r="A275" s="47">
        <v>51014</v>
      </c>
    </row>
    <row r="276" spans="1:1" x14ac:dyDescent="0.2">
      <c r="A276" s="47">
        <v>51044</v>
      </c>
    </row>
    <row r="277" spans="1:1" x14ac:dyDescent="0.2">
      <c r="A277" s="47">
        <v>51075</v>
      </c>
    </row>
    <row r="278" spans="1:1" x14ac:dyDescent="0.2">
      <c r="A278" s="47">
        <v>51105</v>
      </c>
    </row>
    <row r="279" spans="1:1" x14ac:dyDescent="0.2">
      <c r="A279" s="47">
        <v>51136</v>
      </c>
    </row>
    <row r="280" spans="1:1" x14ac:dyDescent="0.2">
      <c r="A280" s="47">
        <v>51167</v>
      </c>
    </row>
    <row r="281" spans="1:1" x14ac:dyDescent="0.2">
      <c r="A281" s="47">
        <v>51196</v>
      </c>
    </row>
    <row r="282" spans="1:1" x14ac:dyDescent="0.2">
      <c r="A282" s="47">
        <v>51227</v>
      </c>
    </row>
    <row r="283" spans="1:1" x14ac:dyDescent="0.2">
      <c r="A283" s="47">
        <v>51257</v>
      </c>
    </row>
    <row r="284" spans="1:1" x14ac:dyDescent="0.2">
      <c r="A284" s="47">
        <v>51288</v>
      </c>
    </row>
    <row r="285" spans="1:1" x14ac:dyDescent="0.2">
      <c r="A285" s="47">
        <v>51318</v>
      </c>
    </row>
    <row r="286" spans="1:1" x14ac:dyDescent="0.2">
      <c r="A286" s="47">
        <v>51349</v>
      </c>
    </row>
    <row r="287" spans="1:1" x14ac:dyDescent="0.2">
      <c r="A287" s="47">
        <v>51380</v>
      </c>
    </row>
    <row r="288" spans="1:1" x14ac:dyDescent="0.2">
      <c r="A288" s="47">
        <v>51410</v>
      </c>
    </row>
    <row r="289" spans="1:1" x14ac:dyDescent="0.2">
      <c r="A289" s="47">
        <v>51441</v>
      </c>
    </row>
    <row r="290" spans="1:1" x14ac:dyDescent="0.2">
      <c r="A290" s="47">
        <v>51471</v>
      </c>
    </row>
    <row r="291" spans="1:1" x14ac:dyDescent="0.2">
      <c r="A291" s="47">
        <v>51502</v>
      </c>
    </row>
    <row r="292" spans="1:1" x14ac:dyDescent="0.2">
      <c r="A292" s="47">
        <v>51533</v>
      </c>
    </row>
    <row r="293" spans="1:1" x14ac:dyDescent="0.2">
      <c r="A293" s="47">
        <v>51561</v>
      </c>
    </row>
    <row r="294" spans="1:1" x14ac:dyDescent="0.2">
      <c r="A294" s="47">
        <v>51592</v>
      </c>
    </row>
    <row r="295" spans="1:1" x14ac:dyDescent="0.2">
      <c r="A295" s="47">
        <v>51622</v>
      </c>
    </row>
    <row r="296" spans="1:1" x14ac:dyDescent="0.2">
      <c r="A296" s="47">
        <v>51653</v>
      </c>
    </row>
    <row r="297" spans="1:1" x14ac:dyDescent="0.2">
      <c r="A297" s="47">
        <v>51683</v>
      </c>
    </row>
    <row r="298" spans="1:1" x14ac:dyDescent="0.2">
      <c r="A298" s="47">
        <v>51714</v>
      </c>
    </row>
    <row r="299" spans="1:1" x14ac:dyDescent="0.2">
      <c r="A299" s="47">
        <v>51745</v>
      </c>
    </row>
    <row r="300" spans="1:1" x14ac:dyDescent="0.2">
      <c r="A300" s="47">
        <v>51775</v>
      </c>
    </row>
    <row r="301" spans="1:1" x14ac:dyDescent="0.2">
      <c r="A301" s="47">
        <v>51806</v>
      </c>
    </row>
    <row r="302" spans="1:1" x14ac:dyDescent="0.2">
      <c r="A302" s="47">
        <v>51836</v>
      </c>
    </row>
    <row r="303" spans="1:1" x14ac:dyDescent="0.2">
      <c r="A303" s="47">
        <v>51867</v>
      </c>
    </row>
    <row r="304" spans="1:1" x14ac:dyDescent="0.2">
      <c r="A304" s="47">
        <v>51898</v>
      </c>
    </row>
    <row r="305" spans="1:1" x14ac:dyDescent="0.2">
      <c r="A305" s="47">
        <v>51926</v>
      </c>
    </row>
    <row r="306" spans="1:1" x14ac:dyDescent="0.2">
      <c r="A306" s="47">
        <v>51957</v>
      </c>
    </row>
    <row r="307" spans="1:1" x14ac:dyDescent="0.2">
      <c r="A307" s="47">
        <v>51987</v>
      </c>
    </row>
    <row r="308" spans="1:1" x14ac:dyDescent="0.2">
      <c r="A308" s="47">
        <v>52018</v>
      </c>
    </row>
    <row r="309" spans="1:1" x14ac:dyDescent="0.2">
      <c r="A309" s="47">
        <v>52048</v>
      </c>
    </row>
    <row r="310" spans="1:1" x14ac:dyDescent="0.2">
      <c r="A310" s="47">
        <v>52079</v>
      </c>
    </row>
    <row r="311" spans="1:1" x14ac:dyDescent="0.2">
      <c r="A311" s="47">
        <v>52110</v>
      </c>
    </row>
    <row r="312" spans="1:1" x14ac:dyDescent="0.2">
      <c r="A312" s="47">
        <v>52140</v>
      </c>
    </row>
    <row r="313" spans="1:1" x14ac:dyDescent="0.2">
      <c r="A313" s="47">
        <v>52171</v>
      </c>
    </row>
    <row r="314" spans="1:1" x14ac:dyDescent="0.2">
      <c r="A314" s="47">
        <v>52201</v>
      </c>
    </row>
    <row r="315" spans="1:1" x14ac:dyDescent="0.2">
      <c r="A315" s="47">
        <v>52232</v>
      </c>
    </row>
    <row r="316" spans="1:1" x14ac:dyDescent="0.2">
      <c r="A316" s="47">
        <v>52263</v>
      </c>
    </row>
    <row r="317" spans="1:1" x14ac:dyDescent="0.2">
      <c r="A317" s="47">
        <v>52291</v>
      </c>
    </row>
    <row r="318" spans="1:1" x14ac:dyDescent="0.2">
      <c r="A318" s="47">
        <v>52322</v>
      </c>
    </row>
    <row r="319" spans="1:1" x14ac:dyDescent="0.2">
      <c r="A319" s="47">
        <v>52352</v>
      </c>
    </row>
    <row r="320" spans="1:1" x14ac:dyDescent="0.2">
      <c r="A320" s="47">
        <v>52383</v>
      </c>
    </row>
    <row r="321" spans="1:1" x14ac:dyDescent="0.2">
      <c r="A321" s="47">
        <v>52413</v>
      </c>
    </row>
    <row r="322" spans="1:1" x14ac:dyDescent="0.2">
      <c r="A322" s="47">
        <v>52444</v>
      </c>
    </row>
    <row r="323" spans="1:1" x14ac:dyDescent="0.2">
      <c r="A323" s="47">
        <v>52475</v>
      </c>
    </row>
    <row r="324" spans="1:1" x14ac:dyDescent="0.2">
      <c r="A324" s="47">
        <v>52505</v>
      </c>
    </row>
    <row r="325" spans="1:1" x14ac:dyDescent="0.2">
      <c r="A325" s="47">
        <v>52536</v>
      </c>
    </row>
    <row r="326" spans="1:1" x14ac:dyDescent="0.2">
      <c r="A326" s="47">
        <v>52566</v>
      </c>
    </row>
    <row r="327" spans="1:1" x14ac:dyDescent="0.2">
      <c r="A327" s="47">
        <v>52597</v>
      </c>
    </row>
    <row r="328" spans="1:1" x14ac:dyDescent="0.2">
      <c r="A328" s="47">
        <v>52628</v>
      </c>
    </row>
    <row r="329" spans="1:1" x14ac:dyDescent="0.2">
      <c r="A329" s="47">
        <v>52657</v>
      </c>
    </row>
    <row r="330" spans="1:1" x14ac:dyDescent="0.2">
      <c r="A330" s="47">
        <v>52688</v>
      </c>
    </row>
    <row r="331" spans="1:1" x14ac:dyDescent="0.2">
      <c r="A331" s="47">
        <v>52718</v>
      </c>
    </row>
    <row r="332" spans="1:1" x14ac:dyDescent="0.2">
      <c r="A332" s="47">
        <v>52749</v>
      </c>
    </row>
    <row r="333" spans="1:1" x14ac:dyDescent="0.2">
      <c r="A333" s="47">
        <v>52779</v>
      </c>
    </row>
    <row r="334" spans="1:1" x14ac:dyDescent="0.2">
      <c r="A334" s="47">
        <v>52810</v>
      </c>
    </row>
    <row r="335" spans="1:1" x14ac:dyDescent="0.2">
      <c r="A335" s="47">
        <v>52841</v>
      </c>
    </row>
    <row r="336" spans="1:1" x14ac:dyDescent="0.2">
      <c r="A336" s="47">
        <v>52871</v>
      </c>
    </row>
    <row r="337" spans="1:1" x14ac:dyDescent="0.2">
      <c r="A337" s="47">
        <v>52902</v>
      </c>
    </row>
    <row r="338" spans="1:1" x14ac:dyDescent="0.2">
      <c r="A338" s="47">
        <v>52932</v>
      </c>
    </row>
    <row r="339" spans="1:1" x14ac:dyDescent="0.2">
      <c r="A339" s="47">
        <v>52963</v>
      </c>
    </row>
    <row r="340" spans="1:1" x14ac:dyDescent="0.2">
      <c r="A340" s="47">
        <v>52994</v>
      </c>
    </row>
    <row r="341" spans="1:1" x14ac:dyDescent="0.2">
      <c r="A341" s="47">
        <v>53022</v>
      </c>
    </row>
    <row r="342" spans="1:1" x14ac:dyDescent="0.2">
      <c r="A342" s="47">
        <v>53053</v>
      </c>
    </row>
    <row r="343" spans="1:1" x14ac:dyDescent="0.2">
      <c r="A343" s="47">
        <v>53083</v>
      </c>
    </row>
    <row r="344" spans="1:1" x14ac:dyDescent="0.2">
      <c r="A344" s="47">
        <v>53114</v>
      </c>
    </row>
    <row r="345" spans="1:1" x14ac:dyDescent="0.2">
      <c r="A345" s="47">
        <v>53144</v>
      </c>
    </row>
    <row r="346" spans="1:1" x14ac:dyDescent="0.2">
      <c r="A346" s="47">
        <v>53175</v>
      </c>
    </row>
    <row r="347" spans="1:1" x14ac:dyDescent="0.2">
      <c r="A347" s="47">
        <v>53206</v>
      </c>
    </row>
    <row r="348" spans="1:1" x14ac:dyDescent="0.2">
      <c r="A348" s="47">
        <v>53236</v>
      </c>
    </row>
    <row r="349" spans="1:1" x14ac:dyDescent="0.2">
      <c r="A349" s="47">
        <v>53267</v>
      </c>
    </row>
    <row r="350" spans="1:1" x14ac:dyDescent="0.2">
      <c r="A350" s="47">
        <v>53297</v>
      </c>
    </row>
    <row r="351" spans="1:1" x14ac:dyDescent="0.2">
      <c r="A351" s="47">
        <v>53328</v>
      </c>
    </row>
    <row r="352" spans="1:1" x14ac:dyDescent="0.2">
      <c r="A352" s="47">
        <v>53359</v>
      </c>
    </row>
    <row r="353" spans="1:1" x14ac:dyDescent="0.2">
      <c r="A353" s="47">
        <v>53387</v>
      </c>
    </row>
    <row r="354" spans="1:1" x14ac:dyDescent="0.2">
      <c r="A354" s="47">
        <v>53418</v>
      </c>
    </row>
    <row r="355" spans="1:1" x14ac:dyDescent="0.2">
      <c r="A355" s="47">
        <v>53448</v>
      </c>
    </row>
    <row r="356" spans="1:1" x14ac:dyDescent="0.2">
      <c r="A356" s="47">
        <v>53479</v>
      </c>
    </row>
    <row r="357" spans="1:1" x14ac:dyDescent="0.2">
      <c r="A357" s="47">
        <v>53509</v>
      </c>
    </row>
    <row r="358" spans="1:1" x14ac:dyDescent="0.2">
      <c r="A358" s="47">
        <v>53540</v>
      </c>
    </row>
    <row r="359" spans="1:1" x14ac:dyDescent="0.2">
      <c r="A359" s="47">
        <v>53571</v>
      </c>
    </row>
    <row r="360" spans="1:1" x14ac:dyDescent="0.2">
      <c r="A360" s="47">
        <v>53601</v>
      </c>
    </row>
    <row r="361" spans="1:1" x14ac:dyDescent="0.2">
      <c r="A361" s="47">
        <v>53632</v>
      </c>
    </row>
    <row r="362" spans="1:1" x14ac:dyDescent="0.2">
      <c r="A362" s="47">
        <v>53662</v>
      </c>
    </row>
    <row r="363" spans="1:1" x14ac:dyDescent="0.2">
      <c r="A363" s="47">
        <v>53693</v>
      </c>
    </row>
    <row r="364" spans="1:1" x14ac:dyDescent="0.2">
      <c r="A364" s="47">
        <v>53724</v>
      </c>
    </row>
    <row r="365" spans="1:1" x14ac:dyDescent="0.2">
      <c r="A365" s="47">
        <v>53752</v>
      </c>
    </row>
    <row r="366" spans="1:1" x14ac:dyDescent="0.2">
      <c r="A366" s="47">
        <v>53783</v>
      </c>
    </row>
    <row r="367" spans="1:1" x14ac:dyDescent="0.2">
      <c r="A367" s="47">
        <v>53813</v>
      </c>
    </row>
    <row r="368" spans="1:1" x14ac:dyDescent="0.2">
      <c r="A368" s="47">
        <v>53844</v>
      </c>
    </row>
    <row r="369" spans="1:1" x14ac:dyDescent="0.2">
      <c r="A369" s="47">
        <v>53874</v>
      </c>
    </row>
    <row r="370" spans="1:1" x14ac:dyDescent="0.2">
      <c r="A370" s="47">
        <v>53905</v>
      </c>
    </row>
    <row r="371" spans="1:1" x14ac:dyDescent="0.2">
      <c r="A371" s="47">
        <v>53936</v>
      </c>
    </row>
    <row r="372" spans="1:1" x14ac:dyDescent="0.2">
      <c r="A372" s="47">
        <v>53966</v>
      </c>
    </row>
    <row r="373" spans="1:1" x14ac:dyDescent="0.2">
      <c r="A373" s="47">
        <v>53997</v>
      </c>
    </row>
    <row r="374" spans="1:1" x14ac:dyDescent="0.2">
      <c r="A374" s="47">
        <v>54027</v>
      </c>
    </row>
    <row r="375" spans="1:1" x14ac:dyDescent="0.2">
      <c r="A375" s="47">
        <v>54058</v>
      </c>
    </row>
    <row r="376" spans="1:1" x14ac:dyDescent="0.2">
      <c r="A376" s="47">
        <v>54089</v>
      </c>
    </row>
    <row r="377" spans="1:1" x14ac:dyDescent="0.2">
      <c r="A377" s="47">
        <v>54118</v>
      </c>
    </row>
    <row r="378" spans="1:1" x14ac:dyDescent="0.2">
      <c r="A378" s="47">
        <v>54149</v>
      </c>
    </row>
    <row r="379" spans="1:1" x14ac:dyDescent="0.2">
      <c r="A379" s="47">
        <v>54179</v>
      </c>
    </row>
    <row r="380" spans="1:1" x14ac:dyDescent="0.2">
      <c r="A380" s="47">
        <v>54210</v>
      </c>
    </row>
    <row r="381" spans="1:1" x14ac:dyDescent="0.2">
      <c r="A381" s="47">
        <v>54240</v>
      </c>
    </row>
    <row r="382" spans="1:1" x14ac:dyDescent="0.2">
      <c r="A382" s="47">
        <v>54271</v>
      </c>
    </row>
    <row r="383" spans="1:1" x14ac:dyDescent="0.2">
      <c r="A383" s="47">
        <v>54302</v>
      </c>
    </row>
    <row r="384" spans="1:1" x14ac:dyDescent="0.2">
      <c r="A384" s="47">
        <v>54332</v>
      </c>
    </row>
    <row r="385" spans="1:1" x14ac:dyDescent="0.2">
      <c r="A385" s="47">
        <v>54363</v>
      </c>
    </row>
    <row r="386" spans="1:1" x14ac:dyDescent="0.2">
      <c r="A386" s="47">
        <v>54393</v>
      </c>
    </row>
    <row r="387" spans="1:1" x14ac:dyDescent="0.2">
      <c r="A387" s="58"/>
    </row>
    <row r="388" spans="1:1" x14ac:dyDescent="0.2">
      <c r="A388" s="58"/>
    </row>
    <row r="389" spans="1:1" x14ac:dyDescent="0.2">
      <c r="A389" s="59" t="s">
        <v>8</v>
      </c>
    </row>
    <row r="390" spans="1:1" x14ac:dyDescent="0.2">
      <c r="A390" s="59" t="s">
        <v>9</v>
      </c>
    </row>
    <row r="391" spans="1:1" x14ac:dyDescent="0.2">
      <c r="A391" s="59" t="s">
        <v>10</v>
      </c>
    </row>
    <row r="392" spans="1:1" x14ac:dyDescent="0.2">
      <c r="A392" s="59" t="s">
        <v>11</v>
      </c>
    </row>
    <row r="393" spans="1:1" x14ac:dyDescent="0.2">
      <c r="A393" s="59" t="s">
        <v>12</v>
      </c>
    </row>
    <row r="394" spans="1:1" x14ac:dyDescent="0.2">
      <c r="A394" s="59" t="s">
        <v>13</v>
      </c>
    </row>
    <row r="395" spans="1:1" x14ac:dyDescent="0.2">
      <c r="A395" s="59" t="s">
        <v>14</v>
      </c>
    </row>
    <row r="396" spans="1:1" x14ac:dyDescent="0.2">
      <c r="A396" s="59" t="s">
        <v>15</v>
      </c>
    </row>
    <row r="397" spans="1:1" x14ac:dyDescent="0.2">
      <c r="A397" s="59" t="s">
        <v>16</v>
      </c>
    </row>
    <row r="398" spans="1:1" x14ac:dyDescent="0.2">
      <c r="A398" s="59" t="s">
        <v>17</v>
      </c>
    </row>
    <row r="399" spans="1:1" x14ac:dyDescent="0.2">
      <c r="A399" s="59" t="s">
        <v>18</v>
      </c>
    </row>
    <row r="400" spans="1:1" x14ac:dyDescent="0.2">
      <c r="A400" s="59" t="s">
        <v>19</v>
      </c>
    </row>
    <row r="401" spans="1:1" x14ac:dyDescent="0.2">
      <c r="A401" s="59" t="s">
        <v>20</v>
      </c>
    </row>
    <row r="402" spans="1:1" ht="13.5" thickBot="1" x14ac:dyDescent="0.25">
      <c r="A402" s="58"/>
    </row>
    <row r="403" spans="1:1" x14ac:dyDescent="0.2">
      <c r="A403" s="60" t="e">
        <f>#REF!</f>
        <v>#REF!</v>
      </c>
    </row>
    <row r="404" spans="1:1" x14ac:dyDescent="0.2">
      <c r="A404" s="61" t="e">
        <f>#REF!</f>
        <v>#REF!</v>
      </c>
    </row>
    <row r="405" spans="1:1" x14ac:dyDescent="0.2">
      <c r="A405" s="61" t="e">
        <f>#REF!</f>
        <v>#REF!</v>
      </c>
    </row>
    <row r="406" spans="1:1" x14ac:dyDescent="0.2">
      <c r="A406" s="61" t="e">
        <f>#REF!</f>
        <v>#REF!</v>
      </c>
    </row>
    <row r="407" spans="1:1" x14ac:dyDescent="0.2">
      <c r="A407" s="61" t="e">
        <f>#REF!</f>
        <v>#REF!</v>
      </c>
    </row>
    <row r="408" spans="1:1" x14ac:dyDescent="0.2">
      <c r="A408" s="61" t="e">
        <f>#REF!</f>
        <v>#REF!</v>
      </c>
    </row>
    <row r="409" spans="1:1" x14ac:dyDescent="0.2">
      <c r="A409" s="61" t="e">
        <f>#REF!</f>
        <v>#REF!</v>
      </c>
    </row>
    <row r="410" spans="1:1" x14ac:dyDescent="0.2">
      <c r="A410" s="61" t="e">
        <f>#REF!</f>
        <v>#REF!</v>
      </c>
    </row>
    <row r="411" spans="1:1" x14ac:dyDescent="0.2">
      <c r="A411" s="61" t="e">
        <f>#REF!</f>
        <v>#REF!</v>
      </c>
    </row>
    <row r="412" spans="1:1" x14ac:dyDescent="0.2">
      <c r="A412" s="61" t="e">
        <f>#REF!</f>
        <v>#REF!</v>
      </c>
    </row>
    <row r="413" spans="1:1" x14ac:dyDescent="0.2">
      <c r="A413" s="61" t="e">
        <f>#REF!</f>
        <v>#REF!</v>
      </c>
    </row>
    <row r="414" spans="1:1" x14ac:dyDescent="0.2">
      <c r="A414" s="61" t="e">
        <f>#REF!</f>
        <v>#REF!</v>
      </c>
    </row>
    <row r="415" spans="1:1" x14ac:dyDescent="0.2">
      <c r="A415" s="61" t="e">
        <f>#REF!</f>
        <v>#REF!</v>
      </c>
    </row>
    <row r="416" spans="1:1" x14ac:dyDescent="0.2">
      <c r="A416" s="61" t="e">
        <f>#REF!</f>
        <v>#REF!</v>
      </c>
    </row>
    <row r="417" spans="1:1" x14ac:dyDescent="0.2">
      <c r="A417" s="61" t="e">
        <f>#REF!</f>
        <v>#REF!</v>
      </c>
    </row>
    <row r="418" spans="1:1" x14ac:dyDescent="0.2">
      <c r="A418" s="61" t="e">
        <f>#REF!</f>
        <v>#REF!</v>
      </c>
    </row>
    <row r="419" spans="1:1" x14ac:dyDescent="0.2">
      <c r="A419" s="61" t="e">
        <f>#REF!</f>
        <v>#REF!</v>
      </c>
    </row>
    <row r="420" spans="1:1" x14ac:dyDescent="0.2">
      <c r="A420" s="61" t="e">
        <f>#REF!</f>
        <v>#REF!</v>
      </c>
    </row>
    <row r="421" spans="1:1" ht="13.5" thickBot="1" x14ac:dyDescent="0.25">
      <c r="A421" s="62" t="e">
        <f>#REF!</f>
        <v>#REF!</v>
      </c>
    </row>
    <row r="422" spans="1:1" x14ac:dyDescent="0.2">
      <c r="A422" s="58" t="e">
        <f>#REF!</f>
        <v>#REF!</v>
      </c>
    </row>
    <row r="423" spans="1:1" x14ac:dyDescent="0.2">
      <c r="A423" s="63">
        <v>0.33333333333333331</v>
      </c>
    </row>
    <row r="424" spans="1:1" x14ac:dyDescent="0.2">
      <c r="A424" s="63">
        <v>0.35416666666666669</v>
      </c>
    </row>
    <row r="425" spans="1:1" x14ac:dyDescent="0.2">
      <c r="A425" s="63">
        <v>0.375</v>
      </c>
    </row>
    <row r="426" spans="1:1" x14ac:dyDescent="0.2">
      <c r="A426" s="63">
        <v>0.39583333333333331</v>
      </c>
    </row>
    <row r="427" spans="1:1" x14ac:dyDescent="0.2">
      <c r="A427" s="63">
        <v>0.41666666666666702</v>
      </c>
    </row>
    <row r="428" spans="1:1" x14ac:dyDescent="0.2">
      <c r="A428" s="63">
        <v>0.4375</v>
      </c>
    </row>
    <row r="429" spans="1:1" x14ac:dyDescent="0.2">
      <c r="A429" s="63">
        <v>0.45833333333333298</v>
      </c>
    </row>
    <row r="430" spans="1:1" x14ac:dyDescent="0.2">
      <c r="A430" s="63">
        <v>0.47916666666666702</v>
      </c>
    </row>
    <row r="431" spans="1:1" x14ac:dyDescent="0.2">
      <c r="A431" s="63">
        <v>0.5</v>
      </c>
    </row>
    <row r="432" spans="1:1" x14ac:dyDescent="0.2">
      <c r="A432" s="63">
        <v>0.52083333333333304</v>
      </c>
    </row>
    <row r="433" spans="1:1" x14ac:dyDescent="0.2">
      <c r="A433" s="63">
        <v>0.54166666666666696</v>
      </c>
    </row>
    <row r="434" spans="1:1" x14ac:dyDescent="0.2">
      <c r="A434" s="63">
        <v>0.5625</v>
      </c>
    </row>
    <row r="435" spans="1:1" x14ac:dyDescent="0.2">
      <c r="A435" s="63">
        <v>0.58333333333333304</v>
      </c>
    </row>
    <row r="436" spans="1:1" x14ac:dyDescent="0.2">
      <c r="A436" s="63">
        <v>0.60416666666666696</v>
      </c>
    </row>
    <row r="437" spans="1:1" x14ac:dyDescent="0.2">
      <c r="A437" s="63">
        <v>0.625</v>
      </c>
    </row>
    <row r="438" spans="1:1" x14ac:dyDescent="0.2">
      <c r="A438" s="63">
        <v>0.64583333333333404</v>
      </c>
    </row>
    <row r="439" spans="1:1" x14ac:dyDescent="0.2">
      <c r="A439" s="63">
        <v>0.66666666666666696</v>
      </c>
    </row>
    <row r="440" spans="1:1" x14ac:dyDescent="0.2">
      <c r="A440" s="63">
        <v>0.6875</v>
      </c>
    </row>
    <row r="441" spans="1:1" x14ac:dyDescent="0.2">
      <c r="A441" s="63">
        <v>0.70833333333333404</v>
      </c>
    </row>
    <row r="442" spans="1:1" x14ac:dyDescent="0.2">
      <c r="A442" s="63">
        <v>0.72916666666666696</v>
      </c>
    </row>
    <row r="443" spans="1:1" x14ac:dyDescent="0.2">
      <c r="A443" s="63">
        <v>0.75</v>
      </c>
    </row>
    <row r="444" spans="1:1" x14ac:dyDescent="0.2">
      <c r="A444" s="63">
        <v>0.77083333333333404</v>
      </c>
    </row>
    <row r="445" spans="1:1" x14ac:dyDescent="0.2">
      <c r="A445" s="63">
        <v>0.79166666666666696</v>
      </c>
    </row>
    <row r="446" spans="1:1" x14ac:dyDescent="0.2">
      <c r="A446" s="63">
        <v>0.812500000000001</v>
      </c>
    </row>
    <row r="447" spans="1:1" x14ac:dyDescent="0.2">
      <c r="A447" s="63">
        <v>0.83333333333333404</v>
      </c>
    </row>
    <row r="448" spans="1:1" x14ac:dyDescent="0.2">
      <c r="A448" s="63">
        <v>0.85416666666666696</v>
      </c>
    </row>
    <row r="449" spans="1:1" x14ac:dyDescent="0.2">
      <c r="A449" s="63">
        <v>0.875000000000001</v>
      </c>
    </row>
    <row r="450" spans="1:1" x14ac:dyDescent="0.2">
      <c r="A450" s="58"/>
    </row>
    <row r="451" spans="1:1" x14ac:dyDescent="0.2">
      <c r="A451" s="58"/>
    </row>
    <row r="452" spans="1:1" x14ac:dyDescent="0.2">
      <c r="A452" s="58"/>
    </row>
    <row r="453" spans="1:1" x14ac:dyDescent="0.2">
      <c r="A453" s="58"/>
    </row>
    <row r="454" spans="1:1" x14ac:dyDescent="0.2">
      <c r="A454" s="58"/>
    </row>
    <row r="455" spans="1:1" x14ac:dyDescent="0.2">
      <c r="A455" s="58"/>
    </row>
    <row r="456" spans="1:1" x14ac:dyDescent="0.2">
      <c r="A456" s="58"/>
    </row>
    <row r="457" spans="1:1" x14ac:dyDescent="0.2">
      <c r="A457" s="58"/>
    </row>
    <row r="458" spans="1:1" x14ac:dyDescent="0.2">
      <c r="A458" s="58"/>
    </row>
    <row r="459" spans="1:1" x14ac:dyDescent="0.2">
      <c r="A459" s="58"/>
    </row>
    <row r="460" spans="1:1" x14ac:dyDescent="0.2">
      <c r="A460" s="58"/>
    </row>
    <row r="461" spans="1:1" x14ac:dyDescent="0.2">
      <c r="A461" s="58"/>
    </row>
    <row r="462" spans="1:1" x14ac:dyDescent="0.2">
      <c r="A462" s="58"/>
    </row>
    <row r="463" spans="1:1" x14ac:dyDescent="0.2">
      <c r="A463" s="58"/>
    </row>
    <row r="464" spans="1:1" x14ac:dyDescent="0.2">
      <c r="A464" s="58"/>
    </row>
    <row r="465" spans="1:1" x14ac:dyDescent="0.2">
      <c r="A465" s="58"/>
    </row>
    <row r="466" spans="1:1" x14ac:dyDescent="0.2">
      <c r="A466" s="58"/>
    </row>
    <row r="467" spans="1:1" x14ac:dyDescent="0.2">
      <c r="A467" s="58"/>
    </row>
    <row r="468" spans="1:1" x14ac:dyDescent="0.2">
      <c r="A468" s="58"/>
    </row>
    <row r="469" spans="1:1" x14ac:dyDescent="0.2">
      <c r="A469" s="58"/>
    </row>
    <row r="470" spans="1:1" x14ac:dyDescent="0.2">
      <c r="A470" s="58"/>
    </row>
    <row r="471" spans="1:1" x14ac:dyDescent="0.2">
      <c r="A471" s="58"/>
    </row>
    <row r="472" spans="1:1" x14ac:dyDescent="0.2">
      <c r="A472" s="58"/>
    </row>
    <row r="473" spans="1:1" x14ac:dyDescent="0.2">
      <c r="A473" s="58"/>
    </row>
    <row r="474" spans="1:1" x14ac:dyDescent="0.2">
      <c r="A474" s="58"/>
    </row>
    <row r="475" spans="1:1" x14ac:dyDescent="0.2">
      <c r="A475" s="58"/>
    </row>
    <row r="476" spans="1:1" x14ac:dyDescent="0.2">
      <c r="A476" s="58"/>
    </row>
    <row r="477" spans="1:1" x14ac:dyDescent="0.2">
      <c r="A477" s="58"/>
    </row>
  </sheetData>
  <sheetProtection formatCells="0" selectLockedCells="1"/>
  <mergeCells count="18">
    <mergeCell ref="C41:N41"/>
    <mergeCell ref="B2:N2"/>
    <mergeCell ref="B4:N4"/>
    <mergeCell ref="B7:B8"/>
    <mergeCell ref="C7:D7"/>
    <mergeCell ref="H7:H8"/>
    <mergeCell ref="I7:I8"/>
    <mergeCell ref="M7:M8"/>
    <mergeCell ref="N7:N8"/>
    <mergeCell ref="M6:N6"/>
    <mergeCell ref="B47:N47"/>
    <mergeCell ref="B48:N48"/>
    <mergeCell ref="B49:N49"/>
    <mergeCell ref="B42:N42"/>
    <mergeCell ref="B43:N43"/>
    <mergeCell ref="B44:N44"/>
    <mergeCell ref="B45:N45"/>
    <mergeCell ref="B46:N46"/>
  </mergeCells>
  <conditionalFormatting sqref="K9:K36">
    <cfRule type="expression" dxfId="27" priority="33" stopIfTrue="1">
      <formula>MOD(MAX(K9),7)=1</formula>
    </cfRule>
  </conditionalFormatting>
  <conditionalFormatting sqref="K37:K39">
    <cfRule type="expression" dxfId="26" priority="34" stopIfTrue="1">
      <formula>AND(MOD(MAX(K37:K37),7)=1,MAX(K37:K37)&gt;30000)</formula>
    </cfRule>
  </conditionalFormatting>
  <conditionalFormatting sqref="K9:K39">
    <cfRule type="expression" dxfId="25" priority="30">
      <formula>COUNTIF(Fériés,$B9)=1</formula>
    </cfRule>
  </conditionalFormatting>
  <conditionalFormatting sqref="H9:I39">
    <cfRule type="cellIs" dxfId="24" priority="29" operator="notEqual">
      <formula>$T$6</formula>
    </cfRule>
  </conditionalFormatting>
  <conditionalFormatting sqref="H13">
    <cfRule type="expression" dxfId="23" priority="28">
      <formula>$H$13&lt;&gt;$T$6</formula>
    </cfRule>
  </conditionalFormatting>
  <conditionalFormatting sqref="H14">
    <cfRule type="expression" dxfId="22" priority="27">
      <formula>$H$14&lt;&gt;$T$6</formula>
    </cfRule>
  </conditionalFormatting>
  <conditionalFormatting sqref="E9:E39">
    <cfRule type="expression" dxfId="21" priority="24">
      <formula>COUNTIF(Z,B9)</formula>
    </cfRule>
  </conditionalFormatting>
  <conditionalFormatting sqref="F39">
    <cfRule type="expression" dxfId="20" priority="23" stopIfTrue="1">
      <formula>AND(MOD(MAX(F39:F39),7)=0,MAX(F39:F39)&gt;30000)</formula>
    </cfRule>
  </conditionalFormatting>
  <conditionalFormatting sqref="G9:G39">
    <cfRule type="expression" dxfId="19" priority="21">
      <formula>H9:H9&lt;&gt;$T$6</formula>
    </cfRule>
  </conditionalFormatting>
  <conditionalFormatting sqref="F37:F38">
    <cfRule type="expression" dxfId="18" priority="3" stopIfTrue="1">
      <formula>AND(MOD(MAX(F37:F37),7)=1,MAX(F37:F37)&gt;30000)</formula>
    </cfRule>
  </conditionalFormatting>
  <conditionalFormatting sqref="F9:F38">
    <cfRule type="expression" dxfId="17" priority="1">
      <formula>COUNTIF(Fériés,$B9)=1</formula>
    </cfRule>
  </conditionalFormatting>
  <conditionalFormatting sqref="B39">
    <cfRule type="expression" dxfId="16" priority="10" stopIfTrue="1">
      <formula>AND(MOD(MAX(B39:B39),7)=1,MAX(B39:B39)&gt;30000)</formula>
    </cfRule>
  </conditionalFormatting>
  <conditionalFormatting sqref="B39">
    <cfRule type="expression" dxfId="15" priority="9">
      <formula>COUNTIF(Fériés,$B39)=1</formula>
    </cfRule>
  </conditionalFormatting>
  <conditionalFormatting sqref="B37:B39">
    <cfRule type="expression" dxfId="14" priority="7" stopIfTrue="1">
      <formula>AND(MOD(MAX(B37:B37),7)=1,MAX(B37:B37)&gt;30000)</formula>
    </cfRule>
  </conditionalFormatting>
  <conditionalFormatting sqref="B9:B39">
    <cfRule type="expression" dxfId="13" priority="4">
      <formula>AND(MOD(MAX(B37:B37),7)=0,MAX(B37:B37)&gt;30000)</formula>
    </cfRule>
    <cfRule type="expression" dxfId="12" priority="5">
      <formula>MOD(MAX(B9),7)=0</formula>
    </cfRule>
    <cfRule type="expression" dxfId="11" priority="6" stopIfTrue="1">
      <formula>MOD(MAX(B9),7)=1</formula>
    </cfRule>
    <cfRule type="expression" dxfId="10" priority="8">
      <formula>COUNTIF(Fériés,$B9)=1</formula>
    </cfRule>
  </conditionalFormatting>
  <conditionalFormatting sqref="F9:F36">
    <cfRule type="expression" dxfId="9" priority="2" stopIfTrue="1">
      <formula>MOD(MAX(F9),7)=1</formula>
    </cfRule>
  </conditionalFormatting>
  <dataValidations count="6">
    <dataValidation type="list" allowBlank="1" showInputMessage="1" sqref="D9:D39">
      <formula1>$A$437:$A$448</formula1>
    </dataValidation>
    <dataValidation type="list" allowBlank="1" showInputMessage="1" sqref="M9:M39 C9:C39">
      <formula1>$A$423:$A$449</formula1>
    </dataValidation>
    <dataValidation type="list" allowBlank="1" showInputMessage="1" sqref="N9:N39 I9:I39">
      <formula1>$A$6:$A$8</formula1>
    </dataValidation>
    <dataValidation type="list" allowBlank="1" showInputMessage="1" sqref="G39">
      <formula1>$A$403:$A$417</formula1>
    </dataValidation>
    <dataValidation allowBlank="1" showInputMessage="1" showErrorMessage="1" sqref="B4:N4 B2:N2 E9:E39"/>
    <dataValidation type="list" allowBlank="1" showInputMessage="1" sqref="G9:G38">
      <formula1>#REF!</formula1>
    </dataValidation>
  </dataValidations>
  <hyperlinks>
    <hyperlink ref="B7:B8" location="CALENDRIER!A1" display="DATES"/>
  </hyperlinks>
  <printOptions horizontalCentered="1" verticalCentered="1"/>
  <pageMargins left="0.19685039370078741" right="0.19685039370078741" top="0.19685039370078741" bottom="0.19685039370078741" header="0.31496062992125984" footer="0"/>
  <pageSetup paperSize="9" scale="92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2" tint="-0.499984740745262"/>
  </sheetPr>
  <dimension ref="A1:Y34"/>
  <sheetViews>
    <sheetView showGridLines="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32" sqref="C32"/>
    </sheetView>
  </sheetViews>
  <sheetFormatPr baseColWidth="10" defaultRowHeight="12.75" x14ac:dyDescent="0.2"/>
  <cols>
    <col min="1" max="1" width="6.28515625" style="4" customWidth="1"/>
    <col min="2" max="2" width="25" style="4" hidden="1" customWidth="1"/>
    <col min="3" max="24" width="21.5703125" style="4" customWidth="1"/>
    <col min="25" max="25" width="21.5703125" style="3" customWidth="1"/>
    <col min="26" max="16384" width="11.42578125" style="3"/>
  </cols>
  <sheetData>
    <row r="1" spans="1:25" ht="13.5" thickBot="1" x14ac:dyDescent="0.25">
      <c r="B1" s="148"/>
      <c r="C1" s="149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</row>
    <row r="2" spans="1:25" s="175" customFormat="1" ht="25.5" customHeight="1" thickBot="1" x14ac:dyDescent="0.25">
      <c r="B2" s="271">
        <f>Juillet!B4</f>
        <v>42917</v>
      </c>
      <c r="C2" s="176">
        <f>Juillet!B4</f>
        <v>42917</v>
      </c>
      <c r="D2" s="176">
        <f>DATE(YEAR(Juillet!B4),MONTH(Juillet!B4)+1,DAY(Juillet!B4))</f>
        <v>42948</v>
      </c>
      <c r="E2" s="177"/>
      <c r="F2" s="176">
        <f>DATE(YEAR(Août!B4),MONTH(Août!B4)+1,DAY(Août!B4))</f>
        <v>42979</v>
      </c>
      <c r="G2" s="178"/>
      <c r="H2" s="176">
        <f t="shared" ref="H2" si="0">EDATE($B$2,INT(COLUMN()/2)-1)</f>
        <v>43009</v>
      </c>
      <c r="I2" s="179"/>
      <c r="J2" s="176">
        <f t="shared" ref="J2" si="1">EDATE($B$2,INT(COLUMN()/2)-1)</f>
        <v>43040</v>
      </c>
      <c r="K2" s="177"/>
      <c r="L2" s="176">
        <f t="shared" ref="L2" si="2">EDATE($B$2,INT(COLUMN()/2)-1)</f>
        <v>43070</v>
      </c>
      <c r="M2" s="177"/>
      <c r="N2" s="183">
        <f t="shared" ref="N2" si="3">EDATE($B$2,INT(COLUMN()/2)-1)</f>
        <v>43101</v>
      </c>
      <c r="O2" s="184"/>
      <c r="P2" s="183">
        <f t="shared" ref="P2" si="4">EDATE($B$2,INT(COLUMN()/2)-1)</f>
        <v>43132</v>
      </c>
      <c r="Q2" s="184"/>
      <c r="R2" s="183">
        <f t="shared" ref="R2" si="5">EDATE($B$2,INT(COLUMN()/2)-1)</f>
        <v>43160</v>
      </c>
      <c r="S2" s="184"/>
      <c r="T2" s="183">
        <f t="shared" ref="T2" si="6">EDATE($B$2,INT(COLUMN()/2)-1)</f>
        <v>43191</v>
      </c>
      <c r="U2" s="184"/>
      <c r="V2" s="183">
        <f t="shared" ref="V2" si="7">EDATE($B$2,INT(COLUMN()/2)-1)</f>
        <v>43221</v>
      </c>
      <c r="W2" s="184"/>
      <c r="X2" s="183">
        <f t="shared" ref="X2" si="8">EDATE($B$2,INT(COLUMN()/2)-1)</f>
        <v>43252</v>
      </c>
      <c r="Y2" s="184"/>
    </row>
    <row r="3" spans="1:25" s="78" customFormat="1" ht="13.5" thickBot="1" x14ac:dyDescent="0.25">
      <c r="A3" s="77"/>
      <c r="B3" s="150" t="s">
        <v>64</v>
      </c>
      <c r="C3" s="151" t="s">
        <v>61</v>
      </c>
      <c r="D3" s="167" t="s">
        <v>64</v>
      </c>
      <c r="E3" s="152" t="s">
        <v>61</v>
      </c>
      <c r="F3" s="167" t="s">
        <v>64</v>
      </c>
      <c r="G3" s="153" t="s">
        <v>61</v>
      </c>
      <c r="H3" s="275" t="s">
        <v>64</v>
      </c>
      <c r="I3" s="276" t="s">
        <v>61</v>
      </c>
      <c r="J3" s="275" t="s">
        <v>64</v>
      </c>
      <c r="K3" s="276" t="s">
        <v>61</v>
      </c>
      <c r="L3" s="275" t="s">
        <v>64</v>
      </c>
      <c r="M3" s="276" t="s">
        <v>61</v>
      </c>
      <c r="N3" s="275" t="s">
        <v>64</v>
      </c>
      <c r="O3" s="276" t="s">
        <v>61</v>
      </c>
      <c r="P3" s="275" t="s">
        <v>64</v>
      </c>
      <c r="Q3" s="276" t="s">
        <v>61</v>
      </c>
      <c r="R3" s="275" t="s">
        <v>64</v>
      </c>
      <c r="S3" s="276" t="s">
        <v>61</v>
      </c>
      <c r="T3" s="275" t="s">
        <v>64</v>
      </c>
      <c r="U3" s="276" t="s">
        <v>61</v>
      </c>
      <c r="V3" s="275" t="s">
        <v>64</v>
      </c>
      <c r="W3" s="276" t="s">
        <v>61</v>
      </c>
      <c r="X3" s="275" t="s">
        <v>64</v>
      </c>
      <c r="Y3" s="276" t="s">
        <v>61</v>
      </c>
    </row>
    <row r="4" spans="1:25" ht="15.75" customHeight="1" x14ac:dyDescent="0.25">
      <c r="A4" s="272">
        <v>1</v>
      </c>
      <c r="B4" s="154"/>
      <c r="C4" s="155"/>
      <c r="D4" s="168"/>
      <c r="E4" s="156"/>
      <c r="F4" s="229"/>
      <c r="G4" s="156"/>
      <c r="H4" s="277"/>
      <c r="I4" s="278"/>
      <c r="J4" s="277"/>
      <c r="K4" s="278"/>
      <c r="L4" s="229"/>
      <c r="M4" s="278"/>
      <c r="N4" s="277"/>
      <c r="O4" s="278"/>
      <c r="P4" s="277"/>
      <c r="Q4" s="278"/>
      <c r="R4" s="277"/>
      <c r="S4" s="278"/>
      <c r="T4" s="277"/>
      <c r="U4" s="278"/>
      <c r="V4" s="277"/>
      <c r="W4" s="278"/>
      <c r="X4" s="277"/>
      <c r="Y4" s="278"/>
    </row>
    <row r="5" spans="1:25" ht="15.75" customHeight="1" x14ac:dyDescent="0.25">
      <c r="A5" s="273">
        <v>2</v>
      </c>
      <c r="B5" s="158"/>
      <c r="C5" s="157"/>
      <c r="D5" s="169"/>
      <c r="E5" s="159"/>
      <c r="F5" s="170" t="s">
        <v>4</v>
      </c>
      <c r="G5" s="159"/>
      <c r="H5" s="169"/>
      <c r="I5" s="279"/>
      <c r="J5" s="169"/>
      <c r="K5" s="279"/>
      <c r="L5" s="170" t="s">
        <v>4</v>
      </c>
      <c r="M5" s="279"/>
      <c r="N5" s="169"/>
      <c r="O5" s="279"/>
      <c r="P5" s="169"/>
      <c r="Q5" s="279"/>
      <c r="R5" s="169"/>
      <c r="S5" s="279"/>
      <c r="T5" s="169"/>
      <c r="U5" s="279"/>
      <c r="V5" s="169"/>
      <c r="W5" s="279"/>
      <c r="X5" s="170"/>
      <c r="Y5" s="279"/>
    </row>
    <row r="6" spans="1:25" ht="15.75" customHeight="1" x14ac:dyDescent="0.25">
      <c r="A6" s="273">
        <v>3</v>
      </c>
      <c r="B6" s="158"/>
      <c r="C6" s="157"/>
      <c r="D6" s="169"/>
      <c r="E6" s="161"/>
      <c r="F6" s="169"/>
      <c r="G6" s="161"/>
      <c r="H6" s="169"/>
      <c r="I6" s="280"/>
      <c r="J6" s="170"/>
      <c r="K6" s="280"/>
      <c r="L6" s="169"/>
      <c r="M6" s="280"/>
      <c r="N6" s="169"/>
      <c r="O6" s="280"/>
      <c r="P6" s="169"/>
      <c r="Q6" s="280"/>
      <c r="R6" s="170"/>
      <c r="S6" s="280"/>
      <c r="T6" s="169"/>
      <c r="U6" s="280"/>
      <c r="V6" s="169"/>
      <c r="W6" s="280"/>
      <c r="X6" s="169"/>
      <c r="Y6" s="280"/>
    </row>
    <row r="7" spans="1:25" ht="15.75" customHeight="1" x14ac:dyDescent="0.25">
      <c r="A7" s="273">
        <v>4</v>
      </c>
      <c r="B7" s="158"/>
      <c r="C7" s="157"/>
      <c r="D7" s="169"/>
      <c r="E7" s="161"/>
      <c r="F7" s="169"/>
      <c r="G7" s="161"/>
      <c r="H7" s="169"/>
      <c r="I7" s="280"/>
      <c r="J7" s="170" t="s">
        <v>4</v>
      </c>
      <c r="K7" s="280"/>
      <c r="L7" s="169"/>
      <c r="M7" s="280"/>
      <c r="N7" s="169"/>
      <c r="O7" s="280"/>
      <c r="P7" s="169"/>
      <c r="Q7" s="280"/>
      <c r="R7" s="169"/>
      <c r="S7" s="280"/>
      <c r="T7" s="169"/>
      <c r="U7" s="280"/>
      <c r="V7" s="169"/>
      <c r="W7" s="280"/>
      <c r="X7" s="169"/>
      <c r="Y7" s="280"/>
    </row>
    <row r="8" spans="1:25" ht="15.75" customHeight="1" x14ac:dyDescent="0.25">
      <c r="A8" s="273">
        <v>5</v>
      </c>
      <c r="B8" s="158"/>
      <c r="C8" s="157"/>
      <c r="D8" s="170"/>
      <c r="E8" s="159"/>
      <c r="F8" s="169"/>
      <c r="G8" s="159"/>
      <c r="H8" s="169"/>
      <c r="I8" s="279"/>
      <c r="J8" s="169"/>
      <c r="K8" s="279"/>
      <c r="L8" s="169"/>
      <c r="M8" s="279"/>
      <c r="N8" s="169"/>
      <c r="O8" s="279"/>
      <c r="P8" s="169"/>
      <c r="Q8" s="279"/>
      <c r="R8" s="169"/>
      <c r="S8" s="279"/>
      <c r="T8" s="169"/>
      <c r="U8" s="279"/>
      <c r="V8" s="170"/>
      <c r="W8" s="279"/>
      <c r="X8" s="169"/>
      <c r="Y8" s="279"/>
    </row>
    <row r="9" spans="1:25" ht="15.75" customHeight="1" x14ac:dyDescent="0.25">
      <c r="A9" s="273">
        <v>6</v>
      </c>
      <c r="B9" s="158"/>
      <c r="C9" s="157"/>
      <c r="D9" s="169"/>
      <c r="E9" s="159"/>
      <c r="F9" s="169"/>
      <c r="G9" s="161"/>
      <c r="H9" s="170"/>
      <c r="I9" s="280"/>
      <c r="J9" s="169"/>
      <c r="K9" s="280"/>
      <c r="L9" s="169"/>
      <c r="M9" s="280"/>
      <c r="N9" s="170"/>
      <c r="O9" s="280"/>
      <c r="P9" s="169"/>
      <c r="Q9" s="280"/>
      <c r="R9" s="169"/>
      <c r="S9" s="280"/>
      <c r="T9" s="169"/>
      <c r="U9" s="280"/>
      <c r="V9" s="169"/>
      <c r="W9" s="280"/>
      <c r="X9" s="169"/>
      <c r="Y9" s="280"/>
    </row>
    <row r="10" spans="1:25" ht="15.75" customHeight="1" x14ac:dyDescent="0.25">
      <c r="A10" s="273">
        <v>7</v>
      </c>
      <c r="B10" s="158"/>
      <c r="C10" s="157"/>
      <c r="D10" s="169"/>
      <c r="E10" s="161"/>
      <c r="F10" s="169"/>
      <c r="G10" s="161"/>
      <c r="H10" s="170" t="s">
        <v>4</v>
      </c>
      <c r="I10" s="280"/>
      <c r="J10" s="169"/>
      <c r="K10" s="280"/>
      <c r="L10" s="169"/>
      <c r="M10" s="280"/>
      <c r="N10" s="169"/>
      <c r="O10" s="280"/>
      <c r="P10" s="169"/>
      <c r="Q10" s="280"/>
      <c r="R10" s="169"/>
      <c r="S10" s="280"/>
      <c r="T10" s="170"/>
      <c r="U10" s="280"/>
      <c r="V10" s="169"/>
      <c r="W10" s="280"/>
      <c r="X10" s="169"/>
      <c r="Y10" s="280"/>
    </row>
    <row r="11" spans="1:25" ht="15.75" customHeight="1" x14ac:dyDescent="0.25">
      <c r="A11" s="273">
        <v>8</v>
      </c>
      <c r="B11" s="158"/>
      <c r="C11" s="157"/>
      <c r="D11" s="169"/>
      <c r="E11" s="161"/>
      <c r="F11" s="170"/>
      <c r="G11" s="161"/>
      <c r="H11" s="169"/>
      <c r="I11" s="280"/>
      <c r="J11" s="169"/>
      <c r="K11" s="280"/>
      <c r="L11" s="170"/>
      <c r="M11" s="280"/>
      <c r="N11" s="169"/>
      <c r="O11" s="280"/>
      <c r="P11" s="169"/>
      <c r="Q11" s="280"/>
      <c r="R11" s="169"/>
      <c r="S11" s="280"/>
      <c r="T11" s="169"/>
      <c r="U11" s="280"/>
      <c r="V11" s="169"/>
      <c r="W11" s="280"/>
      <c r="X11" s="169"/>
      <c r="Y11" s="280"/>
    </row>
    <row r="12" spans="1:25" ht="15.75" customHeight="1" x14ac:dyDescent="0.25">
      <c r="A12" s="273">
        <v>9</v>
      </c>
      <c r="B12" s="158"/>
      <c r="C12" s="157"/>
      <c r="D12" s="169"/>
      <c r="E12" s="161"/>
      <c r="F12" s="170" t="s">
        <v>4</v>
      </c>
      <c r="G12" s="161"/>
      <c r="H12" s="169"/>
      <c r="I12" s="280"/>
      <c r="J12" s="169"/>
      <c r="K12" s="280"/>
      <c r="L12" s="170"/>
      <c r="M12" s="280"/>
      <c r="N12" s="169"/>
      <c r="O12" s="280"/>
      <c r="P12" s="169"/>
      <c r="Q12" s="280"/>
      <c r="R12" s="169"/>
      <c r="S12" s="280"/>
      <c r="T12" s="169"/>
      <c r="U12" s="280"/>
      <c r="V12" s="169"/>
      <c r="W12" s="280"/>
      <c r="X12" s="170"/>
      <c r="Y12" s="280"/>
    </row>
    <row r="13" spans="1:25" ht="15.75" customHeight="1" x14ac:dyDescent="0.25">
      <c r="A13" s="273">
        <v>10</v>
      </c>
      <c r="B13" s="158"/>
      <c r="C13" s="157"/>
      <c r="D13" s="169"/>
      <c r="E13" s="161"/>
      <c r="F13" s="169"/>
      <c r="G13" s="161"/>
      <c r="H13" s="169"/>
      <c r="I13" s="280"/>
      <c r="J13" s="170"/>
      <c r="K13" s="280"/>
      <c r="L13" s="169"/>
      <c r="M13" s="280"/>
      <c r="N13" s="169"/>
      <c r="O13" s="280"/>
      <c r="P13" s="169"/>
      <c r="Q13" s="280"/>
      <c r="R13" s="170"/>
      <c r="S13" s="280"/>
      <c r="T13" s="169"/>
      <c r="U13" s="280"/>
      <c r="V13" s="169"/>
      <c r="W13" s="280"/>
      <c r="X13" s="169"/>
      <c r="Y13" s="280"/>
    </row>
    <row r="14" spans="1:25" ht="15.75" customHeight="1" x14ac:dyDescent="0.25">
      <c r="A14" s="273">
        <v>11</v>
      </c>
      <c r="B14" s="158"/>
      <c r="C14" s="157"/>
      <c r="D14" s="169"/>
      <c r="E14" s="161"/>
      <c r="F14" s="169"/>
      <c r="G14" s="161"/>
      <c r="H14" s="169"/>
      <c r="I14" s="280"/>
      <c r="J14" s="170" t="s">
        <v>4</v>
      </c>
      <c r="K14" s="280"/>
      <c r="L14" s="169"/>
      <c r="M14" s="280"/>
      <c r="N14" s="169"/>
      <c r="O14" s="280"/>
      <c r="P14" s="169"/>
      <c r="Q14" s="280"/>
      <c r="R14" s="169"/>
      <c r="S14" s="280"/>
      <c r="T14" s="169"/>
      <c r="U14" s="280"/>
      <c r="V14" s="169"/>
      <c r="W14" s="280"/>
      <c r="X14" s="169"/>
      <c r="Y14" s="280"/>
    </row>
    <row r="15" spans="1:25" ht="15.75" customHeight="1" x14ac:dyDescent="0.25">
      <c r="A15" s="273">
        <v>12</v>
      </c>
      <c r="B15" s="158"/>
      <c r="C15" s="157"/>
      <c r="D15" s="169"/>
      <c r="E15" s="159"/>
      <c r="F15" s="169"/>
      <c r="G15" s="159"/>
      <c r="H15" s="169"/>
      <c r="I15" s="279"/>
      <c r="J15" s="169"/>
      <c r="K15" s="279"/>
      <c r="L15" s="169"/>
      <c r="M15" s="279"/>
      <c r="N15" s="169"/>
      <c r="O15" s="279"/>
      <c r="P15" s="169"/>
      <c r="Q15" s="279"/>
      <c r="R15" s="169"/>
      <c r="S15" s="279"/>
      <c r="T15" s="169"/>
      <c r="U15" s="279"/>
      <c r="V15" s="169"/>
      <c r="W15" s="279"/>
      <c r="X15" s="169"/>
      <c r="Y15" s="279"/>
    </row>
    <row r="16" spans="1:25" ht="15.75" customHeight="1" x14ac:dyDescent="0.25">
      <c r="A16" s="273">
        <v>13</v>
      </c>
      <c r="B16" s="158"/>
      <c r="C16" s="157"/>
      <c r="D16" s="169"/>
      <c r="E16" s="161"/>
      <c r="F16" s="169"/>
      <c r="G16" s="161"/>
      <c r="H16" s="170"/>
      <c r="I16" s="280"/>
      <c r="J16" s="169"/>
      <c r="K16" s="280"/>
      <c r="L16" s="169"/>
      <c r="M16" s="280"/>
      <c r="N16" s="170"/>
      <c r="O16" s="280"/>
      <c r="P16" s="169"/>
      <c r="Q16" s="280"/>
      <c r="R16" s="169"/>
      <c r="S16" s="280"/>
      <c r="T16" s="169"/>
      <c r="U16" s="280"/>
      <c r="V16" s="169"/>
      <c r="W16" s="280"/>
      <c r="X16" s="169"/>
      <c r="Y16" s="280"/>
    </row>
    <row r="17" spans="1:25" ht="15.75" customHeight="1" x14ac:dyDescent="0.25">
      <c r="A17" s="273">
        <v>14</v>
      </c>
      <c r="B17" s="158"/>
      <c r="C17" s="157"/>
      <c r="D17" s="169"/>
      <c r="E17" s="161"/>
      <c r="F17" s="169"/>
      <c r="G17" s="161"/>
      <c r="H17" s="170" t="s">
        <v>4</v>
      </c>
      <c r="I17" s="280"/>
      <c r="J17" s="169"/>
      <c r="K17" s="280"/>
      <c r="L17" s="169"/>
      <c r="M17" s="280"/>
      <c r="N17" s="169"/>
      <c r="O17" s="280"/>
      <c r="P17" s="169"/>
      <c r="Q17" s="280"/>
      <c r="R17" s="169"/>
      <c r="S17" s="280"/>
      <c r="T17" s="169"/>
      <c r="U17" s="280"/>
      <c r="V17" s="169"/>
      <c r="W17" s="280"/>
      <c r="X17" s="169"/>
      <c r="Y17" s="280"/>
    </row>
    <row r="18" spans="1:25" ht="15.75" customHeight="1" x14ac:dyDescent="0.25">
      <c r="A18" s="273">
        <v>15</v>
      </c>
      <c r="B18" s="158"/>
      <c r="C18" s="157"/>
      <c r="D18" s="169"/>
      <c r="E18" s="161"/>
      <c r="F18" s="170"/>
      <c r="G18" s="161"/>
      <c r="H18" s="169"/>
      <c r="I18" s="280"/>
      <c r="J18" s="169"/>
      <c r="K18" s="280"/>
      <c r="L18" s="170"/>
      <c r="M18" s="280"/>
      <c r="N18" s="169"/>
      <c r="O18" s="280"/>
      <c r="P18" s="169"/>
      <c r="Q18" s="280"/>
      <c r="R18" s="169"/>
      <c r="S18" s="280"/>
      <c r="T18" s="169"/>
      <c r="U18" s="280"/>
      <c r="V18" s="169"/>
      <c r="W18" s="280"/>
      <c r="X18" s="169"/>
      <c r="Y18" s="280"/>
    </row>
    <row r="19" spans="1:25" ht="15.75" customHeight="1" x14ac:dyDescent="0.25">
      <c r="A19" s="273">
        <v>16</v>
      </c>
      <c r="B19" s="158"/>
      <c r="C19" s="157"/>
      <c r="D19" s="169"/>
      <c r="E19" s="161"/>
      <c r="F19" s="170" t="s">
        <v>4</v>
      </c>
      <c r="G19" s="161"/>
      <c r="H19" s="169"/>
      <c r="I19" s="280"/>
      <c r="J19" s="169"/>
      <c r="K19" s="280"/>
      <c r="L19" s="170"/>
      <c r="M19" s="280"/>
      <c r="N19" s="169"/>
      <c r="O19" s="280"/>
      <c r="P19" s="169"/>
      <c r="Q19" s="280"/>
      <c r="R19" s="169"/>
      <c r="S19" s="280"/>
      <c r="T19" s="169"/>
      <c r="U19" s="280"/>
      <c r="V19" s="169"/>
      <c r="W19" s="280"/>
      <c r="X19" s="169"/>
      <c r="Y19" s="280"/>
    </row>
    <row r="20" spans="1:25" ht="15.75" customHeight="1" x14ac:dyDescent="0.25">
      <c r="A20" s="273">
        <v>17</v>
      </c>
      <c r="B20" s="158"/>
      <c r="C20" s="157"/>
      <c r="D20" s="169"/>
      <c r="E20" s="161"/>
      <c r="F20" s="169"/>
      <c r="G20" s="161"/>
      <c r="H20" s="169"/>
      <c r="I20" s="280"/>
      <c r="J20" s="170"/>
      <c r="K20" s="280"/>
      <c r="L20" s="169"/>
      <c r="M20" s="280"/>
      <c r="N20" s="169"/>
      <c r="O20" s="280"/>
      <c r="P20" s="169"/>
      <c r="Q20" s="280"/>
      <c r="R20" s="170"/>
      <c r="S20" s="280"/>
      <c r="T20" s="169"/>
      <c r="U20" s="280"/>
      <c r="V20" s="169"/>
      <c r="W20" s="280"/>
      <c r="X20" s="169"/>
      <c r="Y20" s="280"/>
    </row>
    <row r="21" spans="1:25" ht="15.75" customHeight="1" x14ac:dyDescent="0.25">
      <c r="A21" s="273">
        <v>18</v>
      </c>
      <c r="B21" s="158"/>
      <c r="C21" s="157"/>
      <c r="D21" s="170"/>
      <c r="E21" s="161"/>
      <c r="F21" s="169"/>
      <c r="G21" s="161"/>
      <c r="H21" s="169"/>
      <c r="I21" s="280"/>
      <c r="J21" s="170" t="s">
        <v>4</v>
      </c>
      <c r="K21" s="280"/>
      <c r="L21" s="169"/>
      <c r="M21" s="280"/>
      <c r="N21" s="169"/>
      <c r="O21" s="280"/>
      <c r="P21" s="169"/>
      <c r="Q21" s="280"/>
      <c r="R21" s="169"/>
      <c r="S21" s="280"/>
      <c r="T21" s="169"/>
      <c r="U21" s="280"/>
      <c r="V21" s="169"/>
      <c r="W21" s="280"/>
      <c r="X21" s="169"/>
      <c r="Y21" s="280"/>
    </row>
    <row r="22" spans="1:25" ht="15.75" customHeight="1" x14ac:dyDescent="0.25">
      <c r="A22" s="273">
        <v>19</v>
      </c>
      <c r="B22" s="160"/>
      <c r="C22" s="162"/>
      <c r="D22" s="170" t="s">
        <v>4</v>
      </c>
      <c r="E22" s="159"/>
      <c r="F22" s="169"/>
      <c r="G22" s="159"/>
      <c r="H22" s="169"/>
      <c r="I22" s="279"/>
      <c r="J22" s="169"/>
      <c r="K22" s="279"/>
      <c r="L22" s="169"/>
      <c r="M22" s="279"/>
      <c r="N22" s="169"/>
      <c r="O22" s="279"/>
      <c r="P22" s="169"/>
      <c r="Q22" s="279"/>
      <c r="R22" s="169"/>
      <c r="S22" s="279"/>
      <c r="T22" s="169"/>
      <c r="U22" s="279"/>
      <c r="V22" s="169"/>
      <c r="W22" s="279"/>
      <c r="X22" s="169"/>
      <c r="Y22" s="279"/>
    </row>
    <row r="23" spans="1:25" ht="15.75" customHeight="1" x14ac:dyDescent="0.25">
      <c r="A23" s="273">
        <v>20</v>
      </c>
      <c r="B23" s="158"/>
      <c r="C23" s="157"/>
      <c r="D23" s="169"/>
      <c r="E23" s="161"/>
      <c r="F23" s="169"/>
      <c r="G23" s="161"/>
      <c r="H23" s="170"/>
      <c r="I23" s="280"/>
      <c r="J23" s="169"/>
      <c r="K23" s="280"/>
      <c r="L23" s="169"/>
      <c r="M23" s="280"/>
      <c r="N23" s="170"/>
      <c r="O23" s="280"/>
      <c r="P23" s="169"/>
      <c r="Q23" s="280"/>
      <c r="R23" s="169"/>
      <c r="S23" s="280"/>
      <c r="T23" s="169"/>
      <c r="U23" s="280"/>
      <c r="V23" s="169"/>
      <c r="W23" s="280"/>
      <c r="X23" s="169"/>
      <c r="Y23" s="280"/>
    </row>
    <row r="24" spans="1:25" ht="15.75" customHeight="1" x14ac:dyDescent="0.25">
      <c r="A24" s="273">
        <v>21</v>
      </c>
      <c r="B24" s="158"/>
      <c r="C24" s="157"/>
      <c r="D24" s="169"/>
      <c r="E24" s="161"/>
      <c r="F24" s="169"/>
      <c r="G24" s="161"/>
      <c r="H24" s="170" t="s">
        <v>4</v>
      </c>
      <c r="I24" s="280"/>
      <c r="J24" s="169"/>
      <c r="K24" s="280"/>
      <c r="L24" s="169"/>
      <c r="M24" s="280"/>
      <c r="N24" s="169"/>
      <c r="O24" s="280"/>
      <c r="P24" s="169"/>
      <c r="Q24" s="280"/>
      <c r="R24" s="169"/>
      <c r="S24" s="280"/>
      <c r="T24" s="170"/>
      <c r="U24" s="280"/>
      <c r="V24" s="169"/>
      <c r="W24" s="280"/>
      <c r="X24" s="169"/>
      <c r="Y24" s="280"/>
    </row>
    <row r="25" spans="1:25" ht="15.75" customHeight="1" x14ac:dyDescent="0.25">
      <c r="A25" s="273">
        <v>22</v>
      </c>
      <c r="B25" s="158"/>
      <c r="C25" s="157" t="s">
        <v>81</v>
      </c>
      <c r="D25" s="169"/>
      <c r="E25" s="161"/>
      <c r="F25" s="170"/>
      <c r="G25" s="161"/>
      <c r="H25" s="169"/>
      <c r="I25" s="280"/>
      <c r="J25" s="169"/>
      <c r="K25" s="280"/>
      <c r="L25" s="169"/>
      <c r="M25" s="280"/>
      <c r="N25" s="169"/>
      <c r="O25" s="280"/>
      <c r="P25" s="169"/>
      <c r="Q25" s="280"/>
      <c r="R25" s="169"/>
      <c r="S25" s="280"/>
      <c r="T25" s="169"/>
      <c r="U25" s="280"/>
      <c r="V25" s="169"/>
      <c r="W25" s="280"/>
      <c r="X25" s="169"/>
      <c r="Y25" s="280"/>
    </row>
    <row r="26" spans="1:25" ht="15.75" customHeight="1" x14ac:dyDescent="0.25">
      <c r="A26" s="273">
        <v>23</v>
      </c>
      <c r="B26" s="158"/>
      <c r="C26" s="157"/>
      <c r="D26" s="169"/>
      <c r="E26" s="161"/>
      <c r="F26" s="170" t="s">
        <v>4</v>
      </c>
      <c r="G26" s="161"/>
      <c r="H26" s="169"/>
      <c r="I26" s="280"/>
      <c r="J26" s="169"/>
      <c r="K26" s="280"/>
      <c r="L26" s="169"/>
      <c r="M26" s="280"/>
      <c r="N26" s="169"/>
      <c r="O26" s="280"/>
      <c r="P26" s="169"/>
      <c r="Q26" s="280"/>
      <c r="R26" s="169"/>
      <c r="S26" s="280"/>
      <c r="T26" s="169"/>
      <c r="U26" s="280"/>
      <c r="V26" s="169"/>
      <c r="W26" s="280"/>
      <c r="X26" s="169"/>
      <c r="Y26" s="280"/>
    </row>
    <row r="27" spans="1:25" ht="15.75" customHeight="1" x14ac:dyDescent="0.25">
      <c r="A27" s="273">
        <v>24</v>
      </c>
      <c r="B27" s="158"/>
      <c r="C27" s="162"/>
      <c r="D27" s="169"/>
      <c r="E27" s="159"/>
      <c r="F27" s="169"/>
      <c r="G27" s="159"/>
      <c r="H27" s="169"/>
      <c r="I27" s="279"/>
      <c r="J27" s="170"/>
      <c r="K27" s="279"/>
      <c r="L27" s="169"/>
      <c r="M27" s="279"/>
      <c r="N27" s="169"/>
      <c r="O27" s="279"/>
      <c r="P27" s="169"/>
      <c r="Q27" s="279"/>
      <c r="R27" s="170"/>
      <c r="S27" s="279"/>
      <c r="T27" s="169"/>
      <c r="U27" s="279"/>
      <c r="V27" s="169"/>
      <c r="W27" s="279"/>
      <c r="X27" s="169"/>
      <c r="Y27" s="279"/>
    </row>
    <row r="28" spans="1:25" ht="15.75" customHeight="1" x14ac:dyDescent="0.25">
      <c r="A28" s="273">
        <v>25</v>
      </c>
      <c r="B28" s="158"/>
      <c r="C28" s="157"/>
      <c r="D28" s="170"/>
      <c r="E28" s="161"/>
      <c r="F28" s="169"/>
      <c r="G28" s="161"/>
      <c r="H28" s="169"/>
      <c r="I28" s="280"/>
      <c r="J28" s="170" t="s">
        <v>4</v>
      </c>
      <c r="K28" s="280"/>
      <c r="L28" s="169"/>
      <c r="M28" s="280"/>
      <c r="N28" s="169"/>
      <c r="O28" s="280"/>
      <c r="P28" s="169"/>
      <c r="Q28" s="280"/>
      <c r="R28" s="169"/>
      <c r="S28" s="280"/>
      <c r="T28" s="169"/>
      <c r="U28" s="280"/>
      <c r="V28" s="169"/>
      <c r="W28" s="280"/>
      <c r="X28" s="169"/>
      <c r="Y28" s="280"/>
    </row>
    <row r="29" spans="1:25" ht="15.75" customHeight="1" x14ac:dyDescent="0.25">
      <c r="A29" s="273">
        <v>26</v>
      </c>
      <c r="B29" s="160"/>
      <c r="C29" s="162"/>
      <c r="D29" s="170" t="s">
        <v>4</v>
      </c>
      <c r="E29" s="159"/>
      <c r="F29" s="169"/>
      <c r="G29" s="159"/>
      <c r="H29" s="169"/>
      <c r="I29" s="279"/>
      <c r="J29" s="169"/>
      <c r="K29" s="279"/>
      <c r="L29" s="169"/>
      <c r="M29" s="279"/>
      <c r="N29" s="169"/>
      <c r="O29" s="279"/>
      <c r="P29" s="169"/>
      <c r="Q29" s="279"/>
      <c r="R29" s="169"/>
      <c r="S29" s="279"/>
      <c r="T29" s="169"/>
      <c r="U29" s="279"/>
      <c r="V29" s="169"/>
      <c r="W29" s="279"/>
      <c r="X29" s="169"/>
      <c r="Y29" s="279"/>
    </row>
    <row r="30" spans="1:25" ht="15.75" customHeight="1" x14ac:dyDescent="0.25">
      <c r="A30" s="273">
        <v>27</v>
      </c>
      <c r="B30" s="158"/>
      <c r="C30" s="157"/>
      <c r="D30" s="169"/>
      <c r="E30" s="161"/>
      <c r="F30" s="169"/>
      <c r="G30" s="161"/>
      <c r="H30" s="170"/>
      <c r="I30" s="280"/>
      <c r="J30" s="169"/>
      <c r="K30" s="280"/>
      <c r="L30" s="169"/>
      <c r="M30" s="280"/>
      <c r="N30" s="170"/>
      <c r="O30" s="280"/>
      <c r="P30" s="169"/>
      <c r="Q30" s="280"/>
      <c r="R30" s="169"/>
      <c r="S30" s="280"/>
      <c r="T30" s="169"/>
      <c r="U30" s="280"/>
      <c r="V30" s="169"/>
      <c r="W30" s="280"/>
      <c r="X30" s="169"/>
      <c r="Y30" s="280"/>
    </row>
    <row r="31" spans="1:25" ht="15.75" customHeight="1" x14ac:dyDescent="0.25">
      <c r="A31" s="273">
        <v>28</v>
      </c>
      <c r="B31" s="158"/>
      <c r="C31" s="157"/>
      <c r="D31" s="169"/>
      <c r="E31" s="161"/>
      <c r="F31" s="169"/>
      <c r="G31" s="161"/>
      <c r="H31" s="170" t="s">
        <v>4</v>
      </c>
      <c r="I31" s="280"/>
      <c r="J31" s="169"/>
      <c r="K31" s="280"/>
      <c r="L31" s="169"/>
      <c r="M31" s="280"/>
      <c r="N31" s="169"/>
      <c r="O31" s="280"/>
      <c r="P31" s="169"/>
      <c r="Q31" s="280"/>
      <c r="R31" s="169"/>
      <c r="S31" s="280"/>
      <c r="T31" s="170"/>
      <c r="U31" s="280"/>
      <c r="V31" s="169"/>
      <c r="W31" s="280"/>
      <c r="X31" s="169"/>
      <c r="Y31" s="280"/>
    </row>
    <row r="32" spans="1:25" ht="15.75" customHeight="1" x14ac:dyDescent="0.25">
      <c r="A32" s="273">
        <v>29</v>
      </c>
      <c r="B32" s="158"/>
      <c r="C32" s="157"/>
      <c r="D32" s="169"/>
      <c r="E32" s="161"/>
      <c r="F32" s="170"/>
      <c r="G32" s="161"/>
      <c r="H32" s="169"/>
      <c r="I32" s="280"/>
      <c r="J32" s="169"/>
      <c r="K32" s="280"/>
      <c r="L32" s="169"/>
      <c r="M32" s="280"/>
      <c r="N32" s="169"/>
      <c r="O32" s="280"/>
      <c r="P32" s="169"/>
      <c r="Q32" s="280"/>
      <c r="R32" s="169"/>
      <c r="S32" s="280"/>
      <c r="T32" s="169"/>
      <c r="U32" s="280"/>
      <c r="V32" s="169"/>
      <c r="W32" s="280"/>
      <c r="X32" s="169"/>
      <c r="Y32" s="280"/>
    </row>
    <row r="33" spans="1:25" ht="15.75" customHeight="1" x14ac:dyDescent="0.25">
      <c r="A33" s="273">
        <v>30</v>
      </c>
      <c r="B33" s="158"/>
      <c r="C33" s="157"/>
      <c r="D33" s="169"/>
      <c r="E33" s="161"/>
      <c r="F33" s="170" t="s">
        <v>4</v>
      </c>
      <c r="G33" s="161"/>
      <c r="H33" s="169"/>
      <c r="I33" s="280"/>
      <c r="J33" s="169"/>
      <c r="K33" s="280"/>
      <c r="L33" s="169"/>
      <c r="M33" s="280"/>
      <c r="N33" s="169"/>
      <c r="O33" s="280"/>
      <c r="P33" s="283"/>
      <c r="Q33" s="284"/>
      <c r="R33" s="169"/>
      <c r="S33" s="280"/>
      <c r="T33" s="169"/>
      <c r="U33" s="280"/>
      <c r="V33" s="169"/>
      <c r="W33" s="280"/>
      <c r="X33" s="169"/>
      <c r="Y33" s="280"/>
    </row>
    <row r="34" spans="1:25" ht="15.75" customHeight="1" thickBot="1" x14ac:dyDescent="0.3">
      <c r="A34" s="274">
        <v>31</v>
      </c>
      <c r="B34" s="163"/>
      <c r="C34" s="164"/>
      <c r="D34" s="171"/>
      <c r="E34" s="165"/>
      <c r="F34" s="172"/>
      <c r="G34" s="166"/>
      <c r="H34" s="171"/>
      <c r="I34" s="282"/>
      <c r="J34" s="172"/>
      <c r="K34" s="281"/>
      <c r="L34" s="171"/>
      <c r="M34" s="282"/>
      <c r="N34" s="171"/>
      <c r="O34" s="282"/>
      <c r="P34" s="172"/>
      <c r="Q34" s="285"/>
      <c r="R34" s="286"/>
      <c r="S34" s="282"/>
      <c r="T34" s="172"/>
      <c r="U34" s="281"/>
      <c r="V34" s="171"/>
      <c r="W34" s="282"/>
      <c r="X34" s="172"/>
      <c r="Y34" s="281"/>
    </row>
  </sheetData>
  <conditionalFormatting sqref="B4:Y34">
    <cfRule type="expression" dxfId="8" priority="1">
      <formula>WEEKDAY(EDATE($B$2,INT(COLUMN()/2)-1)+ROW()-3,2)&gt;6</formula>
    </cfRule>
  </conditionalFormatting>
  <dataValidations count="2">
    <dataValidation type="list" allowBlank="1" showInputMessage="1" sqref="F34 C4:C34 T34 P34 J34 X34">
      <formula1>#REF!</formula1>
    </dataValidation>
    <dataValidation type="list" allowBlank="1" showInputMessage="1" sqref="D4:D34 F4:F33 H4:H34 J4:J33 L4:L34 N4:N34 P4:P32 R4:R34 T4:T33 V4:V34 X4:X33">
      <formula1>#REF!</formula1>
    </dataValidation>
  </dataValidations>
  <hyperlinks>
    <hyperlink ref="D2" location="Août!A1" display="Août!A1"/>
    <hyperlink ref="F2" location="Septembre!A1" display="Septembre!A1"/>
    <hyperlink ref="H2" location="Octobre!A1" display="Octobre!A1"/>
    <hyperlink ref="J2" location="Novembre!A1" display="Novembre!A1"/>
    <hyperlink ref="L2" location="Décembre!A1" display="Décembre!A1"/>
    <hyperlink ref="N2" location="Janvier!A1" display="Janvier!A1"/>
    <hyperlink ref="P2" location="Février!A1" display="Février!A1"/>
    <hyperlink ref="R2" location="Mars!A1" display="Mars!A1"/>
    <hyperlink ref="T2" location="Avril!A1" display="Avril!A1"/>
    <hyperlink ref="V2" location="Mai!A1" display="Mai!A1"/>
    <hyperlink ref="X2" location="Juin!A1" display="Juin!A1"/>
    <hyperlink ref="B2" location="Juillet!A1" display="Juillet!A1"/>
    <hyperlink ref="C2" location="Juillet!A1" display="Juillet!A1"/>
  </hyperlink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2D050"/>
  </sheetPr>
  <dimension ref="A1:K440"/>
  <sheetViews>
    <sheetView showGridLines="0" workbookViewId="0">
      <selection activeCell="A8" sqref="A8"/>
    </sheetView>
  </sheetViews>
  <sheetFormatPr baseColWidth="10" defaultRowHeight="12.75" x14ac:dyDescent="0.2"/>
  <cols>
    <col min="1" max="1" width="42.5703125" style="3" customWidth="1"/>
    <col min="2" max="3" width="53.42578125" style="3" customWidth="1"/>
    <col min="4" max="4" width="1.42578125" style="3" hidden="1" customWidth="1"/>
    <col min="5" max="5" width="11.7109375" style="3" hidden="1" customWidth="1"/>
    <col min="6" max="6" width="1.85546875" style="3" hidden="1" customWidth="1"/>
    <col min="7" max="7" width="3.140625" style="3" hidden="1" customWidth="1"/>
    <col min="8" max="8" width="6.42578125" style="3" customWidth="1"/>
    <col min="9" max="9" width="14.28515625" style="3" customWidth="1"/>
    <col min="10" max="10" width="7.42578125" style="3" customWidth="1"/>
    <col min="11" max="248" width="11.42578125" style="3"/>
    <col min="249" max="249" width="24.28515625" style="3" bestFit="1" customWidth="1"/>
    <col min="250" max="250" width="13" style="3" customWidth="1"/>
    <col min="251" max="251" width="14.5703125" style="3" customWidth="1"/>
    <col min="252" max="252" width="13" style="3" customWidth="1"/>
    <col min="253" max="253" width="15.5703125" style="3" customWidth="1"/>
    <col min="254" max="255" width="13" style="3" customWidth="1"/>
    <col min="256" max="256" width="1.42578125" style="3" customWidth="1"/>
    <col min="257" max="257" width="16.7109375" style="3" customWidth="1"/>
    <col min="258" max="258" width="12.28515625" style="3" customWidth="1"/>
    <col min="259" max="263" width="3.140625" style="3" customWidth="1"/>
    <col min="264" max="264" width="6.42578125" style="3" customWidth="1"/>
    <col min="265" max="265" width="14.28515625" style="3" customWidth="1"/>
    <col min="266" max="266" width="39.42578125" style="3" customWidth="1"/>
    <col min="267" max="504" width="11.42578125" style="3"/>
    <col min="505" max="505" width="24.28515625" style="3" bestFit="1" customWidth="1"/>
    <col min="506" max="506" width="13" style="3" customWidth="1"/>
    <col min="507" max="507" width="14.5703125" style="3" customWidth="1"/>
    <col min="508" max="508" width="13" style="3" customWidth="1"/>
    <col min="509" max="509" width="15.5703125" style="3" customWidth="1"/>
    <col min="510" max="511" width="13" style="3" customWidth="1"/>
    <col min="512" max="512" width="1.42578125" style="3" customWidth="1"/>
    <col min="513" max="513" width="16.7109375" style="3" customWidth="1"/>
    <col min="514" max="514" width="12.28515625" style="3" customWidth="1"/>
    <col min="515" max="519" width="3.140625" style="3" customWidth="1"/>
    <col min="520" max="520" width="6.42578125" style="3" customWidth="1"/>
    <col min="521" max="521" width="14.28515625" style="3" customWidth="1"/>
    <col min="522" max="522" width="39.42578125" style="3" customWidth="1"/>
    <col min="523" max="760" width="11.42578125" style="3"/>
    <col min="761" max="761" width="24.28515625" style="3" bestFit="1" customWidth="1"/>
    <col min="762" max="762" width="13" style="3" customWidth="1"/>
    <col min="763" max="763" width="14.5703125" style="3" customWidth="1"/>
    <col min="764" max="764" width="13" style="3" customWidth="1"/>
    <col min="765" max="765" width="15.5703125" style="3" customWidth="1"/>
    <col min="766" max="767" width="13" style="3" customWidth="1"/>
    <col min="768" max="768" width="1.42578125" style="3" customWidth="1"/>
    <col min="769" max="769" width="16.7109375" style="3" customWidth="1"/>
    <col min="770" max="770" width="12.28515625" style="3" customWidth="1"/>
    <col min="771" max="775" width="3.140625" style="3" customWidth="1"/>
    <col min="776" max="776" width="6.42578125" style="3" customWidth="1"/>
    <col min="777" max="777" width="14.28515625" style="3" customWidth="1"/>
    <col min="778" max="778" width="39.42578125" style="3" customWidth="1"/>
    <col min="779" max="1016" width="11.42578125" style="3"/>
    <col min="1017" max="1017" width="24.28515625" style="3" bestFit="1" customWidth="1"/>
    <col min="1018" max="1018" width="13" style="3" customWidth="1"/>
    <col min="1019" max="1019" width="14.5703125" style="3" customWidth="1"/>
    <col min="1020" max="1020" width="13" style="3" customWidth="1"/>
    <col min="1021" max="1021" width="15.5703125" style="3" customWidth="1"/>
    <col min="1022" max="1023" width="13" style="3" customWidth="1"/>
    <col min="1024" max="1024" width="1.42578125" style="3" customWidth="1"/>
    <col min="1025" max="1025" width="16.7109375" style="3" customWidth="1"/>
    <col min="1026" max="1026" width="12.28515625" style="3" customWidth="1"/>
    <col min="1027" max="1031" width="3.140625" style="3" customWidth="1"/>
    <col min="1032" max="1032" width="6.42578125" style="3" customWidth="1"/>
    <col min="1033" max="1033" width="14.28515625" style="3" customWidth="1"/>
    <col min="1034" max="1034" width="39.42578125" style="3" customWidth="1"/>
    <col min="1035" max="1272" width="11.42578125" style="3"/>
    <col min="1273" max="1273" width="24.28515625" style="3" bestFit="1" customWidth="1"/>
    <col min="1274" max="1274" width="13" style="3" customWidth="1"/>
    <col min="1275" max="1275" width="14.5703125" style="3" customWidth="1"/>
    <col min="1276" max="1276" width="13" style="3" customWidth="1"/>
    <col min="1277" max="1277" width="15.5703125" style="3" customWidth="1"/>
    <col min="1278" max="1279" width="13" style="3" customWidth="1"/>
    <col min="1280" max="1280" width="1.42578125" style="3" customWidth="1"/>
    <col min="1281" max="1281" width="16.7109375" style="3" customWidth="1"/>
    <col min="1282" max="1282" width="12.28515625" style="3" customWidth="1"/>
    <col min="1283" max="1287" width="3.140625" style="3" customWidth="1"/>
    <col min="1288" max="1288" width="6.42578125" style="3" customWidth="1"/>
    <col min="1289" max="1289" width="14.28515625" style="3" customWidth="1"/>
    <col min="1290" max="1290" width="39.42578125" style="3" customWidth="1"/>
    <col min="1291" max="1528" width="11.42578125" style="3"/>
    <col min="1529" max="1529" width="24.28515625" style="3" bestFit="1" customWidth="1"/>
    <col min="1530" max="1530" width="13" style="3" customWidth="1"/>
    <col min="1531" max="1531" width="14.5703125" style="3" customWidth="1"/>
    <col min="1532" max="1532" width="13" style="3" customWidth="1"/>
    <col min="1533" max="1533" width="15.5703125" style="3" customWidth="1"/>
    <col min="1534" max="1535" width="13" style="3" customWidth="1"/>
    <col min="1536" max="1536" width="1.42578125" style="3" customWidth="1"/>
    <col min="1537" max="1537" width="16.7109375" style="3" customWidth="1"/>
    <col min="1538" max="1538" width="12.28515625" style="3" customWidth="1"/>
    <col min="1539" max="1543" width="3.140625" style="3" customWidth="1"/>
    <col min="1544" max="1544" width="6.42578125" style="3" customWidth="1"/>
    <col min="1545" max="1545" width="14.28515625" style="3" customWidth="1"/>
    <col min="1546" max="1546" width="39.42578125" style="3" customWidth="1"/>
    <col min="1547" max="1784" width="11.42578125" style="3"/>
    <col min="1785" max="1785" width="24.28515625" style="3" bestFit="1" customWidth="1"/>
    <col min="1786" max="1786" width="13" style="3" customWidth="1"/>
    <col min="1787" max="1787" width="14.5703125" style="3" customWidth="1"/>
    <col min="1788" max="1788" width="13" style="3" customWidth="1"/>
    <col min="1789" max="1789" width="15.5703125" style="3" customWidth="1"/>
    <col min="1790" max="1791" width="13" style="3" customWidth="1"/>
    <col min="1792" max="1792" width="1.42578125" style="3" customWidth="1"/>
    <col min="1793" max="1793" width="16.7109375" style="3" customWidth="1"/>
    <col min="1794" max="1794" width="12.28515625" style="3" customWidth="1"/>
    <col min="1795" max="1799" width="3.140625" style="3" customWidth="1"/>
    <col min="1800" max="1800" width="6.42578125" style="3" customWidth="1"/>
    <col min="1801" max="1801" width="14.28515625" style="3" customWidth="1"/>
    <col min="1802" max="1802" width="39.42578125" style="3" customWidth="1"/>
    <col min="1803" max="2040" width="11.42578125" style="3"/>
    <col min="2041" max="2041" width="24.28515625" style="3" bestFit="1" customWidth="1"/>
    <col min="2042" max="2042" width="13" style="3" customWidth="1"/>
    <col min="2043" max="2043" width="14.5703125" style="3" customWidth="1"/>
    <col min="2044" max="2044" width="13" style="3" customWidth="1"/>
    <col min="2045" max="2045" width="15.5703125" style="3" customWidth="1"/>
    <col min="2046" max="2047" width="13" style="3" customWidth="1"/>
    <col min="2048" max="2048" width="1.42578125" style="3" customWidth="1"/>
    <col min="2049" max="2049" width="16.7109375" style="3" customWidth="1"/>
    <col min="2050" max="2050" width="12.28515625" style="3" customWidth="1"/>
    <col min="2051" max="2055" width="3.140625" style="3" customWidth="1"/>
    <col min="2056" max="2056" width="6.42578125" style="3" customWidth="1"/>
    <col min="2057" max="2057" width="14.28515625" style="3" customWidth="1"/>
    <col min="2058" max="2058" width="39.42578125" style="3" customWidth="1"/>
    <col min="2059" max="2296" width="11.42578125" style="3"/>
    <col min="2297" max="2297" width="24.28515625" style="3" bestFit="1" customWidth="1"/>
    <col min="2298" max="2298" width="13" style="3" customWidth="1"/>
    <col min="2299" max="2299" width="14.5703125" style="3" customWidth="1"/>
    <col min="2300" max="2300" width="13" style="3" customWidth="1"/>
    <col min="2301" max="2301" width="15.5703125" style="3" customWidth="1"/>
    <col min="2302" max="2303" width="13" style="3" customWidth="1"/>
    <col min="2304" max="2304" width="1.42578125" style="3" customWidth="1"/>
    <col min="2305" max="2305" width="16.7109375" style="3" customWidth="1"/>
    <col min="2306" max="2306" width="12.28515625" style="3" customWidth="1"/>
    <col min="2307" max="2311" width="3.140625" style="3" customWidth="1"/>
    <col min="2312" max="2312" width="6.42578125" style="3" customWidth="1"/>
    <col min="2313" max="2313" width="14.28515625" style="3" customWidth="1"/>
    <col min="2314" max="2314" width="39.42578125" style="3" customWidth="1"/>
    <col min="2315" max="2552" width="11.42578125" style="3"/>
    <col min="2553" max="2553" width="24.28515625" style="3" bestFit="1" customWidth="1"/>
    <col min="2554" max="2554" width="13" style="3" customWidth="1"/>
    <col min="2555" max="2555" width="14.5703125" style="3" customWidth="1"/>
    <col min="2556" max="2556" width="13" style="3" customWidth="1"/>
    <col min="2557" max="2557" width="15.5703125" style="3" customWidth="1"/>
    <col min="2558" max="2559" width="13" style="3" customWidth="1"/>
    <col min="2560" max="2560" width="1.42578125" style="3" customWidth="1"/>
    <col min="2561" max="2561" width="16.7109375" style="3" customWidth="1"/>
    <col min="2562" max="2562" width="12.28515625" style="3" customWidth="1"/>
    <col min="2563" max="2567" width="3.140625" style="3" customWidth="1"/>
    <col min="2568" max="2568" width="6.42578125" style="3" customWidth="1"/>
    <col min="2569" max="2569" width="14.28515625" style="3" customWidth="1"/>
    <col min="2570" max="2570" width="39.42578125" style="3" customWidth="1"/>
    <col min="2571" max="2808" width="11.42578125" style="3"/>
    <col min="2809" max="2809" width="24.28515625" style="3" bestFit="1" customWidth="1"/>
    <col min="2810" max="2810" width="13" style="3" customWidth="1"/>
    <col min="2811" max="2811" width="14.5703125" style="3" customWidth="1"/>
    <col min="2812" max="2812" width="13" style="3" customWidth="1"/>
    <col min="2813" max="2813" width="15.5703125" style="3" customWidth="1"/>
    <col min="2814" max="2815" width="13" style="3" customWidth="1"/>
    <col min="2816" max="2816" width="1.42578125" style="3" customWidth="1"/>
    <col min="2817" max="2817" width="16.7109375" style="3" customWidth="1"/>
    <col min="2818" max="2818" width="12.28515625" style="3" customWidth="1"/>
    <col min="2819" max="2823" width="3.140625" style="3" customWidth="1"/>
    <col min="2824" max="2824" width="6.42578125" style="3" customWidth="1"/>
    <col min="2825" max="2825" width="14.28515625" style="3" customWidth="1"/>
    <col min="2826" max="2826" width="39.42578125" style="3" customWidth="1"/>
    <col min="2827" max="3064" width="11.42578125" style="3"/>
    <col min="3065" max="3065" width="24.28515625" style="3" bestFit="1" customWidth="1"/>
    <col min="3066" max="3066" width="13" style="3" customWidth="1"/>
    <col min="3067" max="3067" width="14.5703125" style="3" customWidth="1"/>
    <col min="3068" max="3068" width="13" style="3" customWidth="1"/>
    <col min="3069" max="3069" width="15.5703125" style="3" customWidth="1"/>
    <col min="3070" max="3071" width="13" style="3" customWidth="1"/>
    <col min="3072" max="3072" width="1.42578125" style="3" customWidth="1"/>
    <col min="3073" max="3073" width="16.7109375" style="3" customWidth="1"/>
    <col min="3074" max="3074" width="12.28515625" style="3" customWidth="1"/>
    <col min="3075" max="3079" width="3.140625" style="3" customWidth="1"/>
    <col min="3080" max="3080" width="6.42578125" style="3" customWidth="1"/>
    <col min="3081" max="3081" width="14.28515625" style="3" customWidth="1"/>
    <col min="3082" max="3082" width="39.42578125" style="3" customWidth="1"/>
    <col min="3083" max="3320" width="11.42578125" style="3"/>
    <col min="3321" max="3321" width="24.28515625" style="3" bestFit="1" customWidth="1"/>
    <col min="3322" max="3322" width="13" style="3" customWidth="1"/>
    <col min="3323" max="3323" width="14.5703125" style="3" customWidth="1"/>
    <col min="3324" max="3324" width="13" style="3" customWidth="1"/>
    <col min="3325" max="3325" width="15.5703125" style="3" customWidth="1"/>
    <col min="3326" max="3327" width="13" style="3" customWidth="1"/>
    <col min="3328" max="3328" width="1.42578125" style="3" customWidth="1"/>
    <col min="3329" max="3329" width="16.7109375" style="3" customWidth="1"/>
    <col min="3330" max="3330" width="12.28515625" style="3" customWidth="1"/>
    <col min="3331" max="3335" width="3.140625" style="3" customWidth="1"/>
    <col min="3336" max="3336" width="6.42578125" style="3" customWidth="1"/>
    <col min="3337" max="3337" width="14.28515625" style="3" customWidth="1"/>
    <col min="3338" max="3338" width="39.42578125" style="3" customWidth="1"/>
    <col min="3339" max="3576" width="11.42578125" style="3"/>
    <col min="3577" max="3577" width="24.28515625" style="3" bestFit="1" customWidth="1"/>
    <col min="3578" max="3578" width="13" style="3" customWidth="1"/>
    <col min="3579" max="3579" width="14.5703125" style="3" customWidth="1"/>
    <col min="3580" max="3580" width="13" style="3" customWidth="1"/>
    <col min="3581" max="3581" width="15.5703125" style="3" customWidth="1"/>
    <col min="3582" max="3583" width="13" style="3" customWidth="1"/>
    <col min="3584" max="3584" width="1.42578125" style="3" customWidth="1"/>
    <col min="3585" max="3585" width="16.7109375" style="3" customWidth="1"/>
    <col min="3586" max="3586" width="12.28515625" style="3" customWidth="1"/>
    <col min="3587" max="3591" width="3.140625" style="3" customWidth="1"/>
    <col min="3592" max="3592" width="6.42578125" style="3" customWidth="1"/>
    <col min="3593" max="3593" width="14.28515625" style="3" customWidth="1"/>
    <col min="3594" max="3594" width="39.42578125" style="3" customWidth="1"/>
    <col min="3595" max="3832" width="11.42578125" style="3"/>
    <col min="3833" max="3833" width="24.28515625" style="3" bestFit="1" customWidth="1"/>
    <col min="3834" max="3834" width="13" style="3" customWidth="1"/>
    <col min="3835" max="3835" width="14.5703125" style="3" customWidth="1"/>
    <col min="3836" max="3836" width="13" style="3" customWidth="1"/>
    <col min="3837" max="3837" width="15.5703125" style="3" customWidth="1"/>
    <col min="3838" max="3839" width="13" style="3" customWidth="1"/>
    <col min="3840" max="3840" width="1.42578125" style="3" customWidth="1"/>
    <col min="3841" max="3841" width="16.7109375" style="3" customWidth="1"/>
    <col min="3842" max="3842" width="12.28515625" style="3" customWidth="1"/>
    <col min="3843" max="3847" width="3.140625" style="3" customWidth="1"/>
    <col min="3848" max="3848" width="6.42578125" style="3" customWidth="1"/>
    <col min="3849" max="3849" width="14.28515625" style="3" customWidth="1"/>
    <col min="3850" max="3850" width="39.42578125" style="3" customWidth="1"/>
    <col min="3851" max="4088" width="11.42578125" style="3"/>
    <col min="4089" max="4089" width="24.28515625" style="3" bestFit="1" customWidth="1"/>
    <col min="4090" max="4090" width="13" style="3" customWidth="1"/>
    <col min="4091" max="4091" width="14.5703125" style="3" customWidth="1"/>
    <col min="4092" max="4092" width="13" style="3" customWidth="1"/>
    <col min="4093" max="4093" width="15.5703125" style="3" customWidth="1"/>
    <col min="4094" max="4095" width="13" style="3" customWidth="1"/>
    <col min="4096" max="4096" width="1.42578125" style="3" customWidth="1"/>
    <col min="4097" max="4097" width="16.7109375" style="3" customWidth="1"/>
    <col min="4098" max="4098" width="12.28515625" style="3" customWidth="1"/>
    <col min="4099" max="4103" width="3.140625" style="3" customWidth="1"/>
    <col min="4104" max="4104" width="6.42578125" style="3" customWidth="1"/>
    <col min="4105" max="4105" width="14.28515625" style="3" customWidth="1"/>
    <col min="4106" max="4106" width="39.42578125" style="3" customWidth="1"/>
    <col min="4107" max="4344" width="11.42578125" style="3"/>
    <col min="4345" max="4345" width="24.28515625" style="3" bestFit="1" customWidth="1"/>
    <col min="4346" max="4346" width="13" style="3" customWidth="1"/>
    <col min="4347" max="4347" width="14.5703125" style="3" customWidth="1"/>
    <col min="4348" max="4348" width="13" style="3" customWidth="1"/>
    <col min="4349" max="4349" width="15.5703125" style="3" customWidth="1"/>
    <col min="4350" max="4351" width="13" style="3" customWidth="1"/>
    <col min="4352" max="4352" width="1.42578125" style="3" customWidth="1"/>
    <col min="4353" max="4353" width="16.7109375" style="3" customWidth="1"/>
    <col min="4354" max="4354" width="12.28515625" style="3" customWidth="1"/>
    <col min="4355" max="4359" width="3.140625" style="3" customWidth="1"/>
    <col min="4360" max="4360" width="6.42578125" style="3" customWidth="1"/>
    <col min="4361" max="4361" width="14.28515625" style="3" customWidth="1"/>
    <col min="4362" max="4362" width="39.42578125" style="3" customWidth="1"/>
    <col min="4363" max="4600" width="11.42578125" style="3"/>
    <col min="4601" max="4601" width="24.28515625" style="3" bestFit="1" customWidth="1"/>
    <col min="4602" max="4602" width="13" style="3" customWidth="1"/>
    <col min="4603" max="4603" width="14.5703125" style="3" customWidth="1"/>
    <col min="4604" max="4604" width="13" style="3" customWidth="1"/>
    <col min="4605" max="4605" width="15.5703125" style="3" customWidth="1"/>
    <col min="4606" max="4607" width="13" style="3" customWidth="1"/>
    <col min="4608" max="4608" width="1.42578125" style="3" customWidth="1"/>
    <col min="4609" max="4609" width="16.7109375" style="3" customWidth="1"/>
    <col min="4610" max="4610" width="12.28515625" style="3" customWidth="1"/>
    <col min="4611" max="4615" width="3.140625" style="3" customWidth="1"/>
    <col min="4616" max="4616" width="6.42578125" style="3" customWidth="1"/>
    <col min="4617" max="4617" width="14.28515625" style="3" customWidth="1"/>
    <col min="4618" max="4618" width="39.42578125" style="3" customWidth="1"/>
    <col min="4619" max="4856" width="11.42578125" style="3"/>
    <col min="4857" max="4857" width="24.28515625" style="3" bestFit="1" customWidth="1"/>
    <col min="4858" max="4858" width="13" style="3" customWidth="1"/>
    <col min="4859" max="4859" width="14.5703125" style="3" customWidth="1"/>
    <col min="4860" max="4860" width="13" style="3" customWidth="1"/>
    <col min="4861" max="4861" width="15.5703125" style="3" customWidth="1"/>
    <col min="4862" max="4863" width="13" style="3" customWidth="1"/>
    <col min="4864" max="4864" width="1.42578125" style="3" customWidth="1"/>
    <col min="4865" max="4865" width="16.7109375" style="3" customWidth="1"/>
    <col min="4866" max="4866" width="12.28515625" style="3" customWidth="1"/>
    <col min="4867" max="4871" width="3.140625" style="3" customWidth="1"/>
    <col min="4872" max="4872" width="6.42578125" style="3" customWidth="1"/>
    <col min="4873" max="4873" width="14.28515625" style="3" customWidth="1"/>
    <col min="4874" max="4874" width="39.42578125" style="3" customWidth="1"/>
    <col min="4875" max="5112" width="11.42578125" style="3"/>
    <col min="5113" max="5113" width="24.28515625" style="3" bestFit="1" customWidth="1"/>
    <col min="5114" max="5114" width="13" style="3" customWidth="1"/>
    <col min="5115" max="5115" width="14.5703125" style="3" customWidth="1"/>
    <col min="5116" max="5116" width="13" style="3" customWidth="1"/>
    <col min="5117" max="5117" width="15.5703125" style="3" customWidth="1"/>
    <col min="5118" max="5119" width="13" style="3" customWidth="1"/>
    <col min="5120" max="5120" width="1.42578125" style="3" customWidth="1"/>
    <col min="5121" max="5121" width="16.7109375" style="3" customWidth="1"/>
    <col min="5122" max="5122" width="12.28515625" style="3" customWidth="1"/>
    <col min="5123" max="5127" width="3.140625" style="3" customWidth="1"/>
    <col min="5128" max="5128" width="6.42578125" style="3" customWidth="1"/>
    <col min="5129" max="5129" width="14.28515625" style="3" customWidth="1"/>
    <col min="5130" max="5130" width="39.42578125" style="3" customWidth="1"/>
    <col min="5131" max="5368" width="11.42578125" style="3"/>
    <col min="5369" max="5369" width="24.28515625" style="3" bestFit="1" customWidth="1"/>
    <col min="5370" max="5370" width="13" style="3" customWidth="1"/>
    <col min="5371" max="5371" width="14.5703125" style="3" customWidth="1"/>
    <col min="5372" max="5372" width="13" style="3" customWidth="1"/>
    <col min="5373" max="5373" width="15.5703125" style="3" customWidth="1"/>
    <col min="5374" max="5375" width="13" style="3" customWidth="1"/>
    <col min="5376" max="5376" width="1.42578125" style="3" customWidth="1"/>
    <col min="5377" max="5377" width="16.7109375" style="3" customWidth="1"/>
    <col min="5378" max="5378" width="12.28515625" style="3" customWidth="1"/>
    <col min="5379" max="5383" width="3.140625" style="3" customWidth="1"/>
    <col min="5384" max="5384" width="6.42578125" style="3" customWidth="1"/>
    <col min="5385" max="5385" width="14.28515625" style="3" customWidth="1"/>
    <col min="5386" max="5386" width="39.42578125" style="3" customWidth="1"/>
    <col min="5387" max="5624" width="11.42578125" style="3"/>
    <col min="5625" max="5625" width="24.28515625" style="3" bestFit="1" customWidth="1"/>
    <col min="5626" max="5626" width="13" style="3" customWidth="1"/>
    <col min="5627" max="5627" width="14.5703125" style="3" customWidth="1"/>
    <col min="5628" max="5628" width="13" style="3" customWidth="1"/>
    <col min="5629" max="5629" width="15.5703125" style="3" customWidth="1"/>
    <col min="5630" max="5631" width="13" style="3" customWidth="1"/>
    <col min="5632" max="5632" width="1.42578125" style="3" customWidth="1"/>
    <col min="5633" max="5633" width="16.7109375" style="3" customWidth="1"/>
    <col min="5634" max="5634" width="12.28515625" style="3" customWidth="1"/>
    <col min="5635" max="5639" width="3.140625" style="3" customWidth="1"/>
    <col min="5640" max="5640" width="6.42578125" style="3" customWidth="1"/>
    <col min="5641" max="5641" width="14.28515625" style="3" customWidth="1"/>
    <col min="5642" max="5642" width="39.42578125" style="3" customWidth="1"/>
    <col min="5643" max="5880" width="11.42578125" style="3"/>
    <col min="5881" max="5881" width="24.28515625" style="3" bestFit="1" customWidth="1"/>
    <col min="5882" max="5882" width="13" style="3" customWidth="1"/>
    <col min="5883" max="5883" width="14.5703125" style="3" customWidth="1"/>
    <col min="5884" max="5884" width="13" style="3" customWidth="1"/>
    <col min="5885" max="5885" width="15.5703125" style="3" customWidth="1"/>
    <col min="5886" max="5887" width="13" style="3" customWidth="1"/>
    <col min="5888" max="5888" width="1.42578125" style="3" customWidth="1"/>
    <col min="5889" max="5889" width="16.7109375" style="3" customWidth="1"/>
    <col min="5890" max="5890" width="12.28515625" style="3" customWidth="1"/>
    <col min="5891" max="5895" width="3.140625" style="3" customWidth="1"/>
    <col min="5896" max="5896" width="6.42578125" style="3" customWidth="1"/>
    <col min="5897" max="5897" width="14.28515625" style="3" customWidth="1"/>
    <col min="5898" max="5898" width="39.42578125" style="3" customWidth="1"/>
    <col min="5899" max="6136" width="11.42578125" style="3"/>
    <col min="6137" max="6137" width="24.28515625" style="3" bestFit="1" customWidth="1"/>
    <col min="6138" max="6138" width="13" style="3" customWidth="1"/>
    <col min="6139" max="6139" width="14.5703125" style="3" customWidth="1"/>
    <col min="6140" max="6140" width="13" style="3" customWidth="1"/>
    <col min="6141" max="6141" width="15.5703125" style="3" customWidth="1"/>
    <col min="6142" max="6143" width="13" style="3" customWidth="1"/>
    <col min="6144" max="6144" width="1.42578125" style="3" customWidth="1"/>
    <col min="6145" max="6145" width="16.7109375" style="3" customWidth="1"/>
    <col min="6146" max="6146" width="12.28515625" style="3" customWidth="1"/>
    <col min="6147" max="6151" width="3.140625" style="3" customWidth="1"/>
    <col min="6152" max="6152" width="6.42578125" style="3" customWidth="1"/>
    <col min="6153" max="6153" width="14.28515625" style="3" customWidth="1"/>
    <col min="6154" max="6154" width="39.42578125" style="3" customWidth="1"/>
    <col min="6155" max="6392" width="11.42578125" style="3"/>
    <col min="6393" max="6393" width="24.28515625" style="3" bestFit="1" customWidth="1"/>
    <col min="6394" max="6394" width="13" style="3" customWidth="1"/>
    <col min="6395" max="6395" width="14.5703125" style="3" customWidth="1"/>
    <col min="6396" max="6396" width="13" style="3" customWidth="1"/>
    <col min="6397" max="6397" width="15.5703125" style="3" customWidth="1"/>
    <col min="6398" max="6399" width="13" style="3" customWidth="1"/>
    <col min="6400" max="6400" width="1.42578125" style="3" customWidth="1"/>
    <col min="6401" max="6401" width="16.7109375" style="3" customWidth="1"/>
    <col min="6402" max="6402" width="12.28515625" style="3" customWidth="1"/>
    <col min="6403" max="6407" width="3.140625" style="3" customWidth="1"/>
    <col min="6408" max="6408" width="6.42578125" style="3" customWidth="1"/>
    <col min="6409" max="6409" width="14.28515625" style="3" customWidth="1"/>
    <col min="6410" max="6410" width="39.42578125" style="3" customWidth="1"/>
    <col min="6411" max="6648" width="11.42578125" style="3"/>
    <col min="6649" max="6649" width="24.28515625" style="3" bestFit="1" customWidth="1"/>
    <col min="6650" max="6650" width="13" style="3" customWidth="1"/>
    <col min="6651" max="6651" width="14.5703125" style="3" customWidth="1"/>
    <col min="6652" max="6652" width="13" style="3" customWidth="1"/>
    <col min="6653" max="6653" width="15.5703125" style="3" customWidth="1"/>
    <col min="6654" max="6655" width="13" style="3" customWidth="1"/>
    <col min="6656" max="6656" width="1.42578125" style="3" customWidth="1"/>
    <col min="6657" max="6657" width="16.7109375" style="3" customWidth="1"/>
    <col min="6658" max="6658" width="12.28515625" style="3" customWidth="1"/>
    <col min="6659" max="6663" width="3.140625" style="3" customWidth="1"/>
    <col min="6664" max="6664" width="6.42578125" style="3" customWidth="1"/>
    <col min="6665" max="6665" width="14.28515625" style="3" customWidth="1"/>
    <col min="6666" max="6666" width="39.42578125" style="3" customWidth="1"/>
    <col min="6667" max="6904" width="11.42578125" style="3"/>
    <col min="6905" max="6905" width="24.28515625" style="3" bestFit="1" customWidth="1"/>
    <col min="6906" max="6906" width="13" style="3" customWidth="1"/>
    <col min="6907" max="6907" width="14.5703125" style="3" customWidth="1"/>
    <col min="6908" max="6908" width="13" style="3" customWidth="1"/>
    <col min="6909" max="6909" width="15.5703125" style="3" customWidth="1"/>
    <col min="6910" max="6911" width="13" style="3" customWidth="1"/>
    <col min="6912" max="6912" width="1.42578125" style="3" customWidth="1"/>
    <col min="6913" max="6913" width="16.7109375" style="3" customWidth="1"/>
    <col min="6914" max="6914" width="12.28515625" style="3" customWidth="1"/>
    <col min="6915" max="6919" width="3.140625" style="3" customWidth="1"/>
    <col min="6920" max="6920" width="6.42578125" style="3" customWidth="1"/>
    <col min="6921" max="6921" width="14.28515625" style="3" customWidth="1"/>
    <col min="6922" max="6922" width="39.42578125" style="3" customWidth="1"/>
    <col min="6923" max="7160" width="11.42578125" style="3"/>
    <col min="7161" max="7161" width="24.28515625" style="3" bestFit="1" customWidth="1"/>
    <col min="7162" max="7162" width="13" style="3" customWidth="1"/>
    <col min="7163" max="7163" width="14.5703125" style="3" customWidth="1"/>
    <col min="7164" max="7164" width="13" style="3" customWidth="1"/>
    <col min="7165" max="7165" width="15.5703125" style="3" customWidth="1"/>
    <col min="7166" max="7167" width="13" style="3" customWidth="1"/>
    <col min="7168" max="7168" width="1.42578125" style="3" customWidth="1"/>
    <col min="7169" max="7169" width="16.7109375" style="3" customWidth="1"/>
    <col min="7170" max="7170" width="12.28515625" style="3" customWidth="1"/>
    <col min="7171" max="7175" width="3.140625" style="3" customWidth="1"/>
    <col min="7176" max="7176" width="6.42578125" style="3" customWidth="1"/>
    <col min="7177" max="7177" width="14.28515625" style="3" customWidth="1"/>
    <col min="7178" max="7178" width="39.42578125" style="3" customWidth="1"/>
    <col min="7179" max="7416" width="11.42578125" style="3"/>
    <col min="7417" max="7417" width="24.28515625" style="3" bestFit="1" customWidth="1"/>
    <col min="7418" max="7418" width="13" style="3" customWidth="1"/>
    <col min="7419" max="7419" width="14.5703125" style="3" customWidth="1"/>
    <col min="7420" max="7420" width="13" style="3" customWidth="1"/>
    <col min="7421" max="7421" width="15.5703125" style="3" customWidth="1"/>
    <col min="7422" max="7423" width="13" style="3" customWidth="1"/>
    <col min="7424" max="7424" width="1.42578125" style="3" customWidth="1"/>
    <col min="7425" max="7425" width="16.7109375" style="3" customWidth="1"/>
    <col min="7426" max="7426" width="12.28515625" style="3" customWidth="1"/>
    <col min="7427" max="7431" width="3.140625" style="3" customWidth="1"/>
    <col min="7432" max="7432" width="6.42578125" style="3" customWidth="1"/>
    <col min="7433" max="7433" width="14.28515625" style="3" customWidth="1"/>
    <col min="7434" max="7434" width="39.42578125" style="3" customWidth="1"/>
    <col min="7435" max="7672" width="11.42578125" style="3"/>
    <col min="7673" max="7673" width="24.28515625" style="3" bestFit="1" customWidth="1"/>
    <col min="7674" max="7674" width="13" style="3" customWidth="1"/>
    <col min="7675" max="7675" width="14.5703125" style="3" customWidth="1"/>
    <col min="7676" max="7676" width="13" style="3" customWidth="1"/>
    <col min="7677" max="7677" width="15.5703125" style="3" customWidth="1"/>
    <col min="7678" max="7679" width="13" style="3" customWidth="1"/>
    <col min="7680" max="7680" width="1.42578125" style="3" customWidth="1"/>
    <col min="7681" max="7681" width="16.7109375" style="3" customWidth="1"/>
    <col min="7682" max="7682" width="12.28515625" style="3" customWidth="1"/>
    <col min="7683" max="7687" width="3.140625" style="3" customWidth="1"/>
    <col min="7688" max="7688" width="6.42578125" style="3" customWidth="1"/>
    <col min="7689" max="7689" width="14.28515625" style="3" customWidth="1"/>
    <col min="7690" max="7690" width="39.42578125" style="3" customWidth="1"/>
    <col min="7691" max="7928" width="11.42578125" style="3"/>
    <col min="7929" max="7929" width="24.28515625" style="3" bestFit="1" customWidth="1"/>
    <col min="7930" max="7930" width="13" style="3" customWidth="1"/>
    <col min="7931" max="7931" width="14.5703125" style="3" customWidth="1"/>
    <col min="7932" max="7932" width="13" style="3" customWidth="1"/>
    <col min="7933" max="7933" width="15.5703125" style="3" customWidth="1"/>
    <col min="7934" max="7935" width="13" style="3" customWidth="1"/>
    <col min="7936" max="7936" width="1.42578125" style="3" customWidth="1"/>
    <col min="7937" max="7937" width="16.7109375" style="3" customWidth="1"/>
    <col min="7938" max="7938" width="12.28515625" style="3" customWidth="1"/>
    <col min="7939" max="7943" width="3.140625" style="3" customWidth="1"/>
    <col min="7944" max="7944" width="6.42578125" style="3" customWidth="1"/>
    <col min="7945" max="7945" width="14.28515625" style="3" customWidth="1"/>
    <col min="7946" max="7946" width="39.42578125" style="3" customWidth="1"/>
    <col min="7947" max="8184" width="11.42578125" style="3"/>
    <col min="8185" max="8185" width="24.28515625" style="3" bestFit="1" customWidth="1"/>
    <col min="8186" max="8186" width="13" style="3" customWidth="1"/>
    <col min="8187" max="8187" width="14.5703125" style="3" customWidth="1"/>
    <col min="8188" max="8188" width="13" style="3" customWidth="1"/>
    <col min="8189" max="8189" width="15.5703125" style="3" customWidth="1"/>
    <col min="8190" max="8191" width="13" style="3" customWidth="1"/>
    <col min="8192" max="8192" width="1.42578125" style="3" customWidth="1"/>
    <col min="8193" max="8193" width="16.7109375" style="3" customWidth="1"/>
    <col min="8194" max="8194" width="12.28515625" style="3" customWidth="1"/>
    <col min="8195" max="8199" width="3.140625" style="3" customWidth="1"/>
    <col min="8200" max="8200" width="6.42578125" style="3" customWidth="1"/>
    <col min="8201" max="8201" width="14.28515625" style="3" customWidth="1"/>
    <col min="8202" max="8202" width="39.42578125" style="3" customWidth="1"/>
    <col min="8203" max="8440" width="11.42578125" style="3"/>
    <col min="8441" max="8441" width="24.28515625" style="3" bestFit="1" customWidth="1"/>
    <col min="8442" max="8442" width="13" style="3" customWidth="1"/>
    <col min="8443" max="8443" width="14.5703125" style="3" customWidth="1"/>
    <col min="8444" max="8444" width="13" style="3" customWidth="1"/>
    <col min="8445" max="8445" width="15.5703125" style="3" customWidth="1"/>
    <col min="8446" max="8447" width="13" style="3" customWidth="1"/>
    <col min="8448" max="8448" width="1.42578125" style="3" customWidth="1"/>
    <col min="8449" max="8449" width="16.7109375" style="3" customWidth="1"/>
    <col min="8450" max="8450" width="12.28515625" style="3" customWidth="1"/>
    <col min="8451" max="8455" width="3.140625" style="3" customWidth="1"/>
    <col min="8456" max="8456" width="6.42578125" style="3" customWidth="1"/>
    <col min="8457" max="8457" width="14.28515625" style="3" customWidth="1"/>
    <col min="8458" max="8458" width="39.42578125" style="3" customWidth="1"/>
    <col min="8459" max="8696" width="11.42578125" style="3"/>
    <col min="8697" max="8697" width="24.28515625" style="3" bestFit="1" customWidth="1"/>
    <col min="8698" max="8698" width="13" style="3" customWidth="1"/>
    <col min="8699" max="8699" width="14.5703125" style="3" customWidth="1"/>
    <col min="8700" max="8700" width="13" style="3" customWidth="1"/>
    <col min="8701" max="8701" width="15.5703125" style="3" customWidth="1"/>
    <col min="8702" max="8703" width="13" style="3" customWidth="1"/>
    <col min="8704" max="8704" width="1.42578125" style="3" customWidth="1"/>
    <col min="8705" max="8705" width="16.7109375" style="3" customWidth="1"/>
    <col min="8706" max="8706" width="12.28515625" style="3" customWidth="1"/>
    <col min="8707" max="8711" width="3.140625" style="3" customWidth="1"/>
    <col min="8712" max="8712" width="6.42578125" style="3" customWidth="1"/>
    <col min="8713" max="8713" width="14.28515625" style="3" customWidth="1"/>
    <col min="8714" max="8714" width="39.42578125" style="3" customWidth="1"/>
    <col min="8715" max="8952" width="11.42578125" style="3"/>
    <col min="8953" max="8953" width="24.28515625" style="3" bestFit="1" customWidth="1"/>
    <col min="8954" max="8954" width="13" style="3" customWidth="1"/>
    <col min="8955" max="8955" width="14.5703125" style="3" customWidth="1"/>
    <col min="8956" max="8956" width="13" style="3" customWidth="1"/>
    <col min="8957" max="8957" width="15.5703125" style="3" customWidth="1"/>
    <col min="8958" max="8959" width="13" style="3" customWidth="1"/>
    <col min="8960" max="8960" width="1.42578125" style="3" customWidth="1"/>
    <col min="8961" max="8961" width="16.7109375" style="3" customWidth="1"/>
    <col min="8962" max="8962" width="12.28515625" style="3" customWidth="1"/>
    <col min="8963" max="8967" width="3.140625" style="3" customWidth="1"/>
    <col min="8968" max="8968" width="6.42578125" style="3" customWidth="1"/>
    <col min="8969" max="8969" width="14.28515625" style="3" customWidth="1"/>
    <col min="8970" max="8970" width="39.42578125" style="3" customWidth="1"/>
    <col min="8971" max="9208" width="11.42578125" style="3"/>
    <col min="9209" max="9209" width="24.28515625" style="3" bestFit="1" customWidth="1"/>
    <col min="9210" max="9210" width="13" style="3" customWidth="1"/>
    <col min="9211" max="9211" width="14.5703125" style="3" customWidth="1"/>
    <col min="9212" max="9212" width="13" style="3" customWidth="1"/>
    <col min="9213" max="9213" width="15.5703125" style="3" customWidth="1"/>
    <col min="9214" max="9215" width="13" style="3" customWidth="1"/>
    <col min="9216" max="9216" width="1.42578125" style="3" customWidth="1"/>
    <col min="9217" max="9217" width="16.7109375" style="3" customWidth="1"/>
    <col min="9218" max="9218" width="12.28515625" style="3" customWidth="1"/>
    <col min="9219" max="9223" width="3.140625" style="3" customWidth="1"/>
    <col min="9224" max="9224" width="6.42578125" style="3" customWidth="1"/>
    <col min="9225" max="9225" width="14.28515625" style="3" customWidth="1"/>
    <col min="9226" max="9226" width="39.42578125" style="3" customWidth="1"/>
    <col min="9227" max="9464" width="11.42578125" style="3"/>
    <col min="9465" max="9465" width="24.28515625" style="3" bestFit="1" customWidth="1"/>
    <col min="9466" max="9466" width="13" style="3" customWidth="1"/>
    <col min="9467" max="9467" width="14.5703125" style="3" customWidth="1"/>
    <col min="9468" max="9468" width="13" style="3" customWidth="1"/>
    <col min="9469" max="9469" width="15.5703125" style="3" customWidth="1"/>
    <col min="9470" max="9471" width="13" style="3" customWidth="1"/>
    <col min="9472" max="9472" width="1.42578125" style="3" customWidth="1"/>
    <col min="9473" max="9473" width="16.7109375" style="3" customWidth="1"/>
    <col min="9474" max="9474" width="12.28515625" style="3" customWidth="1"/>
    <col min="9475" max="9479" width="3.140625" style="3" customWidth="1"/>
    <col min="9480" max="9480" width="6.42578125" style="3" customWidth="1"/>
    <col min="9481" max="9481" width="14.28515625" style="3" customWidth="1"/>
    <col min="9482" max="9482" width="39.42578125" style="3" customWidth="1"/>
    <col min="9483" max="9720" width="11.42578125" style="3"/>
    <col min="9721" max="9721" width="24.28515625" style="3" bestFit="1" customWidth="1"/>
    <col min="9722" max="9722" width="13" style="3" customWidth="1"/>
    <col min="9723" max="9723" width="14.5703125" style="3" customWidth="1"/>
    <col min="9724" max="9724" width="13" style="3" customWidth="1"/>
    <col min="9725" max="9725" width="15.5703125" style="3" customWidth="1"/>
    <col min="9726" max="9727" width="13" style="3" customWidth="1"/>
    <col min="9728" max="9728" width="1.42578125" style="3" customWidth="1"/>
    <col min="9729" max="9729" width="16.7109375" style="3" customWidth="1"/>
    <col min="9730" max="9730" width="12.28515625" style="3" customWidth="1"/>
    <col min="9731" max="9735" width="3.140625" style="3" customWidth="1"/>
    <col min="9736" max="9736" width="6.42578125" style="3" customWidth="1"/>
    <col min="9737" max="9737" width="14.28515625" style="3" customWidth="1"/>
    <col min="9738" max="9738" width="39.42578125" style="3" customWidth="1"/>
    <col min="9739" max="9976" width="11.42578125" style="3"/>
    <col min="9977" max="9977" width="24.28515625" style="3" bestFit="1" customWidth="1"/>
    <col min="9978" max="9978" width="13" style="3" customWidth="1"/>
    <col min="9979" max="9979" width="14.5703125" style="3" customWidth="1"/>
    <col min="9980" max="9980" width="13" style="3" customWidth="1"/>
    <col min="9981" max="9981" width="15.5703125" style="3" customWidth="1"/>
    <col min="9982" max="9983" width="13" style="3" customWidth="1"/>
    <col min="9984" max="9984" width="1.42578125" style="3" customWidth="1"/>
    <col min="9985" max="9985" width="16.7109375" style="3" customWidth="1"/>
    <col min="9986" max="9986" width="12.28515625" style="3" customWidth="1"/>
    <col min="9987" max="9991" width="3.140625" style="3" customWidth="1"/>
    <col min="9992" max="9992" width="6.42578125" style="3" customWidth="1"/>
    <col min="9993" max="9993" width="14.28515625" style="3" customWidth="1"/>
    <col min="9994" max="9994" width="39.42578125" style="3" customWidth="1"/>
    <col min="9995" max="10232" width="11.42578125" style="3"/>
    <col min="10233" max="10233" width="24.28515625" style="3" bestFit="1" customWidth="1"/>
    <col min="10234" max="10234" width="13" style="3" customWidth="1"/>
    <col min="10235" max="10235" width="14.5703125" style="3" customWidth="1"/>
    <col min="10236" max="10236" width="13" style="3" customWidth="1"/>
    <col min="10237" max="10237" width="15.5703125" style="3" customWidth="1"/>
    <col min="10238" max="10239" width="13" style="3" customWidth="1"/>
    <col min="10240" max="10240" width="1.42578125" style="3" customWidth="1"/>
    <col min="10241" max="10241" width="16.7109375" style="3" customWidth="1"/>
    <col min="10242" max="10242" width="12.28515625" style="3" customWidth="1"/>
    <col min="10243" max="10247" width="3.140625" style="3" customWidth="1"/>
    <col min="10248" max="10248" width="6.42578125" style="3" customWidth="1"/>
    <col min="10249" max="10249" width="14.28515625" style="3" customWidth="1"/>
    <col min="10250" max="10250" width="39.42578125" style="3" customWidth="1"/>
    <col min="10251" max="10488" width="11.42578125" style="3"/>
    <col min="10489" max="10489" width="24.28515625" style="3" bestFit="1" customWidth="1"/>
    <col min="10490" max="10490" width="13" style="3" customWidth="1"/>
    <col min="10491" max="10491" width="14.5703125" style="3" customWidth="1"/>
    <col min="10492" max="10492" width="13" style="3" customWidth="1"/>
    <col min="10493" max="10493" width="15.5703125" style="3" customWidth="1"/>
    <col min="10494" max="10495" width="13" style="3" customWidth="1"/>
    <col min="10496" max="10496" width="1.42578125" style="3" customWidth="1"/>
    <col min="10497" max="10497" width="16.7109375" style="3" customWidth="1"/>
    <col min="10498" max="10498" width="12.28515625" style="3" customWidth="1"/>
    <col min="10499" max="10503" width="3.140625" style="3" customWidth="1"/>
    <col min="10504" max="10504" width="6.42578125" style="3" customWidth="1"/>
    <col min="10505" max="10505" width="14.28515625" style="3" customWidth="1"/>
    <col min="10506" max="10506" width="39.42578125" style="3" customWidth="1"/>
    <col min="10507" max="10744" width="11.42578125" style="3"/>
    <col min="10745" max="10745" width="24.28515625" style="3" bestFit="1" customWidth="1"/>
    <col min="10746" max="10746" width="13" style="3" customWidth="1"/>
    <col min="10747" max="10747" width="14.5703125" style="3" customWidth="1"/>
    <col min="10748" max="10748" width="13" style="3" customWidth="1"/>
    <col min="10749" max="10749" width="15.5703125" style="3" customWidth="1"/>
    <col min="10750" max="10751" width="13" style="3" customWidth="1"/>
    <col min="10752" max="10752" width="1.42578125" style="3" customWidth="1"/>
    <col min="10753" max="10753" width="16.7109375" style="3" customWidth="1"/>
    <col min="10754" max="10754" width="12.28515625" style="3" customWidth="1"/>
    <col min="10755" max="10759" width="3.140625" style="3" customWidth="1"/>
    <col min="10760" max="10760" width="6.42578125" style="3" customWidth="1"/>
    <col min="10761" max="10761" width="14.28515625" style="3" customWidth="1"/>
    <col min="10762" max="10762" width="39.42578125" style="3" customWidth="1"/>
    <col min="10763" max="11000" width="11.42578125" style="3"/>
    <col min="11001" max="11001" width="24.28515625" style="3" bestFit="1" customWidth="1"/>
    <col min="11002" max="11002" width="13" style="3" customWidth="1"/>
    <col min="11003" max="11003" width="14.5703125" style="3" customWidth="1"/>
    <col min="11004" max="11004" width="13" style="3" customWidth="1"/>
    <col min="11005" max="11005" width="15.5703125" style="3" customWidth="1"/>
    <col min="11006" max="11007" width="13" style="3" customWidth="1"/>
    <col min="11008" max="11008" width="1.42578125" style="3" customWidth="1"/>
    <col min="11009" max="11009" width="16.7109375" style="3" customWidth="1"/>
    <col min="11010" max="11010" width="12.28515625" style="3" customWidth="1"/>
    <col min="11011" max="11015" width="3.140625" style="3" customWidth="1"/>
    <col min="11016" max="11016" width="6.42578125" style="3" customWidth="1"/>
    <col min="11017" max="11017" width="14.28515625" style="3" customWidth="1"/>
    <col min="11018" max="11018" width="39.42578125" style="3" customWidth="1"/>
    <col min="11019" max="11256" width="11.42578125" style="3"/>
    <col min="11257" max="11257" width="24.28515625" style="3" bestFit="1" customWidth="1"/>
    <col min="11258" max="11258" width="13" style="3" customWidth="1"/>
    <col min="11259" max="11259" width="14.5703125" style="3" customWidth="1"/>
    <col min="11260" max="11260" width="13" style="3" customWidth="1"/>
    <col min="11261" max="11261" width="15.5703125" style="3" customWidth="1"/>
    <col min="11262" max="11263" width="13" style="3" customWidth="1"/>
    <col min="11264" max="11264" width="1.42578125" style="3" customWidth="1"/>
    <col min="11265" max="11265" width="16.7109375" style="3" customWidth="1"/>
    <col min="11266" max="11266" width="12.28515625" style="3" customWidth="1"/>
    <col min="11267" max="11271" width="3.140625" style="3" customWidth="1"/>
    <col min="11272" max="11272" width="6.42578125" style="3" customWidth="1"/>
    <col min="11273" max="11273" width="14.28515625" style="3" customWidth="1"/>
    <col min="11274" max="11274" width="39.42578125" style="3" customWidth="1"/>
    <col min="11275" max="11512" width="11.42578125" style="3"/>
    <col min="11513" max="11513" width="24.28515625" style="3" bestFit="1" customWidth="1"/>
    <col min="11514" max="11514" width="13" style="3" customWidth="1"/>
    <col min="11515" max="11515" width="14.5703125" style="3" customWidth="1"/>
    <col min="11516" max="11516" width="13" style="3" customWidth="1"/>
    <col min="11517" max="11517" width="15.5703125" style="3" customWidth="1"/>
    <col min="11518" max="11519" width="13" style="3" customWidth="1"/>
    <col min="11520" max="11520" width="1.42578125" style="3" customWidth="1"/>
    <col min="11521" max="11521" width="16.7109375" style="3" customWidth="1"/>
    <col min="11522" max="11522" width="12.28515625" style="3" customWidth="1"/>
    <col min="11523" max="11527" width="3.140625" style="3" customWidth="1"/>
    <col min="11528" max="11528" width="6.42578125" style="3" customWidth="1"/>
    <col min="11529" max="11529" width="14.28515625" style="3" customWidth="1"/>
    <col min="11530" max="11530" width="39.42578125" style="3" customWidth="1"/>
    <col min="11531" max="11768" width="11.42578125" style="3"/>
    <col min="11769" max="11769" width="24.28515625" style="3" bestFit="1" customWidth="1"/>
    <col min="11770" max="11770" width="13" style="3" customWidth="1"/>
    <col min="11771" max="11771" width="14.5703125" style="3" customWidth="1"/>
    <col min="11772" max="11772" width="13" style="3" customWidth="1"/>
    <col min="11773" max="11773" width="15.5703125" style="3" customWidth="1"/>
    <col min="11774" max="11775" width="13" style="3" customWidth="1"/>
    <col min="11776" max="11776" width="1.42578125" style="3" customWidth="1"/>
    <col min="11777" max="11777" width="16.7109375" style="3" customWidth="1"/>
    <col min="11778" max="11778" width="12.28515625" style="3" customWidth="1"/>
    <col min="11779" max="11783" width="3.140625" style="3" customWidth="1"/>
    <col min="11784" max="11784" width="6.42578125" style="3" customWidth="1"/>
    <col min="11785" max="11785" width="14.28515625" style="3" customWidth="1"/>
    <col min="11786" max="11786" width="39.42578125" style="3" customWidth="1"/>
    <col min="11787" max="12024" width="11.42578125" style="3"/>
    <col min="12025" max="12025" width="24.28515625" style="3" bestFit="1" customWidth="1"/>
    <col min="12026" max="12026" width="13" style="3" customWidth="1"/>
    <col min="12027" max="12027" width="14.5703125" style="3" customWidth="1"/>
    <col min="12028" max="12028" width="13" style="3" customWidth="1"/>
    <col min="12029" max="12029" width="15.5703125" style="3" customWidth="1"/>
    <col min="12030" max="12031" width="13" style="3" customWidth="1"/>
    <col min="12032" max="12032" width="1.42578125" style="3" customWidth="1"/>
    <col min="12033" max="12033" width="16.7109375" style="3" customWidth="1"/>
    <col min="12034" max="12034" width="12.28515625" style="3" customWidth="1"/>
    <col min="12035" max="12039" width="3.140625" style="3" customWidth="1"/>
    <col min="12040" max="12040" width="6.42578125" style="3" customWidth="1"/>
    <col min="12041" max="12041" width="14.28515625" style="3" customWidth="1"/>
    <col min="12042" max="12042" width="39.42578125" style="3" customWidth="1"/>
    <col min="12043" max="12280" width="11.42578125" style="3"/>
    <col min="12281" max="12281" width="24.28515625" style="3" bestFit="1" customWidth="1"/>
    <col min="12282" max="12282" width="13" style="3" customWidth="1"/>
    <col min="12283" max="12283" width="14.5703125" style="3" customWidth="1"/>
    <col min="12284" max="12284" width="13" style="3" customWidth="1"/>
    <col min="12285" max="12285" width="15.5703125" style="3" customWidth="1"/>
    <col min="12286" max="12287" width="13" style="3" customWidth="1"/>
    <col min="12288" max="12288" width="1.42578125" style="3" customWidth="1"/>
    <col min="12289" max="12289" width="16.7109375" style="3" customWidth="1"/>
    <col min="12290" max="12290" width="12.28515625" style="3" customWidth="1"/>
    <col min="12291" max="12295" width="3.140625" style="3" customWidth="1"/>
    <col min="12296" max="12296" width="6.42578125" style="3" customWidth="1"/>
    <col min="12297" max="12297" width="14.28515625" style="3" customWidth="1"/>
    <col min="12298" max="12298" width="39.42578125" style="3" customWidth="1"/>
    <col min="12299" max="12536" width="11.42578125" style="3"/>
    <col min="12537" max="12537" width="24.28515625" style="3" bestFit="1" customWidth="1"/>
    <col min="12538" max="12538" width="13" style="3" customWidth="1"/>
    <col min="12539" max="12539" width="14.5703125" style="3" customWidth="1"/>
    <col min="12540" max="12540" width="13" style="3" customWidth="1"/>
    <col min="12541" max="12541" width="15.5703125" style="3" customWidth="1"/>
    <col min="12542" max="12543" width="13" style="3" customWidth="1"/>
    <col min="12544" max="12544" width="1.42578125" style="3" customWidth="1"/>
    <col min="12545" max="12545" width="16.7109375" style="3" customWidth="1"/>
    <col min="12546" max="12546" width="12.28515625" style="3" customWidth="1"/>
    <col min="12547" max="12551" width="3.140625" style="3" customWidth="1"/>
    <col min="12552" max="12552" width="6.42578125" style="3" customWidth="1"/>
    <col min="12553" max="12553" width="14.28515625" style="3" customWidth="1"/>
    <col min="12554" max="12554" width="39.42578125" style="3" customWidth="1"/>
    <col min="12555" max="12792" width="11.42578125" style="3"/>
    <col min="12793" max="12793" width="24.28515625" style="3" bestFit="1" customWidth="1"/>
    <col min="12794" max="12794" width="13" style="3" customWidth="1"/>
    <col min="12795" max="12795" width="14.5703125" style="3" customWidth="1"/>
    <col min="12796" max="12796" width="13" style="3" customWidth="1"/>
    <col min="12797" max="12797" width="15.5703125" style="3" customWidth="1"/>
    <col min="12798" max="12799" width="13" style="3" customWidth="1"/>
    <col min="12800" max="12800" width="1.42578125" style="3" customWidth="1"/>
    <col min="12801" max="12801" width="16.7109375" style="3" customWidth="1"/>
    <col min="12802" max="12802" width="12.28515625" style="3" customWidth="1"/>
    <col min="12803" max="12807" width="3.140625" style="3" customWidth="1"/>
    <col min="12808" max="12808" width="6.42578125" style="3" customWidth="1"/>
    <col min="12809" max="12809" width="14.28515625" style="3" customWidth="1"/>
    <col min="12810" max="12810" width="39.42578125" style="3" customWidth="1"/>
    <col min="12811" max="13048" width="11.42578125" style="3"/>
    <col min="13049" max="13049" width="24.28515625" style="3" bestFit="1" customWidth="1"/>
    <col min="13050" max="13050" width="13" style="3" customWidth="1"/>
    <col min="13051" max="13051" width="14.5703125" style="3" customWidth="1"/>
    <col min="13052" max="13052" width="13" style="3" customWidth="1"/>
    <col min="13053" max="13053" width="15.5703125" style="3" customWidth="1"/>
    <col min="13054" max="13055" width="13" style="3" customWidth="1"/>
    <col min="13056" max="13056" width="1.42578125" style="3" customWidth="1"/>
    <col min="13057" max="13057" width="16.7109375" style="3" customWidth="1"/>
    <col min="13058" max="13058" width="12.28515625" style="3" customWidth="1"/>
    <col min="13059" max="13063" width="3.140625" style="3" customWidth="1"/>
    <col min="13064" max="13064" width="6.42578125" style="3" customWidth="1"/>
    <col min="13065" max="13065" width="14.28515625" style="3" customWidth="1"/>
    <col min="13066" max="13066" width="39.42578125" style="3" customWidth="1"/>
    <col min="13067" max="13304" width="11.42578125" style="3"/>
    <col min="13305" max="13305" width="24.28515625" style="3" bestFit="1" customWidth="1"/>
    <col min="13306" max="13306" width="13" style="3" customWidth="1"/>
    <col min="13307" max="13307" width="14.5703125" style="3" customWidth="1"/>
    <col min="13308" max="13308" width="13" style="3" customWidth="1"/>
    <col min="13309" max="13309" width="15.5703125" style="3" customWidth="1"/>
    <col min="13310" max="13311" width="13" style="3" customWidth="1"/>
    <col min="13312" max="13312" width="1.42578125" style="3" customWidth="1"/>
    <col min="13313" max="13313" width="16.7109375" style="3" customWidth="1"/>
    <col min="13314" max="13314" width="12.28515625" style="3" customWidth="1"/>
    <col min="13315" max="13319" width="3.140625" style="3" customWidth="1"/>
    <col min="13320" max="13320" width="6.42578125" style="3" customWidth="1"/>
    <col min="13321" max="13321" width="14.28515625" style="3" customWidth="1"/>
    <col min="13322" max="13322" width="39.42578125" style="3" customWidth="1"/>
    <col min="13323" max="13560" width="11.42578125" style="3"/>
    <col min="13561" max="13561" width="24.28515625" style="3" bestFit="1" customWidth="1"/>
    <col min="13562" max="13562" width="13" style="3" customWidth="1"/>
    <col min="13563" max="13563" width="14.5703125" style="3" customWidth="1"/>
    <col min="13564" max="13564" width="13" style="3" customWidth="1"/>
    <col min="13565" max="13565" width="15.5703125" style="3" customWidth="1"/>
    <col min="13566" max="13567" width="13" style="3" customWidth="1"/>
    <col min="13568" max="13568" width="1.42578125" style="3" customWidth="1"/>
    <col min="13569" max="13569" width="16.7109375" style="3" customWidth="1"/>
    <col min="13570" max="13570" width="12.28515625" style="3" customWidth="1"/>
    <col min="13571" max="13575" width="3.140625" style="3" customWidth="1"/>
    <col min="13576" max="13576" width="6.42578125" style="3" customWidth="1"/>
    <col min="13577" max="13577" width="14.28515625" style="3" customWidth="1"/>
    <col min="13578" max="13578" width="39.42578125" style="3" customWidth="1"/>
    <col min="13579" max="13816" width="11.42578125" style="3"/>
    <col min="13817" max="13817" width="24.28515625" style="3" bestFit="1" customWidth="1"/>
    <col min="13818" max="13818" width="13" style="3" customWidth="1"/>
    <col min="13819" max="13819" width="14.5703125" style="3" customWidth="1"/>
    <col min="13820" max="13820" width="13" style="3" customWidth="1"/>
    <col min="13821" max="13821" width="15.5703125" style="3" customWidth="1"/>
    <col min="13822" max="13823" width="13" style="3" customWidth="1"/>
    <col min="13824" max="13824" width="1.42578125" style="3" customWidth="1"/>
    <col min="13825" max="13825" width="16.7109375" style="3" customWidth="1"/>
    <col min="13826" max="13826" width="12.28515625" style="3" customWidth="1"/>
    <col min="13827" max="13831" width="3.140625" style="3" customWidth="1"/>
    <col min="13832" max="13832" width="6.42578125" style="3" customWidth="1"/>
    <col min="13833" max="13833" width="14.28515625" style="3" customWidth="1"/>
    <col min="13834" max="13834" width="39.42578125" style="3" customWidth="1"/>
    <col min="13835" max="14072" width="11.42578125" style="3"/>
    <col min="14073" max="14073" width="24.28515625" style="3" bestFit="1" customWidth="1"/>
    <col min="14074" max="14074" width="13" style="3" customWidth="1"/>
    <col min="14075" max="14075" width="14.5703125" style="3" customWidth="1"/>
    <col min="14076" max="14076" width="13" style="3" customWidth="1"/>
    <col min="14077" max="14077" width="15.5703125" style="3" customWidth="1"/>
    <col min="14078" max="14079" width="13" style="3" customWidth="1"/>
    <col min="14080" max="14080" width="1.42578125" style="3" customWidth="1"/>
    <col min="14081" max="14081" width="16.7109375" style="3" customWidth="1"/>
    <col min="14082" max="14082" width="12.28515625" style="3" customWidth="1"/>
    <col min="14083" max="14087" width="3.140625" style="3" customWidth="1"/>
    <col min="14088" max="14088" width="6.42578125" style="3" customWidth="1"/>
    <col min="14089" max="14089" width="14.28515625" style="3" customWidth="1"/>
    <col min="14090" max="14090" width="39.42578125" style="3" customWidth="1"/>
    <col min="14091" max="14328" width="11.42578125" style="3"/>
    <col min="14329" max="14329" width="24.28515625" style="3" bestFit="1" customWidth="1"/>
    <col min="14330" max="14330" width="13" style="3" customWidth="1"/>
    <col min="14331" max="14331" width="14.5703125" style="3" customWidth="1"/>
    <col min="14332" max="14332" width="13" style="3" customWidth="1"/>
    <col min="14333" max="14333" width="15.5703125" style="3" customWidth="1"/>
    <col min="14334" max="14335" width="13" style="3" customWidth="1"/>
    <col min="14336" max="14336" width="1.42578125" style="3" customWidth="1"/>
    <col min="14337" max="14337" width="16.7109375" style="3" customWidth="1"/>
    <col min="14338" max="14338" width="12.28515625" style="3" customWidth="1"/>
    <col min="14339" max="14343" width="3.140625" style="3" customWidth="1"/>
    <col min="14344" max="14344" width="6.42578125" style="3" customWidth="1"/>
    <col min="14345" max="14345" width="14.28515625" style="3" customWidth="1"/>
    <col min="14346" max="14346" width="39.42578125" style="3" customWidth="1"/>
    <col min="14347" max="14584" width="11.42578125" style="3"/>
    <col min="14585" max="14585" width="24.28515625" style="3" bestFit="1" customWidth="1"/>
    <col min="14586" max="14586" width="13" style="3" customWidth="1"/>
    <col min="14587" max="14587" width="14.5703125" style="3" customWidth="1"/>
    <col min="14588" max="14588" width="13" style="3" customWidth="1"/>
    <col min="14589" max="14589" width="15.5703125" style="3" customWidth="1"/>
    <col min="14590" max="14591" width="13" style="3" customWidth="1"/>
    <col min="14592" max="14592" width="1.42578125" style="3" customWidth="1"/>
    <col min="14593" max="14593" width="16.7109375" style="3" customWidth="1"/>
    <col min="14594" max="14594" width="12.28515625" style="3" customWidth="1"/>
    <col min="14595" max="14599" width="3.140625" style="3" customWidth="1"/>
    <col min="14600" max="14600" width="6.42578125" style="3" customWidth="1"/>
    <col min="14601" max="14601" width="14.28515625" style="3" customWidth="1"/>
    <col min="14602" max="14602" width="39.42578125" style="3" customWidth="1"/>
    <col min="14603" max="14840" width="11.42578125" style="3"/>
    <col min="14841" max="14841" width="24.28515625" style="3" bestFit="1" customWidth="1"/>
    <col min="14842" max="14842" width="13" style="3" customWidth="1"/>
    <col min="14843" max="14843" width="14.5703125" style="3" customWidth="1"/>
    <col min="14844" max="14844" width="13" style="3" customWidth="1"/>
    <col min="14845" max="14845" width="15.5703125" style="3" customWidth="1"/>
    <col min="14846" max="14847" width="13" style="3" customWidth="1"/>
    <col min="14848" max="14848" width="1.42578125" style="3" customWidth="1"/>
    <col min="14849" max="14849" width="16.7109375" style="3" customWidth="1"/>
    <col min="14850" max="14850" width="12.28515625" style="3" customWidth="1"/>
    <col min="14851" max="14855" width="3.140625" style="3" customWidth="1"/>
    <col min="14856" max="14856" width="6.42578125" style="3" customWidth="1"/>
    <col min="14857" max="14857" width="14.28515625" style="3" customWidth="1"/>
    <col min="14858" max="14858" width="39.42578125" style="3" customWidth="1"/>
    <col min="14859" max="15096" width="11.42578125" style="3"/>
    <col min="15097" max="15097" width="24.28515625" style="3" bestFit="1" customWidth="1"/>
    <col min="15098" max="15098" width="13" style="3" customWidth="1"/>
    <col min="15099" max="15099" width="14.5703125" style="3" customWidth="1"/>
    <col min="15100" max="15100" width="13" style="3" customWidth="1"/>
    <col min="15101" max="15101" width="15.5703125" style="3" customWidth="1"/>
    <col min="15102" max="15103" width="13" style="3" customWidth="1"/>
    <col min="15104" max="15104" width="1.42578125" style="3" customWidth="1"/>
    <col min="15105" max="15105" width="16.7109375" style="3" customWidth="1"/>
    <col min="15106" max="15106" width="12.28515625" style="3" customWidth="1"/>
    <col min="15107" max="15111" width="3.140625" style="3" customWidth="1"/>
    <col min="15112" max="15112" width="6.42578125" style="3" customWidth="1"/>
    <col min="15113" max="15113" width="14.28515625" style="3" customWidth="1"/>
    <col min="15114" max="15114" width="39.42578125" style="3" customWidth="1"/>
    <col min="15115" max="15352" width="11.42578125" style="3"/>
    <col min="15353" max="15353" width="24.28515625" style="3" bestFit="1" customWidth="1"/>
    <col min="15354" max="15354" width="13" style="3" customWidth="1"/>
    <col min="15355" max="15355" width="14.5703125" style="3" customWidth="1"/>
    <col min="15356" max="15356" width="13" style="3" customWidth="1"/>
    <col min="15357" max="15357" width="15.5703125" style="3" customWidth="1"/>
    <col min="15358" max="15359" width="13" style="3" customWidth="1"/>
    <col min="15360" max="15360" width="1.42578125" style="3" customWidth="1"/>
    <col min="15361" max="15361" width="16.7109375" style="3" customWidth="1"/>
    <col min="15362" max="15362" width="12.28515625" style="3" customWidth="1"/>
    <col min="15363" max="15367" width="3.140625" style="3" customWidth="1"/>
    <col min="15368" max="15368" width="6.42578125" style="3" customWidth="1"/>
    <col min="15369" max="15369" width="14.28515625" style="3" customWidth="1"/>
    <col min="15370" max="15370" width="39.42578125" style="3" customWidth="1"/>
    <col min="15371" max="15608" width="11.42578125" style="3"/>
    <col min="15609" max="15609" width="24.28515625" style="3" bestFit="1" customWidth="1"/>
    <col min="15610" max="15610" width="13" style="3" customWidth="1"/>
    <col min="15611" max="15611" width="14.5703125" style="3" customWidth="1"/>
    <col min="15612" max="15612" width="13" style="3" customWidth="1"/>
    <col min="15613" max="15613" width="15.5703125" style="3" customWidth="1"/>
    <col min="15614" max="15615" width="13" style="3" customWidth="1"/>
    <col min="15616" max="15616" width="1.42578125" style="3" customWidth="1"/>
    <col min="15617" max="15617" width="16.7109375" style="3" customWidth="1"/>
    <col min="15618" max="15618" width="12.28515625" style="3" customWidth="1"/>
    <col min="15619" max="15623" width="3.140625" style="3" customWidth="1"/>
    <col min="15624" max="15624" width="6.42578125" style="3" customWidth="1"/>
    <col min="15625" max="15625" width="14.28515625" style="3" customWidth="1"/>
    <col min="15626" max="15626" width="39.42578125" style="3" customWidth="1"/>
    <col min="15627" max="15864" width="11.42578125" style="3"/>
    <col min="15865" max="15865" width="24.28515625" style="3" bestFit="1" customWidth="1"/>
    <col min="15866" max="15866" width="13" style="3" customWidth="1"/>
    <col min="15867" max="15867" width="14.5703125" style="3" customWidth="1"/>
    <col min="15868" max="15868" width="13" style="3" customWidth="1"/>
    <col min="15869" max="15869" width="15.5703125" style="3" customWidth="1"/>
    <col min="15870" max="15871" width="13" style="3" customWidth="1"/>
    <col min="15872" max="15872" width="1.42578125" style="3" customWidth="1"/>
    <col min="15873" max="15873" width="16.7109375" style="3" customWidth="1"/>
    <col min="15874" max="15874" width="12.28515625" style="3" customWidth="1"/>
    <col min="15875" max="15879" width="3.140625" style="3" customWidth="1"/>
    <col min="15880" max="15880" width="6.42578125" style="3" customWidth="1"/>
    <col min="15881" max="15881" width="14.28515625" style="3" customWidth="1"/>
    <col min="15882" max="15882" width="39.42578125" style="3" customWidth="1"/>
    <col min="15883" max="16120" width="11.42578125" style="3"/>
    <col min="16121" max="16121" width="24.28515625" style="3" bestFit="1" customWidth="1"/>
    <col min="16122" max="16122" width="13" style="3" customWidth="1"/>
    <col min="16123" max="16123" width="14.5703125" style="3" customWidth="1"/>
    <col min="16124" max="16124" width="13" style="3" customWidth="1"/>
    <col min="16125" max="16125" width="15.5703125" style="3" customWidth="1"/>
    <col min="16126" max="16127" width="13" style="3" customWidth="1"/>
    <col min="16128" max="16128" width="1.42578125" style="3" customWidth="1"/>
    <col min="16129" max="16129" width="16.7109375" style="3" customWidth="1"/>
    <col min="16130" max="16130" width="12.28515625" style="3" customWidth="1"/>
    <col min="16131" max="16135" width="3.140625" style="3" customWidth="1"/>
    <col min="16136" max="16136" width="6.42578125" style="3" customWidth="1"/>
    <col min="16137" max="16137" width="14.28515625" style="3" customWidth="1"/>
    <col min="16138" max="16138" width="39.42578125" style="3" customWidth="1"/>
    <col min="16139" max="16384" width="11.42578125" style="3"/>
  </cols>
  <sheetData>
    <row r="1" spans="1:11" ht="33.75" customHeight="1" thickBot="1" x14ac:dyDescent="0.25">
      <c r="B1" s="345" t="s">
        <v>70</v>
      </c>
      <c r="C1" s="346"/>
      <c r="D1" s="198"/>
      <c r="E1" s="138"/>
      <c r="F1" s="205"/>
      <c r="G1" s="200" t="s">
        <v>69</v>
      </c>
      <c r="K1" s="147"/>
    </row>
    <row r="2" spans="1:11" ht="33.75" customHeight="1" thickBot="1" x14ac:dyDescent="0.25">
      <c r="A2" s="139"/>
      <c r="B2" s="343" t="str">
        <f>(ANNÉE!B2&amp;" / "&amp;ANNÉE!B4)</f>
        <v>2017 / 2018</v>
      </c>
      <c r="C2" s="344"/>
      <c r="D2" s="140"/>
      <c r="F2" s="123"/>
      <c r="G2" s="201"/>
    </row>
    <row r="3" spans="1:11" ht="26.25" customHeight="1" thickBot="1" x14ac:dyDescent="0.25">
      <c r="A3" s="228" t="s">
        <v>80</v>
      </c>
      <c r="B3" s="215" t="s">
        <v>79</v>
      </c>
      <c r="C3" s="216" t="s">
        <v>78</v>
      </c>
      <c r="D3" s="199"/>
      <c r="E3" s="143" t="s">
        <v>71</v>
      </c>
      <c r="F3" s="144">
        <f>MIN(B:C)</f>
        <v>42923</v>
      </c>
      <c r="G3" s="201"/>
    </row>
    <row r="4" spans="1:11" ht="57" customHeight="1" thickBot="1" x14ac:dyDescent="0.25">
      <c r="A4" s="221" t="str">
        <f>"vacances d'été "&amp;CHAR(10)&amp;TEXT(B4+7,"""(""mmm aaaa""-""")&amp;TEXT(C4+7,"mmm aaaa"")""")</f>
        <v>vacances d'été 
(juil 2017-sept 2017)</v>
      </c>
      <c r="B4" s="224">
        <v>42923</v>
      </c>
      <c r="C4" s="217">
        <f>B4+58</f>
        <v>42981</v>
      </c>
      <c r="D4" s="197"/>
      <c r="E4" s="143" t="s">
        <v>72</v>
      </c>
      <c r="F4" s="144">
        <f>MAX(B:C)</f>
        <v>43346</v>
      </c>
      <c r="G4" s="201"/>
      <c r="H4" s="203">
        <v>1</v>
      </c>
      <c r="I4" s="203" t="s">
        <v>73</v>
      </c>
    </row>
    <row r="5" spans="1:11" ht="47.25" customHeight="1" thickBot="1" x14ac:dyDescent="0.45">
      <c r="A5" s="222" t="str">
        <f>"Vacances de la Toussaint "&amp;CHAR(10)&amp;TEXT(B5,"""(""mmmm aaaa"")""")</f>
        <v>Vacances de la Toussaint 
(octobre 2017)</v>
      </c>
      <c r="B5" s="225">
        <v>43029</v>
      </c>
      <c r="C5" s="218">
        <f>B5+16</f>
        <v>43045</v>
      </c>
      <c r="D5" s="197"/>
      <c r="F5" s="145"/>
      <c r="G5" s="201"/>
      <c r="H5" s="203">
        <v>2</v>
      </c>
      <c r="I5" s="203"/>
    </row>
    <row r="6" spans="1:11" ht="47.25" customHeight="1" thickBot="1" x14ac:dyDescent="0.25">
      <c r="A6" s="223" t="str">
        <f>"Vacances de Noël "&amp;CHAR(10)&amp;TEXT(B6,"""(""mmmm aaaa"")""")</f>
        <v>Vacances de Noël 
(décembre 2017)</v>
      </c>
      <c r="B6" s="226">
        <v>43092</v>
      </c>
      <c r="C6" s="219">
        <f>B6+16</f>
        <v>43108</v>
      </c>
      <c r="D6" s="197"/>
      <c r="G6" s="201"/>
      <c r="H6" s="203">
        <v>3</v>
      </c>
      <c r="I6" s="203"/>
    </row>
    <row r="7" spans="1:11" ht="47.25" customHeight="1" thickBot="1" x14ac:dyDescent="0.25">
      <c r="A7" s="223" t="str">
        <f>"Vacances d'hiver "&amp;CHAR(10)&amp;TEXT(B7,"""(""mmmm aaaa"")""")</f>
        <v>Vacances d'hiver 
(février 2018)</v>
      </c>
      <c r="B7" s="226">
        <v>43148</v>
      </c>
      <c r="C7" s="219">
        <f>B7+16</f>
        <v>43164</v>
      </c>
      <c r="D7" s="197"/>
      <c r="G7" s="201"/>
      <c r="H7" s="203">
        <v>4</v>
      </c>
      <c r="I7" s="203">
        <f>C1</f>
        <v>0</v>
      </c>
    </row>
    <row r="8" spans="1:11" ht="47.25" customHeight="1" thickBot="1" x14ac:dyDescent="0.25">
      <c r="A8" s="223" t="str">
        <f>"Vacances de printemps "&amp;CHAR(10)&amp;TEXT(B8,"""(""mmmm aaaa"")""")</f>
        <v>Vacances de printemps 
(avril 2018)</v>
      </c>
      <c r="B8" s="227">
        <v>43204</v>
      </c>
      <c r="C8" s="220">
        <f>B8+16</f>
        <v>43220</v>
      </c>
      <c r="D8" s="197"/>
      <c r="G8" s="201"/>
      <c r="H8" s="203">
        <v>5</v>
      </c>
      <c r="I8" s="203" t="s">
        <v>74</v>
      </c>
    </row>
    <row r="9" spans="1:11" ht="57" customHeight="1" thickBot="1" x14ac:dyDescent="0.25">
      <c r="A9" s="221" t="str">
        <f>"vacances d'été "&amp;CHAR(10)&amp;TEXT(B9+7,"""(""mmm aaaa""-""")&amp;TEXT(C9+7,"mmm aaaa"")""")</f>
        <v>vacances d'été 
(juil 2018-sept 2018)</v>
      </c>
      <c r="B9" s="224">
        <v>43288</v>
      </c>
      <c r="C9" s="217">
        <f>B9+58</f>
        <v>43346</v>
      </c>
      <c r="D9" s="197"/>
      <c r="G9" s="201"/>
    </row>
    <row r="10" spans="1:11" x14ac:dyDescent="0.2">
      <c r="D10" s="141"/>
      <c r="E10" s="204">
        <f>MIN(B4:C9)</f>
        <v>42923</v>
      </c>
      <c r="F10" s="142"/>
      <c r="G10" s="202">
        <f>IF(OR(AND(d&gt;V_1 C_1,d&lt;V_1 C_2),AND(d&gt;V_2 C_1,d&lt;V_2 C_2),AND(d&gt;V_3 C_1,d&lt;V_3 C_2),AND(d&gt;V_4 C_1,d&lt;V_4 C_2),AND(d&gt;V_5 C_1,d&lt;V_5 C_2),AND(d&gt;V_6 C_1,d&lt;V_6 C_2)),d,0)</f>
        <v>0</v>
      </c>
    </row>
    <row r="11" spans="1:11" ht="15.75" customHeight="1" x14ac:dyDescent="0.2">
      <c r="A11" s="195"/>
      <c r="D11" s="141"/>
      <c r="E11" s="204">
        <f>E10+1</f>
        <v>42924</v>
      </c>
      <c r="F11" s="142"/>
      <c r="G11" s="202">
        <f>IF(OR(AND(d&gt;V_1 C_1,d&lt;V_1 C_2),AND(d&gt;V_2 C_1,d&lt;V_2 C_2),AND(d&gt;V_3 C_1,d&lt;V_3 C_2),AND(d&gt;V_4 C_1,d&lt;V_4 C_2),AND(d&gt;V_5 C_1,d&lt;V_5 C_2),AND(d&gt;V_6 C_1,d&lt;V_6 C_2)),d,0)</f>
        <v>42924</v>
      </c>
    </row>
    <row r="12" spans="1:11" ht="15.75" customHeight="1" x14ac:dyDescent="0.2">
      <c r="A12" s="196"/>
      <c r="D12" s="141"/>
      <c r="E12" s="204">
        <f t="shared" ref="E12:E75" si="0">E11+1</f>
        <v>42925</v>
      </c>
      <c r="F12" s="142"/>
      <c r="G12" s="202">
        <f>IF(OR(AND(d&gt;V_1 C_1,d&lt;V_1 C_2),AND(d&gt;V_2 C_1,d&lt;V_2 C_2),AND(d&gt;V_3 C_1,d&lt;V_3 C_2),AND(d&gt;V_4 C_1,d&lt;V_4 C_2),AND(d&gt;V_5 C_1,d&lt;V_5 C_2),AND(d&gt;V_6 C_1,d&lt;V_6 C_2)),d,0)</f>
        <v>42925</v>
      </c>
    </row>
    <row r="13" spans="1:11" ht="15.75" customHeight="1" x14ac:dyDescent="0.2">
      <c r="A13" s="206" t="s">
        <v>67</v>
      </c>
      <c r="D13" s="141"/>
      <c r="E13" s="204">
        <f t="shared" si="0"/>
        <v>42926</v>
      </c>
      <c r="F13" s="142"/>
      <c r="G13" s="202">
        <f>IF(OR(AND(d&gt;V_1 C_1,d&lt;V_1 C_2),AND(d&gt;V_2 C_1,d&lt;V_2 C_2),AND(d&gt;V_3 C_1,d&lt;V_3 C_2),AND(d&gt;V_4 C_1,d&lt;V_4 C_2),AND(d&gt;V_5 C_1,d&lt;V_5 C_2),AND(d&gt;V_6 C_1,d&lt;V_6 C_2)),d,0)</f>
        <v>42926</v>
      </c>
    </row>
    <row r="14" spans="1:11" ht="15.75" customHeight="1" x14ac:dyDescent="0.2">
      <c r="A14" s="206" t="s">
        <v>68</v>
      </c>
      <c r="D14" s="141"/>
      <c r="E14" s="204">
        <f t="shared" si="0"/>
        <v>42927</v>
      </c>
      <c r="F14" s="142"/>
      <c r="G14" s="202">
        <f>IF(OR(AND(d&gt;V_1 C_1,d&lt;V_1 C_2),AND(d&gt;V_2 C_1,d&lt;V_2 C_2),AND(d&gt;V_3 C_1,d&lt;V_3 C_2),AND(d&gt;V_4 C_1,d&lt;V_4 C_2),AND(d&gt;V_5 C_1,d&lt;V_5 C_2),AND(d&gt;V_6 C_1,d&lt;V_6 C_2)),d,0)</f>
        <v>42927</v>
      </c>
    </row>
    <row r="15" spans="1:11" ht="15.75" customHeight="1" x14ac:dyDescent="0.2">
      <c r="A15" s="206" t="s">
        <v>69</v>
      </c>
      <c r="D15" s="141"/>
      <c r="E15" s="204">
        <f t="shared" si="0"/>
        <v>42928</v>
      </c>
      <c r="F15" s="142"/>
      <c r="G15" s="202">
        <f>IF(OR(AND(d&gt;V_1 C_1,d&lt;V_1 C_2),AND(d&gt;V_2 C_1,d&lt;V_2 C_2),AND(d&gt;V_3 C_1,d&lt;V_3 C_2),AND(d&gt;V_4 C_1,d&lt;V_4 C_2),AND(d&gt;V_5 C_1,d&lt;V_5 C_2),AND(d&gt;V_6 C_1,d&lt;V_6 C_2)),d,0)</f>
        <v>42928</v>
      </c>
    </row>
    <row r="16" spans="1:11" ht="15.75" customHeight="1" x14ac:dyDescent="0.2">
      <c r="A16" s="206" t="s">
        <v>75</v>
      </c>
      <c r="D16" s="141"/>
      <c r="E16" s="204">
        <f t="shared" si="0"/>
        <v>42929</v>
      </c>
      <c r="F16" s="142"/>
      <c r="G16" s="202">
        <f>IF(OR(AND(d&gt;V_1 C_1,d&lt;V_1 C_2),AND(d&gt;V_2 C_1,d&lt;V_2 C_2),AND(d&gt;V_3 C_1,d&lt;V_3 C_2),AND(d&gt;V_4 C_1,d&lt;V_4 C_2),AND(d&gt;V_5 C_1,d&lt;V_5 C_2),AND(d&gt;V_6 C_1,d&lt;V_6 C_2)),d,0)</f>
        <v>42929</v>
      </c>
    </row>
    <row r="17" spans="1:11" ht="15.75" customHeight="1" x14ac:dyDescent="0.2">
      <c r="A17" s="206" t="s">
        <v>76</v>
      </c>
      <c r="D17" s="141"/>
      <c r="E17" s="204">
        <f t="shared" si="0"/>
        <v>42930</v>
      </c>
      <c r="F17" s="142"/>
      <c r="G17" s="202">
        <f>IF(OR(AND(d&gt;V_1 C_1,d&lt;V_1 C_2),AND(d&gt;V_2 C_1,d&lt;V_2 C_2),AND(d&gt;V_3 C_1,d&lt;V_3 C_2),AND(d&gt;V_4 C_1,d&lt;V_4 C_2),AND(d&gt;V_5 C_1,d&lt;V_5 C_2),AND(d&gt;V_6 C_1,d&lt;V_6 C_2)),d,0)</f>
        <v>42930</v>
      </c>
    </row>
    <row r="18" spans="1:11" ht="15.75" customHeight="1" x14ac:dyDescent="0.2">
      <c r="A18" s="206"/>
      <c r="D18" s="141"/>
      <c r="E18" s="204">
        <f t="shared" si="0"/>
        <v>42931</v>
      </c>
      <c r="F18" s="142"/>
      <c r="G18" s="202">
        <f>IF(OR(AND(d&gt;V_1 C_1,d&lt;V_1 C_2),AND(d&gt;V_2 C_1,d&lt;V_2 C_2),AND(d&gt;V_3 C_1,d&lt;V_3 C_2),AND(d&gt;V_4 C_1,d&lt;V_4 C_2),AND(d&gt;V_5 C_1,d&lt;V_5 C_2),AND(d&gt;V_6 C_1,d&lt;V_6 C_2)),d,0)</f>
        <v>42931</v>
      </c>
    </row>
    <row r="19" spans="1:11" ht="15.75" customHeight="1" x14ac:dyDescent="0.2">
      <c r="D19" s="141"/>
      <c r="E19" s="204">
        <f t="shared" si="0"/>
        <v>42932</v>
      </c>
      <c r="F19" s="142"/>
      <c r="G19" s="202">
        <f>IF(OR(AND(d&gt;V_1 C_1,d&lt;V_1 C_2),AND(d&gt;V_2 C_1,d&lt;V_2 C_2),AND(d&gt;V_3 C_1,d&lt;V_3 C_2),AND(d&gt;V_4 C_1,d&lt;V_4 C_2),AND(d&gt;V_5 C_1,d&lt;V_5 C_2),AND(d&gt;V_6 C_1,d&lt;V_6 C_2)),d,0)</f>
        <v>42932</v>
      </c>
    </row>
    <row r="20" spans="1:11" ht="15.75" customHeight="1" x14ac:dyDescent="0.2">
      <c r="D20" s="141"/>
      <c r="E20" s="204">
        <f t="shared" si="0"/>
        <v>42933</v>
      </c>
      <c r="F20" s="142"/>
      <c r="G20" s="202">
        <f>IF(OR(AND(d&gt;V_1 C_1,d&lt;V_1 C_2),AND(d&gt;V_2 C_1,d&lt;V_2 C_2),AND(d&gt;V_3 C_1,d&lt;V_3 C_2),AND(d&gt;V_4 C_1,d&lt;V_4 C_2),AND(d&gt;V_5 C_1,d&lt;V_5 C_2),AND(d&gt;V_6 C_1,d&lt;V_6 C_2)),d,0)</f>
        <v>42933</v>
      </c>
    </row>
    <row r="21" spans="1:11" ht="15.75" customHeight="1" x14ac:dyDescent="0.2">
      <c r="D21" s="141"/>
      <c r="E21" s="204">
        <f t="shared" si="0"/>
        <v>42934</v>
      </c>
      <c r="F21" s="142"/>
      <c r="G21" s="202">
        <f>IF(OR(AND(d&gt;V_1 C_1,d&lt;V_1 C_2),AND(d&gt;V_2 C_1,d&lt;V_2 C_2),AND(d&gt;V_3 C_1,d&lt;V_3 C_2),AND(d&gt;V_4 C_1,d&lt;V_4 C_2),AND(d&gt;V_5 C_1,d&lt;V_5 C_2),AND(d&gt;V_6 C_1,d&lt;V_6 C_2)),d,0)</f>
        <v>42934</v>
      </c>
    </row>
    <row r="22" spans="1:11" ht="15.75" customHeight="1" x14ac:dyDescent="0.2">
      <c r="D22" s="141"/>
      <c r="E22" s="204">
        <f t="shared" si="0"/>
        <v>42935</v>
      </c>
      <c r="F22" s="142"/>
      <c r="G22" s="202">
        <f>IF(OR(AND(d&gt;V_1 C_1,d&lt;V_1 C_2),AND(d&gt;V_2 C_1,d&lt;V_2 C_2),AND(d&gt;V_3 C_1,d&lt;V_3 C_2),AND(d&gt;V_4 C_1,d&lt;V_4 C_2),AND(d&gt;V_5 C_1,d&lt;V_5 C_2),AND(d&gt;V_6 C_1,d&lt;V_6 C_2)),d,0)</f>
        <v>42935</v>
      </c>
      <c r="I22" s="340"/>
      <c r="J22" s="341"/>
      <c r="K22" s="342"/>
    </row>
    <row r="23" spans="1:11" ht="15.75" customHeight="1" x14ac:dyDescent="0.2">
      <c r="D23" s="141"/>
      <c r="E23" s="204">
        <f t="shared" si="0"/>
        <v>42936</v>
      </c>
      <c r="F23" s="142"/>
      <c r="G23" s="202">
        <f>IF(OR(AND(d&gt;V_1 C_1,d&lt;V_1 C_2),AND(d&gt;V_2 C_1,d&lt;V_2 C_2),AND(d&gt;V_3 C_1,d&lt;V_3 C_2),AND(d&gt;V_4 C_1,d&lt;V_4 C_2),AND(d&gt;V_5 C_1,d&lt;V_5 C_2),AND(d&gt;V_6 C_1,d&lt;V_6 C_2)),d,0)</f>
        <v>42936</v>
      </c>
    </row>
    <row r="24" spans="1:11" ht="15.75" customHeight="1" x14ac:dyDescent="0.2">
      <c r="D24" s="141"/>
      <c r="E24" s="204">
        <f t="shared" si="0"/>
        <v>42937</v>
      </c>
      <c r="F24" s="142"/>
      <c r="G24" s="202">
        <f>IF(OR(AND(d&gt;V_1 C_1,d&lt;V_1 C_2),AND(d&gt;V_2 C_1,d&lt;V_2 C_2),AND(d&gt;V_3 C_1,d&lt;V_3 C_2),AND(d&gt;V_4 C_1,d&lt;V_4 C_2),AND(d&gt;V_5 C_1,d&lt;V_5 C_2),AND(d&gt;V_6 C_1,d&lt;V_6 C_2)),d,0)</f>
        <v>42937</v>
      </c>
    </row>
    <row r="25" spans="1:11" ht="15.75" customHeight="1" x14ac:dyDescent="0.2">
      <c r="D25" s="141"/>
      <c r="E25" s="204">
        <f t="shared" si="0"/>
        <v>42938</v>
      </c>
      <c r="F25" s="142"/>
      <c r="G25" s="202">
        <f>IF(OR(AND(d&gt;V_1 C_1,d&lt;V_1 C_2),AND(d&gt;V_2 C_1,d&lt;V_2 C_2),AND(d&gt;V_3 C_1,d&lt;V_3 C_2),AND(d&gt;V_4 C_1,d&lt;V_4 C_2),AND(d&gt;V_5 C_1,d&lt;V_5 C_2),AND(d&gt;V_6 C_1,d&lt;V_6 C_2)),d,0)</f>
        <v>42938</v>
      </c>
    </row>
    <row r="26" spans="1:11" ht="15.75" customHeight="1" x14ac:dyDescent="0.2">
      <c r="D26" s="141"/>
      <c r="E26" s="204">
        <f t="shared" si="0"/>
        <v>42939</v>
      </c>
      <c r="F26" s="142"/>
      <c r="G26" s="202">
        <f>IF(OR(AND(d&gt;V_1 C_1,d&lt;V_1 C_2),AND(d&gt;V_2 C_1,d&lt;V_2 C_2),AND(d&gt;V_3 C_1,d&lt;V_3 C_2),AND(d&gt;V_4 C_1,d&lt;V_4 C_2),AND(d&gt;V_5 C_1,d&lt;V_5 C_2),AND(d&gt;V_6 C_1,d&lt;V_6 C_2)),d,0)</f>
        <v>42939</v>
      </c>
    </row>
    <row r="27" spans="1:11" ht="15.75" customHeight="1" x14ac:dyDescent="0.2">
      <c r="D27" s="141"/>
      <c r="E27" s="204">
        <f t="shared" si="0"/>
        <v>42940</v>
      </c>
      <c r="F27" s="142"/>
      <c r="G27" s="202">
        <f>IF(OR(AND(d&gt;V_1 C_1,d&lt;V_1 C_2),AND(d&gt;V_2 C_1,d&lt;V_2 C_2),AND(d&gt;V_3 C_1,d&lt;V_3 C_2),AND(d&gt;V_4 C_1,d&lt;V_4 C_2),AND(d&gt;V_5 C_1,d&lt;V_5 C_2),AND(d&gt;V_6 C_1,d&lt;V_6 C_2)),d,0)</f>
        <v>42940</v>
      </c>
    </row>
    <row r="28" spans="1:11" ht="15.75" customHeight="1" x14ac:dyDescent="0.2">
      <c r="D28" s="141"/>
      <c r="E28" s="204">
        <f t="shared" si="0"/>
        <v>42941</v>
      </c>
      <c r="F28" s="142"/>
      <c r="G28" s="202">
        <f>IF(OR(AND(d&gt;V_1 C_1,d&lt;V_1 C_2),AND(d&gt;V_2 C_1,d&lt;V_2 C_2),AND(d&gt;V_3 C_1,d&lt;V_3 C_2),AND(d&gt;V_4 C_1,d&lt;V_4 C_2),AND(d&gt;V_5 C_1,d&lt;V_5 C_2),AND(d&gt;V_6 C_1,d&lt;V_6 C_2)),d,0)</f>
        <v>42941</v>
      </c>
    </row>
    <row r="29" spans="1:11" ht="15.75" customHeight="1" x14ac:dyDescent="0.2">
      <c r="D29" s="141"/>
      <c r="E29" s="204">
        <f t="shared" si="0"/>
        <v>42942</v>
      </c>
      <c r="F29" s="142"/>
      <c r="G29" s="202">
        <f>IF(OR(AND(d&gt;V_1 C_1,d&lt;V_1 C_2),AND(d&gt;V_2 C_1,d&lt;V_2 C_2),AND(d&gt;V_3 C_1,d&lt;V_3 C_2),AND(d&gt;V_4 C_1,d&lt;V_4 C_2),AND(d&gt;V_5 C_1,d&lt;V_5 C_2),AND(d&gt;V_6 C_1,d&lt;V_6 C_2)),d,0)</f>
        <v>42942</v>
      </c>
    </row>
    <row r="30" spans="1:11" ht="15.75" customHeight="1" x14ac:dyDescent="0.2">
      <c r="D30" s="141"/>
      <c r="E30" s="204">
        <f t="shared" si="0"/>
        <v>42943</v>
      </c>
      <c r="F30" s="142"/>
      <c r="G30" s="202">
        <f>IF(OR(AND(d&gt;V_1 C_1,d&lt;V_1 C_2),AND(d&gt;V_2 C_1,d&lt;V_2 C_2),AND(d&gt;V_3 C_1,d&lt;V_3 C_2),AND(d&gt;V_4 C_1,d&lt;V_4 C_2),AND(d&gt;V_5 C_1,d&lt;V_5 C_2),AND(d&gt;V_6 C_1,d&lt;V_6 C_2)),d,0)</f>
        <v>42943</v>
      </c>
    </row>
    <row r="31" spans="1:11" ht="15.75" customHeight="1" x14ac:dyDescent="0.2">
      <c r="D31" s="141"/>
      <c r="E31" s="204">
        <f t="shared" si="0"/>
        <v>42944</v>
      </c>
      <c r="F31" s="142"/>
      <c r="G31" s="202">
        <f>IF(OR(AND(d&gt;V_1 C_1,d&lt;V_1 C_2),AND(d&gt;V_2 C_1,d&lt;V_2 C_2),AND(d&gt;V_3 C_1,d&lt;V_3 C_2),AND(d&gt;V_4 C_1,d&lt;V_4 C_2),AND(d&gt;V_5 C_1,d&lt;V_5 C_2),AND(d&gt;V_6 C_1,d&lt;V_6 C_2)),d,0)</f>
        <v>42944</v>
      </c>
    </row>
    <row r="32" spans="1:11" ht="15.75" customHeight="1" x14ac:dyDescent="0.2">
      <c r="D32" s="141"/>
      <c r="E32" s="204">
        <f t="shared" si="0"/>
        <v>42945</v>
      </c>
      <c r="F32" s="142"/>
      <c r="G32" s="202">
        <f>IF(OR(AND(d&gt;V_1 C_1,d&lt;V_1 C_2),AND(d&gt;V_2 C_1,d&lt;V_2 C_2),AND(d&gt;V_3 C_1,d&lt;V_3 C_2),AND(d&gt;V_4 C_1,d&lt;V_4 C_2),AND(d&gt;V_5 C_1,d&lt;V_5 C_2),AND(d&gt;V_6 C_1,d&lt;V_6 C_2)),d,0)</f>
        <v>42945</v>
      </c>
    </row>
    <row r="33" spans="4:7" ht="15.75" customHeight="1" x14ac:dyDescent="0.2">
      <c r="D33" s="141"/>
      <c r="E33" s="204">
        <f t="shared" si="0"/>
        <v>42946</v>
      </c>
      <c r="F33" s="142"/>
      <c r="G33" s="202">
        <f>IF(OR(AND(d&gt;V_1 C_1,d&lt;V_1 C_2),AND(d&gt;V_2 C_1,d&lt;V_2 C_2),AND(d&gt;V_3 C_1,d&lt;V_3 C_2),AND(d&gt;V_4 C_1,d&lt;V_4 C_2),AND(d&gt;V_5 C_1,d&lt;V_5 C_2),AND(d&gt;V_6 C_1,d&lt;V_6 C_2)),d,0)</f>
        <v>42946</v>
      </c>
    </row>
    <row r="34" spans="4:7" ht="15.75" customHeight="1" x14ac:dyDescent="0.2">
      <c r="D34" s="141"/>
      <c r="E34" s="204">
        <f t="shared" si="0"/>
        <v>42947</v>
      </c>
      <c r="F34" s="142"/>
      <c r="G34" s="202">
        <f>IF(OR(AND(d&gt;V_1 C_1,d&lt;V_1 C_2),AND(d&gt;V_2 C_1,d&lt;V_2 C_2),AND(d&gt;V_3 C_1,d&lt;V_3 C_2),AND(d&gt;V_4 C_1,d&lt;V_4 C_2),AND(d&gt;V_5 C_1,d&lt;V_5 C_2),AND(d&gt;V_6 C_1,d&lt;V_6 C_2)),d,0)</f>
        <v>42947</v>
      </c>
    </row>
    <row r="35" spans="4:7" ht="15.75" customHeight="1" x14ac:dyDescent="0.2">
      <c r="D35" s="141"/>
      <c r="E35" s="204">
        <f t="shared" si="0"/>
        <v>42948</v>
      </c>
      <c r="F35" s="142"/>
      <c r="G35" s="202">
        <f>IF(OR(AND(d&gt;V_1 C_1,d&lt;V_1 C_2),AND(d&gt;V_2 C_1,d&lt;V_2 C_2),AND(d&gt;V_3 C_1,d&lt;V_3 C_2),AND(d&gt;V_4 C_1,d&lt;V_4 C_2),AND(d&gt;V_5 C_1,d&lt;V_5 C_2),AND(d&gt;V_6 C_1,d&lt;V_6 C_2)),d,0)</f>
        <v>42948</v>
      </c>
    </row>
    <row r="36" spans="4:7" ht="15.75" customHeight="1" x14ac:dyDescent="0.2">
      <c r="D36" s="141"/>
      <c r="E36" s="204">
        <f t="shared" si="0"/>
        <v>42949</v>
      </c>
      <c r="F36" s="142"/>
      <c r="G36" s="202">
        <f>IF(OR(AND(d&gt;V_1 C_1,d&lt;V_1 C_2),AND(d&gt;V_2 C_1,d&lt;V_2 C_2),AND(d&gt;V_3 C_1,d&lt;V_3 C_2),AND(d&gt;V_4 C_1,d&lt;V_4 C_2),AND(d&gt;V_5 C_1,d&lt;V_5 C_2),AND(d&gt;V_6 C_1,d&lt;V_6 C_2)),d,0)</f>
        <v>42949</v>
      </c>
    </row>
    <row r="37" spans="4:7" ht="15.75" customHeight="1" x14ac:dyDescent="0.2">
      <c r="D37" s="141"/>
      <c r="E37" s="204">
        <f t="shared" si="0"/>
        <v>42950</v>
      </c>
      <c r="F37" s="142"/>
      <c r="G37" s="202">
        <f>IF(OR(AND(d&gt;V_1 C_1,d&lt;V_1 C_2),AND(d&gt;V_2 C_1,d&lt;V_2 C_2),AND(d&gt;V_3 C_1,d&lt;V_3 C_2),AND(d&gt;V_4 C_1,d&lt;V_4 C_2),AND(d&gt;V_5 C_1,d&lt;V_5 C_2),AND(d&gt;V_6 C_1,d&lt;V_6 C_2)),d,0)</f>
        <v>42950</v>
      </c>
    </row>
    <row r="38" spans="4:7" ht="15.75" customHeight="1" x14ac:dyDescent="0.2">
      <c r="D38" s="141"/>
      <c r="E38" s="204">
        <f t="shared" si="0"/>
        <v>42951</v>
      </c>
      <c r="F38" s="142"/>
      <c r="G38" s="202">
        <f>IF(OR(AND(d&gt;V_1 C_1,d&lt;V_1 C_2),AND(d&gt;V_2 C_1,d&lt;V_2 C_2),AND(d&gt;V_3 C_1,d&lt;V_3 C_2),AND(d&gt;V_4 C_1,d&lt;V_4 C_2),AND(d&gt;V_5 C_1,d&lt;V_5 C_2),AND(d&gt;V_6 C_1,d&lt;V_6 C_2)),d,0)</f>
        <v>42951</v>
      </c>
    </row>
    <row r="39" spans="4:7" ht="15.75" customHeight="1" x14ac:dyDescent="0.2">
      <c r="D39" s="141"/>
      <c r="E39" s="204">
        <f t="shared" si="0"/>
        <v>42952</v>
      </c>
      <c r="F39" s="142"/>
      <c r="G39" s="202">
        <f>IF(OR(AND(d&gt;V_1 C_1,d&lt;V_1 C_2),AND(d&gt;V_2 C_1,d&lt;V_2 C_2),AND(d&gt;V_3 C_1,d&lt;V_3 C_2),AND(d&gt;V_4 C_1,d&lt;V_4 C_2),AND(d&gt;V_5 C_1,d&lt;V_5 C_2),AND(d&gt;V_6 C_1,d&lt;V_6 C_2)),d,0)</f>
        <v>42952</v>
      </c>
    </row>
    <row r="40" spans="4:7" ht="15.75" customHeight="1" x14ac:dyDescent="0.2">
      <c r="D40" s="141"/>
      <c r="E40" s="204">
        <f t="shared" si="0"/>
        <v>42953</v>
      </c>
      <c r="F40" s="142"/>
      <c r="G40" s="202">
        <f>IF(OR(AND(d&gt;V_1 C_1,d&lt;V_1 C_2),AND(d&gt;V_2 C_1,d&lt;V_2 C_2),AND(d&gt;V_3 C_1,d&lt;V_3 C_2),AND(d&gt;V_4 C_1,d&lt;V_4 C_2),AND(d&gt;V_5 C_1,d&lt;V_5 C_2),AND(d&gt;V_6 C_1,d&lt;V_6 C_2)),d,0)</f>
        <v>42953</v>
      </c>
    </row>
    <row r="41" spans="4:7" ht="15.75" customHeight="1" x14ac:dyDescent="0.2">
      <c r="D41" s="141"/>
      <c r="E41" s="204">
        <f t="shared" si="0"/>
        <v>42954</v>
      </c>
      <c r="F41" s="142"/>
      <c r="G41" s="202">
        <f>IF(OR(AND(d&gt;V_1 C_1,d&lt;V_1 C_2),AND(d&gt;V_2 C_1,d&lt;V_2 C_2),AND(d&gt;V_3 C_1,d&lt;V_3 C_2),AND(d&gt;V_4 C_1,d&lt;V_4 C_2),AND(d&gt;V_5 C_1,d&lt;V_5 C_2),AND(d&gt;V_6 C_1,d&lt;V_6 C_2)),d,0)</f>
        <v>42954</v>
      </c>
    </row>
    <row r="42" spans="4:7" ht="15.75" customHeight="1" x14ac:dyDescent="0.2">
      <c r="D42" s="141"/>
      <c r="E42" s="204">
        <f t="shared" si="0"/>
        <v>42955</v>
      </c>
      <c r="F42" s="142"/>
      <c r="G42" s="202">
        <f>IF(OR(AND(d&gt;V_1 C_1,d&lt;V_1 C_2),AND(d&gt;V_2 C_1,d&lt;V_2 C_2),AND(d&gt;V_3 C_1,d&lt;V_3 C_2),AND(d&gt;V_4 C_1,d&lt;V_4 C_2),AND(d&gt;V_5 C_1,d&lt;V_5 C_2),AND(d&gt;V_6 C_1,d&lt;V_6 C_2)),d,0)</f>
        <v>42955</v>
      </c>
    </row>
    <row r="43" spans="4:7" ht="15.75" customHeight="1" x14ac:dyDescent="0.2">
      <c r="D43" s="141"/>
      <c r="E43" s="204">
        <f t="shared" si="0"/>
        <v>42956</v>
      </c>
      <c r="F43" s="142"/>
      <c r="G43" s="202">
        <f>IF(OR(AND(d&gt;V_1 C_1,d&lt;V_1 C_2),AND(d&gt;V_2 C_1,d&lt;V_2 C_2),AND(d&gt;V_3 C_1,d&lt;V_3 C_2),AND(d&gt;V_4 C_1,d&lt;V_4 C_2),AND(d&gt;V_5 C_1,d&lt;V_5 C_2),AND(d&gt;V_6 C_1,d&lt;V_6 C_2)),d,0)</f>
        <v>42956</v>
      </c>
    </row>
    <row r="44" spans="4:7" ht="15.75" customHeight="1" x14ac:dyDescent="0.2">
      <c r="D44" s="141"/>
      <c r="E44" s="204">
        <f t="shared" si="0"/>
        <v>42957</v>
      </c>
      <c r="F44" s="142"/>
      <c r="G44" s="202">
        <f>IF(OR(AND(d&gt;V_1 C_1,d&lt;V_1 C_2),AND(d&gt;V_2 C_1,d&lt;V_2 C_2),AND(d&gt;V_3 C_1,d&lt;V_3 C_2),AND(d&gt;V_4 C_1,d&lt;V_4 C_2),AND(d&gt;V_5 C_1,d&lt;V_5 C_2),AND(d&gt;V_6 C_1,d&lt;V_6 C_2)),d,0)</f>
        <v>42957</v>
      </c>
    </row>
    <row r="45" spans="4:7" ht="15.75" customHeight="1" x14ac:dyDescent="0.2">
      <c r="D45" s="141"/>
      <c r="E45" s="204">
        <f t="shared" si="0"/>
        <v>42958</v>
      </c>
      <c r="F45" s="142"/>
      <c r="G45" s="202">
        <f>IF(OR(AND(d&gt;V_1 C_1,d&lt;V_1 C_2),AND(d&gt;V_2 C_1,d&lt;V_2 C_2),AND(d&gt;V_3 C_1,d&lt;V_3 C_2),AND(d&gt;V_4 C_1,d&lt;V_4 C_2),AND(d&gt;V_5 C_1,d&lt;V_5 C_2),AND(d&gt;V_6 C_1,d&lt;V_6 C_2)),d,0)</f>
        <v>42958</v>
      </c>
    </row>
    <row r="46" spans="4:7" ht="15.75" customHeight="1" x14ac:dyDescent="0.2">
      <c r="D46" s="141"/>
      <c r="E46" s="204">
        <f t="shared" si="0"/>
        <v>42959</v>
      </c>
      <c r="F46" s="142"/>
      <c r="G46" s="202">
        <f>IF(OR(AND(d&gt;V_1 C_1,d&lt;V_1 C_2),AND(d&gt;V_2 C_1,d&lt;V_2 C_2),AND(d&gt;V_3 C_1,d&lt;V_3 C_2),AND(d&gt;V_4 C_1,d&lt;V_4 C_2),AND(d&gt;V_5 C_1,d&lt;V_5 C_2),AND(d&gt;V_6 C_1,d&lt;V_6 C_2)),d,0)</f>
        <v>42959</v>
      </c>
    </row>
    <row r="47" spans="4:7" ht="15.75" customHeight="1" x14ac:dyDescent="0.2">
      <c r="D47" s="141"/>
      <c r="E47" s="204">
        <f t="shared" si="0"/>
        <v>42960</v>
      </c>
      <c r="F47" s="142"/>
      <c r="G47" s="202">
        <f>IF(OR(AND(d&gt;V_1 C_1,d&lt;V_1 C_2),AND(d&gt;V_2 C_1,d&lt;V_2 C_2),AND(d&gt;V_3 C_1,d&lt;V_3 C_2),AND(d&gt;V_4 C_1,d&lt;V_4 C_2),AND(d&gt;V_5 C_1,d&lt;V_5 C_2),AND(d&gt;V_6 C_1,d&lt;V_6 C_2)),d,0)</f>
        <v>42960</v>
      </c>
    </row>
    <row r="48" spans="4:7" ht="15.75" customHeight="1" x14ac:dyDescent="0.2">
      <c r="D48" s="141"/>
      <c r="E48" s="204">
        <f t="shared" si="0"/>
        <v>42961</v>
      </c>
      <c r="F48" s="142"/>
      <c r="G48" s="202">
        <f>IF(OR(AND(d&gt;V_1 C_1,d&lt;V_1 C_2),AND(d&gt;V_2 C_1,d&lt;V_2 C_2),AND(d&gt;V_3 C_1,d&lt;V_3 C_2),AND(d&gt;V_4 C_1,d&lt;V_4 C_2),AND(d&gt;V_5 C_1,d&lt;V_5 C_2),AND(d&gt;V_6 C_1,d&lt;V_6 C_2)),d,0)</f>
        <v>42961</v>
      </c>
    </row>
    <row r="49" spans="4:7" ht="15.75" customHeight="1" x14ac:dyDescent="0.2">
      <c r="D49" s="141"/>
      <c r="E49" s="204">
        <f t="shared" si="0"/>
        <v>42962</v>
      </c>
      <c r="F49" s="142"/>
      <c r="G49" s="202">
        <f>IF(OR(AND(d&gt;V_1 C_1,d&lt;V_1 C_2),AND(d&gt;V_2 C_1,d&lt;V_2 C_2),AND(d&gt;V_3 C_1,d&lt;V_3 C_2),AND(d&gt;V_4 C_1,d&lt;V_4 C_2),AND(d&gt;V_5 C_1,d&lt;V_5 C_2),AND(d&gt;V_6 C_1,d&lt;V_6 C_2)),d,0)</f>
        <v>42962</v>
      </c>
    </row>
    <row r="50" spans="4:7" ht="15.75" customHeight="1" x14ac:dyDescent="0.2">
      <c r="D50" s="141"/>
      <c r="E50" s="204">
        <f t="shared" si="0"/>
        <v>42963</v>
      </c>
      <c r="F50" s="142"/>
      <c r="G50" s="202">
        <f>IF(OR(AND(d&gt;V_1 C_1,d&lt;V_1 C_2),AND(d&gt;V_2 C_1,d&lt;V_2 C_2),AND(d&gt;V_3 C_1,d&lt;V_3 C_2),AND(d&gt;V_4 C_1,d&lt;V_4 C_2),AND(d&gt;V_5 C_1,d&lt;V_5 C_2),AND(d&gt;V_6 C_1,d&lt;V_6 C_2)),d,0)</f>
        <v>42963</v>
      </c>
    </row>
    <row r="51" spans="4:7" ht="15.75" customHeight="1" x14ac:dyDescent="0.2">
      <c r="D51" s="141"/>
      <c r="E51" s="204">
        <f t="shared" si="0"/>
        <v>42964</v>
      </c>
      <c r="F51" s="142"/>
      <c r="G51" s="202">
        <f>IF(OR(AND(d&gt;V_1 C_1,d&lt;V_1 C_2),AND(d&gt;V_2 C_1,d&lt;V_2 C_2),AND(d&gt;V_3 C_1,d&lt;V_3 C_2),AND(d&gt;V_4 C_1,d&lt;V_4 C_2),AND(d&gt;V_5 C_1,d&lt;V_5 C_2),AND(d&gt;V_6 C_1,d&lt;V_6 C_2)),d,0)</f>
        <v>42964</v>
      </c>
    </row>
    <row r="52" spans="4:7" ht="15.75" customHeight="1" x14ac:dyDescent="0.2">
      <c r="D52" s="141"/>
      <c r="E52" s="204">
        <f t="shared" si="0"/>
        <v>42965</v>
      </c>
      <c r="F52" s="142"/>
      <c r="G52" s="202">
        <f>IF(OR(AND(d&gt;V_1 C_1,d&lt;V_1 C_2),AND(d&gt;V_2 C_1,d&lt;V_2 C_2),AND(d&gt;V_3 C_1,d&lt;V_3 C_2),AND(d&gt;V_4 C_1,d&lt;V_4 C_2),AND(d&gt;V_5 C_1,d&lt;V_5 C_2),AND(d&gt;V_6 C_1,d&lt;V_6 C_2)),d,0)</f>
        <v>42965</v>
      </c>
    </row>
    <row r="53" spans="4:7" ht="15.75" customHeight="1" x14ac:dyDescent="0.2">
      <c r="D53" s="141"/>
      <c r="E53" s="204">
        <f t="shared" si="0"/>
        <v>42966</v>
      </c>
      <c r="F53" s="142"/>
      <c r="G53" s="202">
        <f>IF(OR(AND(d&gt;V_1 C_1,d&lt;V_1 C_2),AND(d&gt;V_2 C_1,d&lt;V_2 C_2),AND(d&gt;V_3 C_1,d&lt;V_3 C_2),AND(d&gt;V_4 C_1,d&lt;V_4 C_2),AND(d&gt;V_5 C_1,d&lt;V_5 C_2),AND(d&gt;V_6 C_1,d&lt;V_6 C_2)),d,0)</f>
        <v>42966</v>
      </c>
    </row>
    <row r="54" spans="4:7" ht="15.75" customHeight="1" x14ac:dyDescent="0.2">
      <c r="D54" s="141"/>
      <c r="E54" s="204">
        <f t="shared" si="0"/>
        <v>42967</v>
      </c>
      <c r="F54" s="142"/>
      <c r="G54" s="202">
        <f>IF(OR(AND(d&gt;V_1 C_1,d&lt;V_1 C_2),AND(d&gt;V_2 C_1,d&lt;V_2 C_2),AND(d&gt;V_3 C_1,d&lt;V_3 C_2),AND(d&gt;V_4 C_1,d&lt;V_4 C_2),AND(d&gt;V_5 C_1,d&lt;V_5 C_2),AND(d&gt;V_6 C_1,d&lt;V_6 C_2)),d,0)</f>
        <v>42967</v>
      </c>
    </row>
    <row r="55" spans="4:7" ht="15.75" customHeight="1" x14ac:dyDescent="0.2">
      <c r="D55" s="141"/>
      <c r="E55" s="204">
        <f t="shared" si="0"/>
        <v>42968</v>
      </c>
      <c r="F55" s="142"/>
      <c r="G55" s="202">
        <f>IF(OR(AND(d&gt;V_1 C_1,d&lt;V_1 C_2),AND(d&gt;V_2 C_1,d&lt;V_2 C_2),AND(d&gt;V_3 C_1,d&lt;V_3 C_2),AND(d&gt;V_4 C_1,d&lt;V_4 C_2),AND(d&gt;V_5 C_1,d&lt;V_5 C_2),AND(d&gt;V_6 C_1,d&lt;V_6 C_2)),d,0)</f>
        <v>42968</v>
      </c>
    </row>
    <row r="56" spans="4:7" ht="15.75" customHeight="1" x14ac:dyDescent="0.2">
      <c r="D56" s="141"/>
      <c r="E56" s="204">
        <f t="shared" si="0"/>
        <v>42969</v>
      </c>
      <c r="F56" s="142"/>
      <c r="G56" s="202">
        <f>IF(OR(AND(d&gt;V_1 C_1,d&lt;V_1 C_2),AND(d&gt;V_2 C_1,d&lt;V_2 C_2),AND(d&gt;V_3 C_1,d&lt;V_3 C_2),AND(d&gt;V_4 C_1,d&lt;V_4 C_2),AND(d&gt;V_5 C_1,d&lt;V_5 C_2),AND(d&gt;V_6 C_1,d&lt;V_6 C_2)),d,0)</f>
        <v>42969</v>
      </c>
    </row>
    <row r="57" spans="4:7" ht="15.75" customHeight="1" x14ac:dyDescent="0.2">
      <c r="D57" s="141"/>
      <c r="E57" s="204">
        <f t="shared" si="0"/>
        <v>42970</v>
      </c>
      <c r="F57" s="142"/>
      <c r="G57" s="202">
        <f>IF(OR(AND(d&gt;V_1 C_1,d&lt;V_1 C_2),AND(d&gt;V_2 C_1,d&lt;V_2 C_2),AND(d&gt;V_3 C_1,d&lt;V_3 C_2),AND(d&gt;V_4 C_1,d&lt;V_4 C_2),AND(d&gt;V_5 C_1,d&lt;V_5 C_2),AND(d&gt;V_6 C_1,d&lt;V_6 C_2)),d,0)</f>
        <v>42970</v>
      </c>
    </row>
    <row r="58" spans="4:7" ht="15.75" customHeight="1" x14ac:dyDescent="0.2">
      <c r="D58" s="141"/>
      <c r="E58" s="204">
        <f t="shared" si="0"/>
        <v>42971</v>
      </c>
      <c r="F58" s="142"/>
      <c r="G58" s="202">
        <f>IF(OR(AND(d&gt;V_1 C_1,d&lt;V_1 C_2),AND(d&gt;V_2 C_1,d&lt;V_2 C_2),AND(d&gt;V_3 C_1,d&lt;V_3 C_2),AND(d&gt;V_4 C_1,d&lt;V_4 C_2),AND(d&gt;V_5 C_1,d&lt;V_5 C_2),AND(d&gt;V_6 C_1,d&lt;V_6 C_2)),d,0)</f>
        <v>42971</v>
      </c>
    </row>
    <row r="59" spans="4:7" ht="15.75" customHeight="1" x14ac:dyDescent="0.2">
      <c r="D59" s="141"/>
      <c r="E59" s="204">
        <f t="shared" si="0"/>
        <v>42972</v>
      </c>
      <c r="F59" s="142"/>
      <c r="G59" s="202">
        <f>IF(OR(AND(d&gt;V_1 C_1,d&lt;V_1 C_2),AND(d&gt;V_2 C_1,d&lt;V_2 C_2),AND(d&gt;V_3 C_1,d&lt;V_3 C_2),AND(d&gt;V_4 C_1,d&lt;V_4 C_2),AND(d&gt;V_5 C_1,d&lt;V_5 C_2),AND(d&gt;V_6 C_1,d&lt;V_6 C_2)),d,0)</f>
        <v>42972</v>
      </c>
    </row>
    <row r="60" spans="4:7" ht="15.75" customHeight="1" x14ac:dyDescent="0.2">
      <c r="D60" s="141"/>
      <c r="E60" s="204">
        <f t="shared" si="0"/>
        <v>42973</v>
      </c>
      <c r="F60" s="142"/>
      <c r="G60" s="202">
        <f>IF(OR(AND(d&gt;V_1 C_1,d&lt;V_1 C_2),AND(d&gt;V_2 C_1,d&lt;V_2 C_2),AND(d&gt;V_3 C_1,d&lt;V_3 C_2),AND(d&gt;V_4 C_1,d&lt;V_4 C_2),AND(d&gt;V_5 C_1,d&lt;V_5 C_2),AND(d&gt;V_6 C_1,d&lt;V_6 C_2)),d,0)</f>
        <v>42973</v>
      </c>
    </row>
    <row r="61" spans="4:7" ht="15.75" customHeight="1" x14ac:dyDescent="0.2">
      <c r="D61" s="141"/>
      <c r="E61" s="204">
        <f t="shared" si="0"/>
        <v>42974</v>
      </c>
      <c r="F61" s="142"/>
      <c r="G61" s="202">
        <f>IF(OR(AND(d&gt;V_1 C_1,d&lt;V_1 C_2),AND(d&gt;V_2 C_1,d&lt;V_2 C_2),AND(d&gt;V_3 C_1,d&lt;V_3 C_2),AND(d&gt;V_4 C_1,d&lt;V_4 C_2),AND(d&gt;V_5 C_1,d&lt;V_5 C_2),AND(d&gt;V_6 C_1,d&lt;V_6 C_2)),d,0)</f>
        <v>42974</v>
      </c>
    </row>
    <row r="62" spans="4:7" ht="15.75" customHeight="1" x14ac:dyDescent="0.2">
      <c r="D62" s="141"/>
      <c r="E62" s="204">
        <f t="shared" si="0"/>
        <v>42975</v>
      </c>
      <c r="F62" s="142"/>
      <c r="G62" s="202">
        <f>IF(OR(AND(d&gt;V_1 C_1,d&lt;V_1 C_2),AND(d&gt;V_2 C_1,d&lt;V_2 C_2),AND(d&gt;V_3 C_1,d&lt;V_3 C_2),AND(d&gt;V_4 C_1,d&lt;V_4 C_2),AND(d&gt;V_5 C_1,d&lt;V_5 C_2),AND(d&gt;V_6 C_1,d&lt;V_6 C_2)),d,0)</f>
        <v>42975</v>
      </c>
    </row>
    <row r="63" spans="4:7" ht="15.75" customHeight="1" x14ac:dyDescent="0.2">
      <c r="D63" s="141"/>
      <c r="E63" s="204">
        <f t="shared" si="0"/>
        <v>42976</v>
      </c>
      <c r="F63" s="142"/>
      <c r="G63" s="202">
        <f>IF(OR(AND(d&gt;V_1 C_1,d&lt;V_1 C_2),AND(d&gt;V_2 C_1,d&lt;V_2 C_2),AND(d&gt;V_3 C_1,d&lt;V_3 C_2),AND(d&gt;V_4 C_1,d&lt;V_4 C_2),AND(d&gt;V_5 C_1,d&lt;V_5 C_2),AND(d&gt;V_6 C_1,d&lt;V_6 C_2)),d,0)</f>
        <v>42976</v>
      </c>
    </row>
    <row r="64" spans="4:7" ht="15.75" customHeight="1" x14ac:dyDescent="0.2">
      <c r="D64" s="141"/>
      <c r="E64" s="204">
        <f t="shared" si="0"/>
        <v>42977</v>
      </c>
      <c r="F64" s="142"/>
      <c r="G64" s="202">
        <f>IF(OR(AND(d&gt;V_1 C_1,d&lt;V_1 C_2),AND(d&gt;V_2 C_1,d&lt;V_2 C_2),AND(d&gt;V_3 C_1,d&lt;V_3 C_2),AND(d&gt;V_4 C_1,d&lt;V_4 C_2),AND(d&gt;V_5 C_1,d&lt;V_5 C_2),AND(d&gt;V_6 C_1,d&lt;V_6 C_2)),d,0)</f>
        <v>42977</v>
      </c>
    </row>
    <row r="65" spans="4:7" ht="15.75" customHeight="1" x14ac:dyDescent="0.2">
      <c r="D65" s="141"/>
      <c r="E65" s="204">
        <f t="shared" si="0"/>
        <v>42978</v>
      </c>
      <c r="F65" s="142"/>
      <c r="G65" s="202">
        <f>IF(OR(AND(d&gt;V_1 C_1,d&lt;V_1 C_2),AND(d&gt;V_2 C_1,d&lt;V_2 C_2),AND(d&gt;V_3 C_1,d&lt;V_3 C_2),AND(d&gt;V_4 C_1,d&lt;V_4 C_2),AND(d&gt;V_5 C_1,d&lt;V_5 C_2),AND(d&gt;V_6 C_1,d&lt;V_6 C_2)),d,0)</f>
        <v>42978</v>
      </c>
    </row>
    <row r="66" spans="4:7" ht="15.75" customHeight="1" x14ac:dyDescent="0.2">
      <c r="D66" s="141"/>
      <c r="E66" s="204">
        <f t="shared" si="0"/>
        <v>42979</v>
      </c>
      <c r="F66" s="142"/>
      <c r="G66" s="202">
        <f>IF(OR(AND(d&gt;V_1 C_1,d&lt;V_1 C_2),AND(d&gt;V_2 C_1,d&lt;V_2 C_2),AND(d&gt;V_3 C_1,d&lt;V_3 C_2),AND(d&gt;V_4 C_1,d&lt;V_4 C_2),AND(d&gt;V_5 C_1,d&lt;V_5 C_2),AND(d&gt;V_6 C_1,d&lt;V_6 C_2)),d,0)</f>
        <v>42979</v>
      </c>
    </row>
    <row r="67" spans="4:7" ht="15.75" customHeight="1" x14ac:dyDescent="0.2">
      <c r="D67" s="141"/>
      <c r="E67" s="204">
        <f t="shared" si="0"/>
        <v>42980</v>
      </c>
      <c r="F67" s="142"/>
      <c r="G67" s="202">
        <f>IF(OR(AND(d&gt;V_1 C_1,d&lt;V_1 C_2),AND(d&gt;V_2 C_1,d&lt;V_2 C_2),AND(d&gt;V_3 C_1,d&lt;V_3 C_2),AND(d&gt;V_4 C_1,d&lt;V_4 C_2),AND(d&gt;V_5 C_1,d&lt;V_5 C_2),AND(d&gt;V_6 C_1,d&lt;V_6 C_2)),d,0)</f>
        <v>42980</v>
      </c>
    </row>
    <row r="68" spans="4:7" ht="15.75" customHeight="1" x14ac:dyDescent="0.2">
      <c r="D68" s="141"/>
      <c r="E68" s="204">
        <f t="shared" si="0"/>
        <v>42981</v>
      </c>
      <c r="F68" s="142"/>
      <c r="G68" s="202">
        <f>IF(OR(AND(d&gt;V_1 C_1,d&lt;V_1 C_2),AND(d&gt;V_2 C_1,d&lt;V_2 C_2),AND(d&gt;V_3 C_1,d&lt;V_3 C_2),AND(d&gt;V_4 C_1,d&lt;V_4 C_2),AND(d&gt;V_5 C_1,d&lt;V_5 C_2),AND(d&gt;V_6 C_1,d&lt;V_6 C_2)),d,0)</f>
        <v>0</v>
      </c>
    </row>
    <row r="69" spans="4:7" ht="15.75" customHeight="1" x14ac:dyDescent="0.2">
      <c r="D69" s="141"/>
      <c r="E69" s="204">
        <f t="shared" si="0"/>
        <v>42982</v>
      </c>
      <c r="F69" s="142"/>
      <c r="G69" s="202">
        <f>IF(OR(AND(d&gt;V_1 C_1,d&lt;V_1 C_2),AND(d&gt;V_2 C_1,d&lt;V_2 C_2),AND(d&gt;V_3 C_1,d&lt;V_3 C_2),AND(d&gt;V_4 C_1,d&lt;V_4 C_2),AND(d&gt;V_5 C_1,d&lt;V_5 C_2),AND(d&gt;V_6 C_1,d&lt;V_6 C_2)),d,0)</f>
        <v>0</v>
      </c>
    </row>
    <row r="70" spans="4:7" ht="15.75" customHeight="1" x14ac:dyDescent="0.2">
      <c r="D70" s="141"/>
      <c r="E70" s="204">
        <f t="shared" si="0"/>
        <v>42983</v>
      </c>
      <c r="F70" s="142"/>
      <c r="G70" s="202">
        <f>IF(OR(AND(d&gt;V_1 C_1,d&lt;V_1 C_2),AND(d&gt;V_2 C_1,d&lt;V_2 C_2),AND(d&gt;V_3 C_1,d&lt;V_3 C_2),AND(d&gt;V_4 C_1,d&lt;V_4 C_2),AND(d&gt;V_5 C_1,d&lt;V_5 C_2),AND(d&gt;V_6 C_1,d&lt;V_6 C_2)),d,0)</f>
        <v>0</v>
      </c>
    </row>
    <row r="71" spans="4:7" ht="15.75" customHeight="1" x14ac:dyDescent="0.2">
      <c r="D71" s="141"/>
      <c r="E71" s="204">
        <f t="shared" si="0"/>
        <v>42984</v>
      </c>
      <c r="F71" s="142"/>
      <c r="G71" s="202">
        <f>IF(OR(AND(d&gt;V_1 C_1,d&lt;V_1 C_2),AND(d&gt;V_2 C_1,d&lt;V_2 C_2),AND(d&gt;V_3 C_1,d&lt;V_3 C_2),AND(d&gt;V_4 C_1,d&lt;V_4 C_2),AND(d&gt;V_5 C_1,d&lt;V_5 C_2),AND(d&gt;V_6 C_1,d&lt;V_6 C_2)),d,0)</f>
        <v>0</v>
      </c>
    </row>
    <row r="72" spans="4:7" ht="15.75" customHeight="1" x14ac:dyDescent="0.2">
      <c r="D72" s="141"/>
      <c r="E72" s="204">
        <f t="shared" si="0"/>
        <v>42985</v>
      </c>
      <c r="F72" s="142"/>
      <c r="G72" s="202">
        <f>IF(OR(AND(d&gt;V_1 C_1,d&lt;V_1 C_2),AND(d&gt;V_2 C_1,d&lt;V_2 C_2),AND(d&gt;V_3 C_1,d&lt;V_3 C_2),AND(d&gt;V_4 C_1,d&lt;V_4 C_2),AND(d&gt;V_5 C_1,d&lt;V_5 C_2),AND(d&gt;V_6 C_1,d&lt;V_6 C_2)),d,0)</f>
        <v>0</v>
      </c>
    </row>
    <row r="73" spans="4:7" ht="15.75" customHeight="1" x14ac:dyDescent="0.2">
      <c r="D73" s="141"/>
      <c r="E73" s="204">
        <f t="shared" si="0"/>
        <v>42986</v>
      </c>
      <c r="F73" s="142"/>
      <c r="G73" s="202">
        <f>IF(OR(AND(d&gt;V_1 C_1,d&lt;V_1 C_2),AND(d&gt;V_2 C_1,d&lt;V_2 C_2),AND(d&gt;V_3 C_1,d&lt;V_3 C_2),AND(d&gt;V_4 C_1,d&lt;V_4 C_2),AND(d&gt;V_5 C_1,d&lt;V_5 C_2),AND(d&gt;V_6 C_1,d&lt;V_6 C_2)),d,0)</f>
        <v>0</v>
      </c>
    </row>
    <row r="74" spans="4:7" ht="15.75" customHeight="1" x14ac:dyDescent="0.2">
      <c r="D74" s="141"/>
      <c r="E74" s="204">
        <f t="shared" si="0"/>
        <v>42987</v>
      </c>
      <c r="F74" s="142"/>
      <c r="G74" s="202">
        <f>IF(OR(AND(d&gt;V_1 C_1,d&lt;V_1 C_2),AND(d&gt;V_2 C_1,d&lt;V_2 C_2),AND(d&gt;V_3 C_1,d&lt;V_3 C_2),AND(d&gt;V_4 C_1,d&lt;V_4 C_2),AND(d&gt;V_5 C_1,d&lt;V_5 C_2),AND(d&gt;V_6 C_1,d&lt;V_6 C_2)),d,0)</f>
        <v>0</v>
      </c>
    </row>
    <row r="75" spans="4:7" ht="15.75" customHeight="1" x14ac:dyDescent="0.2">
      <c r="D75" s="141"/>
      <c r="E75" s="204">
        <f t="shared" si="0"/>
        <v>42988</v>
      </c>
      <c r="F75" s="142"/>
      <c r="G75" s="202">
        <f>IF(OR(AND(d&gt;V_1 C_1,d&lt;V_1 C_2),AND(d&gt;V_2 C_1,d&lt;V_2 C_2),AND(d&gt;V_3 C_1,d&lt;V_3 C_2),AND(d&gt;V_4 C_1,d&lt;V_4 C_2),AND(d&gt;V_5 C_1,d&lt;V_5 C_2),AND(d&gt;V_6 C_1,d&lt;V_6 C_2)),d,0)</f>
        <v>0</v>
      </c>
    </row>
    <row r="76" spans="4:7" ht="15.75" customHeight="1" x14ac:dyDescent="0.2">
      <c r="D76" s="141"/>
      <c r="E76" s="204">
        <f t="shared" ref="E76:E139" si="1">E75+1</f>
        <v>42989</v>
      </c>
      <c r="F76" s="142"/>
      <c r="G76" s="202">
        <f>IF(OR(AND(d&gt;V_1 C_1,d&lt;V_1 C_2),AND(d&gt;V_2 C_1,d&lt;V_2 C_2),AND(d&gt;V_3 C_1,d&lt;V_3 C_2),AND(d&gt;V_4 C_1,d&lt;V_4 C_2),AND(d&gt;V_5 C_1,d&lt;V_5 C_2),AND(d&gt;V_6 C_1,d&lt;V_6 C_2)),d,0)</f>
        <v>0</v>
      </c>
    </row>
    <row r="77" spans="4:7" ht="15.75" customHeight="1" x14ac:dyDescent="0.2">
      <c r="D77" s="141"/>
      <c r="E77" s="204">
        <f t="shared" si="1"/>
        <v>42990</v>
      </c>
      <c r="F77" s="142"/>
      <c r="G77" s="202">
        <f>IF(OR(AND(d&gt;V_1 C_1,d&lt;V_1 C_2),AND(d&gt;V_2 C_1,d&lt;V_2 C_2),AND(d&gt;V_3 C_1,d&lt;V_3 C_2),AND(d&gt;V_4 C_1,d&lt;V_4 C_2),AND(d&gt;V_5 C_1,d&lt;V_5 C_2),AND(d&gt;V_6 C_1,d&lt;V_6 C_2)),d,0)</f>
        <v>0</v>
      </c>
    </row>
    <row r="78" spans="4:7" ht="15.75" customHeight="1" x14ac:dyDescent="0.2">
      <c r="D78" s="141"/>
      <c r="E78" s="204">
        <f t="shared" si="1"/>
        <v>42991</v>
      </c>
      <c r="F78" s="142"/>
      <c r="G78" s="202">
        <f>IF(OR(AND(d&gt;V_1 C_1,d&lt;V_1 C_2),AND(d&gt;V_2 C_1,d&lt;V_2 C_2),AND(d&gt;V_3 C_1,d&lt;V_3 C_2),AND(d&gt;V_4 C_1,d&lt;V_4 C_2),AND(d&gt;V_5 C_1,d&lt;V_5 C_2),AND(d&gt;V_6 C_1,d&lt;V_6 C_2)),d,0)</f>
        <v>0</v>
      </c>
    </row>
    <row r="79" spans="4:7" ht="15.75" customHeight="1" x14ac:dyDescent="0.2">
      <c r="D79" s="141"/>
      <c r="E79" s="204">
        <f t="shared" si="1"/>
        <v>42992</v>
      </c>
      <c r="F79" s="142"/>
      <c r="G79" s="202">
        <f>IF(OR(AND(d&gt;V_1 C_1,d&lt;V_1 C_2),AND(d&gt;V_2 C_1,d&lt;V_2 C_2),AND(d&gt;V_3 C_1,d&lt;V_3 C_2),AND(d&gt;V_4 C_1,d&lt;V_4 C_2),AND(d&gt;V_5 C_1,d&lt;V_5 C_2),AND(d&gt;V_6 C_1,d&lt;V_6 C_2)),d,0)</f>
        <v>0</v>
      </c>
    </row>
    <row r="80" spans="4:7" ht="15.75" customHeight="1" x14ac:dyDescent="0.2">
      <c r="D80" s="141"/>
      <c r="E80" s="204">
        <f t="shared" si="1"/>
        <v>42993</v>
      </c>
      <c r="F80" s="142"/>
      <c r="G80" s="202">
        <f>IF(OR(AND(d&gt;V_1 C_1,d&lt;V_1 C_2),AND(d&gt;V_2 C_1,d&lt;V_2 C_2),AND(d&gt;V_3 C_1,d&lt;V_3 C_2),AND(d&gt;V_4 C_1,d&lt;V_4 C_2),AND(d&gt;V_5 C_1,d&lt;V_5 C_2),AND(d&gt;V_6 C_1,d&lt;V_6 C_2)),d,0)</f>
        <v>0</v>
      </c>
    </row>
    <row r="81" spans="4:7" ht="15.75" customHeight="1" x14ac:dyDescent="0.2">
      <c r="D81" s="141"/>
      <c r="E81" s="204">
        <f t="shared" si="1"/>
        <v>42994</v>
      </c>
      <c r="F81" s="142"/>
      <c r="G81" s="202">
        <f>IF(OR(AND(d&gt;V_1 C_1,d&lt;V_1 C_2),AND(d&gt;V_2 C_1,d&lt;V_2 C_2),AND(d&gt;V_3 C_1,d&lt;V_3 C_2),AND(d&gt;V_4 C_1,d&lt;V_4 C_2),AND(d&gt;V_5 C_1,d&lt;V_5 C_2),AND(d&gt;V_6 C_1,d&lt;V_6 C_2)),d,0)</f>
        <v>0</v>
      </c>
    </row>
    <row r="82" spans="4:7" ht="15.75" customHeight="1" x14ac:dyDescent="0.2">
      <c r="D82" s="141"/>
      <c r="E82" s="204">
        <f t="shared" si="1"/>
        <v>42995</v>
      </c>
      <c r="F82" s="142"/>
      <c r="G82" s="202">
        <f>IF(OR(AND(d&gt;V_1 C_1,d&lt;V_1 C_2),AND(d&gt;V_2 C_1,d&lt;V_2 C_2),AND(d&gt;V_3 C_1,d&lt;V_3 C_2),AND(d&gt;V_4 C_1,d&lt;V_4 C_2),AND(d&gt;V_5 C_1,d&lt;V_5 C_2),AND(d&gt;V_6 C_1,d&lt;V_6 C_2)),d,0)</f>
        <v>0</v>
      </c>
    </row>
    <row r="83" spans="4:7" ht="15.75" customHeight="1" x14ac:dyDescent="0.2">
      <c r="D83" s="141"/>
      <c r="E83" s="204">
        <f t="shared" si="1"/>
        <v>42996</v>
      </c>
      <c r="F83" s="142"/>
      <c r="G83" s="202">
        <f>IF(OR(AND(d&gt;V_1 C_1,d&lt;V_1 C_2),AND(d&gt;V_2 C_1,d&lt;V_2 C_2),AND(d&gt;V_3 C_1,d&lt;V_3 C_2),AND(d&gt;V_4 C_1,d&lt;V_4 C_2),AND(d&gt;V_5 C_1,d&lt;V_5 C_2),AND(d&gt;V_6 C_1,d&lt;V_6 C_2)),d,0)</f>
        <v>0</v>
      </c>
    </row>
    <row r="84" spans="4:7" ht="15.75" customHeight="1" x14ac:dyDescent="0.2">
      <c r="D84" s="141"/>
      <c r="E84" s="204">
        <f t="shared" si="1"/>
        <v>42997</v>
      </c>
      <c r="F84" s="142"/>
      <c r="G84" s="202">
        <f>IF(OR(AND(d&gt;V_1 C_1,d&lt;V_1 C_2),AND(d&gt;V_2 C_1,d&lt;V_2 C_2),AND(d&gt;V_3 C_1,d&lt;V_3 C_2),AND(d&gt;V_4 C_1,d&lt;V_4 C_2),AND(d&gt;V_5 C_1,d&lt;V_5 C_2),AND(d&gt;V_6 C_1,d&lt;V_6 C_2)),d,0)</f>
        <v>0</v>
      </c>
    </row>
    <row r="85" spans="4:7" ht="15.75" customHeight="1" x14ac:dyDescent="0.2">
      <c r="D85" s="141"/>
      <c r="E85" s="204">
        <f t="shared" si="1"/>
        <v>42998</v>
      </c>
      <c r="F85" s="142"/>
      <c r="G85" s="202">
        <f>IF(OR(AND(d&gt;V_1 C_1,d&lt;V_1 C_2),AND(d&gt;V_2 C_1,d&lt;V_2 C_2),AND(d&gt;V_3 C_1,d&lt;V_3 C_2),AND(d&gt;V_4 C_1,d&lt;V_4 C_2),AND(d&gt;V_5 C_1,d&lt;V_5 C_2),AND(d&gt;V_6 C_1,d&lt;V_6 C_2)),d,0)</f>
        <v>0</v>
      </c>
    </row>
    <row r="86" spans="4:7" ht="15.75" customHeight="1" x14ac:dyDescent="0.2">
      <c r="D86" s="141"/>
      <c r="E86" s="204">
        <f t="shared" si="1"/>
        <v>42999</v>
      </c>
      <c r="F86" s="142"/>
      <c r="G86" s="202">
        <f>IF(OR(AND(d&gt;V_1 C_1,d&lt;V_1 C_2),AND(d&gt;V_2 C_1,d&lt;V_2 C_2),AND(d&gt;V_3 C_1,d&lt;V_3 C_2),AND(d&gt;V_4 C_1,d&lt;V_4 C_2),AND(d&gt;V_5 C_1,d&lt;V_5 C_2),AND(d&gt;V_6 C_1,d&lt;V_6 C_2)),d,0)</f>
        <v>0</v>
      </c>
    </row>
    <row r="87" spans="4:7" ht="15.75" customHeight="1" x14ac:dyDescent="0.2">
      <c r="D87" s="141"/>
      <c r="E87" s="204">
        <f t="shared" si="1"/>
        <v>43000</v>
      </c>
      <c r="F87" s="142"/>
      <c r="G87" s="202">
        <f>IF(OR(AND(d&gt;V_1 C_1,d&lt;V_1 C_2),AND(d&gt;V_2 C_1,d&lt;V_2 C_2),AND(d&gt;V_3 C_1,d&lt;V_3 C_2),AND(d&gt;V_4 C_1,d&lt;V_4 C_2),AND(d&gt;V_5 C_1,d&lt;V_5 C_2),AND(d&gt;V_6 C_1,d&lt;V_6 C_2)),d,0)</f>
        <v>0</v>
      </c>
    </row>
    <row r="88" spans="4:7" ht="15.75" customHeight="1" x14ac:dyDescent="0.2">
      <c r="D88" s="141"/>
      <c r="E88" s="204">
        <f t="shared" si="1"/>
        <v>43001</v>
      </c>
      <c r="F88" s="142"/>
      <c r="G88" s="202">
        <f>IF(OR(AND(d&gt;V_1 C_1,d&lt;V_1 C_2),AND(d&gt;V_2 C_1,d&lt;V_2 C_2),AND(d&gt;V_3 C_1,d&lt;V_3 C_2),AND(d&gt;V_4 C_1,d&lt;V_4 C_2),AND(d&gt;V_5 C_1,d&lt;V_5 C_2),AND(d&gt;V_6 C_1,d&lt;V_6 C_2)),d,0)</f>
        <v>0</v>
      </c>
    </row>
    <row r="89" spans="4:7" ht="15.75" customHeight="1" x14ac:dyDescent="0.2">
      <c r="D89" s="141"/>
      <c r="E89" s="204">
        <f t="shared" si="1"/>
        <v>43002</v>
      </c>
      <c r="F89" s="142"/>
      <c r="G89" s="202">
        <f>IF(OR(AND(d&gt;V_1 C_1,d&lt;V_1 C_2),AND(d&gt;V_2 C_1,d&lt;V_2 C_2),AND(d&gt;V_3 C_1,d&lt;V_3 C_2),AND(d&gt;V_4 C_1,d&lt;V_4 C_2),AND(d&gt;V_5 C_1,d&lt;V_5 C_2),AND(d&gt;V_6 C_1,d&lt;V_6 C_2)),d,0)</f>
        <v>0</v>
      </c>
    </row>
    <row r="90" spans="4:7" ht="15.75" customHeight="1" x14ac:dyDescent="0.2">
      <c r="D90" s="141"/>
      <c r="E90" s="204">
        <f t="shared" si="1"/>
        <v>43003</v>
      </c>
      <c r="F90" s="142"/>
      <c r="G90" s="202">
        <f>IF(OR(AND(d&gt;V_1 C_1,d&lt;V_1 C_2),AND(d&gt;V_2 C_1,d&lt;V_2 C_2),AND(d&gt;V_3 C_1,d&lt;V_3 C_2),AND(d&gt;V_4 C_1,d&lt;V_4 C_2),AND(d&gt;V_5 C_1,d&lt;V_5 C_2),AND(d&gt;V_6 C_1,d&lt;V_6 C_2)),d,0)</f>
        <v>0</v>
      </c>
    </row>
    <row r="91" spans="4:7" ht="15.75" customHeight="1" x14ac:dyDescent="0.2">
      <c r="D91" s="141"/>
      <c r="E91" s="204">
        <f t="shared" si="1"/>
        <v>43004</v>
      </c>
      <c r="F91" s="142"/>
      <c r="G91" s="202">
        <f>IF(OR(AND(d&gt;V_1 C_1,d&lt;V_1 C_2),AND(d&gt;V_2 C_1,d&lt;V_2 C_2),AND(d&gt;V_3 C_1,d&lt;V_3 C_2),AND(d&gt;V_4 C_1,d&lt;V_4 C_2),AND(d&gt;V_5 C_1,d&lt;V_5 C_2),AND(d&gt;V_6 C_1,d&lt;V_6 C_2)),d,0)</f>
        <v>0</v>
      </c>
    </row>
    <row r="92" spans="4:7" ht="15.75" customHeight="1" x14ac:dyDescent="0.2">
      <c r="D92" s="141"/>
      <c r="E92" s="204">
        <f t="shared" si="1"/>
        <v>43005</v>
      </c>
      <c r="F92" s="142"/>
      <c r="G92" s="202">
        <f>IF(OR(AND(d&gt;V_1 C_1,d&lt;V_1 C_2),AND(d&gt;V_2 C_1,d&lt;V_2 C_2),AND(d&gt;V_3 C_1,d&lt;V_3 C_2),AND(d&gt;V_4 C_1,d&lt;V_4 C_2),AND(d&gt;V_5 C_1,d&lt;V_5 C_2),AND(d&gt;V_6 C_1,d&lt;V_6 C_2)),d,0)</f>
        <v>0</v>
      </c>
    </row>
    <row r="93" spans="4:7" ht="15.75" customHeight="1" x14ac:dyDescent="0.2">
      <c r="D93" s="141"/>
      <c r="E93" s="204">
        <f t="shared" si="1"/>
        <v>43006</v>
      </c>
      <c r="F93" s="142"/>
      <c r="G93" s="202">
        <f>IF(OR(AND(d&gt;V_1 C_1,d&lt;V_1 C_2),AND(d&gt;V_2 C_1,d&lt;V_2 C_2),AND(d&gt;V_3 C_1,d&lt;V_3 C_2),AND(d&gt;V_4 C_1,d&lt;V_4 C_2),AND(d&gt;V_5 C_1,d&lt;V_5 C_2),AND(d&gt;V_6 C_1,d&lt;V_6 C_2)),d,0)</f>
        <v>0</v>
      </c>
    </row>
    <row r="94" spans="4:7" ht="15.75" customHeight="1" x14ac:dyDescent="0.2">
      <c r="D94" s="141"/>
      <c r="E94" s="204">
        <f t="shared" si="1"/>
        <v>43007</v>
      </c>
      <c r="F94" s="142"/>
      <c r="G94" s="202">
        <f>IF(OR(AND(d&gt;V_1 C_1,d&lt;V_1 C_2),AND(d&gt;V_2 C_1,d&lt;V_2 C_2),AND(d&gt;V_3 C_1,d&lt;V_3 C_2),AND(d&gt;V_4 C_1,d&lt;V_4 C_2),AND(d&gt;V_5 C_1,d&lt;V_5 C_2),AND(d&gt;V_6 C_1,d&lt;V_6 C_2)),d,0)</f>
        <v>0</v>
      </c>
    </row>
    <row r="95" spans="4:7" ht="15.75" customHeight="1" x14ac:dyDescent="0.2">
      <c r="D95" s="141"/>
      <c r="E95" s="204">
        <f t="shared" si="1"/>
        <v>43008</v>
      </c>
      <c r="F95" s="142"/>
      <c r="G95" s="202">
        <f>IF(OR(AND(d&gt;V_1 C_1,d&lt;V_1 C_2),AND(d&gt;V_2 C_1,d&lt;V_2 C_2),AND(d&gt;V_3 C_1,d&lt;V_3 C_2),AND(d&gt;V_4 C_1,d&lt;V_4 C_2),AND(d&gt;V_5 C_1,d&lt;V_5 C_2),AND(d&gt;V_6 C_1,d&lt;V_6 C_2)),d,0)</f>
        <v>0</v>
      </c>
    </row>
    <row r="96" spans="4:7" ht="15.75" customHeight="1" x14ac:dyDescent="0.2">
      <c r="D96" s="141"/>
      <c r="E96" s="204">
        <f t="shared" si="1"/>
        <v>43009</v>
      </c>
      <c r="F96" s="142"/>
      <c r="G96" s="202">
        <f>IF(OR(AND(d&gt;V_1 C_1,d&lt;V_1 C_2),AND(d&gt;V_2 C_1,d&lt;V_2 C_2),AND(d&gt;V_3 C_1,d&lt;V_3 C_2),AND(d&gt;V_4 C_1,d&lt;V_4 C_2),AND(d&gt;V_5 C_1,d&lt;V_5 C_2),AND(d&gt;V_6 C_1,d&lt;V_6 C_2)),d,0)</f>
        <v>0</v>
      </c>
    </row>
    <row r="97" spans="4:7" ht="15.75" customHeight="1" x14ac:dyDescent="0.2">
      <c r="D97" s="141"/>
      <c r="E97" s="204">
        <f t="shared" si="1"/>
        <v>43010</v>
      </c>
      <c r="F97" s="142"/>
      <c r="G97" s="202">
        <f>IF(OR(AND(d&gt;V_1 C_1,d&lt;V_1 C_2),AND(d&gt;V_2 C_1,d&lt;V_2 C_2),AND(d&gt;V_3 C_1,d&lt;V_3 C_2),AND(d&gt;V_4 C_1,d&lt;V_4 C_2),AND(d&gt;V_5 C_1,d&lt;V_5 C_2),AND(d&gt;V_6 C_1,d&lt;V_6 C_2)),d,0)</f>
        <v>0</v>
      </c>
    </row>
    <row r="98" spans="4:7" ht="15.75" customHeight="1" x14ac:dyDescent="0.2">
      <c r="D98" s="141"/>
      <c r="E98" s="204">
        <f t="shared" si="1"/>
        <v>43011</v>
      </c>
      <c r="F98" s="142"/>
      <c r="G98" s="202">
        <f>IF(OR(AND(d&gt;V_1 C_1,d&lt;V_1 C_2),AND(d&gt;V_2 C_1,d&lt;V_2 C_2),AND(d&gt;V_3 C_1,d&lt;V_3 C_2),AND(d&gt;V_4 C_1,d&lt;V_4 C_2),AND(d&gt;V_5 C_1,d&lt;V_5 C_2),AND(d&gt;V_6 C_1,d&lt;V_6 C_2)),d,0)</f>
        <v>0</v>
      </c>
    </row>
    <row r="99" spans="4:7" ht="15.75" customHeight="1" x14ac:dyDescent="0.2">
      <c r="D99" s="141"/>
      <c r="E99" s="204">
        <f t="shared" si="1"/>
        <v>43012</v>
      </c>
      <c r="F99" s="142"/>
      <c r="G99" s="202">
        <f>IF(OR(AND(d&gt;V_1 C_1,d&lt;V_1 C_2),AND(d&gt;V_2 C_1,d&lt;V_2 C_2),AND(d&gt;V_3 C_1,d&lt;V_3 C_2),AND(d&gt;V_4 C_1,d&lt;V_4 C_2),AND(d&gt;V_5 C_1,d&lt;V_5 C_2),AND(d&gt;V_6 C_1,d&lt;V_6 C_2)),d,0)</f>
        <v>0</v>
      </c>
    </row>
    <row r="100" spans="4:7" ht="15.75" customHeight="1" x14ac:dyDescent="0.2">
      <c r="D100" s="141"/>
      <c r="E100" s="204">
        <f t="shared" si="1"/>
        <v>43013</v>
      </c>
      <c r="F100" s="142"/>
      <c r="G100" s="202">
        <f>IF(OR(AND(d&gt;V_1 C_1,d&lt;V_1 C_2),AND(d&gt;V_2 C_1,d&lt;V_2 C_2),AND(d&gt;V_3 C_1,d&lt;V_3 C_2),AND(d&gt;V_4 C_1,d&lt;V_4 C_2),AND(d&gt;V_5 C_1,d&lt;V_5 C_2),AND(d&gt;V_6 C_1,d&lt;V_6 C_2)),d,0)</f>
        <v>0</v>
      </c>
    </row>
    <row r="101" spans="4:7" ht="15.75" customHeight="1" x14ac:dyDescent="0.2">
      <c r="D101" s="141"/>
      <c r="E101" s="204">
        <f t="shared" si="1"/>
        <v>43014</v>
      </c>
      <c r="F101" s="142"/>
      <c r="G101" s="202">
        <f>IF(OR(AND(d&gt;V_1 C_1,d&lt;V_1 C_2),AND(d&gt;V_2 C_1,d&lt;V_2 C_2),AND(d&gt;V_3 C_1,d&lt;V_3 C_2),AND(d&gt;V_4 C_1,d&lt;V_4 C_2),AND(d&gt;V_5 C_1,d&lt;V_5 C_2),AND(d&gt;V_6 C_1,d&lt;V_6 C_2)),d,0)</f>
        <v>0</v>
      </c>
    </row>
    <row r="102" spans="4:7" ht="15.75" customHeight="1" x14ac:dyDescent="0.2">
      <c r="D102" s="141"/>
      <c r="E102" s="204">
        <f t="shared" si="1"/>
        <v>43015</v>
      </c>
      <c r="F102" s="142"/>
      <c r="G102" s="202">
        <f>IF(OR(AND(d&gt;V_1 C_1,d&lt;V_1 C_2),AND(d&gt;V_2 C_1,d&lt;V_2 C_2),AND(d&gt;V_3 C_1,d&lt;V_3 C_2),AND(d&gt;V_4 C_1,d&lt;V_4 C_2),AND(d&gt;V_5 C_1,d&lt;V_5 C_2),AND(d&gt;V_6 C_1,d&lt;V_6 C_2)),d,0)</f>
        <v>0</v>
      </c>
    </row>
    <row r="103" spans="4:7" ht="15.75" customHeight="1" x14ac:dyDescent="0.2">
      <c r="D103" s="141"/>
      <c r="E103" s="204">
        <f t="shared" si="1"/>
        <v>43016</v>
      </c>
      <c r="F103" s="142"/>
      <c r="G103" s="202">
        <f>IF(OR(AND(d&gt;V_1 C_1,d&lt;V_1 C_2),AND(d&gt;V_2 C_1,d&lt;V_2 C_2),AND(d&gt;V_3 C_1,d&lt;V_3 C_2),AND(d&gt;V_4 C_1,d&lt;V_4 C_2),AND(d&gt;V_5 C_1,d&lt;V_5 C_2),AND(d&gt;V_6 C_1,d&lt;V_6 C_2)),d,0)</f>
        <v>0</v>
      </c>
    </row>
    <row r="104" spans="4:7" ht="15.75" customHeight="1" x14ac:dyDescent="0.2">
      <c r="D104" s="141"/>
      <c r="E104" s="204">
        <f t="shared" si="1"/>
        <v>43017</v>
      </c>
      <c r="F104" s="142"/>
      <c r="G104" s="202">
        <f>IF(OR(AND(d&gt;V_1 C_1,d&lt;V_1 C_2),AND(d&gt;V_2 C_1,d&lt;V_2 C_2),AND(d&gt;V_3 C_1,d&lt;V_3 C_2),AND(d&gt;V_4 C_1,d&lt;V_4 C_2),AND(d&gt;V_5 C_1,d&lt;V_5 C_2),AND(d&gt;V_6 C_1,d&lt;V_6 C_2)),d,0)</f>
        <v>0</v>
      </c>
    </row>
    <row r="105" spans="4:7" ht="15.75" customHeight="1" x14ac:dyDescent="0.2">
      <c r="D105" s="141"/>
      <c r="E105" s="204">
        <f t="shared" si="1"/>
        <v>43018</v>
      </c>
      <c r="F105" s="142"/>
      <c r="G105" s="202">
        <f>IF(OR(AND(d&gt;V_1 C_1,d&lt;V_1 C_2),AND(d&gt;V_2 C_1,d&lt;V_2 C_2),AND(d&gt;V_3 C_1,d&lt;V_3 C_2),AND(d&gt;V_4 C_1,d&lt;V_4 C_2),AND(d&gt;V_5 C_1,d&lt;V_5 C_2),AND(d&gt;V_6 C_1,d&lt;V_6 C_2)),d,0)</f>
        <v>0</v>
      </c>
    </row>
    <row r="106" spans="4:7" ht="15.75" customHeight="1" x14ac:dyDescent="0.2">
      <c r="D106" s="141"/>
      <c r="E106" s="204">
        <f t="shared" si="1"/>
        <v>43019</v>
      </c>
      <c r="F106" s="142"/>
      <c r="G106" s="202">
        <f>IF(OR(AND(d&gt;V_1 C_1,d&lt;V_1 C_2),AND(d&gt;V_2 C_1,d&lt;V_2 C_2),AND(d&gt;V_3 C_1,d&lt;V_3 C_2),AND(d&gt;V_4 C_1,d&lt;V_4 C_2),AND(d&gt;V_5 C_1,d&lt;V_5 C_2),AND(d&gt;V_6 C_1,d&lt;V_6 C_2)),d,0)</f>
        <v>0</v>
      </c>
    </row>
    <row r="107" spans="4:7" ht="15.75" customHeight="1" x14ac:dyDescent="0.2">
      <c r="D107" s="141"/>
      <c r="E107" s="204">
        <f t="shared" si="1"/>
        <v>43020</v>
      </c>
      <c r="F107" s="142"/>
      <c r="G107" s="202">
        <f>IF(OR(AND(d&gt;V_1 C_1,d&lt;V_1 C_2),AND(d&gt;V_2 C_1,d&lt;V_2 C_2),AND(d&gt;V_3 C_1,d&lt;V_3 C_2),AND(d&gt;V_4 C_1,d&lt;V_4 C_2),AND(d&gt;V_5 C_1,d&lt;V_5 C_2),AND(d&gt;V_6 C_1,d&lt;V_6 C_2)),d,0)</f>
        <v>0</v>
      </c>
    </row>
    <row r="108" spans="4:7" ht="15.75" customHeight="1" x14ac:dyDescent="0.2">
      <c r="D108" s="141"/>
      <c r="E108" s="204">
        <f t="shared" si="1"/>
        <v>43021</v>
      </c>
      <c r="F108" s="142"/>
      <c r="G108" s="202">
        <f>IF(OR(AND(d&gt;V_1 C_1,d&lt;V_1 C_2),AND(d&gt;V_2 C_1,d&lt;V_2 C_2),AND(d&gt;V_3 C_1,d&lt;V_3 C_2),AND(d&gt;V_4 C_1,d&lt;V_4 C_2),AND(d&gt;V_5 C_1,d&lt;V_5 C_2),AND(d&gt;V_6 C_1,d&lt;V_6 C_2)),d,0)</f>
        <v>0</v>
      </c>
    </row>
    <row r="109" spans="4:7" ht="15.75" customHeight="1" x14ac:dyDescent="0.2">
      <c r="D109" s="141"/>
      <c r="E109" s="204">
        <f t="shared" si="1"/>
        <v>43022</v>
      </c>
      <c r="F109" s="142"/>
      <c r="G109" s="202">
        <f>IF(OR(AND(d&gt;V_1 C_1,d&lt;V_1 C_2),AND(d&gt;V_2 C_1,d&lt;V_2 C_2),AND(d&gt;V_3 C_1,d&lt;V_3 C_2),AND(d&gt;V_4 C_1,d&lt;V_4 C_2),AND(d&gt;V_5 C_1,d&lt;V_5 C_2),AND(d&gt;V_6 C_1,d&lt;V_6 C_2)),d,0)</f>
        <v>0</v>
      </c>
    </row>
    <row r="110" spans="4:7" ht="15.75" customHeight="1" x14ac:dyDescent="0.2">
      <c r="D110" s="141"/>
      <c r="E110" s="204">
        <f t="shared" si="1"/>
        <v>43023</v>
      </c>
      <c r="F110" s="142"/>
      <c r="G110" s="202">
        <f>IF(OR(AND(d&gt;V_1 C_1,d&lt;V_1 C_2),AND(d&gt;V_2 C_1,d&lt;V_2 C_2),AND(d&gt;V_3 C_1,d&lt;V_3 C_2),AND(d&gt;V_4 C_1,d&lt;V_4 C_2),AND(d&gt;V_5 C_1,d&lt;V_5 C_2),AND(d&gt;V_6 C_1,d&lt;V_6 C_2)),d,0)</f>
        <v>0</v>
      </c>
    </row>
    <row r="111" spans="4:7" ht="15.75" customHeight="1" x14ac:dyDescent="0.2">
      <c r="D111" s="141"/>
      <c r="E111" s="204">
        <f t="shared" si="1"/>
        <v>43024</v>
      </c>
      <c r="F111" s="142"/>
      <c r="G111" s="202">
        <f>IF(OR(AND(d&gt;V_1 C_1,d&lt;V_1 C_2),AND(d&gt;V_2 C_1,d&lt;V_2 C_2),AND(d&gt;V_3 C_1,d&lt;V_3 C_2),AND(d&gt;V_4 C_1,d&lt;V_4 C_2),AND(d&gt;V_5 C_1,d&lt;V_5 C_2),AND(d&gt;V_6 C_1,d&lt;V_6 C_2)),d,0)</f>
        <v>0</v>
      </c>
    </row>
    <row r="112" spans="4:7" ht="15.75" customHeight="1" x14ac:dyDescent="0.2">
      <c r="D112" s="141"/>
      <c r="E112" s="204">
        <f t="shared" si="1"/>
        <v>43025</v>
      </c>
      <c r="F112" s="142"/>
      <c r="G112" s="202">
        <f>IF(OR(AND(d&gt;V_1 C_1,d&lt;V_1 C_2),AND(d&gt;V_2 C_1,d&lt;V_2 C_2),AND(d&gt;V_3 C_1,d&lt;V_3 C_2),AND(d&gt;V_4 C_1,d&lt;V_4 C_2),AND(d&gt;V_5 C_1,d&lt;V_5 C_2),AND(d&gt;V_6 C_1,d&lt;V_6 C_2)),d,0)</f>
        <v>0</v>
      </c>
    </row>
    <row r="113" spans="4:7" ht="15.75" customHeight="1" x14ac:dyDescent="0.2">
      <c r="D113" s="141"/>
      <c r="E113" s="204">
        <f t="shared" si="1"/>
        <v>43026</v>
      </c>
      <c r="F113" s="142"/>
      <c r="G113" s="202">
        <f>IF(OR(AND(d&gt;V_1 C_1,d&lt;V_1 C_2),AND(d&gt;V_2 C_1,d&lt;V_2 C_2),AND(d&gt;V_3 C_1,d&lt;V_3 C_2),AND(d&gt;V_4 C_1,d&lt;V_4 C_2),AND(d&gt;V_5 C_1,d&lt;V_5 C_2),AND(d&gt;V_6 C_1,d&lt;V_6 C_2)),d,0)</f>
        <v>0</v>
      </c>
    </row>
    <row r="114" spans="4:7" ht="15.75" customHeight="1" x14ac:dyDescent="0.2">
      <c r="D114" s="141"/>
      <c r="E114" s="204">
        <f t="shared" si="1"/>
        <v>43027</v>
      </c>
      <c r="F114" s="142"/>
      <c r="G114" s="202">
        <f>IF(OR(AND(d&gt;V_1 C_1,d&lt;V_1 C_2),AND(d&gt;V_2 C_1,d&lt;V_2 C_2),AND(d&gt;V_3 C_1,d&lt;V_3 C_2),AND(d&gt;V_4 C_1,d&lt;V_4 C_2),AND(d&gt;V_5 C_1,d&lt;V_5 C_2),AND(d&gt;V_6 C_1,d&lt;V_6 C_2)),d,0)</f>
        <v>0</v>
      </c>
    </row>
    <row r="115" spans="4:7" ht="15.75" customHeight="1" x14ac:dyDescent="0.2">
      <c r="D115" s="141"/>
      <c r="E115" s="204">
        <f t="shared" si="1"/>
        <v>43028</v>
      </c>
      <c r="F115" s="142"/>
      <c r="G115" s="202">
        <f>IF(OR(AND(d&gt;V_1 C_1,d&lt;V_1 C_2),AND(d&gt;V_2 C_1,d&lt;V_2 C_2),AND(d&gt;V_3 C_1,d&lt;V_3 C_2),AND(d&gt;V_4 C_1,d&lt;V_4 C_2),AND(d&gt;V_5 C_1,d&lt;V_5 C_2),AND(d&gt;V_6 C_1,d&lt;V_6 C_2)),d,0)</f>
        <v>0</v>
      </c>
    </row>
    <row r="116" spans="4:7" ht="15.75" customHeight="1" x14ac:dyDescent="0.2">
      <c r="D116" s="141"/>
      <c r="E116" s="204">
        <f t="shared" si="1"/>
        <v>43029</v>
      </c>
      <c r="F116" s="142"/>
      <c r="G116" s="202">
        <f>IF(OR(AND(d&gt;V_1 C_1,d&lt;V_1 C_2),AND(d&gt;V_2 C_1,d&lt;V_2 C_2),AND(d&gt;V_3 C_1,d&lt;V_3 C_2),AND(d&gt;V_4 C_1,d&lt;V_4 C_2),AND(d&gt;V_5 C_1,d&lt;V_5 C_2),AND(d&gt;V_6 C_1,d&lt;V_6 C_2)),d,0)</f>
        <v>0</v>
      </c>
    </row>
    <row r="117" spans="4:7" ht="15.75" customHeight="1" x14ac:dyDescent="0.2">
      <c r="D117" s="141"/>
      <c r="E117" s="204">
        <f t="shared" si="1"/>
        <v>43030</v>
      </c>
      <c r="F117" s="142"/>
      <c r="G117" s="202">
        <f>IF(OR(AND(d&gt;V_1 C_1,d&lt;V_1 C_2),AND(d&gt;V_2 C_1,d&lt;V_2 C_2),AND(d&gt;V_3 C_1,d&lt;V_3 C_2),AND(d&gt;V_4 C_1,d&lt;V_4 C_2),AND(d&gt;V_5 C_1,d&lt;V_5 C_2),AND(d&gt;V_6 C_1,d&lt;V_6 C_2)),d,0)</f>
        <v>43030</v>
      </c>
    </row>
    <row r="118" spans="4:7" ht="15.75" customHeight="1" x14ac:dyDescent="0.2">
      <c r="D118" s="141"/>
      <c r="E118" s="204">
        <f t="shared" si="1"/>
        <v>43031</v>
      </c>
      <c r="F118" s="142"/>
      <c r="G118" s="202">
        <f>IF(OR(AND(d&gt;V_1 C_1,d&lt;V_1 C_2),AND(d&gt;V_2 C_1,d&lt;V_2 C_2),AND(d&gt;V_3 C_1,d&lt;V_3 C_2),AND(d&gt;V_4 C_1,d&lt;V_4 C_2),AND(d&gt;V_5 C_1,d&lt;V_5 C_2),AND(d&gt;V_6 C_1,d&lt;V_6 C_2)),d,0)</f>
        <v>43031</v>
      </c>
    </row>
    <row r="119" spans="4:7" ht="15.75" customHeight="1" x14ac:dyDescent="0.2">
      <c r="D119" s="141"/>
      <c r="E119" s="204">
        <f t="shared" si="1"/>
        <v>43032</v>
      </c>
      <c r="F119" s="142"/>
      <c r="G119" s="202">
        <f>IF(OR(AND(d&gt;V_1 C_1,d&lt;V_1 C_2),AND(d&gt;V_2 C_1,d&lt;V_2 C_2),AND(d&gt;V_3 C_1,d&lt;V_3 C_2),AND(d&gt;V_4 C_1,d&lt;V_4 C_2),AND(d&gt;V_5 C_1,d&lt;V_5 C_2),AND(d&gt;V_6 C_1,d&lt;V_6 C_2)),d,0)</f>
        <v>43032</v>
      </c>
    </row>
    <row r="120" spans="4:7" ht="15.75" customHeight="1" x14ac:dyDescent="0.2">
      <c r="D120" s="141"/>
      <c r="E120" s="204">
        <f t="shared" si="1"/>
        <v>43033</v>
      </c>
      <c r="F120" s="142"/>
      <c r="G120" s="202">
        <f>IF(OR(AND(d&gt;V_1 C_1,d&lt;V_1 C_2),AND(d&gt;V_2 C_1,d&lt;V_2 C_2),AND(d&gt;V_3 C_1,d&lt;V_3 C_2),AND(d&gt;V_4 C_1,d&lt;V_4 C_2),AND(d&gt;V_5 C_1,d&lt;V_5 C_2),AND(d&gt;V_6 C_1,d&lt;V_6 C_2)),d,0)</f>
        <v>43033</v>
      </c>
    </row>
    <row r="121" spans="4:7" ht="15.75" customHeight="1" x14ac:dyDescent="0.2">
      <c r="D121" s="141"/>
      <c r="E121" s="204">
        <f t="shared" si="1"/>
        <v>43034</v>
      </c>
      <c r="F121" s="142"/>
      <c r="G121" s="202">
        <f>IF(OR(AND(d&gt;V_1 C_1,d&lt;V_1 C_2),AND(d&gt;V_2 C_1,d&lt;V_2 C_2),AND(d&gt;V_3 C_1,d&lt;V_3 C_2),AND(d&gt;V_4 C_1,d&lt;V_4 C_2),AND(d&gt;V_5 C_1,d&lt;V_5 C_2),AND(d&gt;V_6 C_1,d&lt;V_6 C_2)),d,0)</f>
        <v>43034</v>
      </c>
    </row>
    <row r="122" spans="4:7" ht="15.75" customHeight="1" x14ac:dyDescent="0.2">
      <c r="D122" s="141"/>
      <c r="E122" s="204">
        <f t="shared" si="1"/>
        <v>43035</v>
      </c>
      <c r="F122" s="142"/>
      <c r="G122" s="202">
        <f>IF(OR(AND(d&gt;V_1 C_1,d&lt;V_1 C_2),AND(d&gt;V_2 C_1,d&lt;V_2 C_2),AND(d&gt;V_3 C_1,d&lt;V_3 C_2),AND(d&gt;V_4 C_1,d&lt;V_4 C_2),AND(d&gt;V_5 C_1,d&lt;V_5 C_2),AND(d&gt;V_6 C_1,d&lt;V_6 C_2)),d,0)</f>
        <v>43035</v>
      </c>
    </row>
    <row r="123" spans="4:7" ht="15.75" customHeight="1" x14ac:dyDescent="0.2">
      <c r="D123" s="141"/>
      <c r="E123" s="204">
        <f t="shared" si="1"/>
        <v>43036</v>
      </c>
      <c r="F123" s="142"/>
      <c r="G123" s="202">
        <f>IF(OR(AND(d&gt;V_1 C_1,d&lt;V_1 C_2),AND(d&gt;V_2 C_1,d&lt;V_2 C_2),AND(d&gt;V_3 C_1,d&lt;V_3 C_2),AND(d&gt;V_4 C_1,d&lt;V_4 C_2),AND(d&gt;V_5 C_1,d&lt;V_5 C_2),AND(d&gt;V_6 C_1,d&lt;V_6 C_2)),d,0)</f>
        <v>43036</v>
      </c>
    </row>
    <row r="124" spans="4:7" ht="15.75" customHeight="1" x14ac:dyDescent="0.2">
      <c r="D124" s="141"/>
      <c r="E124" s="204">
        <f t="shared" si="1"/>
        <v>43037</v>
      </c>
      <c r="F124" s="142"/>
      <c r="G124" s="202">
        <f>IF(OR(AND(d&gt;V_1 C_1,d&lt;V_1 C_2),AND(d&gt;V_2 C_1,d&lt;V_2 C_2),AND(d&gt;V_3 C_1,d&lt;V_3 C_2),AND(d&gt;V_4 C_1,d&lt;V_4 C_2),AND(d&gt;V_5 C_1,d&lt;V_5 C_2),AND(d&gt;V_6 C_1,d&lt;V_6 C_2)),d,0)</f>
        <v>43037</v>
      </c>
    </row>
    <row r="125" spans="4:7" ht="15.75" customHeight="1" x14ac:dyDescent="0.2">
      <c r="D125" s="141"/>
      <c r="E125" s="204">
        <f t="shared" si="1"/>
        <v>43038</v>
      </c>
      <c r="F125" s="142"/>
      <c r="G125" s="202">
        <f>IF(OR(AND(d&gt;V_1 C_1,d&lt;V_1 C_2),AND(d&gt;V_2 C_1,d&lt;V_2 C_2),AND(d&gt;V_3 C_1,d&lt;V_3 C_2),AND(d&gt;V_4 C_1,d&lt;V_4 C_2),AND(d&gt;V_5 C_1,d&lt;V_5 C_2),AND(d&gt;V_6 C_1,d&lt;V_6 C_2)),d,0)</f>
        <v>43038</v>
      </c>
    </row>
    <row r="126" spans="4:7" ht="15.75" customHeight="1" x14ac:dyDescent="0.2">
      <c r="D126" s="141"/>
      <c r="E126" s="204">
        <f t="shared" si="1"/>
        <v>43039</v>
      </c>
      <c r="F126" s="142"/>
      <c r="G126" s="202">
        <f>IF(OR(AND(d&gt;V_1 C_1,d&lt;V_1 C_2),AND(d&gt;V_2 C_1,d&lt;V_2 C_2),AND(d&gt;V_3 C_1,d&lt;V_3 C_2),AND(d&gt;V_4 C_1,d&lt;V_4 C_2),AND(d&gt;V_5 C_1,d&lt;V_5 C_2),AND(d&gt;V_6 C_1,d&lt;V_6 C_2)),d,0)</f>
        <v>43039</v>
      </c>
    </row>
    <row r="127" spans="4:7" ht="15.75" customHeight="1" x14ac:dyDescent="0.2">
      <c r="D127" s="141"/>
      <c r="E127" s="204">
        <f t="shared" si="1"/>
        <v>43040</v>
      </c>
      <c r="F127" s="142"/>
      <c r="G127" s="202">
        <f>IF(OR(AND(d&gt;V_1 C_1,d&lt;V_1 C_2),AND(d&gt;V_2 C_1,d&lt;V_2 C_2),AND(d&gt;V_3 C_1,d&lt;V_3 C_2),AND(d&gt;V_4 C_1,d&lt;V_4 C_2),AND(d&gt;V_5 C_1,d&lt;V_5 C_2),AND(d&gt;V_6 C_1,d&lt;V_6 C_2)),d,0)</f>
        <v>43040</v>
      </c>
    </row>
    <row r="128" spans="4:7" ht="15.75" customHeight="1" x14ac:dyDescent="0.2">
      <c r="D128" s="141"/>
      <c r="E128" s="204">
        <f t="shared" si="1"/>
        <v>43041</v>
      </c>
      <c r="F128" s="142"/>
      <c r="G128" s="202">
        <f>IF(OR(AND(d&gt;V_1 C_1,d&lt;V_1 C_2),AND(d&gt;V_2 C_1,d&lt;V_2 C_2),AND(d&gt;V_3 C_1,d&lt;V_3 C_2),AND(d&gt;V_4 C_1,d&lt;V_4 C_2),AND(d&gt;V_5 C_1,d&lt;V_5 C_2),AND(d&gt;V_6 C_1,d&lt;V_6 C_2)),d,0)</f>
        <v>43041</v>
      </c>
    </row>
    <row r="129" spans="4:7" ht="15.75" customHeight="1" x14ac:dyDescent="0.2">
      <c r="D129" s="141"/>
      <c r="E129" s="204">
        <f t="shared" si="1"/>
        <v>43042</v>
      </c>
      <c r="F129" s="142"/>
      <c r="G129" s="202">
        <f>IF(OR(AND(d&gt;V_1 C_1,d&lt;V_1 C_2),AND(d&gt;V_2 C_1,d&lt;V_2 C_2),AND(d&gt;V_3 C_1,d&lt;V_3 C_2),AND(d&gt;V_4 C_1,d&lt;V_4 C_2),AND(d&gt;V_5 C_1,d&lt;V_5 C_2),AND(d&gt;V_6 C_1,d&lt;V_6 C_2)),d,0)</f>
        <v>43042</v>
      </c>
    </row>
    <row r="130" spans="4:7" ht="15.75" customHeight="1" x14ac:dyDescent="0.2">
      <c r="D130" s="141"/>
      <c r="E130" s="204">
        <f t="shared" si="1"/>
        <v>43043</v>
      </c>
      <c r="F130" s="142"/>
      <c r="G130" s="202">
        <f>IF(OR(AND(d&gt;V_1 C_1,d&lt;V_1 C_2),AND(d&gt;V_2 C_1,d&lt;V_2 C_2),AND(d&gt;V_3 C_1,d&lt;V_3 C_2),AND(d&gt;V_4 C_1,d&lt;V_4 C_2),AND(d&gt;V_5 C_1,d&lt;V_5 C_2),AND(d&gt;V_6 C_1,d&lt;V_6 C_2)),d,0)</f>
        <v>43043</v>
      </c>
    </row>
    <row r="131" spans="4:7" ht="15.75" customHeight="1" x14ac:dyDescent="0.2">
      <c r="D131" s="141"/>
      <c r="E131" s="204">
        <f t="shared" si="1"/>
        <v>43044</v>
      </c>
      <c r="F131" s="142"/>
      <c r="G131" s="202">
        <f>IF(OR(AND(d&gt;V_1 C_1,d&lt;V_1 C_2),AND(d&gt;V_2 C_1,d&lt;V_2 C_2),AND(d&gt;V_3 C_1,d&lt;V_3 C_2),AND(d&gt;V_4 C_1,d&lt;V_4 C_2),AND(d&gt;V_5 C_1,d&lt;V_5 C_2),AND(d&gt;V_6 C_1,d&lt;V_6 C_2)),d,0)</f>
        <v>43044</v>
      </c>
    </row>
    <row r="132" spans="4:7" ht="15.75" customHeight="1" x14ac:dyDescent="0.2">
      <c r="D132" s="141"/>
      <c r="E132" s="204">
        <f t="shared" si="1"/>
        <v>43045</v>
      </c>
      <c r="F132" s="142"/>
      <c r="G132" s="202">
        <f>IF(OR(AND(d&gt;V_1 C_1,d&lt;V_1 C_2),AND(d&gt;V_2 C_1,d&lt;V_2 C_2),AND(d&gt;V_3 C_1,d&lt;V_3 C_2),AND(d&gt;V_4 C_1,d&lt;V_4 C_2),AND(d&gt;V_5 C_1,d&lt;V_5 C_2),AND(d&gt;V_6 C_1,d&lt;V_6 C_2)),d,0)</f>
        <v>0</v>
      </c>
    </row>
    <row r="133" spans="4:7" ht="15.75" customHeight="1" x14ac:dyDescent="0.2">
      <c r="D133" s="141"/>
      <c r="E133" s="204">
        <f t="shared" si="1"/>
        <v>43046</v>
      </c>
      <c r="F133" s="142"/>
      <c r="G133" s="202">
        <f>IF(OR(AND(d&gt;V_1 C_1,d&lt;V_1 C_2),AND(d&gt;V_2 C_1,d&lt;V_2 C_2),AND(d&gt;V_3 C_1,d&lt;V_3 C_2),AND(d&gt;V_4 C_1,d&lt;V_4 C_2),AND(d&gt;V_5 C_1,d&lt;V_5 C_2),AND(d&gt;V_6 C_1,d&lt;V_6 C_2)),d,0)</f>
        <v>0</v>
      </c>
    </row>
    <row r="134" spans="4:7" ht="15.75" customHeight="1" x14ac:dyDescent="0.2">
      <c r="D134" s="141"/>
      <c r="E134" s="204">
        <f t="shared" si="1"/>
        <v>43047</v>
      </c>
      <c r="F134" s="142"/>
      <c r="G134" s="202">
        <f>IF(OR(AND(d&gt;V_1 C_1,d&lt;V_1 C_2),AND(d&gt;V_2 C_1,d&lt;V_2 C_2),AND(d&gt;V_3 C_1,d&lt;V_3 C_2),AND(d&gt;V_4 C_1,d&lt;V_4 C_2),AND(d&gt;V_5 C_1,d&lt;V_5 C_2),AND(d&gt;V_6 C_1,d&lt;V_6 C_2)),d,0)</f>
        <v>0</v>
      </c>
    </row>
    <row r="135" spans="4:7" ht="15.75" customHeight="1" x14ac:dyDescent="0.2">
      <c r="D135" s="141"/>
      <c r="E135" s="204">
        <f t="shared" si="1"/>
        <v>43048</v>
      </c>
      <c r="F135" s="142"/>
      <c r="G135" s="202">
        <f>IF(OR(AND(d&gt;V_1 C_1,d&lt;V_1 C_2),AND(d&gt;V_2 C_1,d&lt;V_2 C_2),AND(d&gt;V_3 C_1,d&lt;V_3 C_2),AND(d&gt;V_4 C_1,d&lt;V_4 C_2),AND(d&gt;V_5 C_1,d&lt;V_5 C_2),AND(d&gt;V_6 C_1,d&lt;V_6 C_2)),d,0)</f>
        <v>0</v>
      </c>
    </row>
    <row r="136" spans="4:7" ht="15.75" customHeight="1" x14ac:dyDescent="0.2">
      <c r="D136" s="141"/>
      <c r="E136" s="204">
        <f t="shared" si="1"/>
        <v>43049</v>
      </c>
      <c r="F136" s="142"/>
      <c r="G136" s="202">
        <f>IF(OR(AND(d&gt;V_1 C_1,d&lt;V_1 C_2),AND(d&gt;V_2 C_1,d&lt;V_2 C_2),AND(d&gt;V_3 C_1,d&lt;V_3 C_2),AND(d&gt;V_4 C_1,d&lt;V_4 C_2),AND(d&gt;V_5 C_1,d&lt;V_5 C_2),AND(d&gt;V_6 C_1,d&lt;V_6 C_2)),d,0)</f>
        <v>0</v>
      </c>
    </row>
    <row r="137" spans="4:7" ht="15.75" customHeight="1" x14ac:dyDescent="0.2">
      <c r="D137" s="141"/>
      <c r="E137" s="204">
        <f t="shared" si="1"/>
        <v>43050</v>
      </c>
      <c r="F137" s="142"/>
      <c r="G137" s="202">
        <f>IF(OR(AND(d&gt;V_1 C_1,d&lt;V_1 C_2),AND(d&gt;V_2 C_1,d&lt;V_2 C_2),AND(d&gt;V_3 C_1,d&lt;V_3 C_2),AND(d&gt;V_4 C_1,d&lt;V_4 C_2),AND(d&gt;V_5 C_1,d&lt;V_5 C_2),AND(d&gt;V_6 C_1,d&lt;V_6 C_2)),d,0)</f>
        <v>0</v>
      </c>
    </row>
    <row r="138" spans="4:7" ht="15.75" customHeight="1" x14ac:dyDescent="0.2">
      <c r="D138" s="141"/>
      <c r="E138" s="204">
        <f t="shared" si="1"/>
        <v>43051</v>
      </c>
      <c r="F138" s="142"/>
      <c r="G138" s="202">
        <f>IF(OR(AND(d&gt;V_1 C_1,d&lt;V_1 C_2),AND(d&gt;V_2 C_1,d&lt;V_2 C_2),AND(d&gt;V_3 C_1,d&lt;V_3 C_2),AND(d&gt;V_4 C_1,d&lt;V_4 C_2),AND(d&gt;V_5 C_1,d&lt;V_5 C_2),AND(d&gt;V_6 C_1,d&lt;V_6 C_2)),d,0)</f>
        <v>0</v>
      </c>
    </row>
    <row r="139" spans="4:7" ht="15.75" customHeight="1" x14ac:dyDescent="0.2">
      <c r="D139" s="141"/>
      <c r="E139" s="204">
        <f t="shared" si="1"/>
        <v>43052</v>
      </c>
      <c r="F139" s="142"/>
      <c r="G139" s="202">
        <f>IF(OR(AND(d&gt;V_1 C_1,d&lt;V_1 C_2),AND(d&gt;V_2 C_1,d&lt;V_2 C_2),AND(d&gt;V_3 C_1,d&lt;V_3 C_2),AND(d&gt;V_4 C_1,d&lt;V_4 C_2),AND(d&gt;V_5 C_1,d&lt;V_5 C_2),AND(d&gt;V_6 C_1,d&lt;V_6 C_2)),d,0)</f>
        <v>0</v>
      </c>
    </row>
    <row r="140" spans="4:7" ht="15.75" customHeight="1" x14ac:dyDescent="0.2">
      <c r="D140" s="141"/>
      <c r="E140" s="204">
        <f t="shared" ref="E140:E203" si="2">E139+1</f>
        <v>43053</v>
      </c>
      <c r="F140" s="142"/>
      <c r="G140" s="202">
        <f>IF(OR(AND(d&gt;V_1 C_1,d&lt;V_1 C_2),AND(d&gt;V_2 C_1,d&lt;V_2 C_2),AND(d&gt;V_3 C_1,d&lt;V_3 C_2),AND(d&gt;V_4 C_1,d&lt;V_4 C_2),AND(d&gt;V_5 C_1,d&lt;V_5 C_2),AND(d&gt;V_6 C_1,d&lt;V_6 C_2)),d,0)</f>
        <v>0</v>
      </c>
    </row>
    <row r="141" spans="4:7" ht="15.75" customHeight="1" x14ac:dyDescent="0.2">
      <c r="D141" s="141"/>
      <c r="E141" s="204">
        <f t="shared" si="2"/>
        <v>43054</v>
      </c>
      <c r="F141" s="142"/>
      <c r="G141" s="202">
        <f>IF(OR(AND(d&gt;V_1 C_1,d&lt;V_1 C_2),AND(d&gt;V_2 C_1,d&lt;V_2 C_2),AND(d&gt;V_3 C_1,d&lt;V_3 C_2),AND(d&gt;V_4 C_1,d&lt;V_4 C_2),AND(d&gt;V_5 C_1,d&lt;V_5 C_2),AND(d&gt;V_6 C_1,d&lt;V_6 C_2)),d,0)</f>
        <v>0</v>
      </c>
    </row>
    <row r="142" spans="4:7" ht="15.75" customHeight="1" x14ac:dyDescent="0.2">
      <c r="D142" s="141"/>
      <c r="E142" s="204">
        <f t="shared" si="2"/>
        <v>43055</v>
      </c>
      <c r="F142" s="142"/>
      <c r="G142" s="202">
        <f>IF(OR(AND(d&gt;V_1 C_1,d&lt;V_1 C_2),AND(d&gt;V_2 C_1,d&lt;V_2 C_2),AND(d&gt;V_3 C_1,d&lt;V_3 C_2),AND(d&gt;V_4 C_1,d&lt;V_4 C_2),AND(d&gt;V_5 C_1,d&lt;V_5 C_2),AND(d&gt;V_6 C_1,d&lt;V_6 C_2)),d,0)</f>
        <v>0</v>
      </c>
    </row>
    <row r="143" spans="4:7" ht="15.75" customHeight="1" x14ac:dyDescent="0.2">
      <c r="D143" s="141"/>
      <c r="E143" s="204">
        <f t="shared" si="2"/>
        <v>43056</v>
      </c>
      <c r="F143" s="142"/>
      <c r="G143" s="202">
        <f>IF(OR(AND(d&gt;V_1 C_1,d&lt;V_1 C_2),AND(d&gt;V_2 C_1,d&lt;V_2 C_2),AND(d&gt;V_3 C_1,d&lt;V_3 C_2),AND(d&gt;V_4 C_1,d&lt;V_4 C_2),AND(d&gt;V_5 C_1,d&lt;V_5 C_2),AND(d&gt;V_6 C_1,d&lt;V_6 C_2)),d,0)</f>
        <v>0</v>
      </c>
    </row>
    <row r="144" spans="4:7" ht="15.75" customHeight="1" x14ac:dyDescent="0.2">
      <c r="D144" s="141"/>
      <c r="E144" s="204">
        <f t="shared" si="2"/>
        <v>43057</v>
      </c>
      <c r="F144" s="142"/>
      <c r="G144" s="202">
        <f>IF(OR(AND(d&gt;V_1 C_1,d&lt;V_1 C_2),AND(d&gt;V_2 C_1,d&lt;V_2 C_2),AND(d&gt;V_3 C_1,d&lt;V_3 C_2),AND(d&gt;V_4 C_1,d&lt;V_4 C_2),AND(d&gt;V_5 C_1,d&lt;V_5 C_2),AND(d&gt;V_6 C_1,d&lt;V_6 C_2)),d,0)</f>
        <v>0</v>
      </c>
    </row>
    <row r="145" spans="4:7" ht="15.75" customHeight="1" x14ac:dyDescent="0.2">
      <c r="D145" s="141"/>
      <c r="E145" s="204">
        <f t="shared" si="2"/>
        <v>43058</v>
      </c>
      <c r="F145" s="142"/>
      <c r="G145" s="202">
        <f>IF(OR(AND(d&gt;V_1 C_1,d&lt;V_1 C_2),AND(d&gt;V_2 C_1,d&lt;V_2 C_2),AND(d&gt;V_3 C_1,d&lt;V_3 C_2),AND(d&gt;V_4 C_1,d&lt;V_4 C_2),AND(d&gt;V_5 C_1,d&lt;V_5 C_2),AND(d&gt;V_6 C_1,d&lt;V_6 C_2)),d,0)</f>
        <v>0</v>
      </c>
    </row>
    <row r="146" spans="4:7" ht="15.75" customHeight="1" x14ac:dyDescent="0.2">
      <c r="D146" s="141"/>
      <c r="E146" s="204">
        <f t="shared" si="2"/>
        <v>43059</v>
      </c>
      <c r="F146" s="142"/>
      <c r="G146" s="202">
        <f>IF(OR(AND(d&gt;V_1 C_1,d&lt;V_1 C_2),AND(d&gt;V_2 C_1,d&lt;V_2 C_2),AND(d&gt;V_3 C_1,d&lt;V_3 C_2),AND(d&gt;V_4 C_1,d&lt;V_4 C_2),AND(d&gt;V_5 C_1,d&lt;V_5 C_2),AND(d&gt;V_6 C_1,d&lt;V_6 C_2)),d,0)</f>
        <v>0</v>
      </c>
    </row>
    <row r="147" spans="4:7" ht="15.75" customHeight="1" x14ac:dyDescent="0.2">
      <c r="D147" s="141"/>
      <c r="E147" s="204">
        <f t="shared" si="2"/>
        <v>43060</v>
      </c>
      <c r="F147" s="142"/>
      <c r="G147" s="202">
        <f>IF(OR(AND(d&gt;V_1 C_1,d&lt;V_1 C_2),AND(d&gt;V_2 C_1,d&lt;V_2 C_2),AND(d&gt;V_3 C_1,d&lt;V_3 C_2),AND(d&gt;V_4 C_1,d&lt;V_4 C_2),AND(d&gt;V_5 C_1,d&lt;V_5 C_2),AND(d&gt;V_6 C_1,d&lt;V_6 C_2)),d,0)</f>
        <v>0</v>
      </c>
    </row>
    <row r="148" spans="4:7" ht="15.75" customHeight="1" x14ac:dyDescent="0.2">
      <c r="D148" s="141"/>
      <c r="E148" s="204">
        <f t="shared" si="2"/>
        <v>43061</v>
      </c>
      <c r="F148" s="142"/>
      <c r="G148" s="202">
        <f>IF(OR(AND(d&gt;V_1 C_1,d&lt;V_1 C_2),AND(d&gt;V_2 C_1,d&lt;V_2 C_2),AND(d&gt;V_3 C_1,d&lt;V_3 C_2),AND(d&gt;V_4 C_1,d&lt;V_4 C_2),AND(d&gt;V_5 C_1,d&lt;V_5 C_2),AND(d&gt;V_6 C_1,d&lt;V_6 C_2)),d,0)</f>
        <v>0</v>
      </c>
    </row>
    <row r="149" spans="4:7" ht="15.75" customHeight="1" x14ac:dyDescent="0.2">
      <c r="D149" s="141"/>
      <c r="E149" s="204">
        <f t="shared" si="2"/>
        <v>43062</v>
      </c>
      <c r="F149" s="142"/>
      <c r="G149" s="202">
        <f>IF(OR(AND(d&gt;V_1 C_1,d&lt;V_1 C_2),AND(d&gt;V_2 C_1,d&lt;V_2 C_2),AND(d&gt;V_3 C_1,d&lt;V_3 C_2),AND(d&gt;V_4 C_1,d&lt;V_4 C_2),AND(d&gt;V_5 C_1,d&lt;V_5 C_2),AND(d&gt;V_6 C_1,d&lt;V_6 C_2)),d,0)</f>
        <v>0</v>
      </c>
    </row>
    <row r="150" spans="4:7" ht="15.75" customHeight="1" x14ac:dyDescent="0.2">
      <c r="D150" s="141"/>
      <c r="E150" s="204">
        <f t="shared" si="2"/>
        <v>43063</v>
      </c>
      <c r="F150" s="142"/>
      <c r="G150" s="202">
        <f>IF(OR(AND(d&gt;V_1 C_1,d&lt;V_1 C_2),AND(d&gt;V_2 C_1,d&lt;V_2 C_2),AND(d&gt;V_3 C_1,d&lt;V_3 C_2),AND(d&gt;V_4 C_1,d&lt;V_4 C_2),AND(d&gt;V_5 C_1,d&lt;V_5 C_2),AND(d&gt;V_6 C_1,d&lt;V_6 C_2)),d,0)</f>
        <v>0</v>
      </c>
    </row>
    <row r="151" spans="4:7" ht="15.75" customHeight="1" x14ac:dyDescent="0.2">
      <c r="D151" s="141"/>
      <c r="E151" s="204">
        <f t="shared" si="2"/>
        <v>43064</v>
      </c>
      <c r="F151" s="142"/>
      <c r="G151" s="202">
        <f>IF(OR(AND(d&gt;V_1 C_1,d&lt;V_1 C_2),AND(d&gt;V_2 C_1,d&lt;V_2 C_2),AND(d&gt;V_3 C_1,d&lt;V_3 C_2),AND(d&gt;V_4 C_1,d&lt;V_4 C_2),AND(d&gt;V_5 C_1,d&lt;V_5 C_2),AND(d&gt;V_6 C_1,d&lt;V_6 C_2)),d,0)</f>
        <v>0</v>
      </c>
    </row>
    <row r="152" spans="4:7" ht="15.75" customHeight="1" x14ac:dyDescent="0.2">
      <c r="D152" s="141"/>
      <c r="E152" s="204">
        <f t="shared" si="2"/>
        <v>43065</v>
      </c>
      <c r="F152" s="142"/>
      <c r="G152" s="202">
        <f>IF(OR(AND(d&gt;V_1 C_1,d&lt;V_1 C_2),AND(d&gt;V_2 C_1,d&lt;V_2 C_2),AND(d&gt;V_3 C_1,d&lt;V_3 C_2),AND(d&gt;V_4 C_1,d&lt;V_4 C_2),AND(d&gt;V_5 C_1,d&lt;V_5 C_2),AND(d&gt;V_6 C_1,d&lt;V_6 C_2)),d,0)</f>
        <v>0</v>
      </c>
    </row>
    <row r="153" spans="4:7" ht="15.75" customHeight="1" x14ac:dyDescent="0.2">
      <c r="D153" s="141"/>
      <c r="E153" s="204">
        <f t="shared" si="2"/>
        <v>43066</v>
      </c>
      <c r="F153" s="142"/>
      <c r="G153" s="202">
        <f>IF(OR(AND(d&gt;V_1 C_1,d&lt;V_1 C_2),AND(d&gt;V_2 C_1,d&lt;V_2 C_2),AND(d&gt;V_3 C_1,d&lt;V_3 C_2),AND(d&gt;V_4 C_1,d&lt;V_4 C_2),AND(d&gt;V_5 C_1,d&lt;V_5 C_2),AND(d&gt;V_6 C_1,d&lt;V_6 C_2)),d,0)</f>
        <v>0</v>
      </c>
    </row>
    <row r="154" spans="4:7" ht="15.75" customHeight="1" x14ac:dyDescent="0.2">
      <c r="D154" s="141"/>
      <c r="E154" s="204">
        <f t="shared" si="2"/>
        <v>43067</v>
      </c>
      <c r="F154" s="142"/>
      <c r="G154" s="202">
        <f>IF(OR(AND(d&gt;V_1 C_1,d&lt;V_1 C_2),AND(d&gt;V_2 C_1,d&lt;V_2 C_2),AND(d&gt;V_3 C_1,d&lt;V_3 C_2),AND(d&gt;V_4 C_1,d&lt;V_4 C_2),AND(d&gt;V_5 C_1,d&lt;V_5 C_2),AND(d&gt;V_6 C_1,d&lt;V_6 C_2)),d,0)</f>
        <v>0</v>
      </c>
    </row>
    <row r="155" spans="4:7" ht="15.75" customHeight="1" x14ac:dyDescent="0.2">
      <c r="D155" s="141"/>
      <c r="E155" s="204">
        <f t="shared" si="2"/>
        <v>43068</v>
      </c>
      <c r="F155" s="142"/>
      <c r="G155" s="202">
        <f>IF(OR(AND(d&gt;V_1 C_1,d&lt;V_1 C_2),AND(d&gt;V_2 C_1,d&lt;V_2 C_2),AND(d&gt;V_3 C_1,d&lt;V_3 C_2),AND(d&gt;V_4 C_1,d&lt;V_4 C_2),AND(d&gt;V_5 C_1,d&lt;V_5 C_2),AND(d&gt;V_6 C_1,d&lt;V_6 C_2)),d,0)</f>
        <v>0</v>
      </c>
    </row>
    <row r="156" spans="4:7" ht="15.75" customHeight="1" x14ac:dyDescent="0.2">
      <c r="D156" s="141"/>
      <c r="E156" s="204">
        <f t="shared" si="2"/>
        <v>43069</v>
      </c>
      <c r="F156" s="142"/>
      <c r="G156" s="202">
        <f>IF(OR(AND(d&gt;V_1 C_1,d&lt;V_1 C_2),AND(d&gt;V_2 C_1,d&lt;V_2 C_2),AND(d&gt;V_3 C_1,d&lt;V_3 C_2),AND(d&gt;V_4 C_1,d&lt;V_4 C_2),AND(d&gt;V_5 C_1,d&lt;V_5 C_2),AND(d&gt;V_6 C_1,d&lt;V_6 C_2)),d,0)</f>
        <v>0</v>
      </c>
    </row>
    <row r="157" spans="4:7" ht="15.75" customHeight="1" x14ac:dyDescent="0.2">
      <c r="D157" s="141"/>
      <c r="E157" s="204">
        <f t="shared" si="2"/>
        <v>43070</v>
      </c>
      <c r="G157" s="202">
        <f>IF(OR(AND(d&gt;V_1 C_1,d&lt;V_1 C_2),AND(d&gt;V_2 C_1,d&lt;V_2 C_2),AND(d&gt;V_3 C_1,d&lt;V_3 C_2),AND(d&gt;V_4 C_1,d&lt;V_4 C_2),AND(d&gt;V_5 C_1,d&lt;V_5 C_2),AND(d&gt;V_6 C_1,d&lt;V_6 C_2)),d,0)</f>
        <v>0</v>
      </c>
    </row>
    <row r="158" spans="4:7" ht="15.75" customHeight="1" x14ac:dyDescent="0.2">
      <c r="D158" s="141"/>
      <c r="E158" s="204">
        <f t="shared" si="2"/>
        <v>43071</v>
      </c>
      <c r="G158" s="202">
        <f>IF(OR(AND(d&gt;V_1 C_1,d&lt;V_1 C_2),AND(d&gt;V_2 C_1,d&lt;V_2 C_2),AND(d&gt;V_3 C_1,d&lt;V_3 C_2),AND(d&gt;V_4 C_1,d&lt;V_4 C_2),AND(d&gt;V_5 C_1,d&lt;V_5 C_2),AND(d&gt;V_6 C_1,d&lt;V_6 C_2)),d,0)</f>
        <v>0</v>
      </c>
    </row>
    <row r="159" spans="4:7" ht="15.75" customHeight="1" x14ac:dyDescent="0.2">
      <c r="D159" s="141"/>
      <c r="E159" s="204">
        <f t="shared" si="2"/>
        <v>43072</v>
      </c>
      <c r="G159" s="202">
        <f>IF(OR(AND(d&gt;V_1 C_1,d&lt;V_1 C_2),AND(d&gt;V_2 C_1,d&lt;V_2 C_2),AND(d&gt;V_3 C_1,d&lt;V_3 C_2),AND(d&gt;V_4 C_1,d&lt;V_4 C_2),AND(d&gt;V_5 C_1,d&lt;V_5 C_2),AND(d&gt;V_6 C_1,d&lt;V_6 C_2)),d,0)</f>
        <v>0</v>
      </c>
    </row>
    <row r="160" spans="4:7" ht="15.75" customHeight="1" x14ac:dyDescent="0.2">
      <c r="D160" s="141"/>
      <c r="E160" s="204">
        <f t="shared" si="2"/>
        <v>43073</v>
      </c>
      <c r="G160" s="202">
        <f>IF(OR(AND(d&gt;V_1 C_1,d&lt;V_1 C_2),AND(d&gt;V_2 C_1,d&lt;V_2 C_2),AND(d&gt;V_3 C_1,d&lt;V_3 C_2),AND(d&gt;V_4 C_1,d&lt;V_4 C_2),AND(d&gt;V_5 C_1,d&lt;V_5 C_2),AND(d&gt;V_6 C_1,d&lt;V_6 C_2)),d,0)</f>
        <v>0</v>
      </c>
    </row>
    <row r="161" spans="4:7" ht="15.75" customHeight="1" x14ac:dyDescent="0.2">
      <c r="D161" s="141"/>
      <c r="E161" s="204">
        <f t="shared" si="2"/>
        <v>43074</v>
      </c>
      <c r="G161" s="202">
        <f>IF(OR(AND(d&gt;V_1 C_1,d&lt;V_1 C_2),AND(d&gt;V_2 C_1,d&lt;V_2 C_2),AND(d&gt;V_3 C_1,d&lt;V_3 C_2),AND(d&gt;V_4 C_1,d&lt;V_4 C_2),AND(d&gt;V_5 C_1,d&lt;V_5 C_2),AND(d&gt;V_6 C_1,d&lt;V_6 C_2)),d,0)</f>
        <v>0</v>
      </c>
    </row>
    <row r="162" spans="4:7" ht="15.75" customHeight="1" x14ac:dyDescent="0.2">
      <c r="D162" s="141"/>
      <c r="E162" s="204">
        <f t="shared" si="2"/>
        <v>43075</v>
      </c>
      <c r="G162" s="202">
        <f>IF(OR(AND(d&gt;V_1 C_1,d&lt;V_1 C_2),AND(d&gt;V_2 C_1,d&lt;V_2 C_2),AND(d&gt;V_3 C_1,d&lt;V_3 C_2),AND(d&gt;V_4 C_1,d&lt;V_4 C_2),AND(d&gt;V_5 C_1,d&lt;V_5 C_2),AND(d&gt;V_6 C_1,d&lt;V_6 C_2)),d,0)</f>
        <v>0</v>
      </c>
    </row>
    <row r="163" spans="4:7" ht="15.75" customHeight="1" x14ac:dyDescent="0.2">
      <c r="D163" s="141"/>
      <c r="E163" s="204">
        <f t="shared" si="2"/>
        <v>43076</v>
      </c>
      <c r="G163" s="202">
        <f>IF(OR(AND(d&gt;V_1 C_1,d&lt;V_1 C_2),AND(d&gt;V_2 C_1,d&lt;V_2 C_2),AND(d&gt;V_3 C_1,d&lt;V_3 C_2),AND(d&gt;V_4 C_1,d&lt;V_4 C_2),AND(d&gt;V_5 C_1,d&lt;V_5 C_2),AND(d&gt;V_6 C_1,d&lt;V_6 C_2)),d,0)</f>
        <v>0</v>
      </c>
    </row>
    <row r="164" spans="4:7" ht="15.75" customHeight="1" x14ac:dyDescent="0.2">
      <c r="D164" s="141"/>
      <c r="E164" s="204">
        <f t="shared" si="2"/>
        <v>43077</v>
      </c>
      <c r="G164" s="202">
        <f>IF(OR(AND(d&gt;V_1 C_1,d&lt;V_1 C_2),AND(d&gt;V_2 C_1,d&lt;V_2 C_2),AND(d&gt;V_3 C_1,d&lt;V_3 C_2),AND(d&gt;V_4 C_1,d&lt;V_4 C_2),AND(d&gt;V_5 C_1,d&lt;V_5 C_2),AND(d&gt;V_6 C_1,d&lt;V_6 C_2)),d,0)</f>
        <v>0</v>
      </c>
    </row>
    <row r="165" spans="4:7" ht="15.75" customHeight="1" x14ac:dyDescent="0.2">
      <c r="D165" s="141"/>
      <c r="E165" s="204">
        <f t="shared" si="2"/>
        <v>43078</v>
      </c>
      <c r="G165" s="202">
        <f>IF(OR(AND(d&gt;V_1 C_1,d&lt;V_1 C_2),AND(d&gt;V_2 C_1,d&lt;V_2 C_2),AND(d&gt;V_3 C_1,d&lt;V_3 C_2),AND(d&gt;V_4 C_1,d&lt;V_4 C_2),AND(d&gt;V_5 C_1,d&lt;V_5 C_2),AND(d&gt;V_6 C_1,d&lt;V_6 C_2)),d,0)</f>
        <v>0</v>
      </c>
    </row>
    <row r="166" spans="4:7" ht="15.75" customHeight="1" x14ac:dyDescent="0.2">
      <c r="D166" s="141"/>
      <c r="E166" s="204">
        <f t="shared" si="2"/>
        <v>43079</v>
      </c>
      <c r="G166" s="202">
        <f>IF(OR(AND(d&gt;V_1 C_1,d&lt;V_1 C_2),AND(d&gt;V_2 C_1,d&lt;V_2 C_2),AND(d&gt;V_3 C_1,d&lt;V_3 C_2),AND(d&gt;V_4 C_1,d&lt;V_4 C_2),AND(d&gt;V_5 C_1,d&lt;V_5 C_2),AND(d&gt;V_6 C_1,d&lt;V_6 C_2)),d,0)</f>
        <v>0</v>
      </c>
    </row>
    <row r="167" spans="4:7" ht="15.75" customHeight="1" x14ac:dyDescent="0.2">
      <c r="D167" s="141"/>
      <c r="E167" s="204">
        <f t="shared" si="2"/>
        <v>43080</v>
      </c>
      <c r="G167" s="202">
        <f>IF(OR(AND(d&gt;V_1 C_1,d&lt;V_1 C_2),AND(d&gt;V_2 C_1,d&lt;V_2 C_2),AND(d&gt;V_3 C_1,d&lt;V_3 C_2),AND(d&gt;V_4 C_1,d&lt;V_4 C_2),AND(d&gt;V_5 C_1,d&lt;V_5 C_2),AND(d&gt;V_6 C_1,d&lt;V_6 C_2)),d,0)</f>
        <v>0</v>
      </c>
    </row>
    <row r="168" spans="4:7" ht="15.75" customHeight="1" x14ac:dyDescent="0.2">
      <c r="D168" s="141"/>
      <c r="E168" s="204">
        <f t="shared" si="2"/>
        <v>43081</v>
      </c>
      <c r="G168" s="202">
        <f>IF(OR(AND(d&gt;V_1 C_1,d&lt;V_1 C_2),AND(d&gt;V_2 C_1,d&lt;V_2 C_2),AND(d&gt;V_3 C_1,d&lt;V_3 C_2),AND(d&gt;V_4 C_1,d&lt;V_4 C_2),AND(d&gt;V_5 C_1,d&lt;V_5 C_2),AND(d&gt;V_6 C_1,d&lt;V_6 C_2)),d,0)</f>
        <v>0</v>
      </c>
    </row>
    <row r="169" spans="4:7" ht="15.75" customHeight="1" x14ac:dyDescent="0.2">
      <c r="D169" s="141"/>
      <c r="E169" s="204">
        <f t="shared" si="2"/>
        <v>43082</v>
      </c>
      <c r="G169" s="202">
        <f>IF(OR(AND(d&gt;V_1 C_1,d&lt;V_1 C_2),AND(d&gt;V_2 C_1,d&lt;V_2 C_2),AND(d&gt;V_3 C_1,d&lt;V_3 C_2),AND(d&gt;V_4 C_1,d&lt;V_4 C_2),AND(d&gt;V_5 C_1,d&lt;V_5 C_2),AND(d&gt;V_6 C_1,d&lt;V_6 C_2)),d,0)</f>
        <v>0</v>
      </c>
    </row>
    <row r="170" spans="4:7" ht="15.75" customHeight="1" x14ac:dyDescent="0.2">
      <c r="D170" s="141"/>
      <c r="E170" s="204">
        <f t="shared" si="2"/>
        <v>43083</v>
      </c>
      <c r="G170" s="202">
        <f>IF(OR(AND(d&gt;V_1 C_1,d&lt;V_1 C_2),AND(d&gt;V_2 C_1,d&lt;V_2 C_2),AND(d&gt;V_3 C_1,d&lt;V_3 C_2),AND(d&gt;V_4 C_1,d&lt;V_4 C_2),AND(d&gt;V_5 C_1,d&lt;V_5 C_2),AND(d&gt;V_6 C_1,d&lt;V_6 C_2)),d,0)</f>
        <v>0</v>
      </c>
    </row>
    <row r="171" spans="4:7" ht="15.75" customHeight="1" x14ac:dyDescent="0.2">
      <c r="D171" s="141"/>
      <c r="E171" s="204">
        <f t="shared" si="2"/>
        <v>43084</v>
      </c>
      <c r="G171" s="202">
        <f>IF(OR(AND(d&gt;V_1 C_1,d&lt;V_1 C_2),AND(d&gt;V_2 C_1,d&lt;V_2 C_2),AND(d&gt;V_3 C_1,d&lt;V_3 C_2),AND(d&gt;V_4 C_1,d&lt;V_4 C_2),AND(d&gt;V_5 C_1,d&lt;V_5 C_2),AND(d&gt;V_6 C_1,d&lt;V_6 C_2)),d,0)</f>
        <v>0</v>
      </c>
    </row>
    <row r="172" spans="4:7" ht="15.75" customHeight="1" x14ac:dyDescent="0.2">
      <c r="D172" s="141"/>
      <c r="E172" s="204">
        <f t="shared" si="2"/>
        <v>43085</v>
      </c>
      <c r="G172" s="202">
        <f>IF(OR(AND(d&gt;V_1 C_1,d&lt;V_1 C_2),AND(d&gt;V_2 C_1,d&lt;V_2 C_2),AND(d&gt;V_3 C_1,d&lt;V_3 C_2),AND(d&gt;V_4 C_1,d&lt;V_4 C_2),AND(d&gt;V_5 C_1,d&lt;V_5 C_2),AND(d&gt;V_6 C_1,d&lt;V_6 C_2)),d,0)</f>
        <v>0</v>
      </c>
    </row>
    <row r="173" spans="4:7" ht="15.75" customHeight="1" x14ac:dyDescent="0.2">
      <c r="D173" s="141"/>
      <c r="E173" s="204">
        <f t="shared" si="2"/>
        <v>43086</v>
      </c>
      <c r="G173" s="202">
        <f>IF(OR(AND(d&gt;V_1 C_1,d&lt;V_1 C_2),AND(d&gt;V_2 C_1,d&lt;V_2 C_2),AND(d&gt;V_3 C_1,d&lt;V_3 C_2),AND(d&gt;V_4 C_1,d&lt;V_4 C_2),AND(d&gt;V_5 C_1,d&lt;V_5 C_2),AND(d&gt;V_6 C_1,d&lt;V_6 C_2)),d,0)</f>
        <v>0</v>
      </c>
    </row>
    <row r="174" spans="4:7" ht="15.75" customHeight="1" x14ac:dyDescent="0.2">
      <c r="D174" s="141"/>
      <c r="E174" s="204">
        <f t="shared" si="2"/>
        <v>43087</v>
      </c>
      <c r="G174" s="202">
        <f>IF(OR(AND(d&gt;V_1 C_1,d&lt;V_1 C_2),AND(d&gt;V_2 C_1,d&lt;V_2 C_2),AND(d&gt;V_3 C_1,d&lt;V_3 C_2),AND(d&gt;V_4 C_1,d&lt;V_4 C_2),AND(d&gt;V_5 C_1,d&lt;V_5 C_2),AND(d&gt;V_6 C_1,d&lt;V_6 C_2)),d,0)</f>
        <v>0</v>
      </c>
    </row>
    <row r="175" spans="4:7" ht="15.75" customHeight="1" x14ac:dyDescent="0.2">
      <c r="D175" s="141"/>
      <c r="E175" s="204">
        <f t="shared" si="2"/>
        <v>43088</v>
      </c>
      <c r="G175" s="202">
        <f>IF(OR(AND(d&gt;V_1 C_1,d&lt;V_1 C_2),AND(d&gt;V_2 C_1,d&lt;V_2 C_2),AND(d&gt;V_3 C_1,d&lt;V_3 C_2),AND(d&gt;V_4 C_1,d&lt;V_4 C_2),AND(d&gt;V_5 C_1,d&lt;V_5 C_2),AND(d&gt;V_6 C_1,d&lt;V_6 C_2)),d,0)</f>
        <v>0</v>
      </c>
    </row>
    <row r="176" spans="4:7" ht="15.75" customHeight="1" x14ac:dyDescent="0.2">
      <c r="D176" s="141"/>
      <c r="E176" s="204">
        <f t="shared" si="2"/>
        <v>43089</v>
      </c>
      <c r="G176" s="202">
        <f>IF(OR(AND(d&gt;V_1 C_1,d&lt;V_1 C_2),AND(d&gt;V_2 C_1,d&lt;V_2 C_2),AND(d&gt;V_3 C_1,d&lt;V_3 C_2),AND(d&gt;V_4 C_1,d&lt;V_4 C_2),AND(d&gt;V_5 C_1,d&lt;V_5 C_2),AND(d&gt;V_6 C_1,d&lt;V_6 C_2)),d,0)</f>
        <v>0</v>
      </c>
    </row>
    <row r="177" spans="4:7" ht="15.75" customHeight="1" x14ac:dyDescent="0.2">
      <c r="D177" s="141"/>
      <c r="E177" s="204">
        <f t="shared" si="2"/>
        <v>43090</v>
      </c>
      <c r="G177" s="202">
        <f>IF(OR(AND(d&gt;V_1 C_1,d&lt;V_1 C_2),AND(d&gt;V_2 C_1,d&lt;V_2 C_2),AND(d&gt;V_3 C_1,d&lt;V_3 C_2),AND(d&gt;V_4 C_1,d&lt;V_4 C_2),AND(d&gt;V_5 C_1,d&lt;V_5 C_2),AND(d&gt;V_6 C_1,d&lt;V_6 C_2)),d,0)</f>
        <v>0</v>
      </c>
    </row>
    <row r="178" spans="4:7" ht="15.75" customHeight="1" x14ac:dyDescent="0.2">
      <c r="D178" s="141"/>
      <c r="E178" s="204">
        <f t="shared" si="2"/>
        <v>43091</v>
      </c>
      <c r="G178" s="202">
        <f>IF(OR(AND(d&gt;V_1 C_1,d&lt;V_1 C_2),AND(d&gt;V_2 C_1,d&lt;V_2 C_2),AND(d&gt;V_3 C_1,d&lt;V_3 C_2),AND(d&gt;V_4 C_1,d&lt;V_4 C_2),AND(d&gt;V_5 C_1,d&lt;V_5 C_2),AND(d&gt;V_6 C_1,d&lt;V_6 C_2)),d,0)</f>
        <v>0</v>
      </c>
    </row>
    <row r="179" spans="4:7" ht="15.75" customHeight="1" x14ac:dyDescent="0.2">
      <c r="D179" s="141"/>
      <c r="E179" s="204">
        <f t="shared" si="2"/>
        <v>43092</v>
      </c>
      <c r="G179" s="202">
        <f>IF(OR(AND(d&gt;V_1 C_1,d&lt;V_1 C_2),AND(d&gt;V_2 C_1,d&lt;V_2 C_2),AND(d&gt;V_3 C_1,d&lt;V_3 C_2),AND(d&gt;V_4 C_1,d&lt;V_4 C_2),AND(d&gt;V_5 C_1,d&lt;V_5 C_2),AND(d&gt;V_6 C_1,d&lt;V_6 C_2)),d,0)</f>
        <v>0</v>
      </c>
    </row>
    <row r="180" spans="4:7" ht="15.75" customHeight="1" x14ac:dyDescent="0.2">
      <c r="D180" s="141"/>
      <c r="E180" s="204">
        <f t="shared" si="2"/>
        <v>43093</v>
      </c>
      <c r="G180" s="202">
        <f>IF(OR(AND(d&gt;V_1 C_1,d&lt;V_1 C_2),AND(d&gt;V_2 C_1,d&lt;V_2 C_2),AND(d&gt;V_3 C_1,d&lt;V_3 C_2),AND(d&gt;V_4 C_1,d&lt;V_4 C_2),AND(d&gt;V_5 C_1,d&lt;V_5 C_2),AND(d&gt;V_6 C_1,d&lt;V_6 C_2)),d,0)</f>
        <v>43093</v>
      </c>
    </row>
    <row r="181" spans="4:7" ht="15.75" customHeight="1" x14ac:dyDescent="0.2">
      <c r="D181" s="141"/>
      <c r="E181" s="204">
        <f t="shared" si="2"/>
        <v>43094</v>
      </c>
      <c r="G181" s="202">
        <f>IF(OR(AND(d&gt;V_1 C_1,d&lt;V_1 C_2),AND(d&gt;V_2 C_1,d&lt;V_2 C_2),AND(d&gt;V_3 C_1,d&lt;V_3 C_2),AND(d&gt;V_4 C_1,d&lt;V_4 C_2),AND(d&gt;V_5 C_1,d&lt;V_5 C_2),AND(d&gt;V_6 C_1,d&lt;V_6 C_2)),d,0)</f>
        <v>43094</v>
      </c>
    </row>
    <row r="182" spans="4:7" ht="15.75" customHeight="1" x14ac:dyDescent="0.2">
      <c r="D182" s="141"/>
      <c r="E182" s="204">
        <f t="shared" si="2"/>
        <v>43095</v>
      </c>
      <c r="G182" s="202">
        <f>IF(OR(AND(d&gt;V_1 C_1,d&lt;V_1 C_2),AND(d&gt;V_2 C_1,d&lt;V_2 C_2),AND(d&gt;V_3 C_1,d&lt;V_3 C_2),AND(d&gt;V_4 C_1,d&lt;V_4 C_2),AND(d&gt;V_5 C_1,d&lt;V_5 C_2),AND(d&gt;V_6 C_1,d&lt;V_6 C_2)),d,0)</f>
        <v>43095</v>
      </c>
    </row>
    <row r="183" spans="4:7" ht="15.75" customHeight="1" x14ac:dyDescent="0.2">
      <c r="D183" s="141"/>
      <c r="E183" s="204">
        <f t="shared" si="2"/>
        <v>43096</v>
      </c>
      <c r="G183" s="202">
        <f>IF(OR(AND(d&gt;V_1 C_1,d&lt;V_1 C_2),AND(d&gt;V_2 C_1,d&lt;V_2 C_2),AND(d&gt;V_3 C_1,d&lt;V_3 C_2),AND(d&gt;V_4 C_1,d&lt;V_4 C_2),AND(d&gt;V_5 C_1,d&lt;V_5 C_2),AND(d&gt;V_6 C_1,d&lt;V_6 C_2)),d,0)</f>
        <v>43096</v>
      </c>
    </row>
    <row r="184" spans="4:7" ht="15.75" customHeight="1" x14ac:dyDescent="0.2">
      <c r="D184" s="141"/>
      <c r="E184" s="204">
        <f t="shared" si="2"/>
        <v>43097</v>
      </c>
      <c r="G184" s="202">
        <f>IF(OR(AND(d&gt;V_1 C_1,d&lt;V_1 C_2),AND(d&gt;V_2 C_1,d&lt;V_2 C_2),AND(d&gt;V_3 C_1,d&lt;V_3 C_2),AND(d&gt;V_4 C_1,d&lt;V_4 C_2),AND(d&gt;V_5 C_1,d&lt;V_5 C_2),AND(d&gt;V_6 C_1,d&lt;V_6 C_2)),d,0)</f>
        <v>43097</v>
      </c>
    </row>
    <row r="185" spans="4:7" ht="15.75" customHeight="1" x14ac:dyDescent="0.2">
      <c r="D185" s="141"/>
      <c r="E185" s="204">
        <f t="shared" si="2"/>
        <v>43098</v>
      </c>
      <c r="G185" s="202">
        <f>IF(OR(AND(d&gt;V_1 C_1,d&lt;V_1 C_2),AND(d&gt;V_2 C_1,d&lt;V_2 C_2),AND(d&gt;V_3 C_1,d&lt;V_3 C_2),AND(d&gt;V_4 C_1,d&lt;V_4 C_2),AND(d&gt;V_5 C_1,d&lt;V_5 C_2),AND(d&gt;V_6 C_1,d&lt;V_6 C_2)),d,0)</f>
        <v>43098</v>
      </c>
    </row>
    <row r="186" spans="4:7" ht="15.75" customHeight="1" x14ac:dyDescent="0.2">
      <c r="D186" s="141"/>
      <c r="E186" s="204">
        <f t="shared" si="2"/>
        <v>43099</v>
      </c>
      <c r="G186" s="202">
        <f>IF(OR(AND(d&gt;V_1 C_1,d&lt;V_1 C_2),AND(d&gt;V_2 C_1,d&lt;V_2 C_2),AND(d&gt;V_3 C_1,d&lt;V_3 C_2),AND(d&gt;V_4 C_1,d&lt;V_4 C_2),AND(d&gt;V_5 C_1,d&lt;V_5 C_2),AND(d&gt;V_6 C_1,d&lt;V_6 C_2)),d,0)</f>
        <v>43099</v>
      </c>
    </row>
    <row r="187" spans="4:7" ht="15.75" customHeight="1" x14ac:dyDescent="0.2">
      <c r="D187" s="141"/>
      <c r="E187" s="204">
        <f t="shared" si="2"/>
        <v>43100</v>
      </c>
      <c r="G187" s="202">
        <f>IF(OR(AND(d&gt;V_1 C_1,d&lt;V_1 C_2),AND(d&gt;V_2 C_1,d&lt;V_2 C_2),AND(d&gt;V_3 C_1,d&lt;V_3 C_2),AND(d&gt;V_4 C_1,d&lt;V_4 C_2),AND(d&gt;V_5 C_1,d&lt;V_5 C_2),AND(d&gt;V_6 C_1,d&lt;V_6 C_2)),d,0)</f>
        <v>43100</v>
      </c>
    </row>
    <row r="188" spans="4:7" ht="15.75" customHeight="1" x14ac:dyDescent="0.2">
      <c r="D188" s="141"/>
      <c r="E188" s="204">
        <f t="shared" si="2"/>
        <v>43101</v>
      </c>
      <c r="G188" s="202">
        <f>IF(OR(AND(d&gt;V_1 C_1,d&lt;V_1 C_2),AND(d&gt;V_2 C_1,d&lt;V_2 C_2),AND(d&gt;V_3 C_1,d&lt;V_3 C_2),AND(d&gt;V_4 C_1,d&lt;V_4 C_2),AND(d&gt;V_5 C_1,d&lt;V_5 C_2),AND(d&gt;V_6 C_1,d&lt;V_6 C_2)),d,0)</f>
        <v>43101</v>
      </c>
    </row>
    <row r="189" spans="4:7" ht="15.75" customHeight="1" x14ac:dyDescent="0.2">
      <c r="D189" s="141"/>
      <c r="E189" s="204">
        <f t="shared" si="2"/>
        <v>43102</v>
      </c>
      <c r="G189" s="202">
        <f>IF(OR(AND(d&gt;V_1 C_1,d&lt;V_1 C_2),AND(d&gt;V_2 C_1,d&lt;V_2 C_2),AND(d&gt;V_3 C_1,d&lt;V_3 C_2),AND(d&gt;V_4 C_1,d&lt;V_4 C_2),AND(d&gt;V_5 C_1,d&lt;V_5 C_2),AND(d&gt;V_6 C_1,d&lt;V_6 C_2)),d,0)</f>
        <v>43102</v>
      </c>
    </row>
    <row r="190" spans="4:7" ht="15.75" customHeight="1" x14ac:dyDescent="0.2">
      <c r="D190" s="141"/>
      <c r="E190" s="204">
        <f t="shared" si="2"/>
        <v>43103</v>
      </c>
      <c r="G190" s="202">
        <f>IF(OR(AND(d&gt;V_1 C_1,d&lt;V_1 C_2),AND(d&gt;V_2 C_1,d&lt;V_2 C_2),AND(d&gt;V_3 C_1,d&lt;V_3 C_2),AND(d&gt;V_4 C_1,d&lt;V_4 C_2),AND(d&gt;V_5 C_1,d&lt;V_5 C_2),AND(d&gt;V_6 C_1,d&lt;V_6 C_2)),d,0)</f>
        <v>43103</v>
      </c>
    </row>
    <row r="191" spans="4:7" ht="15.75" customHeight="1" x14ac:dyDescent="0.2">
      <c r="D191" s="141"/>
      <c r="E191" s="204">
        <f t="shared" si="2"/>
        <v>43104</v>
      </c>
      <c r="G191" s="202">
        <f>IF(OR(AND(d&gt;V_1 C_1,d&lt;V_1 C_2),AND(d&gt;V_2 C_1,d&lt;V_2 C_2),AND(d&gt;V_3 C_1,d&lt;V_3 C_2),AND(d&gt;V_4 C_1,d&lt;V_4 C_2),AND(d&gt;V_5 C_1,d&lt;V_5 C_2),AND(d&gt;V_6 C_1,d&lt;V_6 C_2)),d,0)</f>
        <v>43104</v>
      </c>
    </row>
    <row r="192" spans="4:7" ht="15.75" customHeight="1" x14ac:dyDescent="0.2">
      <c r="D192" s="141"/>
      <c r="E192" s="204">
        <f t="shared" si="2"/>
        <v>43105</v>
      </c>
      <c r="G192" s="202">
        <f>IF(OR(AND(d&gt;V_1 C_1,d&lt;V_1 C_2),AND(d&gt;V_2 C_1,d&lt;V_2 C_2),AND(d&gt;V_3 C_1,d&lt;V_3 C_2),AND(d&gt;V_4 C_1,d&lt;V_4 C_2),AND(d&gt;V_5 C_1,d&lt;V_5 C_2),AND(d&gt;V_6 C_1,d&lt;V_6 C_2)),d,0)</f>
        <v>43105</v>
      </c>
    </row>
    <row r="193" spans="4:7" ht="15.75" customHeight="1" x14ac:dyDescent="0.2">
      <c r="D193" s="141"/>
      <c r="E193" s="204">
        <f t="shared" si="2"/>
        <v>43106</v>
      </c>
      <c r="G193" s="202">
        <f>IF(OR(AND(d&gt;V_1 C_1,d&lt;V_1 C_2),AND(d&gt;V_2 C_1,d&lt;V_2 C_2),AND(d&gt;V_3 C_1,d&lt;V_3 C_2),AND(d&gt;V_4 C_1,d&lt;V_4 C_2),AND(d&gt;V_5 C_1,d&lt;V_5 C_2),AND(d&gt;V_6 C_1,d&lt;V_6 C_2)),d,0)</f>
        <v>43106</v>
      </c>
    </row>
    <row r="194" spans="4:7" ht="15.75" customHeight="1" x14ac:dyDescent="0.2">
      <c r="D194" s="141"/>
      <c r="E194" s="204">
        <f t="shared" si="2"/>
        <v>43107</v>
      </c>
      <c r="G194" s="202">
        <f>IF(OR(AND(d&gt;V_1 C_1,d&lt;V_1 C_2),AND(d&gt;V_2 C_1,d&lt;V_2 C_2),AND(d&gt;V_3 C_1,d&lt;V_3 C_2),AND(d&gt;V_4 C_1,d&lt;V_4 C_2),AND(d&gt;V_5 C_1,d&lt;V_5 C_2),AND(d&gt;V_6 C_1,d&lt;V_6 C_2)),d,0)</f>
        <v>43107</v>
      </c>
    </row>
    <row r="195" spans="4:7" ht="15.75" customHeight="1" x14ac:dyDescent="0.2">
      <c r="D195" s="141"/>
      <c r="E195" s="204">
        <f t="shared" si="2"/>
        <v>43108</v>
      </c>
      <c r="G195" s="202">
        <f>IF(OR(AND(d&gt;V_1 C_1,d&lt;V_1 C_2),AND(d&gt;V_2 C_1,d&lt;V_2 C_2),AND(d&gt;V_3 C_1,d&lt;V_3 C_2),AND(d&gt;V_4 C_1,d&lt;V_4 C_2),AND(d&gt;V_5 C_1,d&lt;V_5 C_2),AND(d&gt;V_6 C_1,d&lt;V_6 C_2)),d,0)</f>
        <v>0</v>
      </c>
    </row>
    <row r="196" spans="4:7" ht="15.75" customHeight="1" x14ac:dyDescent="0.2">
      <c r="D196" s="141"/>
      <c r="E196" s="204">
        <f t="shared" si="2"/>
        <v>43109</v>
      </c>
      <c r="G196" s="202">
        <f>IF(OR(AND(d&gt;V_1 C_1,d&lt;V_1 C_2),AND(d&gt;V_2 C_1,d&lt;V_2 C_2),AND(d&gt;V_3 C_1,d&lt;V_3 C_2),AND(d&gt;V_4 C_1,d&lt;V_4 C_2),AND(d&gt;V_5 C_1,d&lt;V_5 C_2),AND(d&gt;V_6 C_1,d&lt;V_6 C_2)),d,0)</f>
        <v>0</v>
      </c>
    </row>
    <row r="197" spans="4:7" ht="15.75" customHeight="1" x14ac:dyDescent="0.2">
      <c r="D197" s="141"/>
      <c r="E197" s="204">
        <f t="shared" si="2"/>
        <v>43110</v>
      </c>
      <c r="G197" s="202">
        <f>IF(OR(AND(d&gt;V_1 C_1,d&lt;V_1 C_2),AND(d&gt;V_2 C_1,d&lt;V_2 C_2),AND(d&gt;V_3 C_1,d&lt;V_3 C_2),AND(d&gt;V_4 C_1,d&lt;V_4 C_2),AND(d&gt;V_5 C_1,d&lt;V_5 C_2),AND(d&gt;V_6 C_1,d&lt;V_6 C_2)),d,0)</f>
        <v>0</v>
      </c>
    </row>
    <row r="198" spans="4:7" ht="15.75" customHeight="1" x14ac:dyDescent="0.2">
      <c r="D198" s="141"/>
      <c r="E198" s="204">
        <f t="shared" si="2"/>
        <v>43111</v>
      </c>
      <c r="G198" s="202">
        <f>IF(OR(AND(d&gt;V_1 C_1,d&lt;V_1 C_2),AND(d&gt;V_2 C_1,d&lt;V_2 C_2),AND(d&gt;V_3 C_1,d&lt;V_3 C_2),AND(d&gt;V_4 C_1,d&lt;V_4 C_2),AND(d&gt;V_5 C_1,d&lt;V_5 C_2),AND(d&gt;V_6 C_1,d&lt;V_6 C_2)),d,0)</f>
        <v>0</v>
      </c>
    </row>
    <row r="199" spans="4:7" ht="15.75" customHeight="1" x14ac:dyDescent="0.2">
      <c r="D199" s="141"/>
      <c r="E199" s="204">
        <f t="shared" si="2"/>
        <v>43112</v>
      </c>
      <c r="G199" s="202">
        <f>IF(OR(AND(d&gt;V_1 C_1,d&lt;V_1 C_2),AND(d&gt;V_2 C_1,d&lt;V_2 C_2),AND(d&gt;V_3 C_1,d&lt;V_3 C_2),AND(d&gt;V_4 C_1,d&lt;V_4 C_2),AND(d&gt;V_5 C_1,d&lt;V_5 C_2),AND(d&gt;V_6 C_1,d&lt;V_6 C_2)),d,0)</f>
        <v>0</v>
      </c>
    </row>
    <row r="200" spans="4:7" ht="15.75" customHeight="1" x14ac:dyDescent="0.2">
      <c r="D200" s="141"/>
      <c r="E200" s="204">
        <f t="shared" si="2"/>
        <v>43113</v>
      </c>
      <c r="G200" s="202">
        <f>IF(OR(AND(d&gt;V_1 C_1,d&lt;V_1 C_2),AND(d&gt;V_2 C_1,d&lt;V_2 C_2),AND(d&gt;V_3 C_1,d&lt;V_3 C_2),AND(d&gt;V_4 C_1,d&lt;V_4 C_2),AND(d&gt;V_5 C_1,d&lt;V_5 C_2),AND(d&gt;V_6 C_1,d&lt;V_6 C_2)),d,0)</f>
        <v>0</v>
      </c>
    </row>
    <row r="201" spans="4:7" ht="15.75" customHeight="1" x14ac:dyDescent="0.2">
      <c r="D201" s="141"/>
      <c r="E201" s="204">
        <f t="shared" si="2"/>
        <v>43114</v>
      </c>
      <c r="G201" s="202">
        <f>IF(OR(AND(d&gt;V_1 C_1,d&lt;V_1 C_2),AND(d&gt;V_2 C_1,d&lt;V_2 C_2),AND(d&gt;V_3 C_1,d&lt;V_3 C_2),AND(d&gt;V_4 C_1,d&lt;V_4 C_2),AND(d&gt;V_5 C_1,d&lt;V_5 C_2),AND(d&gt;V_6 C_1,d&lt;V_6 C_2)),d,0)</f>
        <v>0</v>
      </c>
    </row>
    <row r="202" spans="4:7" ht="15.75" customHeight="1" x14ac:dyDescent="0.2">
      <c r="D202" s="141"/>
      <c r="E202" s="204">
        <f t="shared" si="2"/>
        <v>43115</v>
      </c>
      <c r="G202" s="202">
        <f>IF(OR(AND(d&gt;V_1 C_1,d&lt;V_1 C_2),AND(d&gt;V_2 C_1,d&lt;V_2 C_2),AND(d&gt;V_3 C_1,d&lt;V_3 C_2),AND(d&gt;V_4 C_1,d&lt;V_4 C_2),AND(d&gt;V_5 C_1,d&lt;V_5 C_2),AND(d&gt;V_6 C_1,d&lt;V_6 C_2)),d,0)</f>
        <v>0</v>
      </c>
    </row>
    <row r="203" spans="4:7" ht="15.75" customHeight="1" x14ac:dyDescent="0.2">
      <c r="D203" s="141"/>
      <c r="E203" s="204">
        <f t="shared" si="2"/>
        <v>43116</v>
      </c>
      <c r="G203" s="202">
        <f>IF(OR(AND(d&gt;V_1 C_1,d&lt;V_1 C_2),AND(d&gt;V_2 C_1,d&lt;V_2 C_2),AND(d&gt;V_3 C_1,d&lt;V_3 C_2),AND(d&gt;V_4 C_1,d&lt;V_4 C_2),AND(d&gt;V_5 C_1,d&lt;V_5 C_2),AND(d&gt;V_6 C_1,d&lt;V_6 C_2)),d,0)</f>
        <v>0</v>
      </c>
    </row>
    <row r="204" spans="4:7" ht="15.75" customHeight="1" x14ac:dyDescent="0.2">
      <c r="D204" s="141"/>
      <c r="E204" s="204">
        <f t="shared" ref="E204:E267" si="3">E203+1</f>
        <v>43117</v>
      </c>
      <c r="G204" s="202">
        <f>IF(OR(AND(d&gt;V_1 C_1,d&lt;V_1 C_2),AND(d&gt;V_2 C_1,d&lt;V_2 C_2),AND(d&gt;V_3 C_1,d&lt;V_3 C_2),AND(d&gt;V_4 C_1,d&lt;V_4 C_2),AND(d&gt;V_5 C_1,d&lt;V_5 C_2),AND(d&gt;V_6 C_1,d&lt;V_6 C_2)),d,0)</f>
        <v>0</v>
      </c>
    </row>
    <row r="205" spans="4:7" ht="15.75" customHeight="1" x14ac:dyDescent="0.2">
      <c r="D205" s="141"/>
      <c r="E205" s="204">
        <f t="shared" si="3"/>
        <v>43118</v>
      </c>
      <c r="G205" s="202">
        <f>IF(OR(AND(d&gt;V_1 C_1,d&lt;V_1 C_2),AND(d&gt;V_2 C_1,d&lt;V_2 C_2),AND(d&gt;V_3 C_1,d&lt;V_3 C_2),AND(d&gt;V_4 C_1,d&lt;V_4 C_2),AND(d&gt;V_5 C_1,d&lt;V_5 C_2),AND(d&gt;V_6 C_1,d&lt;V_6 C_2)),d,0)</f>
        <v>0</v>
      </c>
    </row>
    <row r="206" spans="4:7" ht="15.75" customHeight="1" x14ac:dyDescent="0.2">
      <c r="D206" s="141"/>
      <c r="E206" s="204">
        <f t="shared" si="3"/>
        <v>43119</v>
      </c>
      <c r="G206" s="202">
        <f>IF(OR(AND(d&gt;V_1 C_1,d&lt;V_1 C_2),AND(d&gt;V_2 C_1,d&lt;V_2 C_2),AND(d&gt;V_3 C_1,d&lt;V_3 C_2),AND(d&gt;V_4 C_1,d&lt;V_4 C_2),AND(d&gt;V_5 C_1,d&lt;V_5 C_2),AND(d&gt;V_6 C_1,d&lt;V_6 C_2)),d,0)</f>
        <v>0</v>
      </c>
    </row>
    <row r="207" spans="4:7" ht="15.75" customHeight="1" x14ac:dyDescent="0.2">
      <c r="D207" s="141"/>
      <c r="E207" s="204">
        <f t="shared" si="3"/>
        <v>43120</v>
      </c>
      <c r="G207" s="202">
        <f>IF(OR(AND(d&gt;V_1 C_1,d&lt;V_1 C_2),AND(d&gt;V_2 C_1,d&lt;V_2 C_2),AND(d&gt;V_3 C_1,d&lt;V_3 C_2),AND(d&gt;V_4 C_1,d&lt;V_4 C_2),AND(d&gt;V_5 C_1,d&lt;V_5 C_2),AND(d&gt;V_6 C_1,d&lt;V_6 C_2)),d,0)</f>
        <v>0</v>
      </c>
    </row>
    <row r="208" spans="4:7" ht="15.75" customHeight="1" x14ac:dyDescent="0.2">
      <c r="D208" s="141"/>
      <c r="E208" s="204">
        <f t="shared" si="3"/>
        <v>43121</v>
      </c>
      <c r="G208" s="202">
        <f>IF(OR(AND(d&gt;V_1 C_1,d&lt;V_1 C_2),AND(d&gt;V_2 C_1,d&lt;V_2 C_2),AND(d&gt;V_3 C_1,d&lt;V_3 C_2),AND(d&gt;V_4 C_1,d&lt;V_4 C_2),AND(d&gt;V_5 C_1,d&lt;V_5 C_2),AND(d&gt;V_6 C_1,d&lt;V_6 C_2)),d,0)</f>
        <v>0</v>
      </c>
    </row>
    <row r="209" spans="4:7" ht="15.75" customHeight="1" x14ac:dyDescent="0.2">
      <c r="D209" s="141"/>
      <c r="E209" s="204">
        <f t="shared" si="3"/>
        <v>43122</v>
      </c>
      <c r="G209" s="202">
        <f>IF(OR(AND(d&gt;V_1 C_1,d&lt;V_1 C_2),AND(d&gt;V_2 C_1,d&lt;V_2 C_2),AND(d&gt;V_3 C_1,d&lt;V_3 C_2),AND(d&gt;V_4 C_1,d&lt;V_4 C_2),AND(d&gt;V_5 C_1,d&lt;V_5 C_2),AND(d&gt;V_6 C_1,d&lt;V_6 C_2)),d,0)</f>
        <v>0</v>
      </c>
    </row>
    <row r="210" spans="4:7" ht="15.75" customHeight="1" x14ac:dyDescent="0.2">
      <c r="D210" s="141"/>
      <c r="E210" s="204">
        <f t="shared" si="3"/>
        <v>43123</v>
      </c>
      <c r="G210" s="202">
        <f>IF(OR(AND(d&gt;V_1 C_1,d&lt;V_1 C_2),AND(d&gt;V_2 C_1,d&lt;V_2 C_2),AND(d&gt;V_3 C_1,d&lt;V_3 C_2),AND(d&gt;V_4 C_1,d&lt;V_4 C_2),AND(d&gt;V_5 C_1,d&lt;V_5 C_2),AND(d&gt;V_6 C_1,d&lt;V_6 C_2)),d,0)</f>
        <v>0</v>
      </c>
    </row>
    <row r="211" spans="4:7" ht="15.75" customHeight="1" x14ac:dyDescent="0.2">
      <c r="D211" s="141"/>
      <c r="E211" s="204">
        <f t="shared" si="3"/>
        <v>43124</v>
      </c>
      <c r="G211" s="202">
        <f>IF(OR(AND(d&gt;V_1 C_1,d&lt;V_1 C_2),AND(d&gt;V_2 C_1,d&lt;V_2 C_2),AND(d&gt;V_3 C_1,d&lt;V_3 C_2),AND(d&gt;V_4 C_1,d&lt;V_4 C_2),AND(d&gt;V_5 C_1,d&lt;V_5 C_2),AND(d&gt;V_6 C_1,d&lt;V_6 C_2)),d,0)</f>
        <v>0</v>
      </c>
    </row>
    <row r="212" spans="4:7" ht="15.75" customHeight="1" x14ac:dyDescent="0.2">
      <c r="D212" s="141"/>
      <c r="E212" s="204">
        <f t="shared" si="3"/>
        <v>43125</v>
      </c>
      <c r="G212" s="202">
        <f>IF(OR(AND(d&gt;V_1 C_1,d&lt;V_1 C_2),AND(d&gt;V_2 C_1,d&lt;V_2 C_2),AND(d&gt;V_3 C_1,d&lt;V_3 C_2),AND(d&gt;V_4 C_1,d&lt;V_4 C_2),AND(d&gt;V_5 C_1,d&lt;V_5 C_2),AND(d&gt;V_6 C_1,d&lt;V_6 C_2)),d,0)</f>
        <v>0</v>
      </c>
    </row>
    <row r="213" spans="4:7" ht="15.75" customHeight="1" x14ac:dyDescent="0.2">
      <c r="D213" s="141"/>
      <c r="E213" s="204">
        <f t="shared" si="3"/>
        <v>43126</v>
      </c>
      <c r="G213" s="202">
        <f>IF(OR(AND(d&gt;V_1 C_1,d&lt;V_1 C_2),AND(d&gt;V_2 C_1,d&lt;V_2 C_2),AND(d&gt;V_3 C_1,d&lt;V_3 C_2),AND(d&gt;V_4 C_1,d&lt;V_4 C_2),AND(d&gt;V_5 C_1,d&lt;V_5 C_2),AND(d&gt;V_6 C_1,d&lt;V_6 C_2)),d,0)</f>
        <v>0</v>
      </c>
    </row>
    <row r="214" spans="4:7" ht="15.75" customHeight="1" x14ac:dyDescent="0.2">
      <c r="D214" s="141"/>
      <c r="E214" s="204">
        <f t="shared" si="3"/>
        <v>43127</v>
      </c>
      <c r="G214" s="202">
        <f>IF(OR(AND(d&gt;V_1 C_1,d&lt;V_1 C_2),AND(d&gt;V_2 C_1,d&lt;V_2 C_2),AND(d&gt;V_3 C_1,d&lt;V_3 C_2),AND(d&gt;V_4 C_1,d&lt;V_4 C_2),AND(d&gt;V_5 C_1,d&lt;V_5 C_2),AND(d&gt;V_6 C_1,d&lt;V_6 C_2)),d,0)</f>
        <v>0</v>
      </c>
    </row>
    <row r="215" spans="4:7" ht="15.75" customHeight="1" x14ac:dyDescent="0.2">
      <c r="D215" s="141"/>
      <c r="E215" s="204">
        <f t="shared" si="3"/>
        <v>43128</v>
      </c>
      <c r="G215" s="202">
        <f>IF(OR(AND(d&gt;V_1 C_1,d&lt;V_1 C_2),AND(d&gt;V_2 C_1,d&lt;V_2 C_2),AND(d&gt;V_3 C_1,d&lt;V_3 C_2),AND(d&gt;V_4 C_1,d&lt;V_4 C_2),AND(d&gt;V_5 C_1,d&lt;V_5 C_2),AND(d&gt;V_6 C_1,d&lt;V_6 C_2)),d,0)</f>
        <v>0</v>
      </c>
    </row>
    <row r="216" spans="4:7" ht="15.75" customHeight="1" x14ac:dyDescent="0.2">
      <c r="D216" s="141"/>
      <c r="E216" s="204">
        <f t="shared" si="3"/>
        <v>43129</v>
      </c>
      <c r="G216" s="202">
        <f>IF(OR(AND(d&gt;V_1 C_1,d&lt;V_1 C_2),AND(d&gt;V_2 C_1,d&lt;V_2 C_2),AND(d&gt;V_3 C_1,d&lt;V_3 C_2),AND(d&gt;V_4 C_1,d&lt;V_4 C_2),AND(d&gt;V_5 C_1,d&lt;V_5 C_2),AND(d&gt;V_6 C_1,d&lt;V_6 C_2)),d,0)</f>
        <v>0</v>
      </c>
    </row>
    <row r="217" spans="4:7" ht="15.75" customHeight="1" x14ac:dyDescent="0.2">
      <c r="D217" s="141"/>
      <c r="E217" s="204">
        <f t="shared" si="3"/>
        <v>43130</v>
      </c>
      <c r="G217" s="202">
        <f>IF(OR(AND(d&gt;V_1 C_1,d&lt;V_1 C_2),AND(d&gt;V_2 C_1,d&lt;V_2 C_2),AND(d&gt;V_3 C_1,d&lt;V_3 C_2),AND(d&gt;V_4 C_1,d&lt;V_4 C_2),AND(d&gt;V_5 C_1,d&lt;V_5 C_2),AND(d&gt;V_6 C_1,d&lt;V_6 C_2)),d,0)</f>
        <v>0</v>
      </c>
    </row>
    <row r="218" spans="4:7" ht="15.75" customHeight="1" x14ac:dyDescent="0.2">
      <c r="D218" s="141"/>
      <c r="E218" s="204">
        <f t="shared" si="3"/>
        <v>43131</v>
      </c>
      <c r="G218" s="202">
        <f>IF(OR(AND(d&gt;V_1 C_1,d&lt;V_1 C_2),AND(d&gt;V_2 C_1,d&lt;V_2 C_2),AND(d&gt;V_3 C_1,d&lt;V_3 C_2),AND(d&gt;V_4 C_1,d&lt;V_4 C_2),AND(d&gt;V_5 C_1,d&lt;V_5 C_2),AND(d&gt;V_6 C_1,d&lt;V_6 C_2)),d,0)</f>
        <v>0</v>
      </c>
    </row>
    <row r="219" spans="4:7" ht="15.75" customHeight="1" x14ac:dyDescent="0.2">
      <c r="D219" s="141"/>
      <c r="E219" s="204">
        <f t="shared" si="3"/>
        <v>43132</v>
      </c>
      <c r="G219" s="202">
        <f>IF(OR(AND(d&gt;V_1 C_1,d&lt;V_1 C_2),AND(d&gt;V_2 C_1,d&lt;V_2 C_2),AND(d&gt;V_3 C_1,d&lt;V_3 C_2),AND(d&gt;V_4 C_1,d&lt;V_4 C_2),AND(d&gt;V_5 C_1,d&lt;V_5 C_2),AND(d&gt;V_6 C_1,d&lt;V_6 C_2)),d,0)</f>
        <v>0</v>
      </c>
    </row>
    <row r="220" spans="4:7" ht="15.75" customHeight="1" x14ac:dyDescent="0.2">
      <c r="D220" s="141"/>
      <c r="E220" s="204">
        <f t="shared" si="3"/>
        <v>43133</v>
      </c>
      <c r="G220" s="202">
        <f>IF(OR(AND(d&gt;V_1 C_1,d&lt;V_1 C_2),AND(d&gt;V_2 C_1,d&lt;V_2 C_2),AND(d&gt;V_3 C_1,d&lt;V_3 C_2),AND(d&gt;V_4 C_1,d&lt;V_4 C_2),AND(d&gt;V_5 C_1,d&lt;V_5 C_2),AND(d&gt;V_6 C_1,d&lt;V_6 C_2)),d,0)</f>
        <v>0</v>
      </c>
    </row>
    <row r="221" spans="4:7" ht="15.75" customHeight="1" x14ac:dyDescent="0.2">
      <c r="D221" s="141"/>
      <c r="E221" s="204">
        <f t="shared" si="3"/>
        <v>43134</v>
      </c>
      <c r="G221" s="202">
        <f>IF(OR(AND(d&gt;V_1 C_1,d&lt;V_1 C_2),AND(d&gt;V_2 C_1,d&lt;V_2 C_2),AND(d&gt;V_3 C_1,d&lt;V_3 C_2),AND(d&gt;V_4 C_1,d&lt;V_4 C_2),AND(d&gt;V_5 C_1,d&lt;V_5 C_2),AND(d&gt;V_6 C_1,d&lt;V_6 C_2)),d,0)</f>
        <v>0</v>
      </c>
    </row>
    <row r="222" spans="4:7" ht="15.75" customHeight="1" x14ac:dyDescent="0.2">
      <c r="D222" s="141"/>
      <c r="E222" s="204">
        <f t="shared" si="3"/>
        <v>43135</v>
      </c>
      <c r="G222" s="202">
        <f>IF(OR(AND(d&gt;V_1 C_1,d&lt;V_1 C_2),AND(d&gt;V_2 C_1,d&lt;V_2 C_2),AND(d&gt;V_3 C_1,d&lt;V_3 C_2),AND(d&gt;V_4 C_1,d&lt;V_4 C_2),AND(d&gt;V_5 C_1,d&lt;V_5 C_2),AND(d&gt;V_6 C_1,d&lt;V_6 C_2)),d,0)</f>
        <v>0</v>
      </c>
    </row>
    <row r="223" spans="4:7" ht="15.75" customHeight="1" x14ac:dyDescent="0.2">
      <c r="D223" s="141"/>
      <c r="E223" s="204">
        <f t="shared" si="3"/>
        <v>43136</v>
      </c>
      <c r="G223" s="202">
        <f>IF(OR(AND(d&gt;V_1 C_1,d&lt;V_1 C_2),AND(d&gt;V_2 C_1,d&lt;V_2 C_2),AND(d&gt;V_3 C_1,d&lt;V_3 C_2),AND(d&gt;V_4 C_1,d&lt;V_4 C_2),AND(d&gt;V_5 C_1,d&lt;V_5 C_2),AND(d&gt;V_6 C_1,d&lt;V_6 C_2)),d,0)</f>
        <v>0</v>
      </c>
    </row>
    <row r="224" spans="4:7" ht="15.75" customHeight="1" x14ac:dyDescent="0.2">
      <c r="D224" s="141"/>
      <c r="E224" s="204">
        <f t="shared" si="3"/>
        <v>43137</v>
      </c>
      <c r="G224" s="202">
        <f>IF(OR(AND(d&gt;V_1 C_1,d&lt;V_1 C_2),AND(d&gt;V_2 C_1,d&lt;V_2 C_2),AND(d&gt;V_3 C_1,d&lt;V_3 C_2),AND(d&gt;V_4 C_1,d&lt;V_4 C_2),AND(d&gt;V_5 C_1,d&lt;V_5 C_2),AND(d&gt;V_6 C_1,d&lt;V_6 C_2)),d,0)</f>
        <v>0</v>
      </c>
    </row>
    <row r="225" spans="4:7" ht="15.75" customHeight="1" x14ac:dyDescent="0.2">
      <c r="D225" s="141"/>
      <c r="E225" s="204">
        <f t="shared" si="3"/>
        <v>43138</v>
      </c>
      <c r="G225" s="202">
        <f>IF(OR(AND(d&gt;V_1 C_1,d&lt;V_1 C_2),AND(d&gt;V_2 C_1,d&lt;V_2 C_2),AND(d&gt;V_3 C_1,d&lt;V_3 C_2),AND(d&gt;V_4 C_1,d&lt;V_4 C_2),AND(d&gt;V_5 C_1,d&lt;V_5 C_2),AND(d&gt;V_6 C_1,d&lt;V_6 C_2)),d,0)</f>
        <v>0</v>
      </c>
    </row>
    <row r="226" spans="4:7" ht="15.75" customHeight="1" x14ac:dyDescent="0.2">
      <c r="D226" s="141"/>
      <c r="E226" s="204">
        <f t="shared" si="3"/>
        <v>43139</v>
      </c>
      <c r="G226" s="202">
        <f>IF(OR(AND(d&gt;V_1 C_1,d&lt;V_1 C_2),AND(d&gt;V_2 C_1,d&lt;V_2 C_2),AND(d&gt;V_3 C_1,d&lt;V_3 C_2),AND(d&gt;V_4 C_1,d&lt;V_4 C_2),AND(d&gt;V_5 C_1,d&lt;V_5 C_2),AND(d&gt;V_6 C_1,d&lt;V_6 C_2)),d,0)</f>
        <v>0</v>
      </c>
    </row>
    <row r="227" spans="4:7" ht="15.75" customHeight="1" x14ac:dyDescent="0.2">
      <c r="D227" s="141"/>
      <c r="E227" s="204">
        <f t="shared" si="3"/>
        <v>43140</v>
      </c>
      <c r="G227" s="202">
        <f>IF(OR(AND(d&gt;V_1 C_1,d&lt;V_1 C_2),AND(d&gt;V_2 C_1,d&lt;V_2 C_2),AND(d&gt;V_3 C_1,d&lt;V_3 C_2),AND(d&gt;V_4 C_1,d&lt;V_4 C_2),AND(d&gt;V_5 C_1,d&lt;V_5 C_2),AND(d&gt;V_6 C_1,d&lt;V_6 C_2)),d,0)</f>
        <v>0</v>
      </c>
    </row>
    <row r="228" spans="4:7" ht="15.75" customHeight="1" x14ac:dyDescent="0.2">
      <c r="D228" s="141"/>
      <c r="E228" s="204">
        <f t="shared" si="3"/>
        <v>43141</v>
      </c>
      <c r="G228" s="202">
        <f>IF(OR(AND(d&gt;V_1 C_1,d&lt;V_1 C_2),AND(d&gt;V_2 C_1,d&lt;V_2 C_2),AND(d&gt;V_3 C_1,d&lt;V_3 C_2),AND(d&gt;V_4 C_1,d&lt;V_4 C_2),AND(d&gt;V_5 C_1,d&lt;V_5 C_2),AND(d&gt;V_6 C_1,d&lt;V_6 C_2)),d,0)</f>
        <v>0</v>
      </c>
    </row>
    <row r="229" spans="4:7" ht="15.75" customHeight="1" x14ac:dyDescent="0.2">
      <c r="D229" s="141"/>
      <c r="E229" s="204">
        <f t="shared" si="3"/>
        <v>43142</v>
      </c>
      <c r="G229" s="202">
        <f>IF(OR(AND(d&gt;V_1 C_1,d&lt;V_1 C_2),AND(d&gt;V_2 C_1,d&lt;V_2 C_2),AND(d&gt;V_3 C_1,d&lt;V_3 C_2),AND(d&gt;V_4 C_1,d&lt;V_4 C_2),AND(d&gt;V_5 C_1,d&lt;V_5 C_2),AND(d&gt;V_6 C_1,d&lt;V_6 C_2)),d,0)</f>
        <v>0</v>
      </c>
    </row>
    <row r="230" spans="4:7" ht="15.75" customHeight="1" x14ac:dyDescent="0.2">
      <c r="D230" s="141"/>
      <c r="E230" s="204">
        <f t="shared" si="3"/>
        <v>43143</v>
      </c>
      <c r="G230" s="202">
        <f>IF(OR(AND(d&gt;V_1 C_1,d&lt;V_1 C_2),AND(d&gt;V_2 C_1,d&lt;V_2 C_2),AND(d&gt;V_3 C_1,d&lt;V_3 C_2),AND(d&gt;V_4 C_1,d&lt;V_4 C_2),AND(d&gt;V_5 C_1,d&lt;V_5 C_2),AND(d&gt;V_6 C_1,d&lt;V_6 C_2)),d,0)</f>
        <v>0</v>
      </c>
    </row>
    <row r="231" spans="4:7" ht="15.75" customHeight="1" x14ac:dyDescent="0.2">
      <c r="D231" s="141"/>
      <c r="E231" s="204">
        <f t="shared" si="3"/>
        <v>43144</v>
      </c>
      <c r="G231" s="202">
        <f>IF(OR(AND(d&gt;V_1 C_1,d&lt;V_1 C_2),AND(d&gt;V_2 C_1,d&lt;V_2 C_2),AND(d&gt;V_3 C_1,d&lt;V_3 C_2),AND(d&gt;V_4 C_1,d&lt;V_4 C_2),AND(d&gt;V_5 C_1,d&lt;V_5 C_2),AND(d&gt;V_6 C_1,d&lt;V_6 C_2)),d,0)</f>
        <v>0</v>
      </c>
    </row>
    <row r="232" spans="4:7" ht="15.75" customHeight="1" x14ac:dyDescent="0.2">
      <c r="D232" s="141"/>
      <c r="E232" s="204">
        <f t="shared" si="3"/>
        <v>43145</v>
      </c>
      <c r="G232" s="202">
        <f>IF(OR(AND(d&gt;V_1 C_1,d&lt;V_1 C_2),AND(d&gt;V_2 C_1,d&lt;V_2 C_2),AND(d&gt;V_3 C_1,d&lt;V_3 C_2),AND(d&gt;V_4 C_1,d&lt;V_4 C_2),AND(d&gt;V_5 C_1,d&lt;V_5 C_2),AND(d&gt;V_6 C_1,d&lt;V_6 C_2)),d,0)</f>
        <v>0</v>
      </c>
    </row>
    <row r="233" spans="4:7" ht="15.75" customHeight="1" x14ac:dyDescent="0.2">
      <c r="D233" s="141"/>
      <c r="E233" s="204">
        <f t="shared" si="3"/>
        <v>43146</v>
      </c>
      <c r="G233" s="202">
        <f>IF(OR(AND(d&gt;V_1 C_1,d&lt;V_1 C_2),AND(d&gt;V_2 C_1,d&lt;V_2 C_2),AND(d&gt;V_3 C_1,d&lt;V_3 C_2),AND(d&gt;V_4 C_1,d&lt;V_4 C_2),AND(d&gt;V_5 C_1,d&lt;V_5 C_2),AND(d&gt;V_6 C_1,d&lt;V_6 C_2)),d,0)</f>
        <v>0</v>
      </c>
    </row>
    <row r="234" spans="4:7" ht="15.75" customHeight="1" x14ac:dyDescent="0.2">
      <c r="D234" s="141"/>
      <c r="E234" s="204">
        <f t="shared" si="3"/>
        <v>43147</v>
      </c>
      <c r="G234" s="202">
        <f>IF(OR(AND(d&gt;V_1 C_1,d&lt;V_1 C_2),AND(d&gt;V_2 C_1,d&lt;V_2 C_2),AND(d&gt;V_3 C_1,d&lt;V_3 C_2),AND(d&gt;V_4 C_1,d&lt;V_4 C_2),AND(d&gt;V_5 C_1,d&lt;V_5 C_2),AND(d&gt;V_6 C_1,d&lt;V_6 C_2)),d,0)</f>
        <v>0</v>
      </c>
    </row>
    <row r="235" spans="4:7" ht="15.75" customHeight="1" x14ac:dyDescent="0.2">
      <c r="D235" s="141"/>
      <c r="E235" s="204">
        <f t="shared" si="3"/>
        <v>43148</v>
      </c>
      <c r="G235" s="202">
        <f>IF(OR(AND(d&gt;V_1 C_1,d&lt;V_1 C_2),AND(d&gt;V_2 C_1,d&lt;V_2 C_2),AND(d&gt;V_3 C_1,d&lt;V_3 C_2),AND(d&gt;V_4 C_1,d&lt;V_4 C_2),AND(d&gt;V_5 C_1,d&lt;V_5 C_2),AND(d&gt;V_6 C_1,d&lt;V_6 C_2)),d,0)</f>
        <v>0</v>
      </c>
    </row>
    <row r="236" spans="4:7" ht="15.75" customHeight="1" x14ac:dyDescent="0.2">
      <c r="D236" s="141"/>
      <c r="E236" s="204">
        <f t="shared" si="3"/>
        <v>43149</v>
      </c>
      <c r="G236" s="202">
        <f>IF(OR(AND(d&gt;V_1 C_1,d&lt;V_1 C_2),AND(d&gt;V_2 C_1,d&lt;V_2 C_2),AND(d&gt;V_3 C_1,d&lt;V_3 C_2),AND(d&gt;V_4 C_1,d&lt;V_4 C_2),AND(d&gt;V_5 C_1,d&lt;V_5 C_2),AND(d&gt;V_6 C_1,d&lt;V_6 C_2)),d,0)</f>
        <v>43149</v>
      </c>
    </row>
    <row r="237" spans="4:7" ht="15.75" customHeight="1" x14ac:dyDescent="0.2">
      <c r="D237" s="141"/>
      <c r="E237" s="204">
        <f t="shared" si="3"/>
        <v>43150</v>
      </c>
      <c r="G237" s="202">
        <f>IF(OR(AND(d&gt;V_1 C_1,d&lt;V_1 C_2),AND(d&gt;V_2 C_1,d&lt;V_2 C_2),AND(d&gt;V_3 C_1,d&lt;V_3 C_2),AND(d&gt;V_4 C_1,d&lt;V_4 C_2),AND(d&gt;V_5 C_1,d&lt;V_5 C_2),AND(d&gt;V_6 C_1,d&lt;V_6 C_2)),d,0)</f>
        <v>43150</v>
      </c>
    </row>
    <row r="238" spans="4:7" ht="15.75" customHeight="1" x14ac:dyDescent="0.2">
      <c r="D238" s="141"/>
      <c r="E238" s="204">
        <f t="shared" si="3"/>
        <v>43151</v>
      </c>
      <c r="G238" s="202">
        <f>IF(OR(AND(d&gt;V_1 C_1,d&lt;V_1 C_2),AND(d&gt;V_2 C_1,d&lt;V_2 C_2),AND(d&gt;V_3 C_1,d&lt;V_3 C_2),AND(d&gt;V_4 C_1,d&lt;V_4 C_2),AND(d&gt;V_5 C_1,d&lt;V_5 C_2),AND(d&gt;V_6 C_1,d&lt;V_6 C_2)),d,0)</f>
        <v>43151</v>
      </c>
    </row>
    <row r="239" spans="4:7" ht="15.75" customHeight="1" x14ac:dyDescent="0.2">
      <c r="D239" s="141"/>
      <c r="E239" s="204">
        <f t="shared" si="3"/>
        <v>43152</v>
      </c>
      <c r="G239" s="202">
        <f>IF(OR(AND(d&gt;V_1 C_1,d&lt;V_1 C_2),AND(d&gt;V_2 C_1,d&lt;V_2 C_2),AND(d&gt;V_3 C_1,d&lt;V_3 C_2),AND(d&gt;V_4 C_1,d&lt;V_4 C_2),AND(d&gt;V_5 C_1,d&lt;V_5 C_2),AND(d&gt;V_6 C_1,d&lt;V_6 C_2)),d,0)</f>
        <v>43152</v>
      </c>
    </row>
    <row r="240" spans="4:7" ht="15.75" customHeight="1" x14ac:dyDescent="0.2">
      <c r="D240" s="141"/>
      <c r="E240" s="204">
        <f t="shared" si="3"/>
        <v>43153</v>
      </c>
      <c r="G240" s="202">
        <f>IF(OR(AND(d&gt;V_1 C_1,d&lt;V_1 C_2),AND(d&gt;V_2 C_1,d&lt;V_2 C_2),AND(d&gt;V_3 C_1,d&lt;V_3 C_2),AND(d&gt;V_4 C_1,d&lt;V_4 C_2),AND(d&gt;V_5 C_1,d&lt;V_5 C_2),AND(d&gt;V_6 C_1,d&lt;V_6 C_2)),d,0)</f>
        <v>43153</v>
      </c>
    </row>
    <row r="241" spans="4:7" ht="15.75" customHeight="1" x14ac:dyDescent="0.2">
      <c r="D241" s="141"/>
      <c r="E241" s="204">
        <f t="shared" si="3"/>
        <v>43154</v>
      </c>
      <c r="G241" s="202">
        <f>IF(OR(AND(d&gt;V_1 C_1,d&lt;V_1 C_2),AND(d&gt;V_2 C_1,d&lt;V_2 C_2),AND(d&gt;V_3 C_1,d&lt;V_3 C_2),AND(d&gt;V_4 C_1,d&lt;V_4 C_2),AND(d&gt;V_5 C_1,d&lt;V_5 C_2),AND(d&gt;V_6 C_1,d&lt;V_6 C_2)),d,0)</f>
        <v>43154</v>
      </c>
    </row>
    <row r="242" spans="4:7" ht="15.75" customHeight="1" x14ac:dyDescent="0.2">
      <c r="D242" s="141"/>
      <c r="E242" s="204">
        <f t="shared" si="3"/>
        <v>43155</v>
      </c>
      <c r="G242" s="202">
        <f>IF(OR(AND(d&gt;V_1 C_1,d&lt;V_1 C_2),AND(d&gt;V_2 C_1,d&lt;V_2 C_2),AND(d&gt;V_3 C_1,d&lt;V_3 C_2),AND(d&gt;V_4 C_1,d&lt;V_4 C_2),AND(d&gt;V_5 C_1,d&lt;V_5 C_2),AND(d&gt;V_6 C_1,d&lt;V_6 C_2)),d,0)</f>
        <v>43155</v>
      </c>
    </row>
    <row r="243" spans="4:7" ht="15.75" customHeight="1" x14ac:dyDescent="0.2">
      <c r="D243" s="141"/>
      <c r="E243" s="204">
        <f t="shared" si="3"/>
        <v>43156</v>
      </c>
      <c r="G243" s="202">
        <f>IF(OR(AND(d&gt;V_1 C_1,d&lt;V_1 C_2),AND(d&gt;V_2 C_1,d&lt;V_2 C_2),AND(d&gt;V_3 C_1,d&lt;V_3 C_2),AND(d&gt;V_4 C_1,d&lt;V_4 C_2),AND(d&gt;V_5 C_1,d&lt;V_5 C_2),AND(d&gt;V_6 C_1,d&lt;V_6 C_2)),d,0)</f>
        <v>43156</v>
      </c>
    </row>
    <row r="244" spans="4:7" ht="15.75" customHeight="1" x14ac:dyDescent="0.2">
      <c r="D244" s="141"/>
      <c r="E244" s="204">
        <f t="shared" si="3"/>
        <v>43157</v>
      </c>
      <c r="G244" s="202">
        <f>IF(OR(AND(d&gt;V_1 C_1,d&lt;V_1 C_2),AND(d&gt;V_2 C_1,d&lt;V_2 C_2),AND(d&gt;V_3 C_1,d&lt;V_3 C_2),AND(d&gt;V_4 C_1,d&lt;V_4 C_2),AND(d&gt;V_5 C_1,d&lt;V_5 C_2),AND(d&gt;V_6 C_1,d&lt;V_6 C_2)),d,0)</f>
        <v>43157</v>
      </c>
    </row>
    <row r="245" spans="4:7" ht="15.75" customHeight="1" x14ac:dyDescent="0.2">
      <c r="D245" s="141"/>
      <c r="E245" s="204">
        <f t="shared" si="3"/>
        <v>43158</v>
      </c>
      <c r="G245" s="202">
        <f>IF(OR(AND(d&gt;V_1 C_1,d&lt;V_1 C_2),AND(d&gt;V_2 C_1,d&lt;V_2 C_2),AND(d&gt;V_3 C_1,d&lt;V_3 C_2),AND(d&gt;V_4 C_1,d&lt;V_4 C_2),AND(d&gt;V_5 C_1,d&lt;V_5 C_2),AND(d&gt;V_6 C_1,d&lt;V_6 C_2)),d,0)</f>
        <v>43158</v>
      </c>
    </row>
    <row r="246" spans="4:7" ht="15.75" customHeight="1" x14ac:dyDescent="0.2">
      <c r="D246" s="141"/>
      <c r="E246" s="204">
        <f t="shared" si="3"/>
        <v>43159</v>
      </c>
      <c r="G246" s="202">
        <f>IF(OR(AND(d&gt;V_1 C_1,d&lt;V_1 C_2),AND(d&gt;V_2 C_1,d&lt;V_2 C_2),AND(d&gt;V_3 C_1,d&lt;V_3 C_2),AND(d&gt;V_4 C_1,d&lt;V_4 C_2),AND(d&gt;V_5 C_1,d&lt;V_5 C_2),AND(d&gt;V_6 C_1,d&lt;V_6 C_2)),d,0)</f>
        <v>43159</v>
      </c>
    </row>
    <row r="247" spans="4:7" ht="15.75" customHeight="1" x14ac:dyDescent="0.2">
      <c r="D247" s="141"/>
      <c r="E247" s="204">
        <f t="shared" si="3"/>
        <v>43160</v>
      </c>
      <c r="G247" s="202">
        <f>IF(OR(AND(d&gt;V_1 C_1,d&lt;V_1 C_2),AND(d&gt;V_2 C_1,d&lt;V_2 C_2),AND(d&gt;V_3 C_1,d&lt;V_3 C_2),AND(d&gt;V_4 C_1,d&lt;V_4 C_2),AND(d&gt;V_5 C_1,d&lt;V_5 C_2),AND(d&gt;V_6 C_1,d&lt;V_6 C_2)),d,0)</f>
        <v>43160</v>
      </c>
    </row>
    <row r="248" spans="4:7" ht="15.75" customHeight="1" x14ac:dyDescent="0.2">
      <c r="D248" s="141"/>
      <c r="E248" s="204">
        <f t="shared" si="3"/>
        <v>43161</v>
      </c>
      <c r="G248" s="202">
        <f>IF(OR(AND(d&gt;V_1 C_1,d&lt;V_1 C_2),AND(d&gt;V_2 C_1,d&lt;V_2 C_2),AND(d&gt;V_3 C_1,d&lt;V_3 C_2),AND(d&gt;V_4 C_1,d&lt;V_4 C_2),AND(d&gt;V_5 C_1,d&lt;V_5 C_2),AND(d&gt;V_6 C_1,d&lt;V_6 C_2)),d,0)</f>
        <v>43161</v>
      </c>
    </row>
    <row r="249" spans="4:7" ht="15.75" customHeight="1" x14ac:dyDescent="0.2">
      <c r="D249" s="141"/>
      <c r="E249" s="204">
        <f t="shared" si="3"/>
        <v>43162</v>
      </c>
      <c r="G249" s="202">
        <f>IF(OR(AND(d&gt;V_1 C_1,d&lt;V_1 C_2),AND(d&gt;V_2 C_1,d&lt;V_2 C_2),AND(d&gt;V_3 C_1,d&lt;V_3 C_2),AND(d&gt;V_4 C_1,d&lt;V_4 C_2),AND(d&gt;V_5 C_1,d&lt;V_5 C_2),AND(d&gt;V_6 C_1,d&lt;V_6 C_2)),d,0)</f>
        <v>43162</v>
      </c>
    </row>
    <row r="250" spans="4:7" ht="15.75" customHeight="1" x14ac:dyDescent="0.2">
      <c r="D250" s="141"/>
      <c r="E250" s="204">
        <f t="shared" si="3"/>
        <v>43163</v>
      </c>
      <c r="G250" s="202">
        <f>IF(OR(AND(d&gt;V_1 C_1,d&lt;V_1 C_2),AND(d&gt;V_2 C_1,d&lt;V_2 C_2),AND(d&gt;V_3 C_1,d&lt;V_3 C_2),AND(d&gt;V_4 C_1,d&lt;V_4 C_2),AND(d&gt;V_5 C_1,d&lt;V_5 C_2),AND(d&gt;V_6 C_1,d&lt;V_6 C_2)),d,0)</f>
        <v>43163</v>
      </c>
    </row>
    <row r="251" spans="4:7" ht="15.75" customHeight="1" x14ac:dyDescent="0.2">
      <c r="D251" s="141"/>
      <c r="E251" s="204">
        <f t="shared" si="3"/>
        <v>43164</v>
      </c>
      <c r="G251" s="202">
        <f>IF(OR(AND(d&gt;V_1 C_1,d&lt;V_1 C_2),AND(d&gt;V_2 C_1,d&lt;V_2 C_2),AND(d&gt;V_3 C_1,d&lt;V_3 C_2),AND(d&gt;V_4 C_1,d&lt;V_4 C_2),AND(d&gt;V_5 C_1,d&lt;V_5 C_2),AND(d&gt;V_6 C_1,d&lt;V_6 C_2)),d,0)</f>
        <v>0</v>
      </c>
    </row>
    <row r="252" spans="4:7" ht="15.75" customHeight="1" x14ac:dyDescent="0.2">
      <c r="D252" s="141"/>
      <c r="E252" s="204">
        <f t="shared" si="3"/>
        <v>43165</v>
      </c>
      <c r="G252" s="202">
        <f>IF(OR(AND(d&gt;V_1 C_1,d&lt;V_1 C_2),AND(d&gt;V_2 C_1,d&lt;V_2 C_2),AND(d&gt;V_3 C_1,d&lt;V_3 C_2),AND(d&gt;V_4 C_1,d&lt;V_4 C_2),AND(d&gt;V_5 C_1,d&lt;V_5 C_2),AND(d&gt;V_6 C_1,d&lt;V_6 C_2)),d,0)</f>
        <v>0</v>
      </c>
    </row>
    <row r="253" spans="4:7" ht="15.75" customHeight="1" x14ac:dyDescent="0.2">
      <c r="D253" s="141"/>
      <c r="E253" s="204">
        <f t="shared" si="3"/>
        <v>43166</v>
      </c>
      <c r="G253" s="202">
        <f>IF(OR(AND(d&gt;V_1 C_1,d&lt;V_1 C_2),AND(d&gt;V_2 C_1,d&lt;V_2 C_2),AND(d&gt;V_3 C_1,d&lt;V_3 C_2),AND(d&gt;V_4 C_1,d&lt;V_4 C_2),AND(d&gt;V_5 C_1,d&lt;V_5 C_2),AND(d&gt;V_6 C_1,d&lt;V_6 C_2)),d,0)</f>
        <v>0</v>
      </c>
    </row>
    <row r="254" spans="4:7" ht="15.75" customHeight="1" x14ac:dyDescent="0.2">
      <c r="D254" s="141"/>
      <c r="E254" s="204">
        <f t="shared" si="3"/>
        <v>43167</v>
      </c>
      <c r="G254" s="202">
        <f>IF(OR(AND(d&gt;V_1 C_1,d&lt;V_1 C_2),AND(d&gt;V_2 C_1,d&lt;V_2 C_2),AND(d&gt;V_3 C_1,d&lt;V_3 C_2),AND(d&gt;V_4 C_1,d&lt;V_4 C_2),AND(d&gt;V_5 C_1,d&lt;V_5 C_2),AND(d&gt;V_6 C_1,d&lt;V_6 C_2)),d,0)</f>
        <v>0</v>
      </c>
    </row>
    <row r="255" spans="4:7" ht="15.75" customHeight="1" x14ac:dyDescent="0.2">
      <c r="D255" s="141"/>
      <c r="E255" s="204">
        <f t="shared" si="3"/>
        <v>43168</v>
      </c>
      <c r="G255" s="202">
        <f>IF(OR(AND(d&gt;V_1 C_1,d&lt;V_1 C_2),AND(d&gt;V_2 C_1,d&lt;V_2 C_2),AND(d&gt;V_3 C_1,d&lt;V_3 C_2),AND(d&gt;V_4 C_1,d&lt;V_4 C_2),AND(d&gt;V_5 C_1,d&lt;V_5 C_2),AND(d&gt;V_6 C_1,d&lt;V_6 C_2)),d,0)</f>
        <v>0</v>
      </c>
    </row>
    <row r="256" spans="4:7" ht="15.75" customHeight="1" x14ac:dyDescent="0.2">
      <c r="D256" s="141"/>
      <c r="E256" s="204">
        <f t="shared" si="3"/>
        <v>43169</v>
      </c>
      <c r="G256" s="202">
        <f>IF(OR(AND(d&gt;V_1 C_1,d&lt;V_1 C_2),AND(d&gt;V_2 C_1,d&lt;V_2 C_2),AND(d&gt;V_3 C_1,d&lt;V_3 C_2),AND(d&gt;V_4 C_1,d&lt;V_4 C_2),AND(d&gt;V_5 C_1,d&lt;V_5 C_2),AND(d&gt;V_6 C_1,d&lt;V_6 C_2)),d,0)</f>
        <v>0</v>
      </c>
    </row>
    <row r="257" spans="4:7" ht="15.75" customHeight="1" x14ac:dyDescent="0.2">
      <c r="D257" s="141"/>
      <c r="E257" s="204">
        <f t="shared" si="3"/>
        <v>43170</v>
      </c>
      <c r="G257" s="202">
        <f>IF(OR(AND(d&gt;V_1 C_1,d&lt;V_1 C_2),AND(d&gt;V_2 C_1,d&lt;V_2 C_2),AND(d&gt;V_3 C_1,d&lt;V_3 C_2),AND(d&gt;V_4 C_1,d&lt;V_4 C_2),AND(d&gt;V_5 C_1,d&lt;V_5 C_2),AND(d&gt;V_6 C_1,d&lt;V_6 C_2)),d,0)</f>
        <v>0</v>
      </c>
    </row>
    <row r="258" spans="4:7" ht="15.75" customHeight="1" x14ac:dyDescent="0.2">
      <c r="D258" s="141"/>
      <c r="E258" s="204">
        <f t="shared" si="3"/>
        <v>43171</v>
      </c>
      <c r="G258" s="202">
        <f>IF(OR(AND(d&gt;V_1 C_1,d&lt;V_1 C_2),AND(d&gt;V_2 C_1,d&lt;V_2 C_2),AND(d&gt;V_3 C_1,d&lt;V_3 C_2),AND(d&gt;V_4 C_1,d&lt;V_4 C_2),AND(d&gt;V_5 C_1,d&lt;V_5 C_2),AND(d&gt;V_6 C_1,d&lt;V_6 C_2)),d,0)</f>
        <v>0</v>
      </c>
    </row>
    <row r="259" spans="4:7" ht="15.75" customHeight="1" x14ac:dyDescent="0.2">
      <c r="D259" s="141"/>
      <c r="E259" s="204">
        <f t="shared" si="3"/>
        <v>43172</v>
      </c>
      <c r="G259" s="202">
        <f>IF(OR(AND(d&gt;V_1 C_1,d&lt;V_1 C_2),AND(d&gt;V_2 C_1,d&lt;V_2 C_2),AND(d&gt;V_3 C_1,d&lt;V_3 C_2),AND(d&gt;V_4 C_1,d&lt;V_4 C_2),AND(d&gt;V_5 C_1,d&lt;V_5 C_2),AND(d&gt;V_6 C_1,d&lt;V_6 C_2)),d,0)</f>
        <v>0</v>
      </c>
    </row>
    <row r="260" spans="4:7" ht="15.75" customHeight="1" x14ac:dyDescent="0.2">
      <c r="D260" s="141"/>
      <c r="E260" s="204">
        <f t="shared" si="3"/>
        <v>43173</v>
      </c>
      <c r="G260" s="202">
        <f>IF(OR(AND(d&gt;V_1 C_1,d&lt;V_1 C_2),AND(d&gt;V_2 C_1,d&lt;V_2 C_2),AND(d&gt;V_3 C_1,d&lt;V_3 C_2),AND(d&gt;V_4 C_1,d&lt;V_4 C_2),AND(d&gt;V_5 C_1,d&lt;V_5 C_2),AND(d&gt;V_6 C_1,d&lt;V_6 C_2)),d,0)</f>
        <v>0</v>
      </c>
    </row>
    <row r="261" spans="4:7" ht="15.75" customHeight="1" x14ac:dyDescent="0.2">
      <c r="D261" s="141"/>
      <c r="E261" s="204">
        <f t="shared" si="3"/>
        <v>43174</v>
      </c>
      <c r="G261" s="202">
        <f>IF(OR(AND(d&gt;V_1 C_1,d&lt;V_1 C_2),AND(d&gt;V_2 C_1,d&lt;V_2 C_2),AND(d&gt;V_3 C_1,d&lt;V_3 C_2),AND(d&gt;V_4 C_1,d&lt;V_4 C_2),AND(d&gt;V_5 C_1,d&lt;V_5 C_2),AND(d&gt;V_6 C_1,d&lt;V_6 C_2)),d,0)</f>
        <v>0</v>
      </c>
    </row>
    <row r="262" spans="4:7" ht="15.75" customHeight="1" x14ac:dyDescent="0.2">
      <c r="D262" s="141"/>
      <c r="E262" s="204">
        <f t="shared" si="3"/>
        <v>43175</v>
      </c>
      <c r="G262" s="202">
        <f>IF(OR(AND(d&gt;V_1 C_1,d&lt;V_1 C_2),AND(d&gt;V_2 C_1,d&lt;V_2 C_2),AND(d&gt;V_3 C_1,d&lt;V_3 C_2),AND(d&gt;V_4 C_1,d&lt;V_4 C_2),AND(d&gt;V_5 C_1,d&lt;V_5 C_2),AND(d&gt;V_6 C_1,d&lt;V_6 C_2)),d,0)</f>
        <v>0</v>
      </c>
    </row>
    <row r="263" spans="4:7" ht="15.75" customHeight="1" x14ac:dyDescent="0.2">
      <c r="D263" s="141"/>
      <c r="E263" s="204">
        <f t="shared" si="3"/>
        <v>43176</v>
      </c>
      <c r="G263" s="202">
        <f>IF(OR(AND(d&gt;V_1 C_1,d&lt;V_1 C_2),AND(d&gt;V_2 C_1,d&lt;V_2 C_2),AND(d&gt;V_3 C_1,d&lt;V_3 C_2),AND(d&gt;V_4 C_1,d&lt;V_4 C_2),AND(d&gt;V_5 C_1,d&lt;V_5 C_2),AND(d&gt;V_6 C_1,d&lt;V_6 C_2)),d,0)</f>
        <v>0</v>
      </c>
    </row>
    <row r="264" spans="4:7" ht="15.75" customHeight="1" x14ac:dyDescent="0.2">
      <c r="D264" s="141"/>
      <c r="E264" s="204">
        <f t="shared" si="3"/>
        <v>43177</v>
      </c>
      <c r="G264" s="202">
        <f>IF(OR(AND(d&gt;V_1 C_1,d&lt;V_1 C_2),AND(d&gt;V_2 C_1,d&lt;V_2 C_2),AND(d&gt;V_3 C_1,d&lt;V_3 C_2),AND(d&gt;V_4 C_1,d&lt;V_4 C_2),AND(d&gt;V_5 C_1,d&lt;V_5 C_2),AND(d&gt;V_6 C_1,d&lt;V_6 C_2)),d,0)</f>
        <v>0</v>
      </c>
    </row>
    <row r="265" spans="4:7" ht="15.75" customHeight="1" x14ac:dyDescent="0.2">
      <c r="D265" s="141"/>
      <c r="E265" s="204">
        <f t="shared" si="3"/>
        <v>43178</v>
      </c>
      <c r="G265" s="202">
        <f>IF(OR(AND(d&gt;V_1 C_1,d&lt;V_1 C_2),AND(d&gt;V_2 C_1,d&lt;V_2 C_2),AND(d&gt;V_3 C_1,d&lt;V_3 C_2),AND(d&gt;V_4 C_1,d&lt;V_4 C_2),AND(d&gt;V_5 C_1,d&lt;V_5 C_2),AND(d&gt;V_6 C_1,d&lt;V_6 C_2)),d,0)</f>
        <v>0</v>
      </c>
    </row>
    <row r="266" spans="4:7" ht="15.75" customHeight="1" x14ac:dyDescent="0.2">
      <c r="D266" s="141"/>
      <c r="E266" s="204">
        <f t="shared" si="3"/>
        <v>43179</v>
      </c>
      <c r="G266" s="202">
        <f>IF(OR(AND(d&gt;V_1 C_1,d&lt;V_1 C_2),AND(d&gt;V_2 C_1,d&lt;V_2 C_2),AND(d&gt;V_3 C_1,d&lt;V_3 C_2),AND(d&gt;V_4 C_1,d&lt;V_4 C_2),AND(d&gt;V_5 C_1,d&lt;V_5 C_2),AND(d&gt;V_6 C_1,d&lt;V_6 C_2)),d,0)</f>
        <v>0</v>
      </c>
    </row>
    <row r="267" spans="4:7" ht="15.75" customHeight="1" x14ac:dyDescent="0.2">
      <c r="D267" s="141"/>
      <c r="E267" s="204">
        <f t="shared" si="3"/>
        <v>43180</v>
      </c>
      <c r="G267" s="202">
        <f>IF(OR(AND(d&gt;V_1 C_1,d&lt;V_1 C_2),AND(d&gt;V_2 C_1,d&lt;V_2 C_2),AND(d&gt;V_3 C_1,d&lt;V_3 C_2),AND(d&gt;V_4 C_1,d&lt;V_4 C_2),AND(d&gt;V_5 C_1,d&lt;V_5 C_2),AND(d&gt;V_6 C_1,d&lt;V_6 C_2)),d,0)</f>
        <v>0</v>
      </c>
    </row>
    <row r="268" spans="4:7" ht="15.75" customHeight="1" x14ac:dyDescent="0.2">
      <c r="D268" s="141"/>
      <c r="E268" s="204">
        <f t="shared" ref="E268:E331" si="4">E267+1</f>
        <v>43181</v>
      </c>
      <c r="G268" s="202">
        <f>IF(OR(AND(d&gt;V_1 C_1,d&lt;V_1 C_2),AND(d&gt;V_2 C_1,d&lt;V_2 C_2),AND(d&gt;V_3 C_1,d&lt;V_3 C_2),AND(d&gt;V_4 C_1,d&lt;V_4 C_2),AND(d&gt;V_5 C_1,d&lt;V_5 C_2),AND(d&gt;V_6 C_1,d&lt;V_6 C_2)),d,0)</f>
        <v>0</v>
      </c>
    </row>
    <row r="269" spans="4:7" ht="15.75" customHeight="1" x14ac:dyDescent="0.2">
      <c r="D269" s="141"/>
      <c r="E269" s="204">
        <f t="shared" si="4"/>
        <v>43182</v>
      </c>
      <c r="G269" s="202">
        <f>IF(OR(AND(d&gt;V_1 C_1,d&lt;V_1 C_2),AND(d&gt;V_2 C_1,d&lt;V_2 C_2),AND(d&gt;V_3 C_1,d&lt;V_3 C_2),AND(d&gt;V_4 C_1,d&lt;V_4 C_2),AND(d&gt;V_5 C_1,d&lt;V_5 C_2),AND(d&gt;V_6 C_1,d&lt;V_6 C_2)),d,0)</f>
        <v>0</v>
      </c>
    </row>
    <row r="270" spans="4:7" ht="15.75" customHeight="1" x14ac:dyDescent="0.2">
      <c r="D270" s="141"/>
      <c r="E270" s="204">
        <f t="shared" si="4"/>
        <v>43183</v>
      </c>
      <c r="G270" s="202">
        <f>IF(OR(AND(d&gt;V_1 C_1,d&lt;V_1 C_2),AND(d&gt;V_2 C_1,d&lt;V_2 C_2),AND(d&gt;V_3 C_1,d&lt;V_3 C_2),AND(d&gt;V_4 C_1,d&lt;V_4 C_2),AND(d&gt;V_5 C_1,d&lt;V_5 C_2),AND(d&gt;V_6 C_1,d&lt;V_6 C_2)),d,0)</f>
        <v>0</v>
      </c>
    </row>
    <row r="271" spans="4:7" ht="15.75" customHeight="1" x14ac:dyDescent="0.2">
      <c r="D271" s="141"/>
      <c r="E271" s="204">
        <f t="shared" si="4"/>
        <v>43184</v>
      </c>
      <c r="G271" s="202">
        <f>IF(OR(AND(d&gt;V_1 C_1,d&lt;V_1 C_2),AND(d&gt;V_2 C_1,d&lt;V_2 C_2),AND(d&gt;V_3 C_1,d&lt;V_3 C_2),AND(d&gt;V_4 C_1,d&lt;V_4 C_2),AND(d&gt;V_5 C_1,d&lt;V_5 C_2),AND(d&gt;V_6 C_1,d&lt;V_6 C_2)),d,0)</f>
        <v>0</v>
      </c>
    </row>
    <row r="272" spans="4:7" ht="15.75" customHeight="1" x14ac:dyDescent="0.2">
      <c r="D272" s="141"/>
      <c r="E272" s="204">
        <f t="shared" si="4"/>
        <v>43185</v>
      </c>
      <c r="G272" s="202">
        <f>IF(OR(AND(d&gt;V_1 C_1,d&lt;V_1 C_2),AND(d&gt;V_2 C_1,d&lt;V_2 C_2),AND(d&gt;V_3 C_1,d&lt;V_3 C_2),AND(d&gt;V_4 C_1,d&lt;V_4 C_2),AND(d&gt;V_5 C_1,d&lt;V_5 C_2),AND(d&gt;V_6 C_1,d&lt;V_6 C_2)),d,0)</f>
        <v>0</v>
      </c>
    </row>
    <row r="273" spans="4:7" ht="15.75" customHeight="1" x14ac:dyDescent="0.2">
      <c r="D273" s="141"/>
      <c r="E273" s="204">
        <f t="shared" si="4"/>
        <v>43186</v>
      </c>
      <c r="G273" s="202">
        <f>IF(OR(AND(d&gt;V_1 C_1,d&lt;V_1 C_2),AND(d&gt;V_2 C_1,d&lt;V_2 C_2),AND(d&gt;V_3 C_1,d&lt;V_3 C_2),AND(d&gt;V_4 C_1,d&lt;V_4 C_2),AND(d&gt;V_5 C_1,d&lt;V_5 C_2),AND(d&gt;V_6 C_1,d&lt;V_6 C_2)),d,0)</f>
        <v>0</v>
      </c>
    </row>
    <row r="274" spans="4:7" ht="15.75" customHeight="1" x14ac:dyDescent="0.2">
      <c r="D274" s="141"/>
      <c r="E274" s="204">
        <f t="shared" si="4"/>
        <v>43187</v>
      </c>
      <c r="G274" s="202">
        <f>IF(OR(AND(d&gt;V_1 C_1,d&lt;V_1 C_2),AND(d&gt;V_2 C_1,d&lt;V_2 C_2),AND(d&gt;V_3 C_1,d&lt;V_3 C_2),AND(d&gt;V_4 C_1,d&lt;V_4 C_2),AND(d&gt;V_5 C_1,d&lt;V_5 C_2),AND(d&gt;V_6 C_1,d&lt;V_6 C_2)),d,0)</f>
        <v>0</v>
      </c>
    </row>
    <row r="275" spans="4:7" ht="15.75" customHeight="1" x14ac:dyDescent="0.2">
      <c r="D275" s="141"/>
      <c r="E275" s="204">
        <f t="shared" si="4"/>
        <v>43188</v>
      </c>
      <c r="G275" s="202">
        <f>IF(OR(AND(d&gt;V_1 C_1,d&lt;V_1 C_2),AND(d&gt;V_2 C_1,d&lt;V_2 C_2),AND(d&gt;V_3 C_1,d&lt;V_3 C_2),AND(d&gt;V_4 C_1,d&lt;V_4 C_2),AND(d&gt;V_5 C_1,d&lt;V_5 C_2),AND(d&gt;V_6 C_1,d&lt;V_6 C_2)),d,0)</f>
        <v>0</v>
      </c>
    </row>
    <row r="276" spans="4:7" ht="15.75" customHeight="1" x14ac:dyDescent="0.2">
      <c r="D276" s="141"/>
      <c r="E276" s="204">
        <f t="shared" si="4"/>
        <v>43189</v>
      </c>
      <c r="G276" s="202">
        <f>IF(OR(AND(d&gt;V_1 C_1,d&lt;V_1 C_2),AND(d&gt;V_2 C_1,d&lt;V_2 C_2),AND(d&gt;V_3 C_1,d&lt;V_3 C_2),AND(d&gt;V_4 C_1,d&lt;V_4 C_2),AND(d&gt;V_5 C_1,d&lt;V_5 C_2),AND(d&gt;V_6 C_1,d&lt;V_6 C_2)),d,0)</f>
        <v>0</v>
      </c>
    </row>
    <row r="277" spans="4:7" ht="15.75" customHeight="1" x14ac:dyDescent="0.2">
      <c r="D277" s="141"/>
      <c r="E277" s="204">
        <f t="shared" si="4"/>
        <v>43190</v>
      </c>
      <c r="G277" s="202">
        <f>IF(OR(AND(d&gt;V_1 C_1,d&lt;V_1 C_2),AND(d&gt;V_2 C_1,d&lt;V_2 C_2),AND(d&gt;V_3 C_1,d&lt;V_3 C_2),AND(d&gt;V_4 C_1,d&lt;V_4 C_2),AND(d&gt;V_5 C_1,d&lt;V_5 C_2),AND(d&gt;V_6 C_1,d&lt;V_6 C_2)),d,0)</f>
        <v>0</v>
      </c>
    </row>
    <row r="278" spans="4:7" ht="15.75" customHeight="1" x14ac:dyDescent="0.2">
      <c r="D278" s="141"/>
      <c r="E278" s="204">
        <f t="shared" si="4"/>
        <v>43191</v>
      </c>
      <c r="G278" s="202">
        <f>IF(OR(AND(d&gt;V_1 C_1,d&lt;V_1 C_2),AND(d&gt;V_2 C_1,d&lt;V_2 C_2),AND(d&gt;V_3 C_1,d&lt;V_3 C_2),AND(d&gt;V_4 C_1,d&lt;V_4 C_2),AND(d&gt;V_5 C_1,d&lt;V_5 C_2),AND(d&gt;V_6 C_1,d&lt;V_6 C_2)),d,0)</f>
        <v>0</v>
      </c>
    </row>
    <row r="279" spans="4:7" ht="15.75" customHeight="1" x14ac:dyDescent="0.2">
      <c r="D279" s="141"/>
      <c r="E279" s="204">
        <f t="shared" si="4"/>
        <v>43192</v>
      </c>
      <c r="G279" s="202">
        <f>IF(OR(AND(d&gt;V_1 C_1,d&lt;V_1 C_2),AND(d&gt;V_2 C_1,d&lt;V_2 C_2),AND(d&gt;V_3 C_1,d&lt;V_3 C_2),AND(d&gt;V_4 C_1,d&lt;V_4 C_2),AND(d&gt;V_5 C_1,d&lt;V_5 C_2),AND(d&gt;V_6 C_1,d&lt;V_6 C_2)),d,0)</f>
        <v>0</v>
      </c>
    </row>
    <row r="280" spans="4:7" ht="15.75" customHeight="1" x14ac:dyDescent="0.2">
      <c r="D280" s="141"/>
      <c r="E280" s="204">
        <f t="shared" si="4"/>
        <v>43193</v>
      </c>
      <c r="G280" s="202">
        <f>IF(OR(AND(d&gt;V_1 C_1,d&lt;V_1 C_2),AND(d&gt;V_2 C_1,d&lt;V_2 C_2),AND(d&gt;V_3 C_1,d&lt;V_3 C_2),AND(d&gt;V_4 C_1,d&lt;V_4 C_2),AND(d&gt;V_5 C_1,d&lt;V_5 C_2),AND(d&gt;V_6 C_1,d&lt;V_6 C_2)),d,0)</f>
        <v>0</v>
      </c>
    </row>
    <row r="281" spans="4:7" ht="15.75" customHeight="1" x14ac:dyDescent="0.2">
      <c r="D281" s="141"/>
      <c r="E281" s="204">
        <f t="shared" si="4"/>
        <v>43194</v>
      </c>
      <c r="G281" s="202">
        <f>IF(OR(AND(d&gt;V_1 C_1,d&lt;V_1 C_2),AND(d&gt;V_2 C_1,d&lt;V_2 C_2),AND(d&gt;V_3 C_1,d&lt;V_3 C_2),AND(d&gt;V_4 C_1,d&lt;V_4 C_2),AND(d&gt;V_5 C_1,d&lt;V_5 C_2),AND(d&gt;V_6 C_1,d&lt;V_6 C_2)),d,0)</f>
        <v>0</v>
      </c>
    </row>
    <row r="282" spans="4:7" ht="15.75" customHeight="1" x14ac:dyDescent="0.2">
      <c r="D282" s="141"/>
      <c r="E282" s="204">
        <f t="shared" si="4"/>
        <v>43195</v>
      </c>
      <c r="G282" s="202">
        <f>IF(OR(AND(d&gt;V_1 C_1,d&lt;V_1 C_2),AND(d&gt;V_2 C_1,d&lt;V_2 C_2),AND(d&gt;V_3 C_1,d&lt;V_3 C_2),AND(d&gt;V_4 C_1,d&lt;V_4 C_2),AND(d&gt;V_5 C_1,d&lt;V_5 C_2),AND(d&gt;V_6 C_1,d&lt;V_6 C_2)),d,0)</f>
        <v>0</v>
      </c>
    </row>
    <row r="283" spans="4:7" ht="15.75" customHeight="1" x14ac:dyDescent="0.2">
      <c r="D283" s="141"/>
      <c r="E283" s="204">
        <f t="shared" si="4"/>
        <v>43196</v>
      </c>
      <c r="G283" s="202">
        <f>IF(OR(AND(d&gt;V_1 C_1,d&lt;V_1 C_2),AND(d&gt;V_2 C_1,d&lt;V_2 C_2),AND(d&gt;V_3 C_1,d&lt;V_3 C_2),AND(d&gt;V_4 C_1,d&lt;V_4 C_2),AND(d&gt;V_5 C_1,d&lt;V_5 C_2),AND(d&gt;V_6 C_1,d&lt;V_6 C_2)),d,0)</f>
        <v>0</v>
      </c>
    </row>
    <row r="284" spans="4:7" ht="15.75" customHeight="1" x14ac:dyDescent="0.2">
      <c r="D284" s="141"/>
      <c r="E284" s="204">
        <f t="shared" si="4"/>
        <v>43197</v>
      </c>
      <c r="G284" s="202">
        <f>IF(OR(AND(d&gt;V_1 C_1,d&lt;V_1 C_2),AND(d&gt;V_2 C_1,d&lt;V_2 C_2),AND(d&gt;V_3 C_1,d&lt;V_3 C_2),AND(d&gt;V_4 C_1,d&lt;V_4 C_2),AND(d&gt;V_5 C_1,d&lt;V_5 C_2),AND(d&gt;V_6 C_1,d&lt;V_6 C_2)),d,0)</f>
        <v>0</v>
      </c>
    </row>
    <row r="285" spans="4:7" ht="15.75" customHeight="1" x14ac:dyDescent="0.2">
      <c r="D285" s="141"/>
      <c r="E285" s="204">
        <f t="shared" si="4"/>
        <v>43198</v>
      </c>
      <c r="G285" s="202">
        <f>IF(OR(AND(d&gt;V_1 C_1,d&lt;V_1 C_2),AND(d&gt;V_2 C_1,d&lt;V_2 C_2),AND(d&gt;V_3 C_1,d&lt;V_3 C_2),AND(d&gt;V_4 C_1,d&lt;V_4 C_2),AND(d&gt;V_5 C_1,d&lt;V_5 C_2),AND(d&gt;V_6 C_1,d&lt;V_6 C_2)),d,0)</f>
        <v>0</v>
      </c>
    </row>
    <row r="286" spans="4:7" ht="15.75" customHeight="1" x14ac:dyDescent="0.2">
      <c r="D286" s="141"/>
      <c r="E286" s="204">
        <f t="shared" si="4"/>
        <v>43199</v>
      </c>
      <c r="G286" s="202">
        <f>IF(OR(AND(d&gt;V_1 C_1,d&lt;V_1 C_2),AND(d&gt;V_2 C_1,d&lt;V_2 C_2),AND(d&gt;V_3 C_1,d&lt;V_3 C_2),AND(d&gt;V_4 C_1,d&lt;V_4 C_2),AND(d&gt;V_5 C_1,d&lt;V_5 C_2),AND(d&gt;V_6 C_1,d&lt;V_6 C_2)),d,0)</f>
        <v>0</v>
      </c>
    </row>
    <row r="287" spans="4:7" ht="15.75" customHeight="1" x14ac:dyDescent="0.2">
      <c r="D287" s="141"/>
      <c r="E287" s="204">
        <f t="shared" si="4"/>
        <v>43200</v>
      </c>
      <c r="G287" s="202">
        <f>IF(OR(AND(d&gt;V_1 C_1,d&lt;V_1 C_2),AND(d&gt;V_2 C_1,d&lt;V_2 C_2),AND(d&gt;V_3 C_1,d&lt;V_3 C_2),AND(d&gt;V_4 C_1,d&lt;V_4 C_2),AND(d&gt;V_5 C_1,d&lt;V_5 C_2),AND(d&gt;V_6 C_1,d&lt;V_6 C_2)),d,0)</f>
        <v>0</v>
      </c>
    </row>
    <row r="288" spans="4:7" ht="15.75" customHeight="1" x14ac:dyDescent="0.2">
      <c r="D288" s="141"/>
      <c r="E288" s="204">
        <f t="shared" si="4"/>
        <v>43201</v>
      </c>
      <c r="G288" s="202">
        <f>IF(OR(AND(d&gt;V_1 C_1,d&lt;V_1 C_2),AND(d&gt;V_2 C_1,d&lt;V_2 C_2),AND(d&gt;V_3 C_1,d&lt;V_3 C_2),AND(d&gt;V_4 C_1,d&lt;V_4 C_2),AND(d&gt;V_5 C_1,d&lt;V_5 C_2),AND(d&gt;V_6 C_1,d&lt;V_6 C_2)),d,0)</f>
        <v>0</v>
      </c>
    </row>
    <row r="289" spans="4:7" ht="15.75" customHeight="1" x14ac:dyDescent="0.2">
      <c r="D289" s="141"/>
      <c r="E289" s="204">
        <f t="shared" si="4"/>
        <v>43202</v>
      </c>
      <c r="G289" s="202">
        <f>IF(OR(AND(d&gt;V_1 C_1,d&lt;V_1 C_2),AND(d&gt;V_2 C_1,d&lt;V_2 C_2),AND(d&gt;V_3 C_1,d&lt;V_3 C_2),AND(d&gt;V_4 C_1,d&lt;V_4 C_2),AND(d&gt;V_5 C_1,d&lt;V_5 C_2),AND(d&gt;V_6 C_1,d&lt;V_6 C_2)),d,0)</f>
        <v>0</v>
      </c>
    </row>
    <row r="290" spans="4:7" ht="15.75" customHeight="1" x14ac:dyDescent="0.2">
      <c r="D290" s="141"/>
      <c r="E290" s="204">
        <f t="shared" si="4"/>
        <v>43203</v>
      </c>
      <c r="G290" s="202">
        <f>IF(OR(AND(d&gt;V_1 C_1,d&lt;V_1 C_2),AND(d&gt;V_2 C_1,d&lt;V_2 C_2),AND(d&gt;V_3 C_1,d&lt;V_3 C_2),AND(d&gt;V_4 C_1,d&lt;V_4 C_2),AND(d&gt;V_5 C_1,d&lt;V_5 C_2),AND(d&gt;V_6 C_1,d&lt;V_6 C_2)),d,0)</f>
        <v>0</v>
      </c>
    </row>
    <row r="291" spans="4:7" ht="15.75" customHeight="1" x14ac:dyDescent="0.2">
      <c r="D291" s="141"/>
      <c r="E291" s="204">
        <f t="shared" si="4"/>
        <v>43204</v>
      </c>
      <c r="G291" s="202">
        <f>IF(OR(AND(d&gt;V_1 C_1,d&lt;V_1 C_2),AND(d&gt;V_2 C_1,d&lt;V_2 C_2),AND(d&gt;V_3 C_1,d&lt;V_3 C_2),AND(d&gt;V_4 C_1,d&lt;V_4 C_2),AND(d&gt;V_5 C_1,d&lt;V_5 C_2),AND(d&gt;V_6 C_1,d&lt;V_6 C_2)),d,0)</f>
        <v>0</v>
      </c>
    </row>
    <row r="292" spans="4:7" ht="15.75" customHeight="1" x14ac:dyDescent="0.2">
      <c r="D292" s="141"/>
      <c r="E292" s="204">
        <f t="shared" si="4"/>
        <v>43205</v>
      </c>
      <c r="G292" s="202">
        <f>IF(OR(AND(d&gt;V_1 C_1,d&lt;V_1 C_2),AND(d&gt;V_2 C_1,d&lt;V_2 C_2),AND(d&gt;V_3 C_1,d&lt;V_3 C_2),AND(d&gt;V_4 C_1,d&lt;V_4 C_2),AND(d&gt;V_5 C_1,d&lt;V_5 C_2),AND(d&gt;V_6 C_1,d&lt;V_6 C_2)),d,0)</f>
        <v>43205</v>
      </c>
    </row>
    <row r="293" spans="4:7" ht="15.75" customHeight="1" x14ac:dyDescent="0.2">
      <c r="D293" s="141"/>
      <c r="E293" s="204">
        <f t="shared" si="4"/>
        <v>43206</v>
      </c>
      <c r="G293" s="202">
        <f>IF(OR(AND(d&gt;V_1 C_1,d&lt;V_1 C_2),AND(d&gt;V_2 C_1,d&lt;V_2 C_2),AND(d&gt;V_3 C_1,d&lt;V_3 C_2),AND(d&gt;V_4 C_1,d&lt;V_4 C_2),AND(d&gt;V_5 C_1,d&lt;V_5 C_2),AND(d&gt;V_6 C_1,d&lt;V_6 C_2)),d,0)</f>
        <v>43206</v>
      </c>
    </row>
    <row r="294" spans="4:7" ht="15.75" customHeight="1" x14ac:dyDescent="0.2">
      <c r="D294" s="141"/>
      <c r="E294" s="204">
        <f t="shared" si="4"/>
        <v>43207</v>
      </c>
      <c r="G294" s="202">
        <f>IF(OR(AND(d&gt;V_1 C_1,d&lt;V_1 C_2),AND(d&gt;V_2 C_1,d&lt;V_2 C_2),AND(d&gt;V_3 C_1,d&lt;V_3 C_2),AND(d&gt;V_4 C_1,d&lt;V_4 C_2),AND(d&gt;V_5 C_1,d&lt;V_5 C_2),AND(d&gt;V_6 C_1,d&lt;V_6 C_2)),d,0)</f>
        <v>43207</v>
      </c>
    </row>
    <row r="295" spans="4:7" ht="15.75" customHeight="1" x14ac:dyDescent="0.2">
      <c r="D295" s="141"/>
      <c r="E295" s="204">
        <f t="shared" si="4"/>
        <v>43208</v>
      </c>
      <c r="G295" s="202">
        <f>IF(OR(AND(d&gt;V_1 C_1,d&lt;V_1 C_2),AND(d&gt;V_2 C_1,d&lt;V_2 C_2),AND(d&gt;V_3 C_1,d&lt;V_3 C_2),AND(d&gt;V_4 C_1,d&lt;V_4 C_2),AND(d&gt;V_5 C_1,d&lt;V_5 C_2),AND(d&gt;V_6 C_1,d&lt;V_6 C_2)),d,0)</f>
        <v>43208</v>
      </c>
    </row>
    <row r="296" spans="4:7" ht="15.75" customHeight="1" x14ac:dyDescent="0.2">
      <c r="D296" s="141"/>
      <c r="E296" s="204">
        <f t="shared" si="4"/>
        <v>43209</v>
      </c>
      <c r="G296" s="202">
        <f>IF(OR(AND(d&gt;V_1 C_1,d&lt;V_1 C_2),AND(d&gt;V_2 C_1,d&lt;V_2 C_2),AND(d&gt;V_3 C_1,d&lt;V_3 C_2),AND(d&gt;V_4 C_1,d&lt;V_4 C_2),AND(d&gt;V_5 C_1,d&lt;V_5 C_2),AND(d&gt;V_6 C_1,d&lt;V_6 C_2)),d,0)</f>
        <v>43209</v>
      </c>
    </row>
    <row r="297" spans="4:7" ht="15.75" customHeight="1" x14ac:dyDescent="0.2">
      <c r="D297" s="141"/>
      <c r="E297" s="204">
        <f t="shared" si="4"/>
        <v>43210</v>
      </c>
      <c r="G297" s="202">
        <f>IF(OR(AND(d&gt;V_1 C_1,d&lt;V_1 C_2),AND(d&gt;V_2 C_1,d&lt;V_2 C_2),AND(d&gt;V_3 C_1,d&lt;V_3 C_2),AND(d&gt;V_4 C_1,d&lt;V_4 C_2),AND(d&gt;V_5 C_1,d&lt;V_5 C_2),AND(d&gt;V_6 C_1,d&lt;V_6 C_2)),d,0)</f>
        <v>43210</v>
      </c>
    </row>
    <row r="298" spans="4:7" ht="15.75" customHeight="1" x14ac:dyDescent="0.2">
      <c r="D298" s="141"/>
      <c r="E298" s="204">
        <f t="shared" si="4"/>
        <v>43211</v>
      </c>
      <c r="G298" s="202">
        <f>IF(OR(AND(d&gt;V_1 C_1,d&lt;V_1 C_2),AND(d&gt;V_2 C_1,d&lt;V_2 C_2),AND(d&gt;V_3 C_1,d&lt;V_3 C_2),AND(d&gt;V_4 C_1,d&lt;V_4 C_2),AND(d&gt;V_5 C_1,d&lt;V_5 C_2),AND(d&gt;V_6 C_1,d&lt;V_6 C_2)),d,0)</f>
        <v>43211</v>
      </c>
    </row>
    <row r="299" spans="4:7" ht="15.75" customHeight="1" x14ac:dyDescent="0.2">
      <c r="D299" s="141"/>
      <c r="E299" s="204">
        <f t="shared" si="4"/>
        <v>43212</v>
      </c>
      <c r="G299" s="202">
        <f>IF(OR(AND(d&gt;V_1 C_1,d&lt;V_1 C_2),AND(d&gt;V_2 C_1,d&lt;V_2 C_2),AND(d&gt;V_3 C_1,d&lt;V_3 C_2),AND(d&gt;V_4 C_1,d&lt;V_4 C_2),AND(d&gt;V_5 C_1,d&lt;V_5 C_2),AND(d&gt;V_6 C_1,d&lt;V_6 C_2)),d,0)</f>
        <v>43212</v>
      </c>
    </row>
    <row r="300" spans="4:7" ht="15.75" customHeight="1" x14ac:dyDescent="0.2">
      <c r="D300" s="141"/>
      <c r="E300" s="204">
        <f t="shared" si="4"/>
        <v>43213</v>
      </c>
      <c r="G300" s="202">
        <f>IF(OR(AND(d&gt;V_1 C_1,d&lt;V_1 C_2),AND(d&gt;V_2 C_1,d&lt;V_2 C_2),AND(d&gt;V_3 C_1,d&lt;V_3 C_2),AND(d&gt;V_4 C_1,d&lt;V_4 C_2),AND(d&gt;V_5 C_1,d&lt;V_5 C_2),AND(d&gt;V_6 C_1,d&lt;V_6 C_2)),d,0)</f>
        <v>43213</v>
      </c>
    </row>
    <row r="301" spans="4:7" ht="15.75" customHeight="1" x14ac:dyDescent="0.2">
      <c r="D301" s="141"/>
      <c r="E301" s="204">
        <f t="shared" si="4"/>
        <v>43214</v>
      </c>
      <c r="G301" s="202">
        <f>IF(OR(AND(d&gt;V_1 C_1,d&lt;V_1 C_2),AND(d&gt;V_2 C_1,d&lt;V_2 C_2),AND(d&gt;V_3 C_1,d&lt;V_3 C_2),AND(d&gt;V_4 C_1,d&lt;V_4 C_2),AND(d&gt;V_5 C_1,d&lt;V_5 C_2),AND(d&gt;V_6 C_1,d&lt;V_6 C_2)),d,0)</f>
        <v>43214</v>
      </c>
    </row>
    <row r="302" spans="4:7" ht="15.75" customHeight="1" x14ac:dyDescent="0.2">
      <c r="D302" s="141"/>
      <c r="E302" s="204">
        <f t="shared" si="4"/>
        <v>43215</v>
      </c>
      <c r="G302" s="202">
        <f>IF(OR(AND(d&gt;V_1 C_1,d&lt;V_1 C_2),AND(d&gt;V_2 C_1,d&lt;V_2 C_2),AND(d&gt;V_3 C_1,d&lt;V_3 C_2),AND(d&gt;V_4 C_1,d&lt;V_4 C_2),AND(d&gt;V_5 C_1,d&lt;V_5 C_2),AND(d&gt;V_6 C_1,d&lt;V_6 C_2)),d,0)</f>
        <v>43215</v>
      </c>
    </row>
    <row r="303" spans="4:7" ht="15.75" customHeight="1" x14ac:dyDescent="0.2">
      <c r="D303" s="141"/>
      <c r="E303" s="204">
        <f t="shared" si="4"/>
        <v>43216</v>
      </c>
      <c r="G303" s="202">
        <f>IF(OR(AND(d&gt;V_1 C_1,d&lt;V_1 C_2),AND(d&gt;V_2 C_1,d&lt;V_2 C_2),AND(d&gt;V_3 C_1,d&lt;V_3 C_2),AND(d&gt;V_4 C_1,d&lt;V_4 C_2),AND(d&gt;V_5 C_1,d&lt;V_5 C_2),AND(d&gt;V_6 C_1,d&lt;V_6 C_2)),d,0)</f>
        <v>43216</v>
      </c>
    </row>
    <row r="304" spans="4:7" ht="15.75" customHeight="1" x14ac:dyDescent="0.2">
      <c r="D304" s="141"/>
      <c r="E304" s="204">
        <f t="shared" si="4"/>
        <v>43217</v>
      </c>
      <c r="G304" s="202">
        <f>IF(OR(AND(d&gt;V_1 C_1,d&lt;V_1 C_2),AND(d&gt;V_2 C_1,d&lt;V_2 C_2),AND(d&gt;V_3 C_1,d&lt;V_3 C_2),AND(d&gt;V_4 C_1,d&lt;V_4 C_2),AND(d&gt;V_5 C_1,d&lt;V_5 C_2),AND(d&gt;V_6 C_1,d&lt;V_6 C_2)),d,0)</f>
        <v>43217</v>
      </c>
    </row>
    <row r="305" spans="4:7" ht="15.75" customHeight="1" x14ac:dyDescent="0.2">
      <c r="D305" s="141"/>
      <c r="E305" s="204">
        <f t="shared" si="4"/>
        <v>43218</v>
      </c>
      <c r="G305" s="202">
        <f>IF(OR(AND(d&gt;V_1 C_1,d&lt;V_1 C_2),AND(d&gt;V_2 C_1,d&lt;V_2 C_2),AND(d&gt;V_3 C_1,d&lt;V_3 C_2),AND(d&gt;V_4 C_1,d&lt;V_4 C_2),AND(d&gt;V_5 C_1,d&lt;V_5 C_2),AND(d&gt;V_6 C_1,d&lt;V_6 C_2)),d,0)</f>
        <v>43218</v>
      </c>
    </row>
    <row r="306" spans="4:7" ht="15.75" customHeight="1" x14ac:dyDescent="0.2">
      <c r="D306" s="141"/>
      <c r="E306" s="204">
        <f t="shared" si="4"/>
        <v>43219</v>
      </c>
      <c r="G306" s="202">
        <f>IF(OR(AND(d&gt;V_1 C_1,d&lt;V_1 C_2),AND(d&gt;V_2 C_1,d&lt;V_2 C_2),AND(d&gt;V_3 C_1,d&lt;V_3 C_2),AND(d&gt;V_4 C_1,d&lt;V_4 C_2),AND(d&gt;V_5 C_1,d&lt;V_5 C_2),AND(d&gt;V_6 C_1,d&lt;V_6 C_2)),d,0)</f>
        <v>43219</v>
      </c>
    </row>
    <row r="307" spans="4:7" ht="15.75" customHeight="1" x14ac:dyDescent="0.2">
      <c r="D307" s="141"/>
      <c r="E307" s="204">
        <f t="shared" si="4"/>
        <v>43220</v>
      </c>
      <c r="G307" s="202">
        <f>IF(OR(AND(d&gt;V_1 C_1,d&lt;V_1 C_2),AND(d&gt;V_2 C_1,d&lt;V_2 C_2),AND(d&gt;V_3 C_1,d&lt;V_3 C_2),AND(d&gt;V_4 C_1,d&lt;V_4 C_2),AND(d&gt;V_5 C_1,d&lt;V_5 C_2),AND(d&gt;V_6 C_1,d&lt;V_6 C_2)),d,0)</f>
        <v>0</v>
      </c>
    </row>
    <row r="308" spans="4:7" ht="15.75" customHeight="1" x14ac:dyDescent="0.2">
      <c r="D308" s="141"/>
      <c r="E308" s="204">
        <f t="shared" si="4"/>
        <v>43221</v>
      </c>
      <c r="G308" s="202">
        <f>IF(OR(AND(d&gt;V_1 C_1,d&lt;V_1 C_2),AND(d&gt;V_2 C_1,d&lt;V_2 C_2),AND(d&gt;V_3 C_1,d&lt;V_3 C_2),AND(d&gt;V_4 C_1,d&lt;V_4 C_2),AND(d&gt;V_5 C_1,d&lt;V_5 C_2),AND(d&gt;V_6 C_1,d&lt;V_6 C_2)),d,0)</f>
        <v>0</v>
      </c>
    </row>
    <row r="309" spans="4:7" ht="15.75" customHeight="1" x14ac:dyDescent="0.2">
      <c r="D309" s="141"/>
      <c r="E309" s="204">
        <f t="shared" si="4"/>
        <v>43222</v>
      </c>
      <c r="G309" s="202">
        <f>IF(OR(AND(d&gt;V_1 C_1,d&lt;V_1 C_2),AND(d&gt;V_2 C_1,d&lt;V_2 C_2),AND(d&gt;V_3 C_1,d&lt;V_3 C_2),AND(d&gt;V_4 C_1,d&lt;V_4 C_2),AND(d&gt;V_5 C_1,d&lt;V_5 C_2),AND(d&gt;V_6 C_1,d&lt;V_6 C_2)),d,0)</f>
        <v>0</v>
      </c>
    </row>
    <row r="310" spans="4:7" ht="15.75" customHeight="1" x14ac:dyDescent="0.2">
      <c r="D310" s="141"/>
      <c r="E310" s="204">
        <f t="shared" si="4"/>
        <v>43223</v>
      </c>
      <c r="G310" s="202">
        <f>IF(OR(AND(d&gt;V_1 C_1,d&lt;V_1 C_2),AND(d&gt;V_2 C_1,d&lt;V_2 C_2),AND(d&gt;V_3 C_1,d&lt;V_3 C_2),AND(d&gt;V_4 C_1,d&lt;V_4 C_2),AND(d&gt;V_5 C_1,d&lt;V_5 C_2),AND(d&gt;V_6 C_1,d&lt;V_6 C_2)),d,0)</f>
        <v>0</v>
      </c>
    </row>
    <row r="311" spans="4:7" ht="15.75" customHeight="1" x14ac:dyDescent="0.2">
      <c r="D311" s="141"/>
      <c r="E311" s="204">
        <f t="shared" si="4"/>
        <v>43224</v>
      </c>
      <c r="G311" s="202">
        <f>IF(OR(AND(d&gt;V_1 C_1,d&lt;V_1 C_2),AND(d&gt;V_2 C_1,d&lt;V_2 C_2),AND(d&gt;V_3 C_1,d&lt;V_3 C_2),AND(d&gt;V_4 C_1,d&lt;V_4 C_2),AND(d&gt;V_5 C_1,d&lt;V_5 C_2),AND(d&gt;V_6 C_1,d&lt;V_6 C_2)),d,0)</f>
        <v>0</v>
      </c>
    </row>
    <row r="312" spans="4:7" ht="15.75" customHeight="1" x14ac:dyDescent="0.2">
      <c r="D312" s="141"/>
      <c r="E312" s="204">
        <f t="shared" si="4"/>
        <v>43225</v>
      </c>
      <c r="G312" s="202">
        <f>IF(OR(AND(d&gt;V_1 C_1,d&lt;V_1 C_2),AND(d&gt;V_2 C_1,d&lt;V_2 C_2),AND(d&gt;V_3 C_1,d&lt;V_3 C_2),AND(d&gt;V_4 C_1,d&lt;V_4 C_2),AND(d&gt;V_5 C_1,d&lt;V_5 C_2),AND(d&gt;V_6 C_1,d&lt;V_6 C_2)),d,0)</f>
        <v>0</v>
      </c>
    </row>
    <row r="313" spans="4:7" ht="15.75" customHeight="1" x14ac:dyDescent="0.2">
      <c r="D313" s="141"/>
      <c r="E313" s="204">
        <f t="shared" si="4"/>
        <v>43226</v>
      </c>
      <c r="G313" s="202">
        <f>IF(OR(AND(d&gt;V_1 C_1,d&lt;V_1 C_2),AND(d&gt;V_2 C_1,d&lt;V_2 C_2),AND(d&gt;V_3 C_1,d&lt;V_3 C_2),AND(d&gt;V_4 C_1,d&lt;V_4 C_2),AND(d&gt;V_5 C_1,d&lt;V_5 C_2),AND(d&gt;V_6 C_1,d&lt;V_6 C_2)),d,0)</f>
        <v>0</v>
      </c>
    </row>
    <row r="314" spans="4:7" ht="15.75" customHeight="1" x14ac:dyDescent="0.2">
      <c r="D314" s="141"/>
      <c r="E314" s="204">
        <f t="shared" si="4"/>
        <v>43227</v>
      </c>
      <c r="G314" s="202">
        <f>IF(OR(AND(d&gt;V_1 C_1,d&lt;V_1 C_2),AND(d&gt;V_2 C_1,d&lt;V_2 C_2),AND(d&gt;V_3 C_1,d&lt;V_3 C_2),AND(d&gt;V_4 C_1,d&lt;V_4 C_2),AND(d&gt;V_5 C_1,d&lt;V_5 C_2),AND(d&gt;V_6 C_1,d&lt;V_6 C_2)),d,0)</f>
        <v>0</v>
      </c>
    </row>
    <row r="315" spans="4:7" ht="15.75" customHeight="1" x14ac:dyDescent="0.2">
      <c r="D315" s="141"/>
      <c r="E315" s="204">
        <f t="shared" si="4"/>
        <v>43228</v>
      </c>
      <c r="G315" s="202">
        <f>IF(OR(AND(d&gt;V_1 C_1,d&lt;V_1 C_2),AND(d&gt;V_2 C_1,d&lt;V_2 C_2),AND(d&gt;V_3 C_1,d&lt;V_3 C_2),AND(d&gt;V_4 C_1,d&lt;V_4 C_2),AND(d&gt;V_5 C_1,d&lt;V_5 C_2),AND(d&gt;V_6 C_1,d&lt;V_6 C_2)),d,0)</f>
        <v>0</v>
      </c>
    </row>
    <row r="316" spans="4:7" ht="15.75" customHeight="1" x14ac:dyDescent="0.2">
      <c r="D316" s="141"/>
      <c r="E316" s="204">
        <f t="shared" si="4"/>
        <v>43229</v>
      </c>
      <c r="G316" s="202">
        <f>IF(OR(AND(d&gt;V_1 C_1,d&lt;V_1 C_2),AND(d&gt;V_2 C_1,d&lt;V_2 C_2),AND(d&gt;V_3 C_1,d&lt;V_3 C_2),AND(d&gt;V_4 C_1,d&lt;V_4 C_2),AND(d&gt;V_5 C_1,d&lt;V_5 C_2),AND(d&gt;V_6 C_1,d&lt;V_6 C_2)),d,0)</f>
        <v>0</v>
      </c>
    </row>
    <row r="317" spans="4:7" ht="15.75" customHeight="1" x14ac:dyDescent="0.2">
      <c r="D317" s="141"/>
      <c r="E317" s="204">
        <f t="shared" si="4"/>
        <v>43230</v>
      </c>
      <c r="G317" s="202">
        <f>IF(OR(AND(d&gt;V_1 C_1,d&lt;V_1 C_2),AND(d&gt;V_2 C_1,d&lt;V_2 C_2),AND(d&gt;V_3 C_1,d&lt;V_3 C_2),AND(d&gt;V_4 C_1,d&lt;V_4 C_2),AND(d&gt;V_5 C_1,d&lt;V_5 C_2),AND(d&gt;V_6 C_1,d&lt;V_6 C_2)),d,0)</f>
        <v>0</v>
      </c>
    </row>
    <row r="318" spans="4:7" ht="15.75" customHeight="1" x14ac:dyDescent="0.2">
      <c r="D318" s="141"/>
      <c r="E318" s="204">
        <f t="shared" si="4"/>
        <v>43231</v>
      </c>
      <c r="G318" s="202">
        <f>IF(OR(AND(d&gt;V_1 C_1,d&lt;V_1 C_2),AND(d&gt;V_2 C_1,d&lt;V_2 C_2),AND(d&gt;V_3 C_1,d&lt;V_3 C_2),AND(d&gt;V_4 C_1,d&lt;V_4 C_2),AND(d&gt;V_5 C_1,d&lt;V_5 C_2),AND(d&gt;V_6 C_1,d&lt;V_6 C_2)),d,0)</f>
        <v>0</v>
      </c>
    </row>
    <row r="319" spans="4:7" ht="15.75" customHeight="1" x14ac:dyDescent="0.2">
      <c r="D319" s="141"/>
      <c r="E319" s="204">
        <f t="shared" si="4"/>
        <v>43232</v>
      </c>
      <c r="G319" s="202">
        <f>IF(OR(AND(d&gt;V_1 C_1,d&lt;V_1 C_2),AND(d&gt;V_2 C_1,d&lt;V_2 C_2),AND(d&gt;V_3 C_1,d&lt;V_3 C_2),AND(d&gt;V_4 C_1,d&lt;V_4 C_2),AND(d&gt;V_5 C_1,d&lt;V_5 C_2),AND(d&gt;V_6 C_1,d&lt;V_6 C_2)),d,0)</f>
        <v>0</v>
      </c>
    </row>
    <row r="320" spans="4:7" ht="15.75" customHeight="1" x14ac:dyDescent="0.2">
      <c r="D320" s="141"/>
      <c r="E320" s="204">
        <f t="shared" si="4"/>
        <v>43233</v>
      </c>
      <c r="G320" s="202">
        <f>IF(OR(AND(d&gt;V_1 C_1,d&lt;V_1 C_2),AND(d&gt;V_2 C_1,d&lt;V_2 C_2),AND(d&gt;V_3 C_1,d&lt;V_3 C_2),AND(d&gt;V_4 C_1,d&lt;V_4 C_2),AND(d&gt;V_5 C_1,d&lt;V_5 C_2),AND(d&gt;V_6 C_1,d&lt;V_6 C_2)),d,0)</f>
        <v>0</v>
      </c>
    </row>
    <row r="321" spans="4:7" ht="15.75" customHeight="1" x14ac:dyDescent="0.2">
      <c r="D321" s="141"/>
      <c r="E321" s="204">
        <f t="shared" si="4"/>
        <v>43234</v>
      </c>
      <c r="G321" s="202">
        <f>IF(OR(AND(d&gt;V_1 C_1,d&lt;V_1 C_2),AND(d&gt;V_2 C_1,d&lt;V_2 C_2),AND(d&gt;V_3 C_1,d&lt;V_3 C_2),AND(d&gt;V_4 C_1,d&lt;V_4 C_2),AND(d&gt;V_5 C_1,d&lt;V_5 C_2),AND(d&gt;V_6 C_1,d&lt;V_6 C_2)),d,0)</f>
        <v>0</v>
      </c>
    </row>
    <row r="322" spans="4:7" ht="15.75" customHeight="1" x14ac:dyDescent="0.2">
      <c r="D322" s="141"/>
      <c r="E322" s="204">
        <f t="shared" si="4"/>
        <v>43235</v>
      </c>
      <c r="G322" s="202">
        <f>IF(OR(AND(d&gt;V_1 C_1,d&lt;V_1 C_2),AND(d&gt;V_2 C_1,d&lt;V_2 C_2),AND(d&gt;V_3 C_1,d&lt;V_3 C_2),AND(d&gt;V_4 C_1,d&lt;V_4 C_2),AND(d&gt;V_5 C_1,d&lt;V_5 C_2),AND(d&gt;V_6 C_1,d&lt;V_6 C_2)),d,0)</f>
        <v>0</v>
      </c>
    </row>
    <row r="323" spans="4:7" ht="15.75" customHeight="1" x14ac:dyDescent="0.2">
      <c r="D323" s="141"/>
      <c r="E323" s="204">
        <f t="shared" si="4"/>
        <v>43236</v>
      </c>
      <c r="G323" s="202">
        <f>IF(OR(AND(d&gt;V_1 C_1,d&lt;V_1 C_2),AND(d&gt;V_2 C_1,d&lt;V_2 C_2),AND(d&gt;V_3 C_1,d&lt;V_3 C_2),AND(d&gt;V_4 C_1,d&lt;V_4 C_2),AND(d&gt;V_5 C_1,d&lt;V_5 C_2),AND(d&gt;V_6 C_1,d&lt;V_6 C_2)),d,0)</f>
        <v>0</v>
      </c>
    </row>
    <row r="324" spans="4:7" ht="15.75" customHeight="1" x14ac:dyDescent="0.2">
      <c r="D324" s="141"/>
      <c r="E324" s="204">
        <f t="shared" si="4"/>
        <v>43237</v>
      </c>
      <c r="G324" s="202">
        <f>IF(OR(AND(d&gt;V_1 C_1,d&lt;V_1 C_2),AND(d&gt;V_2 C_1,d&lt;V_2 C_2),AND(d&gt;V_3 C_1,d&lt;V_3 C_2),AND(d&gt;V_4 C_1,d&lt;V_4 C_2),AND(d&gt;V_5 C_1,d&lt;V_5 C_2),AND(d&gt;V_6 C_1,d&lt;V_6 C_2)),d,0)</f>
        <v>0</v>
      </c>
    </row>
    <row r="325" spans="4:7" ht="15.75" customHeight="1" x14ac:dyDescent="0.2">
      <c r="D325" s="141"/>
      <c r="E325" s="204">
        <f t="shared" si="4"/>
        <v>43238</v>
      </c>
      <c r="G325" s="202">
        <f>IF(OR(AND(d&gt;V_1 C_1,d&lt;V_1 C_2),AND(d&gt;V_2 C_1,d&lt;V_2 C_2),AND(d&gt;V_3 C_1,d&lt;V_3 C_2),AND(d&gt;V_4 C_1,d&lt;V_4 C_2),AND(d&gt;V_5 C_1,d&lt;V_5 C_2),AND(d&gt;V_6 C_1,d&lt;V_6 C_2)),d,0)</f>
        <v>0</v>
      </c>
    </row>
    <row r="326" spans="4:7" ht="15.75" customHeight="1" x14ac:dyDescent="0.2">
      <c r="D326" s="141"/>
      <c r="E326" s="204">
        <f t="shared" si="4"/>
        <v>43239</v>
      </c>
      <c r="G326" s="202">
        <f>IF(OR(AND(d&gt;V_1 C_1,d&lt;V_1 C_2),AND(d&gt;V_2 C_1,d&lt;V_2 C_2),AND(d&gt;V_3 C_1,d&lt;V_3 C_2),AND(d&gt;V_4 C_1,d&lt;V_4 C_2),AND(d&gt;V_5 C_1,d&lt;V_5 C_2),AND(d&gt;V_6 C_1,d&lt;V_6 C_2)),d,0)</f>
        <v>0</v>
      </c>
    </row>
    <row r="327" spans="4:7" ht="15.75" customHeight="1" x14ac:dyDescent="0.2">
      <c r="D327" s="141"/>
      <c r="E327" s="204">
        <f t="shared" si="4"/>
        <v>43240</v>
      </c>
      <c r="G327" s="202">
        <f>IF(OR(AND(d&gt;V_1 C_1,d&lt;V_1 C_2),AND(d&gt;V_2 C_1,d&lt;V_2 C_2),AND(d&gt;V_3 C_1,d&lt;V_3 C_2),AND(d&gt;V_4 C_1,d&lt;V_4 C_2),AND(d&gt;V_5 C_1,d&lt;V_5 C_2),AND(d&gt;V_6 C_1,d&lt;V_6 C_2)),d,0)</f>
        <v>0</v>
      </c>
    </row>
    <row r="328" spans="4:7" ht="15.75" customHeight="1" x14ac:dyDescent="0.2">
      <c r="D328" s="141"/>
      <c r="E328" s="204">
        <f t="shared" si="4"/>
        <v>43241</v>
      </c>
      <c r="G328" s="202">
        <f>IF(OR(AND(d&gt;V_1 C_1,d&lt;V_1 C_2),AND(d&gt;V_2 C_1,d&lt;V_2 C_2),AND(d&gt;V_3 C_1,d&lt;V_3 C_2),AND(d&gt;V_4 C_1,d&lt;V_4 C_2),AND(d&gt;V_5 C_1,d&lt;V_5 C_2),AND(d&gt;V_6 C_1,d&lt;V_6 C_2)),d,0)</f>
        <v>0</v>
      </c>
    </row>
    <row r="329" spans="4:7" ht="15.75" customHeight="1" x14ac:dyDescent="0.2">
      <c r="D329" s="141"/>
      <c r="E329" s="204">
        <f t="shared" si="4"/>
        <v>43242</v>
      </c>
      <c r="G329" s="202">
        <f>IF(OR(AND(d&gt;V_1 C_1,d&lt;V_1 C_2),AND(d&gt;V_2 C_1,d&lt;V_2 C_2),AND(d&gt;V_3 C_1,d&lt;V_3 C_2),AND(d&gt;V_4 C_1,d&lt;V_4 C_2),AND(d&gt;V_5 C_1,d&lt;V_5 C_2),AND(d&gt;V_6 C_1,d&lt;V_6 C_2)),d,0)</f>
        <v>0</v>
      </c>
    </row>
    <row r="330" spans="4:7" ht="15.75" customHeight="1" x14ac:dyDescent="0.2">
      <c r="D330" s="141"/>
      <c r="E330" s="204">
        <f t="shared" si="4"/>
        <v>43243</v>
      </c>
      <c r="G330" s="202">
        <f>IF(OR(AND(d&gt;V_1 C_1,d&lt;V_1 C_2),AND(d&gt;V_2 C_1,d&lt;V_2 C_2),AND(d&gt;V_3 C_1,d&lt;V_3 C_2),AND(d&gt;V_4 C_1,d&lt;V_4 C_2),AND(d&gt;V_5 C_1,d&lt;V_5 C_2),AND(d&gt;V_6 C_1,d&lt;V_6 C_2)),d,0)</f>
        <v>0</v>
      </c>
    </row>
    <row r="331" spans="4:7" ht="15.75" customHeight="1" x14ac:dyDescent="0.2">
      <c r="D331" s="141"/>
      <c r="E331" s="204">
        <f t="shared" si="4"/>
        <v>43244</v>
      </c>
      <c r="G331" s="202">
        <f>IF(OR(AND(d&gt;V_1 C_1,d&lt;V_1 C_2),AND(d&gt;V_2 C_1,d&lt;V_2 C_2),AND(d&gt;V_3 C_1,d&lt;V_3 C_2),AND(d&gt;V_4 C_1,d&lt;V_4 C_2),AND(d&gt;V_5 C_1,d&lt;V_5 C_2),AND(d&gt;V_6 C_1,d&lt;V_6 C_2)),d,0)</f>
        <v>0</v>
      </c>
    </row>
    <row r="332" spans="4:7" ht="15.75" customHeight="1" x14ac:dyDescent="0.2">
      <c r="D332" s="141"/>
      <c r="E332" s="204">
        <f t="shared" ref="E332:E395" si="5">E331+1</f>
        <v>43245</v>
      </c>
      <c r="G332" s="202">
        <f>IF(OR(AND(d&gt;V_1 C_1,d&lt;V_1 C_2),AND(d&gt;V_2 C_1,d&lt;V_2 C_2),AND(d&gt;V_3 C_1,d&lt;V_3 C_2),AND(d&gt;V_4 C_1,d&lt;V_4 C_2),AND(d&gt;V_5 C_1,d&lt;V_5 C_2),AND(d&gt;V_6 C_1,d&lt;V_6 C_2)),d,0)</f>
        <v>0</v>
      </c>
    </row>
    <row r="333" spans="4:7" ht="15.75" customHeight="1" x14ac:dyDescent="0.2">
      <c r="D333" s="141"/>
      <c r="E333" s="204">
        <f t="shared" si="5"/>
        <v>43246</v>
      </c>
      <c r="G333" s="202">
        <f>IF(OR(AND(d&gt;V_1 C_1,d&lt;V_1 C_2),AND(d&gt;V_2 C_1,d&lt;V_2 C_2),AND(d&gt;V_3 C_1,d&lt;V_3 C_2),AND(d&gt;V_4 C_1,d&lt;V_4 C_2),AND(d&gt;V_5 C_1,d&lt;V_5 C_2),AND(d&gt;V_6 C_1,d&lt;V_6 C_2)),d,0)</f>
        <v>0</v>
      </c>
    </row>
    <row r="334" spans="4:7" ht="15.75" customHeight="1" x14ac:dyDescent="0.2">
      <c r="D334" s="141"/>
      <c r="E334" s="204">
        <f t="shared" si="5"/>
        <v>43247</v>
      </c>
      <c r="G334" s="202">
        <f>IF(OR(AND(d&gt;V_1 C_1,d&lt;V_1 C_2),AND(d&gt;V_2 C_1,d&lt;V_2 C_2),AND(d&gt;V_3 C_1,d&lt;V_3 C_2),AND(d&gt;V_4 C_1,d&lt;V_4 C_2),AND(d&gt;V_5 C_1,d&lt;V_5 C_2),AND(d&gt;V_6 C_1,d&lt;V_6 C_2)),d,0)</f>
        <v>0</v>
      </c>
    </row>
    <row r="335" spans="4:7" ht="15.75" customHeight="1" x14ac:dyDescent="0.2">
      <c r="D335" s="141"/>
      <c r="E335" s="204">
        <f t="shared" si="5"/>
        <v>43248</v>
      </c>
      <c r="G335" s="202">
        <f>IF(OR(AND(d&gt;V_1 C_1,d&lt;V_1 C_2),AND(d&gt;V_2 C_1,d&lt;V_2 C_2),AND(d&gt;V_3 C_1,d&lt;V_3 C_2),AND(d&gt;V_4 C_1,d&lt;V_4 C_2),AND(d&gt;V_5 C_1,d&lt;V_5 C_2),AND(d&gt;V_6 C_1,d&lt;V_6 C_2)),d,0)</f>
        <v>0</v>
      </c>
    </row>
    <row r="336" spans="4:7" ht="15.75" customHeight="1" x14ac:dyDescent="0.2">
      <c r="D336" s="141"/>
      <c r="E336" s="204">
        <f t="shared" si="5"/>
        <v>43249</v>
      </c>
      <c r="G336" s="202">
        <f>IF(OR(AND(d&gt;V_1 C_1,d&lt;V_1 C_2),AND(d&gt;V_2 C_1,d&lt;V_2 C_2),AND(d&gt;V_3 C_1,d&lt;V_3 C_2),AND(d&gt;V_4 C_1,d&lt;V_4 C_2),AND(d&gt;V_5 C_1,d&lt;V_5 C_2),AND(d&gt;V_6 C_1,d&lt;V_6 C_2)),d,0)</f>
        <v>0</v>
      </c>
    </row>
    <row r="337" spans="4:7" ht="15.75" customHeight="1" x14ac:dyDescent="0.2">
      <c r="D337" s="141"/>
      <c r="E337" s="204">
        <f t="shared" si="5"/>
        <v>43250</v>
      </c>
      <c r="G337" s="202">
        <f>IF(OR(AND(d&gt;V_1 C_1,d&lt;V_1 C_2),AND(d&gt;V_2 C_1,d&lt;V_2 C_2),AND(d&gt;V_3 C_1,d&lt;V_3 C_2),AND(d&gt;V_4 C_1,d&lt;V_4 C_2),AND(d&gt;V_5 C_1,d&lt;V_5 C_2),AND(d&gt;V_6 C_1,d&lt;V_6 C_2)),d,0)</f>
        <v>0</v>
      </c>
    </row>
    <row r="338" spans="4:7" ht="15.75" customHeight="1" x14ac:dyDescent="0.2">
      <c r="D338" s="141"/>
      <c r="E338" s="204">
        <f t="shared" si="5"/>
        <v>43251</v>
      </c>
      <c r="G338" s="202">
        <f>IF(OR(AND(d&gt;V_1 C_1,d&lt;V_1 C_2),AND(d&gt;V_2 C_1,d&lt;V_2 C_2),AND(d&gt;V_3 C_1,d&lt;V_3 C_2),AND(d&gt;V_4 C_1,d&lt;V_4 C_2),AND(d&gt;V_5 C_1,d&lt;V_5 C_2),AND(d&gt;V_6 C_1,d&lt;V_6 C_2)),d,0)</f>
        <v>0</v>
      </c>
    </row>
    <row r="339" spans="4:7" ht="15.75" customHeight="1" x14ac:dyDescent="0.2">
      <c r="D339" s="141"/>
      <c r="E339" s="204">
        <f t="shared" si="5"/>
        <v>43252</v>
      </c>
      <c r="G339" s="202">
        <f>IF(OR(AND(d&gt;V_1 C_1,d&lt;V_1 C_2),AND(d&gt;V_2 C_1,d&lt;V_2 C_2),AND(d&gt;V_3 C_1,d&lt;V_3 C_2),AND(d&gt;V_4 C_1,d&lt;V_4 C_2),AND(d&gt;V_5 C_1,d&lt;V_5 C_2),AND(d&gt;V_6 C_1,d&lt;V_6 C_2)),d,0)</f>
        <v>0</v>
      </c>
    </row>
    <row r="340" spans="4:7" ht="15.75" customHeight="1" x14ac:dyDescent="0.2">
      <c r="D340" s="141"/>
      <c r="E340" s="204">
        <f t="shared" si="5"/>
        <v>43253</v>
      </c>
      <c r="G340" s="202">
        <f>IF(OR(AND(d&gt;V_1 C_1,d&lt;V_1 C_2),AND(d&gt;V_2 C_1,d&lt;V_2 C_2),AND(d&gt;V_3 C_1,d&lt;V_3 C_2),AND(d&gt;V_4 C_1,d&lt;V_4 C_2),AND(d&gt;V_5 C_1,d&lt;V_5 C_2),AND(d&gt;V_6 C_1,d&lt;V_6 C_2)),d,0)</f>
        <v>0</v>
      </c>
    </row>
    <row r="341" spans="4:7" ht="15.75" customHeight="1" x14ac:dyDescent="0.2">
      <c r="D341" s="141"/>
      <c r="E341" s="204">
        <f t="shared" si="5"/>
        <v>43254</v>
      </c>
      <c r="G341" s="202">
        <f>IF(OR(AND(d&gt;V_1 C_1,d&lt;V_1 C_2),AND(d&gt;V_2 C_1,d&lt;V_2 C_2),AND(d&gt;V_3 C_1,d&lt;V_3 C_2),AND(d&gt;V_4 C_1,d&lt;V_4 C_2),AND(d&gt;V_5 C_1,d&lt;V_5 C_2),AND(d&gt;V_6 C_1,d&lt;V_6 C_2)),d,0)</f>
        <v>0</v>
      </c>
    </row>
    <row r="342" spans="4:7" ht="15.75" customHeight="1" x14ac:dyDescent="0.2">
      <c r="D342" s="141"/>
      <c r="E342" s="204">
        <f t="shared" si="5"/>
        <v>43255</v>
      </c>
      <c r="G342" s="202">
        <f>IF(OR(AND(d&gt;V_1 C_1,d&lt;V_1 C_2),AND(d&gt;V_2 C_1,d&lt;V_2 C_2),AND(d&gt;V_3 C_1,d&lt;V_3 C_2),AND(d&gt;V_4 C_1,d&lt;V_4 C_2),AND(d&gt;V_5 C_1,d&lt;V_5 C_2),AND(d&gt;V_6 C_1,d&lt;V_6 C_2)),d,0)</f>
        <v>0</v>
      </c>
    </row>
    <row r="343" spans="4:7" ht="15.75" customHeight="1" x14ac:dyDescent="0.2">
      <c r="D343" s="141"/>
      <c r="E343" s="204">
        <f t="shared" si="5"/>
        <v>43256</v>
      </c>
      <c r="G343" s="202">
        <f>IF(OR(AND(d&gt;V_1 C_1,d&lt;V_1 C_2),AND(d&gt;V_2 C_1,d&lt;V_2 C_2),AND(d&gt;V_3 C_1,d&lt;V_3 C_2),AND(d&gt;V_4 C_1,d&lt;V_4 C_2),AND(d&gt;V_5 C_1,d&lt;V_5 C_2),AND(d&gt;V_6 C_1,d&lt;V_6 C_2)),d,0)</f>
        <v>0</v>
      </c>
    </row>
    <row r="344" spans="4:7" ht="15.75" customHeight="1" x14ac:dyDescent="0.2">
      <c r="D344" s="141"/>
      <c r="E344" s="204">
        <f t="shared" si="5"/>
        <v>43257</v>
      </c>
      <c r="G344" s="202">
        <f>IF(OR(AND(d&gt;V_1 C_1,d&lt;V_1 C_2),AND(d&gt;V_2 C_1,d&lt;V_2 C_2),AND(d&gt;V_3 C_1,d&lt;V_3 C_2),AND(d&gt;V_4 C_1,d&lt;V_4 C_2),AND(d&gt;V_5 C_1,d&lt;V_5 C_2),AND(d&gt;V_6 C_1,d&lt;V_6 C_2)),d,0)</f>
        <v>0</v>
      </c>
    </row>
    <row r="345" spans="4:7" ht="15.75" customHeight="1" x14ac:dyDescent="0.2">
      <c r="D345" s="141"/>
      <c r="E345" s="204">
        <f t="shared" si="5"/>
        <v>43258</v>
      </c>
      <c r="G345" s="202">
        <f>IF(OR(AND(d&gt;V_1 C_1,d&lt;V_1 C_2),AND(d&gt;V_2 C_1,d&lt;V_2 C_2),AND(d&gt;V_3 C_1,d&lt;V_3 C_2),AND(d&gt;V_4 C_1,d&lt;V_4 C_2),AND(d&gt;V_5 C_1,d&lt;V_5 C_2),AND(d&gt;V_6 C_1,d&lt;V_6 C_2)),d,0)</f>
        <v>0</v>
      </c>
    </row>
    <row r="346" spans="4:7" ht="15.75" customHeight="1" x14ac:dyDescent="0.2">
      <c r="D346" s="141"/>
      <c r="E346" s="204">
        <f t="shared" si="5"/>
        <v>43259</v>
      </c>
      <c r="G346" s="202">
        <f>IF(OR(AND(d&gt;V_1 C_1,d&lt;V_1 C_2),AND(d&gt;V_2 C_1,d&lt;V_2 C_2),AND(d&gt;V_3 C_1,d&lt;V_3 C_2),AND(d&gt;V_4 C_1,d&lt;V_4 C_2),AND(d&gt;V_5 C_1,d&lt;V_5 C_2),AND(d&gt;V_6 C_1,d&lt;V_6 C_2)),d,0)</f>
        <v>0</v>
      </c>
    </row>
    <row r="347" spans="4:7" ht="15.75" customHeight="1" x14ac:dyDescent="0.2">
      <c r="D347" s="141"/>
      <c r="E347" s="204">
        <f t="shared" si="5"/>
        <v>43260</v>
      </c>
      <c r="G347" s="202">
        <f>IF(OR(AND(d&gt;V_1 C_1,d&lt;V_1 C_2),AND(d&gt;V_2 C_1,d&lt;V_2 C_2),AND(d&gt;V_3 C_1,d&lt;V_3 C_2),AND(d&gt;V_4 C_1,d&lt;V_4 C_2),AND(d&gt;V_5 C_1,d&lt;V_5 C_2),AND(d&gt;V_6 C_1,d&lt;V_6 C_2)),d,0)</f>
        <v>0</v>
      </c>
    </row>
    <row r="348" spans="4:7" ht="15.75" customHeight="1" x14ac:dyDescent="0.2">
      <c r="D348" s="141"/>
      <c r="E348" s="204">
        <f t="shared" si="5"/>
        <v>43261</v>
      </c>
      <c r="G348" s="202">
        <f>IF(OR(AND(d&gt;V_1 C_1,d&lt;V_1 C_2),AND(d&gt;V_2 C_1,d&lt;V_2 C_2),AND(d&gt;V_3 C_1,d&lt;V_3 C_2),AND(d&gt;V_4 C_1,d&lt;V_4 C_2),AND(d&gt;V_5 C_1,d&lt;V_5 C_2),AND(d&gt;V_6 C_1,d&lt;V_6 C_2)),d,0)</f>
        <v>0</v>
      </c>
    </row>
    <row r="349" spans="4:7" ht="15.75" customHeight="1" x14ac:dyDescent="0.2">
      <c r="D349" s="141"/>
      <c r="E349" s="204">
        <f t="shared" si="5"/>
        <v>43262</v>
      </c>
      <c r="G349" s="202">
        <f>IF(OR(AND(d&gt;V_1 C_1,d&lt;V_1 C_2),AND(d&gt;V_2 C_1,d&lt;V_2 C_2),AND(d&gt;V_3 C_1,d&lt;V_3 C_2),AND(d&gt;V_4 C_1,d&lt;V_4 C_2),AND(d&gt;V_5 C_1,d&lt;V_5 C_2),AND(d&gt;V_6 C_1,d&lt;V_6 C_2)),d,0)</f>
        <v>0</v>
      </c>
    </row>
    <row r="350" spans="4:7" ht="15.75" customHeight="1" x14ac:dyDescent="0.2">
      <c r="D350" s="141"/>
      <c r="E350" s="204">
        <f t="shared" si="5"/>
        <v>43263</v>
      </c>
      <c r="G350" s="202">
        <f>IF(OR(AND(d&gt;V_1 C_1,d&lt;V_1 C_2),AND(d&gt;V_2 C_1,d&lt;V_2 C_2),AND(d&gt;V_3 C_1,d&lt;V_3 C_2),AND(d&gt;V_4 C_1,d&lt;V_4 C_2),AND(d&gt;V_5 C_1,d&lt;V_5 C_2),AND(d&gt;V_6 C_1,d&lt;V_6 C_2)),d,0)</f>
        <v>0</v>
      </c>
    </row>
    <row r="351" spans="4:7" ht="15.75" customHeight="1" x14ac:dyDescent="0.2">
      <c r="D351" s="141"/>
      <c r="E351" s="204">
        <f t="shared" si="5"/>
        <v>43264</v>
      </c>
      <c r="G351" s="202">
        <f>IF(OR(AND(d&gt;V_1 C_1,d&lt;V_1 C_2),AND(d&gt;V_2 C_1,d&lt;V_2 C_2),AND(d&gt;V_3 C_1,d&lt;V_3 C_2),AND(d&gt;V_4 C_1,d&lt;V_4 C_2),AND(d&gt;V_5 C_1,d&lt;V_5 C_2),AND(d&gt;V_6 C_1,d&lt;V_6 C_2)),d,0)</f>
        <v>0</v>
      </c>
    </row>
    <row r="352" spans="4:7" ht="15.75" customHeight="1" x14ac:dyDescent="0.2">
      <c r="D352" s="141"/>
      <c r="E352" s="204">
        <f t="shared" si="5"/>
        <v>43265</v>
      </c>
      <c r="G352" s="202">
        <f>IF(OR(AND(d&gt;V_1 C_1,d&lt;V_1 C_2),AND(d&gt;V_2 C_1,d&lt;V_2 C_2),AND(d&gt;V_3 C_1,d&lt;V_3 C_2),AND(d&gt;V_4 C_1,d&lt;V_4 C_2),AND(d&gt;V_5 C_1,d&lt;V_5 C_2),AND(d&gt;V_6 C_1,d&lt;V_6 C_2)),d,0)</f>
        <v>0</v>
      </c>
    </row>
    <row r="353" spans="4:7" ht="15.75" customHeight="1" x14ac:dyDescent="0.2">
      <c r="D353" s="141"/>
      <c r="E353" s="204">
        <f t="shared" si="5"/>
        <v>43266</v>
      </c>
      <c r="G353" s="202">
        <f>IF(OR(AND(d&gt;V_1 C_1,d&lt;V_1 C_2),AND(d&gt;V_2 C_1,d&lt;V_2 C_2),AND(d&gt;V_3 C_1,d&lt;V_3 C_2),AND(d&gt;V_4 C_1,d&lt;V_4 C_2),AND(d&gt;V_5 C_1,d&lt;V_5 C_2),AND(d&gt;V_6 C_1,d&lt;V_6 C_2)),d,0)</f>
        <v>0</v>
      </c>
    </row>
    <row r="354" spans="4:7" ht="15.75" customHeight="1" x14ac:dyDescent="0.2">
      <c r="D354" s="141"/>
      <c r="E354" s="204">
        <f t="shared" si="5"/>
        <v>43267</v>
      </c>
      <c r="G354" s="202">
        <f>IF(OR(AND(d&gt;V_1 C_1,d&lt;V_1 C_2),AND(d&gt;V_2 C_1,d&lt;V_2 C_2),AND(d&gt;V_3 C_1,d&lt;V_3 C_2),AND(d&gt;V_4 C_1,d&lt;V_4 C_2),AND(d&gt;V_5 C_1,d&lt;V_5 C_2),AND(d&gt;V_6 C_1,d&lt;V_6 C_2)),d,0)</f>
        <v>0</v>
      </c>
    </row>
    <row r="355" spans="4:7" ht="15.75" customHeight="1" x14ac:dyDescent="0.2">
      <c r="D355" s="141"/>
      <c r="E355" s="204">
        <f t="shared" si="5"/>
        <v>43268</v>
      </c>
      <c r="G355" s="202">
        <f>IF(OR(AND(d&gt;V_1 C_1,d&lt;V_1 C_2),AND(d&gt;V_2 C_1,d&lt;V_2 C_2),AND(d&gt;V_3 C_1,d&lt;V_3 C_2),AND(d&gt;V_4 C_1,d&lt;V_4 C_2),AND(d&gt;V_5 C_1,d&lt;V_5 C_2),AND(d&gt;V_6 C_1,d&lt;V_6 C_2)),d,0)</f>
        <v>0</v>
      </c>
    </row>
    <row r="356" spans="4:7" ht="15.75" customHeight="1" x14ac:dyDescent="0.2">
      <c r="D356" s="141"/>
      <c r="E356" s="204">
        <f t="shared" si="5"/>
        <v>43269</v>
      </c>
      <c r="G356" s="202">
        <f>IF(OR(AND(d&gt;V_1 C_1,d&lt;V_1 C_2),AND(d&gt;V_2 C_1,d&lt;V_2 C_2),AND(d&gt;V_3 C_1,d&lt;V_3 C_2),AND(d&gt;V_4 C_1,d&lt;V_4 C_2),AND(d&gt;V_5 C_1,d&lt;V_5 C_2),AND(d&gt;V_6 C_1,d&lt;V_6 C_2)),d,0)</f>
        <v>0</v>
      </c>
    </row>
    <row r="357" spans="4:7" ht="15.75" customHeight="1" x14ac:dyDescent="0.2">
      <c r="D357" s="141"/>
      <c r="E357" s="204">
        <f t="shared" si="5"/>
        <v>43270</v>
      </c>
      <c r="G357" s="202">
        <f>IF(OR(AND(d&gt;V_1 C_1,d&lt;V_1 C_2),AND(d&gt;V_2 C_1,d&lt;V_2 C_2),AND(d&gt;V_3 C_1,d&lt;V_3 C_2),AND(d&gt;V_4 C_1,d&lt;V_4 C_2),AND(d&gt;V_5 C_1,d&lt;V_5 C_2),AND(d&gt;V_6 C_1,d&lt;V_6 C_2)),d,0)</f>
        <v>0</v>
      </c>
    </row>
    <row r="358" spans="4:7" ht="15.75" customHeight="1" x14ac:dyDescent="0.2">
      <c r="D358" s="141"/>
      <c r="E358" s="204">
        <f t="shared" si="5"/>
        <v>43271</v>
      </c>
      <c r="G358" s="202">
        <f>IF(OR(AND(d&gt;V_1 C_1,d&lt;V_1 C_2),AND(d&gt;V_2 C_1,d&lt;V_2 C_2),AND(d&gt;V_3 C_1,d&lt;V_3 C_2),AND(d&gt;V_4 C_1,d&lt;V_4 C_2),AND(d&gt;V_5 C_1,d&lt;V_5 C_2),AND(d&gt;V_6 C_1,d&lt;V_6 C_2)),d,0)</f>
        <v>0</v>
      </c>
    </row>
    <row r="359" spans="4:7" ht="15.75" customHeight="1" x14ac:dyDescent="0.2">
      <c r="D359" s="141"/>
      <c r="E359" s="204">
        <f t="shared" si="5"/>
        <v>43272</v>
      </c>
      <c r="G359" s="202">
        <f>IF(OR(AND(d&gt;V_1 C_1,d&lt;V_1 C_2),AND(d&gt;V_2 C_1,d&lt;V_2 C_2),AND(d&gt;V_3 C_1,d&lt;V_3 C_2),AND(d&gt;V_4 C_1,d&lt;V_4 C_2),AND(d&gt;V_5 C_1,d&lt;V_5 C_2),AND(d&gt;V_6 C_1,d&lt;V_6 C_2)),d,0)</f>
        <v>0</v>
      </c>
    </row>
    <row r="360" spans="4:7" ht="15.75" customHeight="1" x14ac:dyDescent="0.2">
      <c r="D360" s="141"/>
      <c r="E360" s="204">
        <f t="shared" si="5"/>
        <v>43273</v>
      </c>
      <c r="G360" s="202">
        <f>IF(OR(AND(d&gt;V_1 C_1,d&lt;V_1 C_2),AND(d&gt;V_2 C_1,d&lt;V_2 C_2),AND(d&gt;V_3 C_1,d&lt;V_3 C_2),AND(d&gt;V_4 C_1,d&lt;V_4 C_2),AND(d&gt;V_5 C_1,d&lt;V_5 C_2),AND(d&gt;V_6 C_1,d&lt;V_6 C_2)),d,0)</f>
        <v>0</v>
      </c>
    </row>
    <row r="361" spans="4:7" ht="15.75" customHeight="1" x14ac:dyDescent="0.2">
      <c r="D361" s="141"/>
      <c r="E361" s="204">
        <f t="shared" si="5"/>
        <v>43274</v>
      </c>
      <c r="G361" s="202">
        <f>IF(OR(AND(d&gt;V_1 C_1,d&lt;V_1 C_2),AND(d&gt;V_2 C_1,d&lt;V_2 C_2),AND(d&gt;V_3 C_1,d&lt;V_3 C_2),AND(d&gt;V_4 C_1,d&lt;V_4 C_2),AND(d&gt;V_5 C_1,d&lt;V_5 C_2),AND(d&gt;V_6 C_1,d&lt;V_6 C_2)),d,0)</f>
        <v>0</v>
      </c>
    </row>
    <row r="362" spans="4:7" ht="15.75" customHeight="1" x14ac:dyDescent="0.2">
      <c r="D362" s="141"/>
      <c r="E362" s="204">
        <f t="shared" si="5"/>
        <v>43275</v>
      </c>
      <c r="G362" s="202">
        <f>IF(OR(AND(d&gt;V_1 C_1,d&lt;V_1 C_2),AND(d&gt;V_2 C_1,d&lt;V_2 C_2),AND(d&gt;V_3 C_1,d&lt;V_3 C_2),AND(d&gt;V_4 C_1,d&lt;V_4 C_2),AND(d&gt;V_5 C_1,d&lt;V_5 C_2),AND(d&gt;V_6 C_1,d&lt;V_6 C_2)),d,0)</f>
        <v>0</v>
      </c>
    </row>
    <row r="363" spans="4:7" ht="15.75" customHeight="1" x14ac:dyDescent="0.2">
      <c r="D363" s="141"/>
      <c r="E363" s="204">
        <f t="shared" si="5"/>
        <v>43276</v>
      </c>
      <c r="G363" s="202">
        <f>IF(OR(AND(d&gt;V_1 C_1,d&lt;V_1 C_2),AND(d&gt;V_2 C_1,d&lt;V_2 C_2),AND(d&gt;V_3 C_1,d&lt;V_3 C_2),AND(d&gt;V_4 C_1,d&lt;V_4 C_2),AND(d&gt;V_5 C_1,d&lt;V_5 C_2),AND(d&gt;V_6 C_1,d&lt;V_6 C_2)),d,0)</f>
        <v>0</v>
      </c>
    </row>
    <row r="364" spans="4:7" ht="15.75" customHeight="1" x14ac:dyDescent="0.2">
      <c r="D364" s="141"/>
      <c r="E364" s="204">
        <f t="shared" si="5"/>
        <v>43277</v>
      </c>
      <c r="G364" s="202">
        <f>IF(OR(AND(d&gt;V_1 C_1,d&lt;V_1 C_2),AND(d&gt;V_2 C_1,d&lt;V_2 C_2),AND(d&gt;V_3 C_1,d&lt;V_3 C_2),AND(d&gt;V_4 C_1,d&lt;V_4 C_2),AND(d&gt;V_5 C_1,d&lt;V_5 C_2),AND(d&gt;V_6 C_1,d&lt;V_6 C_2)),d,0)</f>
        <v>0</v>
      </c>
    </row>
    <row r="365" spans="4:7" ht="15.75" customHeight="1" x14ac:dyDescent="0.2">
      <c r="D365" s="141"/>
      <c r="E365" s="204">
        <f t="shared" si="5"/>
        <v>43278</v>
      </c>
      <c r="G365" s="202">
        <f>IF(OR(AND(d&gt;V_1 C_1,d&lt;V_1 C_2),AND(d&gt;V_2 C_1,d&lt;V_2 C_2),AND(d&gt;V_3 C_1,d&lt;V_3 C_2),AND(d&gt;V_4 C_1,d&lt;V_4 C_2),AND(d&gt;V_5 C_1,d&lt;V_5 C_2),AND(d&gt;V_6 C_1,d&lt;V_6 C_2)),d,0)</f>
        <v>0</v>
      </c>
    </row>
    <row r="366" spans="4:7" ht="15.75" customHeight="1" x14ac:dyDescent="0.2">
      <c r="D366" s="141"/>
      <c r="E366" s="204">
        <f t="shared" si="5"/>
        <v>43279</v>
      </c>
      <c r="G366" s="202">
        <f>IF(OR(AND(d&gt;V_1 C_1,d&lt;V_1 C_2),AND(d&gt;V_2 C_1,d&lt;V_2 C_2),AND(d&gt;V_3 C_1,d&lt;V_3 C_2),AND(d&gt;V_4 C_1,d&lt;V_4 C_2),AND(d&gt;V_5 C_1,d&lt;V_5 C_2),AND(d&gt;V_6 C_1,d&lt;V_6 C_2)),d,0)</f>
        <v>0</v>
      </c>
    </row>
    <row r="367" spans="4:7" ht="15.75" customHeight="1" x14ac:dyDescent="0.2">
      <c r="D367" s="141"/>
      <c r="E367" s="204">
        <f t="shared" si="5"/>
        <v>43280</v>
      </c>
      <c r="G367" s="202">
        <f>IF(OR(AND(d&gt;V_1 C_1,d&lt;V_1 C_2),AND(d&gt;V_2 C_1,d&lt;V_2 C_2),AND(d&gt;V_3 C_1,d&lt;V_3 C_2),AND(d&gt;V_4 C_1,d&lt;V_4 C_2),AND(d&gt;V_5 C_1,d&lt;V_5 C_2),AND(d&gt;V_6 C_1,d&lt;V_6 C_2)),d,0)</f>
        <v>0</v>
      </c>
    </row>
    <row r="368" spans="4:7" ht="15.75" customHeight="1" x14ac:dyDescent="0.2">
      <c r="D368" s="141"/>
      <c r="E368" s="204">
        <f t="shared" si="5"/>
        <v>43281</v>
      </c>
      <c r="G368" s="202">
        <f>IF(OR(AND(d&gt;V_1 C_1,d&lt;V_1 C_2),AND(d&gt;V_2 C_1,d&lt;V_2 C_2),AND(d&gt;V_3 C_1,d&lt;V_3 C_2),AND(d&gt;V_4 C_1,d&lt;V_4 C_2),AND(d&gt;V_5 C_1,d&lt;V_5 C_2),AND(d&gt;V_6 C_1,d&lt;V_6 C_2)),d,0)</f>
        <v>0</v>
      </c>
    </row>
    <row r="369" spans="4:8" ht="15.75" customHeight="1" x14ac:dyDescent="0.2">
      <c r="D369" s="141"/>
      <c r="E369" s="204">
        <f t="shared" si="5"/>
        <v>43282</v>
      </c>
      <c r="G369" s="202">
        <f>IF(OR(AND(d&gt;V_1 C_1,d&lt;V_1 C_2),AND(d&gt;V_2 C_1,d&lt;V_2 C_2),AND(d&gt;V_3 C_1,d&lt;V_3 C_2),AND(d&gt;V_4 C_1,d&lt;V_4 C_2),AND(d&gt;V_5 C_1,d&lt;V_5 C_2),AND(d&gt;V_6 C_1,d&lt;V_6 C_2)),d,0)</f>
        <v>0</v>
      </c>
    </row>
    <row r="370" spans="4:8" ht="15.75" customHeight="1" x14ac:dyDescent="0.2">
      <c r="D370" s="141"/>
      <c r="E370" s="204">
        <f t="shared" si="5"/>
        <v>43283</v>
      </c>
      <c r="G370" s="202">
        <f>IF(OR(AND(d&gt;V_1 C_1,d&lt;V_1 C_2),AND(d&gt;V_2 C_1,d&lt;V_2 C_2),AND(d&gt;V_3 C_1,d&lt;V_3 C_2),AND(d&gt;V_4 C_1,d&lt;V_4 C_2),AND(d&gt;V_5 C_1,d&lt;V_5 C_2),AND(d&gt;V_6 C_1,d&lt;V_6 C_2)),d,0)</f>
        <v>0</v>
      </c>
    </row>
    <row r="371" spans="4:8" ht="15.75" customHeight="1" x14ac:dyDescent="0.2">
      <c r="D371" s="141"/>
      <c r="E371" s="204">
        <f t="shared" si="5"/>
        <v>43284</v>
      </c>
      <c r="G371" s="202">
        <f>IF(OR(AND(d&gt;V_1 C_1,d&lt;V_1 C_2),AND(d&gt;V_2 C_1,d&lt;V_2 C_2),AND(d&gt;V_3 C_1,d&lt;V_3 C_2),AND(d&gt;V_4 C_1,d&lt;V_4 C_2),AND(d&gt;V_5 C_1,d&lt;V_5 C_2),AND(d&gt;V_6 C_1,d&lt;V_6 C_2)),d,0)</f>
        <v>0</v>
      </c>
    </row>
    <row r="372" spans="4:8" ht="15.75" customHeight="1" x14ac:dyDescent="0.2">
      <c r="D372" s="141"/>
      <c r="E372" s="204">
        <f t="shared" si="5"/>
        <v>43285</v>
      </c>
      <c r="G372" s="202">
        <f>IF(OR(AND(d&gt;V_1 C_1,d&lt;V_1 C_2),AND(d&gt;V_2 C_1,d&lt;V_2 C_2),AND(d&gt;V_3 C_1,d&lt;V_3 C_2),AND(d&gt;V_4 C_1,d&lt;V_4 C_2),AND(d&gt;V_5 C_1,d&lt;V_5 C_2),AND(d&gt;V_6 C_1,d&lt;V_6 C_2)),d,0)</f>
        <v>0</v>
      </c>
    </row>
    <row r="373" spans="4:8" ht="15.75" customHeight="1" x14ac:dyDescent="0.2">
      <c r="D373" s="141"/>
      <c r="E373" s="204">
        <f t="shared" si="5"/>
        <v>43286</v>
      </c>
      <c r="G373" s="202">
        <f>IF(OR(AND(d&gt;V_1 C_1,d&lt;V_1 C_2),AND(d&gt;V_2 C_1,d&lt;V_2 C_2),AND(d&gt;V_3 C_1,d&lt;V_3 C_2),AND(d&gt;V_4 C_1,d&lt;V_4 C_2),AND(d&gt;V_5 C_1,d&lt;V_5 C_2),AND(d&gt;V_6 C_1,d&lt;V_6 C_2)),d,0)</f>
        <v>0</v>
      </c>
    </row>
    <row r="374" spans="4:8" ht="15.75" customHeight="1" x14ac:dyDescent="0.2">
      <c r="D374" s="141"/>
      <c r="E374" s="204">
        <f t="shared" si="5"/>
        <v>43287</v>
      </c>
      <c r="G374" s="202">
        <f>IF(OR(AND(d&gt;V_1 C_1,d&lt;V_1 C_2),AND(d&gt;V_2 C_1,d&lt;V_2 C_2),AND(d&gt;V_3 C_1,d&lt;V_3 C_2),AND(d&gt;V_4 C_1,d&lt;V_4 C_2),AND(d&gt;V_5 C_1,d&lt;V_5 C_2),AND(d&gt;V_6 C_1,d&lt;V_6 C_2)),d,0)</f>
        <v>0</v>
      </c>
    </row>
    <row r="375" spans="4:8" ht="15.75" customHeight="1" x14ac:dyDescent="0.2">
      <c r="D375" s="141"/>
      <c r="E375" s="204">
        <f t="shared" si="5"/>
        <v>43288</v>
      </c>
      <c r="G375" s="202">
        <f>IF(OR(AND(d&gt;V_1 C_1,d&lt;V_1 C_2),AND(d&gt;V_2 C_1,d&lt;V_2 C_2),AND(d&gt;V_3 C_1,d&lt;V_3 C_2),AND(d&gt;V_4 C_1,d&lt;V_4 C_2),AND(d&gt;V_5 C_1,d&lt;V_5 C_2),AND(d&gt;V_6 C_1,d&lt;V_6 C_2)),d,0)</f>
        <v>0</v>
      </c>
    </row>
    <row r="376" spans="4:8" ht="15.75" customHeight="1" x14ac:dyDescent="0.2">
      <c r="D376" s="141"/>
      <c r="E376" s="204">
        <f t="shared" si="5"/>
        <v>43289</v>
      </c>
      <c r="G376" s="202">
        <f>IF(OR(AND(d&gt;V_1 C_1,d&lt;V_1 C_2),AND(d&gt;V_2 C_1,d&lt;V_2 C_2),AND(d&gt;V_3 C_1,d&lt;V_3 C_2),AND(d&gt;V_4 C_1,d&lt;V_4 C_2),AND(d&gt;V_5 C_1,d&lt;V_5 C_2),AND(d&gt;V_6 C_1,d&lt;V_6 C_2)),d,0)</f>
        <v>43289</v>
      </c>
    </row>
    <row r="377" spans="4:8" ht="15.75" customHeight="1" x14ac:dyDescent="0.2">
      <c r="D377" s="141"/>
      <c r="E377" s="204">
        <f t="shared" si="5"/>
        <v>43290</v>
      </c>
      <c r="G377" s="202">
        <f>IF(OR(AND(d&gt;V_1 C_1,d&lt;V_1 C_2),AND(d&gt;V_2 C_1,d&lt;V_2 C_2),AND(d&gt;V_3 C_1,d&lt;V_3 C_2),AND(d&gt;V_4 C_1,d&lt;V_4 C_2),AND(d&gt;V_5 C_1,d&lt;V_5 C_2),AND(d&gt;V_6 C_1,d&lt;V_6 C_2)),d,0)</f>
        <v>43290</v>
      </c>
    </row>
    <row r="378" spans="4:8" ht="15.75" customHeight="1" x14ac:dyDescent="0.2">
      <c r="D378" s="141"/>
      <c r="E378" s="204">
        <f t="shared" si="5"/>
        <v>43291</v>
      </c>
      <c r="G378" s="202">
        <f>IF(OR(AND(d&gt;V_1 C_1,d&lt;V_1 C_2),AND(d&gt;V_2 C_1,d&lt;V_2 C_2),AND(d&gt;V_3 C_1,d&lt;V_3 C_2),AND(d&gt;V_4 C_1,d&lt;V_4 C_2),AND(d&gt;V_5 C_1,d&lt;V_5 C_2),AND(d&gt;V_6 C_1,d&lt;V_6 C_2)),d,0)</f>
        <v>43291</v>
      </c>
    </row>
    <row r="379" spans="4:8" ht="15.75" customHeight="1" x14ac:dyDescent="0.2">
      <c r="D379" s="141"/>
      <c r="E379" s="204">
        <f t="shared" si="5"/>
        <v>43292</v>
      </c>
      <c r="G379" s="202">
        <f>IF(OR(AND(d&gt;V_1 C_1,d&lt;V_1 C_2),AND(d&gt;V_2 C_1,d&lt;V_2 C_2),AND(d&gt;V_3 C_1,d&lt;V_3 C_2),AND(d&gt;V_4 C_1,d&lt;V_4 C_2),AND(d&gt;V_5 C_1,d&lt;V_5 C_2),AND(d&gt;V_6 C_1,d&lt;V_6 C_2)),d,0)</f>
        <v>43292</v>
      </c>
    </row>
    <row r="380" spans="4:8" ht="15.75" customHeight="1" x14ac:dyDescent="0.2">
      <c r="D380" s="141"/>
      <c r="E380" s="204">
        <f t="shared" si="5"/>
        <v>43293</v>
      </c>
      <c r="G380" s="202">
        <f>IF(OR(AND(d&gt;V_1 C_1,d&lt;V_1 C_2),AND(d&gt;V_2 C_1,d&lt;V_2 C_2),AND(d&gt;V_3 C_1,d&lt;V_3 C_2),AND(d&gt;V_4 C_1,d&lt;V_4 C_2),AND(d&gt;V_5 C_1,d&lt;V_5 C_2),AND(d&gt;V_6 C_1,d&lt;V_6 C_2)),d,0)</f>
        <v>43293</v>
      </c>
    </row>
    <row r="381" spans="4:8" ht="15.75" customHeight="1" x14ac:dyDescent="0.2">
      <c r="D381" s="141"/>
      <c r="E381" s="204">
        <f t="shared" si="5"/>
        <v>43294</v>
      </c>
      <c r="G381" s="202">
        <f>IF(OR(AND(d&gt;V_1 C_1,d&lt;V_1 C_2),AND(d&gt;V_2 C_1,d&lt;V_2 C_2),AND(d&gt;V_3 C_1,d&lt;V_3 C_2),AND(d&gt;V_4 C_1,d&lt;V_4 C_2),AND(d&gt;V_5 C_1,d&lt;V_5 C_2),AND(d&gt;V_6 C_1,d&lt;V_6 C_2)),d,0)</f>
        <v>43294</v>
      </c>
    </row>
    <row r="382" spans="4:8" ht="15.75" customHeight="1" x14ac:dyDescent="0.2">
      <c r="D382" s="141"/>
      <c r="E382" s="204">
        <f t="shared" si="5"/>
        <v>43295</v>
      </c>
      <c r="G382" s="202">
        <f>IF(OR(AND(d&gt;V_1 C_1,d&lt;V_1 C_2),AND(d&gt;V_2 C_1,d&lt;V_2 C_2),AND(d&gt;V_3 C_1,d&lt;V_3 C_2),AND(d&gt;V_4 C_1,d&lt;V_4 C_2),AND(d&gt;V_5 C_1,d&lt;V_5 C_2),AND(d&gt;V_6 C_1,d&lt;V_6 C_2)),d,0)</f>
        <v>43295</v>
      </c>
    </row>
    <row r="383" spans="4:8" ht="15.75" customHeight="1" x14ac:dyDescent="0.2">
      <c r="D383" s="141"/>
      <c r="E383" s="204">
        <f t="shared" si="5"/>
        <v>43296</v>
      </c>
      <c r="G383" s="202">
        <f>IF(OR(AND(d&gt;V_1 C_1,d&lt;V_1 C_2),AND(d&gt;V_2 C_1,d&lt;V_2 C_2),AND(d&gt;V_3 C_1,d&lt;V_3 C_2),AND(d&gt;V_4 C_1,d&lt;V_4 C_2),AND(d&gt;V_5 C_1,d&lt;V_5 C_2),AND(d&gt;V_6 C_1,d&lt;V_6 C_2)),d,0)</f>
        <v>43296</v>
      </c>
    </row>
    <row r="384" spans="4:8" ht="15.75" customHeight="1" x14ac:dyDescent="0.2">
      <c r="D384" s="141"/>
      <c r="E384" s="204">
        <f t="shared" si="5"/>
        <v>43297</v>
      </c>
      <c r="G384" s="202">
        <f>IF(OR(AND(d&gt;V_1 C_1,d&lt;V_1 C_2),AND(d&gt;V_2 C_1,d&lt;V_2 C_2),AND(d&gt;V_3 C_1,d&lt;V_3 C_2),AND(d&gt;V_4 C_1,d&lt;V_4 C_2),AND(d&gt;V_5 C_1,d&lt;V_5 C_2),AND(d&gt;V_6 C_1,d&lt;V_6 C_2)),d,0)</f>
        <v>43297</v>
      </c>
      <c r="H384" s="3" t="s">
        <v>77</v>
      </c>
    </row>
    <row r="385" spans="4:7" ht="15.75" customHeight="1" x14ac:dyDescent="0.2">
      <c r="D385" s="141"/>
      <c r="E385" s="204">
        <f t="shared" si="5"/>
        <v>43298</v>
      </c>
      <c r="G385" s="202">
        <f>IF(OR(AND(d&gt;V_1 C_1,d&lt;V_1 C_2),AND(d&gt;V_2 C_1,d&lt;V_2 C_2),AND(d&gt;V_3 C_1,d&lt;V_3 C_2),AND(d&gt;V_4 C_1,d&lt;V_4 C_2),AND(d&gt;V_5 C_1,d&lt;V_5 C_2),AND(d&gt;V_6 C_1,d&lt;V_6 C_2)),d,0)</f>
        <v>43298</v>
      </c>
    </row>
    <row r="386" spans="4:7" ht="15.75" customHeight="1" x14ac:dyDescent="0.2">
      <c r="D386" s="141"/>
      <c r="E386" s="204">
        <f t="shared" si="5"/>
        <v>43299</v>
      </c>
      <c r="G386" s="202">
        <f>IF(OR(AND(d&gt;V_1 C_1,d&lt;V_1 C_2),AND(d&gt;V_2 C_1,d&lt;V_2 C_2),AND(d&gt;V_3 C_1,d&lt;V_3 C_2),AND(d&gt;V_4 C_1,d&lt;V_4 C_2),AND(d&gt;V_5 C_1,d&lt;V_5 C_2),AND(d&gt;V_6 C_1,d&lt;V_6 C_2)),d,0)</f>
        <v>43299</v>
      </c>
    </row>
    <row r="387" spans="4:7" ht="15.75" customHeight="1" x14ac:dyDescent="0.2">
      <c r="D387" s="141"/>
      <c r="E387" s="204">
        <f t="shared" si="5"/>
        <v>43300</v>
      </c>
      <c r="G387" s="202">
        <f>IF(OR(AND(d&gt;V_1 C_1,d&lt;V_1 C_2),AND(d&gt;V_2 C_1,d&lt;V_2 C_2),AND(d&gt;V_3 C_1,d&lt;V_3 C_2),AND(d&gt;V_4 C_1,d&lt;V_4 C_2),AND(d&gt;V_5 C_1,d&lt;V_5 C_2),AND(d&gt;V_6 C_1,d&lt;V_6 C_2)),d,0)</f>
        <v>43300</v>
      </c>
    </row>
    <row r="388" spans="4:7" ht="15.75" customHeight="1" x14ac:dyDescent="0.2">
      <c r="D388" s="141"/>
      <c r="E388" s="204">
        <f t="shared" si="5"/>
        <v>43301</v>
      </c>
      <c r="G388" s="202">
        <f>IF(OR(AND(d&gt;V_1 C_1,d&lt;V_1 C_2),AND(d&gt;V_2 C_1,d&lt;V_2 C_2),AND(d&gt;V_3 C_1,d&lt;V_3 C_2),AND(d&gt;V_4 C_1,d&lt;V_4 C_2),AND(d&gt;V_5 C_1,d&lt;V_5 C_2),AND(d&gt;V_6 C_1,d&lt;V_6 C_2)),d,0)</f>
        <v>43301</v>
      </c>
    </row>
    <row r="389" spans="4:7" ht="15.75" customHeight="1" x14ac:dyDescent="0.2">
      <c r="D389" s="141"/>
      <c r="E389" s="204">
        <f t="shared" si="5"/>
        <v>43302</v>
      </c>
      <c r="G389" s="202">
        <f>IF(OR(AND(d&gt;V_1 C_1,d&lt;V_1 C_2),AND(d&gt;V_2 C_1,d&lt;V_2 C_2),AND(d&gt;V_3 C_1,d&lt;V_3 C_2),AND(d&gt;V_4 C_1,d&lt;V_4 C_2),AND(d&gt;V_5 C_1,d&lt;V_5 C_2),AND(d&gt;V_6 C_1,d&lt;V_6 C_2)),d,0)</f>
        <v>43302</v>
      </c>
    </row>
    <row r="390" spans="4:7" ht="15.75" customHeight="1" x14ac:dyDescent="0.2">
      <c r="D390" s="141"/>
      <c r="E390" s="204">
        <f t="shared" si="5"/>
        <v>43303</v>
      </c>
      <c r="G390" s="202">
        <f>IF(OR(AND(d&gt;V_1 C_1,d&lt;V_1 C_2),AND(d&gt;V_2 C_1,d&lt;V_2 C_2),AND(d&gt;V_3 C_1,d&lt;V_3 C_2),AND(d&gt;V_4 C_1,d&lt;V_4 C_2),AND(d&gt;V_5 C_1,d&lt;V_5 C_2),AND(d&gt;V_6 C_1,d&lt;V_6 C_2)),d,0)</f>
        <v>43303</v>
      </c>
    </row>
    <row r="391" spans="4:7" ht="15.75" customHeight="1" x14ac:dyDescent="0.2">
      <c r="D391" s="141"/>
      <c r="E391" s="204">
        <f t="shared" si="5"/>
        <v>43304</v>
      </c>
      <c r="G391" s="202">
        <f>IF(OR(AND(d&gt;V_1 C_1,d&lt;V_1 C_2),AND(d&gt;V_2 C_1,d&lt;V_2 C_2),AND(d&gt;V_3 C_1,d&lt;V_3 C_2),AND(d&gt;V_4 C_1,d&lt;V_4 C_2),AND(d&gt;V_5 C_1,d&lt;V_5 C_2),AND(d&gt;V_6 C_1,d&lt;V_6 C_2)),d,0)</f>
        <v>43304</v>
      </c>
    </row>
    <row r="392" spans="4:7" ht="15.75" customHeight="1" x14ac:dyDescent="0.2">
      <c r="D392" s="141"/>
      <c r="E392" s="204">
        <f t="shared" si="5"/>
        <v>43305</v>
      </c>
      <c r="G392" s="202">
        <f>IF(OR(AND(d&gt;V_1 C_1,d&lt;V_1 C_2),AND(d&gt;V_2 C_1,d&lt;V_2 C_2),AND(d&gt;V_3 C_1,d&lt;V_3 C_2),AND(d&gt;V_4 C_1,d&lt;V_4 C_2),AND(d&gt;V_5 C_1,d&lt;V_5 C_2),AND(d&gt;V_6 C_1,d&lt;V_6 C_2)),d,0)</f>
        <v>43305</v>
      </c>
    </row>
    <row r="393" spans="4:7" ht="15.75" customHeight="1" x14ac:dyDescent="0.2">
      <c r="D393" s="141"/>
      <c r="E393" s="204">
        <f t="shared" si="5"/>
        <v>43306</v>
      </c>
      <c r="G393" s="202">
        <f>IF(OR(AND(d&gt;V_1 C_1,d&lt;V_1 C_2),AND(d&gt;V_2 C_1,d&lt;V_2 C_2),AND(d&gt;V_3 C_1,d&lt;V_3 C_2),AND(d&gt;V_4 C_1,d&lt;V_4 C_2),AND(d&gt;V_5 C_1,d&lt;V_5 C_2),AND(d&gt;V_6 C_1,d&lt;V_6 C_2)),d,0)</f>
        <v>43306</v>
      </c>
    </row>
    <row r="394" spans="4:7" ht="15.75" customHeight="1" x14ac:dyDescent="0.2">
      <c r="D394" s="141"/>
      <c r="E394" s="204">
        <f t="shared" si="5"/>
        <v>43307</v>
      </c>
      <c r="G394" s="202">
        <f>IF(OR(AND(d&gt;V_1 C_1,d&lt;V_1 C_2),AND(d&gt;V_2 C_1,d&lt;V_2 C_2),AND(d&gt;V_3 C_1,d&lt;V_3 C_2),AND(d&gt;V_4 C_1,d&lt;V_4 C_2),AND(d&gt;V_5 C_1,d&lt;V_5 C_2),AND(d&gt;V_6 C_1,d&lt;V_6 C_2)),d,0)</f>
        <v>43307</v>
      </c>
    </row>
    <row r="395" spans="4:7" ht="15.75" customHeight="1" x14ac:dyDescent="0.2">
      <c r="D395" s="141"/>
      <c r="E395" s="204">
        <f t="shared" si="5"/>
        <v>43308</v>
      </c>
      <c r="G395" s="202">
        <f>IF(OR(AND(d&gt;V_1 C_1,d&lt;V_1 C_2),AND(d&gt;V_2 C_1,d&lt;V_2 C_2),AND(d&gt;V_3 C_1,d&lt;V_3 C_2),AND(d&gt;V_4 C_1,d&lt;V_4 C_2),AND(d&gt;V_5 C_1,d&lt;V_5 C_2),AND(d&gt;V_6 C_1,d&lt;V_6 C_2)),d,0)</f>
        <v>43308</v>
      </c>
    </row>
    <row r="396" spans="4:7" ht="15.75" customHeight="1" x14ac:dyDescent="0.2">
      <c r="D396" s="141"/>
      <c r="E396" s="204">
        <f t="shared" ref="E396:E439" si="6">E395+1</f>
        <v>43309</v>
      </c>
      <c r="G396" s="202">
        <f>IF(OR(AND(d&gt;V_1 C_1,d&lt;V_1 C_2),AND(d&gt;V_2 C_1,d&lt;V_2 C_2),AND(d&gt;V_3 C_1,d&lt;V_3 C_2),AND(d&gt;V_4 C_1,d&lt;V_4 C_2),AND(d&gt;V_5 C_1,d&lt;V_5 C_2),AND(d&gt;V_6 C_1,d&lt;V_6 C_2)),d,0)</f>
        <v>43309</v>
      </c>
    </row>
    <row r="397" spans="4:7" ht="15.75" customHeight="1" x14ac:dyDescent="0.2">
      <c r="D397" s="141"/>
      <c r="E397" s="204">
        <f t="shared" si="6"/>
        <v>43310</v>
      </c>
      <c r="G397" s="202">
        <f>IF(OR(AND(d&gt;V_1 C_1,d&lt;V_1 C_2),AND(d&gt;V_2 C_1,d&lt;V_2 C_2),AND(d&gt;V_3 C_1,d&lt;V_3 C_2),AND(d&gt;V_4 C_1,d&lt;V_4 C_2),AND(d&gt;V_5 C_1,d&lt;V_5 C_2),AND(d&gt;V_6 C_1,d&lt;V_6 C_2)),d,0)</f>
        <v>43310</v>
      </c>
    </row>
    <row r="398" spans="4:7" ht="15.75" customHeight="1" x14ac:dyDescent="0.2">
      <c r="D398" s="141"/>
      <c r="E398" s="204">
        <f t="shared" si="6"/>
        <v>43311</v>
      </c>
      <c r="G398" s="202">
        <f>IF(OR(AND(d&gt;V_1 C_1,d&lt;V_1 C_2),AND(d&gt;V_2 C_1,d&lt;V_2 C_2),AND(d&gt;V_3 C_1,d&lt;V_3 C_2),AND(d&gt;V_4 C_1,d&lt;V_4 C_2),AND(d&gt;V_5 C_1,d&lt;V_5 C_2),AND(d&gt;V_6 C_1,d&lt;V_6 C_2)),d,0)</f>
        <v>43311</v>
      </c>
    </row>
    <row r="399" spans="4:7" ht="15.75" customHeight="1" x14ac:dyDescent="0.2">
      <c r="D399" s="141"/>
      <c r="E399" s="204">
        <f t="shared" si="6"/>
        <v>43312</v>
      </c>
      <c r="G399" s="202">
        <f>IF(OR(AND(d&gt;V_1 C_1,d&lt;V_1 C_2),AND(d&gt;V_2 C_1,d&lt;V_2 C_2),AND(d&gt;V_3 C_1,d&lt;V_3 C_2),AND(d&gt;V_4 C_1,d&lt;V_4 C_2),AND(d&gt;V_5 C_1,d&lt;V_5 C_2),AND(d&gt;V_6 C_1,d&lt;V_6 C_2)),d,0)</f>
        <v>43312</v>
      </c>
    </row>
    <row r="400" spans="4:7" ht="15.75" customHeight="1" x14ac:dyDescent="0.2">
      <c r="D400" s="141"/>
      <c r="E400" s="204">
        <f t="shared" si="6"/>
        <v>43313</v>
      </c>
      <c r="G400" s="202">
        <f>IF(OR(AND(d&gt;V_1 C_1,d&lt;V_1 C_2),AND(d&gt;V_2 C_1,d&lt;V_2 C_2),AND(d&gt;V_3 C_1,d&lt;V_3 C_2),AND(d&gt;V_4 C_1,d&lt;V_4 C_2),AND(d&gt;V_5 C_1,d&lt;V_5 C_2),AND(d&gt;V_6 C_1,d&lt;V_6 C_2)),d,0)</f>
        <v>43313</v>
      </c>
    </row>
    <row r="401" spans="4:7" ht="15.75" customHeight="1" x14ac:dyDescent="0.2">
      <c r="D401" s="141"/>
      <c r="E401" s="204">
        <f t="shared" si="6"/>
        <v>43314</v>
      </c>
      <c r="G401" s="202">
        <f>IF(OR(AND(d&gt;V_1 C_1,d&lt;V_1 C_2),AND(d&gt;V_2 C_1,d&lt;V_2 C_2),AND(d&gt;V_3 C_1,d&lt;V_3 C_2),AND(d&gt;V_4 C_1,d&lt;V_4 C_2),AND(d&gt;V_5 C_1,d&lt;V_5 C_2),AND(d&gt;V_6 C_1,d&lt;V_6 C_2)),d,0)</f>
        <v>43314</v>
      </c>
    </row>
    <row r="402" spans="4:7" ht="15.75" customHeight="1" x14ac:dyDescent="0.2">
      <c r="D402" s="141"/>
      <c r="E402" s="204">
        <f t="shared" si="6"/>
        <v>43315</v>
      </c>
      <c r="G402" s="202">
        <f>IF(OR(AND(d&gt;V_1 C_1,d&lt;V_1 C_2),AND(d&gt;V_2 C_1,d&lt;V_2 C_2),AND(d&gt;V_3 C_1,d&lt;V_3 C_2),AND(d&gt;V_4 C_1,d&lt;V_4 C_2),AND(d&gt;V_5 C_1,d&lt;V_5 C_2),AND(d&gt;V_6 C_1,d&lt;V_6 C_2)),d,0)</f>
        <v>43315</v>
      </c>
    </row>
    <row r="403" spans="4:7" ht="15.75" customHeight="1" x14ac:dyDescent="0.2">
      <c r="D403" s="141"/>
      <c r="E403" s="204">
        <f t="shared" si="6"/>
        <v>43316</v>
      </c>
      <c r="G403" s="202">
        <f>IF(OR(AND(d&gt;V_1 C_1,d&lt;V_1 C_2),AND(d&gt;V_2 C_1,d&lt;V_2 C_2),AND(d&gt;V_3 C_1,d&lt;V_3 C_2),AND(d&gt;V_4 C_1,d&lt;V_4 C_2),AND(d&gt;V_5 C_1,d&lt;V_5 C_2),AND(d&gt;V_6 C_1,d&lt;V_6 C_2)),d,0)</f>
        <v>43316</v>
      </c>
    </row>
    <row r="404" spans="4:7" ht="15.75" customHeight="1" x14ac:dyDescent="0.2">
      <c r="D404" s="141"/>
      <c r="E404" s="204">
        <f t="shared" si="6"/>
        <v>43317</v>
      </c>
      <c r="G404" s="202">
        <f>IF(OR(AND(d&gt;V_1 C_1,d&lt;V_1 C_2),AND(d&gt;V_2 C_1,d&lt;V_2 C_2),AND(d&gt;V_3 C_1,d&lt;V_3 C_2),AND(d&gt;V_4 C_1,d&lt;V_4 C_2),AND(d&gt;V_5 C_1,d&lt;V_5 C_2),AND(d&gt;V_6 C_1,d&lt;V_6 C_2)),d,0)</f>
        <v>43317</v>
      </c>
    </row>
    <row r="405" spans="4:7" ht="15.75" customHeight="1" x14ac:dyDescent="0.2">
      <c r="D405" s="141"/>
      <c r="E405" s="204">
        <f t="shared" si="6"/>
        <v>43318</v>
      </c>
      <c r="G405" s="202">
        <f>IF(OR(AND(d&gt;V_1 C_1,d&lt;V_1 C_2),AND(d&gt;V_2 C_1,d&lt;V_2 C_2),AND(d&gt;V_3 C_1,d&lt;V_3 C_2),AND(d&gt;V_4 C_1,d&lt;V_4 C_2),AND(d&gt;V_5 C_1,d&lt;V_5 C_2),AND(d&gt;V_6 C_1,d&lt;V_6 C_2)),d,0)</f>
        <v>43318</v>
      </c>
    </row>
    <row r="406" spans="4:7" ht="15.75" customHeight="1" x14ac:dyDescent="0.2">
      <c r="D406" s="141"/>
      <c r="E406" s="204">
        <f t="shared" si="6"/>
        <v>43319</v>
      </c>
      <c r="G406" s="202">
        <f>IF(OR(AND(d&gt;V_1 C_1,d&lt;V_1 C_2),AND(d&gt;V_2 C_1,d&lt;V_2 C_2),AND(d&gt;V_3 C_1,d&lt;V_3 C_2),AND(d&gt;V_4 C_1,d&lt;V_4 C_2),AND(d&gt;V_5 C_1,d&lt;V_5 C_2),AND(d&gt;V_6 C_1,d&lt;V_6 C_2)),d,0)</f>
        <v>43319</v>
      </c>
    </row>
    <row r="407" spans="4:7" ht="15.75" customHeight="1" x14ac:dyDescent="0.2">
      <c r="D407" s="141"/>
      <c r="E407" s="204">
        <f t="shared" si="6"/>
        <v>43320</v>
      </c>
      <c r="G407" s="202">
        <f>IF(OR(AND(d&gt;V_1 C_1,d&lt;V_1 C_2),AND(d&gt;V_2 C_1,d&lt;V_2 C_2),AND(d&gt;V_3 C_1,d&lt;V_3 C_2),AND(d&gt;V_4 C_1,d&lt;V_4 C_2),AND(d&gt;V_5 C_1,d&lt;V_5 C_2),AND(d&gt;V_6 C_1,d&lt;V_6 C_2)),d,0)</f>
        <v>43320</v>
      </c>
    </row>
    <row r="408" spans="4:7" ht="15.75" customHeight="1" x14ac:dyDescent="0.2">
      <c r="D408" s="141"/>
      <c r="E408" s="204">
        <f t="shared" si="6"/>
        <v>43321</v>
      </c>
      <c r="G408" s="202">
        <f>IF(OR(AND(d&gt;V_1 C_1,d&lt;V_1 C_2),AND(d&gt;V_2 C_1,d&lt;V_2 C_2),AND(d&gt;V_3 C_1,d&lt;V_3 C_2),AND(d&gt;V_4 C_1,d&lt;V_4 C_2),AND(d&gt;V_5 C_1,d&lt;V_5 C_2),AND(d&gt;V_6 C_1,d&lt;V_6 C_2)),d,0)</f>
        <v>43321</v>
      </c>
    </row>
    <row r="409" spans="4:7" ht="15.75" customHeight="1" x14ac:dyDescent="0.2">
      <c r="D409" s="141"/>
      <c r="E409" s="204">
        <f t="shared" si="6"/>
        <v>43322</v>
      </c>
      <c r="G409" s="202">
        <f>IF(OR(AND(d&gt;V_1 C_1,d&lt;V_1 C_2),AND(d&gt;V_2 C_1,d&lt;V_2 C_2),AND(d&gt;V_3 C_1,d&lt;V_3 C_2),AND(d&gt;V_4 C_1,d&lt;V_4 C_2),AND(d&gt;V_5 C_1,d&lt;V_5 C_2),AND(d&gt;V_6 C_1,d&lt;V_6 C_2)),d,0)</f>
        <v>43322</v>
      </c>
    </row>
    <row r="410" spans="4:7" ht="15.75" customHeight="1" x14ac:dyDescent="0.2">
      <c r="D410" s="141"/>
      <c r="E410" s="204">
        <f t="shared" si="6"/>
        <v>43323</v>
      </c>
      <c r="G410" s="202">
        <f>IF(OR(AND(d&gt;V_1 C_1,d&lt;V_1 C_2),AND(d&gt;V_2 C_1,d&lt;V_2 C_2),AND(d&gt;V_3 C_1,d&lt;V_3 C_2),AND(d&gt;V_4 C_1,d&lt;V_4 C_2),AND(d&gt;V_5 C_1,d&lt;V_5 C_2),AND(d&gt;V_6 C_1,d&lt;V_6 C_2)),d,0)</f>
        <v>43323</v>
      </c>
    </row>
    <row r="411" spans="4:7" ht="15.75" customHeight="1" x14ac:dyDescent="0.2">
      <c r="D411" s="141"/>
      <c r="E411" s="204">
        <f t="shared" si="6"/>
        <v>43324</v>
      </c>
      <c r="G411" s="202">
        <f>IF(OR(AND(d&gt;V_1 C_1,d&lt;V_1 C_2),AND(d&gt;V_2 C_1,d&lt;V_2 C_2),AND(d&gt;V_3 C_1,d&lt;V_3 C_2),AND(d&gt;V_4 C_1,d&lt;V_4 C_2),AND(d&gt;V_5 C_1,d&lt;V_5 C_2),AND(d&gt;V_6 C_1,d&lt;V_6 C_2)),d,0)</f>
        <v>43324</v>
      </c>
    </row>
    <row r="412" spans="4:7" ht="15.75" customHeight="1" x14ac:dyDescent="0.2">
      <c r="D412" s="141"/>
      <c r="E412" s="204">
        <f t="shared" si="6"/>
        <v>43325</v>
      </c>
      <c r="G412" s="202">
        <f>IF(OR(AND(d&gt;V_1 C_1,d&lt;V_1 C_2),AND(d&gt;V_2 C_1,d&lt;V_2 C_2),AND(d&gt;V_3 C_1,d&lt;V_3 C_2),AND(d&gt;V_4 C_1,d&lt;V_4 C_2),AND(d&gt;V_5 C_1,d&lt;V_5 C_2),AND(d&gt;V_6 C_1,d&lt;V_6 C_2)),d,0)</f>
        <v>43325</v>
      </c>
    </row>
    <row r="413" spans="4:7" ht="15.75" customHeight="1" x14ac:dyDescent="0.2">
      <c r="D413" s="141"/>
      <c r="E413" s="204">
        <f t="shared" si="6"/>
        <v>43326</v>
      </c>
      <c r="G413" s="202">
        <f>IF(OR(AND(d&gt;V_1 C_1,d&lt;V_1 C_2),AND(d&gt;V_2 C_1,d&lt;V_2 C_2),AND(d&gt;V_3 C_1,d&lt;V_3 C_2),AND(d&gt;V_4 C_1,d&lt;V_4 C_2),AND(d&gt;V_5 C_1,d&lt;V_5 C_2),AND(d&gt;V_6 C_1,d&lt;V_6 C_2)),d,0)</f>
        <v>43326</v>
      </c>
    </row>
    <row r="414" spans="4:7" ht="15.75" customHeight="1" x14ac:dyDescent="0.2">
      <c r="D414" s="141"/>
      <c r="E414" s="204">
        <f t="shared" si="6"/>
        <v>43327</v>
      </c>
      <c r="G414" s="202">
        <f>IF(OR(AND(d&gt;V_1 C_1,d&lt;V_1 C_2),AND(d&gt;V_2 C_1,d&lt;V_2 C_2),AND(d&gt;V_3 C_1,d&lt;V_3 C_2),AND(d&gt;V_4 C_1,d&lt;V_4 C_2),AND(d&gt;V_5 C_1,d&lt;V_5 C_2),AND(d&gt;V_6 C_1,d&lt;V_6 C_2)),d,0)</f>
        <v>43327</v>
      </c>
    </row>
    <row r="415" spans="4:7" ht="15.75" customHeight="1" x14ac:dyDescent="0.2">
      <c r="D415" s="141"/>
      <c r="E415" s="204">
        <f t="shared" si="6"/>
        <v>43328</v>
      </c>
      <c r="G415" s="202">
        <f>IF(OR(AND(d&gt;V_1 C_1,d&lt;V_1 C_2),AND(d&gt;V_2 C_1,d&lt;V_2 C_2),AND(d&gt;V_3 C_1,d&lt;V_3 C_2),AND(d&gt;V_4 C_1,d&lt;V_4 C_2),AND(d&gt;V_5 C_1,d&lt;V_5 C_2),AND(d&gt;V_6 C_1,d&lt;V_6 C_2)),d,0)</f>
        <v>43328</v>
      </c>
    </row>
    <row r="416" spans="4:7" ht="15.75" customHeight="1" x14ac:dyDescent="0.2">
      <c r="D416" s="141"/>
      <c r="E416" s="204">
        <f t="shared" si="6"/>
        <v>43329</v>
      </c>
      <c r="G416" s="202">
        <f>IF(OR(AND(d&gt;V_1 C_1,d&lt;V_1 C_2),AND(d&gt;V_2 C_1,d&lt;V_2 C_2),AND(d&gt;V_3 C_1,d&lt;V_3 C_2),AND(d&gt;V_4 C_1,d&lt;V_4 C_2),AND(d&gt;V_5 C_1,d&lt;V_5 C_2),AND(d&gt;V_6 C_1,d&lt;V_6 C_2)),d,0)</f>
        <v>43329</v>
      </c>
    </row>
    <row r="417" spans="4:7" ht="15.75" customHeight="1" x14ac:dyDescent="0.2">
      <c r="D417" s="141"/>
      <c r="E417" s="204">
        <f t="shared" si="6"/>
        <v>43330</v>
      </c>
      <c r="G417" s="202">
        <f>IF(OR(AND(d&gt;V_1 C_1,d&lt;V_1 C_2),AND(d&gt;V_2 C_1,d&lt;V_2 C_2),AND(d&gt;V_3 C_1,d&lt;V_3 C_2),AND(d&gt;V_4 C_1,d&lt;V_4 C_2),AND(d&gt;V_5 C_1,d&lt;V_5 C_2),AND(d&gt;V_6 C_1,d&lt;V_6 C_2)),d,0)</f>
        <v>43330</v>
      </c>
    </row>
    <row r="418" spans="4:7" ht="15.75" customHeight="1" x14ac:dyDescent="0.2">
      <c r="D418" s="141"/>
      <c r="E418" s="204">
        <f t="shared" si="6"/>
        <v>43331</v>
      </c>
      <c r="G418" s="202">
        <f>IF(OR(AND(d&gt;V_1 C_1,d&lt;V_1 C_2),AND(d&gt;V_2 C_1,d&lt;V_2 C_2),AND(d&gt;V_3 C_1,d&lt;V_3 C_2),AND(d&gt;V_4 C_1,d&lt;V_4 C_2),AND(d&gt;V_5 C_1,d&lt;V_5 C_2),AND(d&gt;V_6 C_1,d&lt;V_6 C_2)),d,0)</f>
        <v>43331</v>
      </c>
    </row>
    <row r="419" spans="4:7" ht="15.75" customHeight="1" x14ac:dyDescent="0.2">
      <c r="D419" s="141"/>
      <c r="E419" s="204">
        <f t="shared" si="6"/>
        <v>43332</v>
      </c>
      <c r="G419" s="202">
        <f>IF(OR(AND(d&gt;V_1 C_1,d&lt;V_1 C_2),AND(d&gt;V_2 C_1,d&lt;V_2 C_2),AND(d&gt;V_3 C_1,d&lt;V_3 C_2),AND(d&gt;V_4 C_1,d&lt;V_4 C_2),AND(d&gt;V_5 C_1,d&lt;V_5 C_2),AND(d&gt;V_6 C_1,d&lt;V_6 C_2)),d,0)</f>
        <v>43332</v>
      </c>
    </row>
    <row r="420" spans="4:7" ht="15.75" customHeight="1" x14ac:dyDescent="0.2">
      <c r="D420" s="141"/>
      <c r="E420" s="204">
        <f t="shared" si="6"/>
        <v>43333</v>
      </c>
      <c r="G420" s="202">
        <f>IF(OR(AND(d&gt;V_1 C_1,d&lt;V_1 C_2),AND(d&gt;V_2 C_1,d&lt;V_2 C_2),AND(d&gt;V_3 C_1,d&lt;V_3 C_2),AND(d&gt;V_4 C_1,d&lt;V_4 C_2),AND(d&gt;V_5 C_1,d&lt;V_5 C_2),AND(d&gt;V_6 C_1,d&lt;V_6 C_2)),d,0)</f>
        <v>43333</v>
      </c>
    </row>
    <row r="421" spans="4:7" ht="15.75" customHeight="1" x14ac:dyDescent="0.2">
      <c r="D421" s="141"/>
      <c r="E421" s="204">
        <f t="shared" si="6"/>
        <v>43334</v>
      </c>
      <c r="G421" s="202">
        <f>IF(OR(AND(d&gt;V_1 C_1,d&lt;V_1 C_2),AND(d&gt;V_2 C_1,d&lt;V_2 C_2),AND(d&gt;V_3 C_1,d&lt;V_3 C_2),AND(d&gt;V_4 C_1,d&lt;V_4 C_2),AND(d&gt;V_5 C_1,d&lt;V_5 C_2),AND(d&gt;V_6 C_1,d&lt;V_6 C_2)),d,0)</f>
        <v>43334</v>
      </c>
    </row>
    <row r="422" spans="4:7" ht="15.75" customHeight="1" x14ac:dyDescent="0.2">
      <c r="D422" s="141"/>
      <c r="E422" s="204">
        <f t="shared" si="6"/>
        <v>43335</v>
      </c>
      <c r="G422" s="202">
        <f>IF(OR(AND(d&gt;V_1 C_1,d&lt;V_1 C_2),AND(d&gt;V_2 C_1,d&lt;V_2 C_2),AND(d&gt;V_3 C_1,d&lt;V_3 C_2),AND(d&gt;V_4 C_1,d&lt;V_4 C_2),AND(d&gt;V_5 C_1,d&lt;V_5 C_2),AND(d&gt;V_6 C_1,d&lt;V_6 C_2)),d,0)</f>
        <v>43335</v>
      </c>
    </row>
    <row r="423" spans="4:7" ht="15.75" customHeight="1" x14ac:dyDescent="0.2">
      <c r="D423" s="141"/>
      <c r="E423" s="204">
        <f t="shared" si="6"/>
        <v>43336</v>
      </c>
      <c r="G423" s="202">
        <f>IF(OR(AND(d&gt;V_1 C_1,d&lt;V_1 C_2),AND(d&gt;V_2 C_1,d&lt;V_2 C_2),AND(d&gt;V_3 C_1,d&lt;V_3 C_2),AND(d&gt;V_4 C_1,d&lt;V_4 C_2),AND(d&gt;V_5 C_1,d&lt;V_5 C_2),AND(d&gt;V_6 C_1,d&lt;V_6 C_2)),d,0)</f>
        <v>43336</v>
      </c>
    </row>
    <row r="424" spans="4:7" ht="15.75" customHeight="1" x14ac:dyDescent="0.2">
      <c r="D424" s="141"/>
      <c r="E424" s="204">
        <f t="shared" si="6"/>
        <v>43337</v>
      </c>
      <c r="G424" s="202">
        <f>IF(OR(AND(d&gt;V_1 C_1,d&lt;V_1 C_2),AND(d&gt;V_2 C_1,d&lt;V_2 C_2),AND(d&gt;V_3 C_1,d&lt;V_3 C_2),AND(d&gt;V_4 C_1,d&lt;V_4 C_2),AND(d&gt;V_5 C_1,d&lt;V_5 C_2),AND(d&gt;V_6 C_1,d&lt;V_6 C_2)),d,0)</f>
        <v>43337</v>
      </c>
    </row>
    <row r="425" spans="4:7" ht="15.75" customHeight="1" x14ac:dyDescent="0.2">
      <c r="D425" s="141"/>
      <c r="E425" s="204">
        <f t="shared" si="6"/>
        <v>43338</v>
      </c>
      <c r="G425" s="202">
        <f>IF(OR(AND(d&gt;V_1 C_1,d&lt;V_1 C_2),AND(d&gt;V_2 C_1,d&lt;V_2 C_2),AND(d&gt;V_3 C_1,d&lt;V_3 C_2),AND(d&gt;V_4 C_1,d&lt;V_4 C_2),AND(d&gt;V_5 C_1,d&lt;V_5 C_2),AND(d&gt;V_6 C_1,d&lt;V_6 C_2)),d,0)</f>
        <v>43338</v>
      </c>
    </row>
    <row r="426" spans="4:7" ht="15.75" customHeight="1" x14ac:dyDescent="0.2">
      <c r="D426" s="141"/>
      <c r="E426" s="204">
        <f t="shared" si="6"/>
        <v>43339</v>
      </c>
      <c r="G426" s="202">
        <f>IF(OR(AND(d&gt;V_1 C_1,d&lt;V_1 C_2),AND(d&gt;V_2 C_1,d&lt;V_2 C_2),AND(d&gt;V_3 C_1,d&lt;V_3 C_2),AND(d&gt;V_4 C_1,d&lt;V_4 C_2),AND(d&gt;V_5 C_1,d&lt;V_5 C_2),AND(d&gt;V_6 C_1,d&lt;V_6 C_2)),d,0)</f>
        <v>43339</v>
      </c>
    </row>
    <row r="427" spans="4:7" ht="15.75" customHeight="1" x14ac:dyDescent="0.2">
      <c r="D427" s="141"/>
      <c r="E427" s="204">
        <f t="shared" si="6"/>
        <v>43340</v>
      </c>
      <c r="G427" s="202">
        <f>IF(OR(AND(d&gt;V_1 C_1,d&lt;V_1 C_2),AND(d&gt;V_2 C_1,d&lt;V_2 C_2),AND(d&gt;V_3 C_1,d&lt;V_3 C_2),AND(d&gt;V_4 C_1,d&lt;V_4 C_2),AND(d&gt;V_5 C_1,d&lt;V_5 C_2),AND(d&gt;V_6 C_1,d&lt;V_6 C_2)),d,0)</f>
        <v>43340</v>
      </c>
    </row>
    <row r="428" spans="4:7" ht="15.75" customHeight="1" x14ac:dyDescent="0.2">
      <c r="D428" s="141"/>
      <c r="E428" s="204">
        <f t="shared" si="6"/>
        <v>43341</v>
      </c>
      <c r="G428" s="202">
        <f>IF(OR(AND(d&gt;V_1 C_1,d&lt;V_1 C_2),AND(d&gt;V_2 C_1,d&lt;V_2 C_2),AND(d&gt;V_3 C_1,d&lt;V_3 C_2),AND(d&gt;V_4 C_1,d&lt;V_4 C_2),AND(d&gt;V_5 C_1,d&lt;V_5 C_2),AND(d&gt;V_6 C_1,d&lt;V_6 C_2)),d,0)</f>
        <v>43341</v>
      </c>
    </row>
    <row r="429" spans="4:7" ht="15.75" customHeight="1" x14ac:dyDescent="0.2">
      <c r="D429" s="141"/>
      <c r="E429" s="204">
        <f t="shared" si="6"/>
        <v>43342</v>
      </c>
      <c r="G429" s="202">
        <f>IF(OR(AND(d&gt;V_1 C_1,d&lt;V_1 C_2),AND(d&gt;V_2 C_1,d&lt;V_2 C_2),AND(d&gt;V_3 C_1,d&lt;V_3 C_2),AND(d&gt;V_4 C_1,d&lt;V_4 C_2),AND(d&gt;V_5 C_1,d&lt;V_5 C_2),AND(d&gt;V_6 C_1,d&lt;V_6 C_2)),d,0)</f>
        <v>43342</v>
      </c>
    </row>
    <row r="430" spans="4:7" ht="15.75" customHeight="1" x14ac:dyDescent="0.2">
      <c r="D430" s="141"/>
      <c r="E430" s="204">
        <f t="shared" si="6"/>
        <v>43343</v>
      </c>
      <c r="G430" s="202">
        <f>IF(OR(AND(d&gt;V_1 C_1,d&lt;V_1 C_2),AND(d&gt;V_2 C_1,d&lt;V_2 C_2),AND(d&gt;V_3 C_1,d&lt;V_3 C_2),AND(d&gt;V_4 C_1,d&lt;V_4 C_2),AND(d&gt;V_5 C_1,d&lt;V_5 C_2),AND(d&gt;V_6 C_1,d&lt;V_6 C_2)),d,0)</f>
        <v>43343</v>
      </c>
    </row>
    <row r="431" spans="4:7" ht="15.75" customHeight="1" x14ac:dyDescent="0.2">
      <c r="D431" s="141"/>
      <c r="E431" s="204">
        <f t="shared" si="6"/>
        <v>43344</v>
      </c>
      <c r="G431" s="202">
        <f>IF(OR(AND(d&gt;V_1 C_1,d&lt;V_1 C_2),AND(d&gt;V_2 C_1,d&lt;V_2 C_2),AND(d&gt;V_3 C_1,d&lt;V_3 C_2),AND(d&gt;V_4 C_1,d&lt;V_4 C_2),AND(d&gt;V_5 C_1,d&lt;V_5 C_2),AND(d&gt;V_6 C_1,d&lt;V_6 C_2)),d,0)</f>
        <v>43344</v>
      </c>
    </row>
    <row r="432" spans="4:7" ht="15.75" customHeight="1" x14ac:dyDescent="0.2">
      <c r="D432" s="141"/>
      <c r="E432" s="204">
        <f t="shared" si="6"/>
        <v>43345</v>
      </c>
      <c r="G432" s="202">
        <f>IF(OR(AND(d&gt;V_1 C_1,d&lt;V_1 C_2),AND(d&gt;V_2 C_1,d&lt;V_2 C_2),AND(d&gt;V_3 C_1,d&lt;V_3 C_2),AND(d&gt;V_4 C_1,d&lt;V_4 C_2),AND(d&gt;V_5 C_1,d&lt;V_5 C_2),AND(d&gt;V_6 C_1,d&lt;V_6 C_2)),d,0)</f>
        <v>43345</v>
      </c>
    </row>
    <row r="433" spans="4:7" ht="15.75" customHeight="1" x14ac:dyDescent="0.2">
      <c r="D433" s="141"/>
      <c r="E433" s="204">
        <f t="shared" si="6"/>
        <v>43346</v>
      </c>
      <c r="G433" s="202">
        <f>IF(OR(AND(d&gt;V_1 C_1,d&lt;V_1 C_2),AND(d&gt;V_2 C_1,d&lt;V_2 C_2),AND(d&gt;V_3 C_1,d&lt;V_3 C_2),AND(d&gt;V_4 C_1,d&lt;V_4 C_2),AND(d&gt;V_5 C_1,d&lt;V_5 C_2),AND(d&gt;V_6 C_1,d&lt;V_6 C_2)),d,0)</f>
        <v>0</v>
      </c>
    </row>
    <row r="434" spans="4:7" ht="15.75" customHeight="1" x14ac:dyDescent="0.2">
      <c r="D434" s="141"/>
      <c r="E434" s="204">
        <f t="shared" si="6"/>
        <v>43347</v>
      </c>
      <c r="G434" s="202">
        <f>IF(OR(AND(d&gt;V_1 C_1,d&lt;V_1 C_2),AND(d&gt;V_2 C_1,d&lt;V_2 C_2),AND(d&gt;V_3 C_1,d&lt;V_3 C_2),AND(d&gt;V_4 C_1,d&lt;V_4 C_2),AND(d&gt;V_5 C_1,d&lt;V_5 C_2),AND(d&gt;V_6 C_1,d&lt;V_6 C_2)),d,0)</f>
        <v>0</v>
      </c>
    </row>
    <row r="435" spans="4:7" ht="15.75" customHeight="1" x14ac:dyDescent="0.2">
      <c r="D435" s="141"/>
      <c r="E435" s="204">
        <f t="shared" si="6"/>
        <v>43348</v>
      </c>
      <c r="G435" s="202">
        <f>IF(OR(AND(d&gt;V_1 C_1,d&lt;V_1 C_2),AND(d&gt;V_2 C_1,d&lt;V_2 C_2),AND(d&gt;V_3 C_1,d&lt;V_3 C_2),AND(d&gt;V_4 C_1,d&lt;V_4 C_2),AND(d&gt;V_5 C_1,d&lt;V_5 C_2),AND(d&gt;V_6 C_1,d&lt;V_6 C_2)),d,0)</f>
        <v>0</v>
      </c>
    </row>
    <row r="436" spans="4:7" ht="15.75" customHeight="1" x14ac:dyDescent="0.2">
      <c r="D436" s="141"/>
      <c r="E436" s="204">
        <f t="shared" si="6"/>
        <v>43349</v>
      </c>
      <c r="G436" s="202">
        <f>IF(OR(AND(d&gt;V_1 C_1,d&lt;V_1 C_2),AND(d&gt;V_2 C_1,d&lt;V_2 C_2),AND(d&gt;V_3 C_1,d&lt;V_3 C_2),AND(d&gt;V_4 C_1,d&lt;V_4 C_2),AND(d&gt;V_5 C_1,d&lt;V_5 C_2),AND(d&gt;V_6 C_1,d&lt;V_6 C_2)),d,0)</f>
        <v>0</v>
      </c>
    </row>
    <row r="437" spans="4:7" ht="15.75" customHeight="1" x14ac:dyDescent="0.2">
      <c r="D437" s="141"/>
      <c r="E437" s="204">
        <f t="shared" si="6"/>
        <v>43350</v>
      </c>
      <c r="G437" s="202">
        <f>IF(OR(AND(d&gt;V_1 C_1,d&lt;V_1 C_2),AND(d&gt;V_2 C_1,d&lt;V_2 C_2),AND(d&gt;V_3 C_1,d&lt;V_3 C_2),AND(d&gt;V_4 C_1,d&lt;V_4 C_2),AND(d&gt;V_5 C_1,d&lt;V_5 C_2),AND(d&gt;V_6 C_1,d&lt;V_6 C_2)),d,0)</f>
        <v>0</v>
      </c>
    </row>
    <row r="438" spans="4:7" ht="15.75" customHeight="1" x14ac:dyDescent="0.2">
      <c r="D438" s="141"/>
      <c r="E438" s="204">
        <f t="shared" si="6"/>
        <v>43351</v>
      </c>
      <c r="G438" s="202">
        <f>IF(OR(AND(d&gt;V_1 C_1,d&lt;V_1 C_2),AND(d&gt;V_2 C_1,d&lt;V_2 C_2),AND(d&gt;V_3 C_1,d&lt;V_3 C_2),AND(d&gt;V_4 C_1,d&lt;V_4 C_2),AND(d&gt;V_5 C_1,d&lt;V_5 C_2),AND(d&gt;V_6 C_1,d&lt;V_6 C_2)),d,0)</f>
        <v>0</v>
      </c>
    </row>
    <row r="439" spans="4:7" ht="15.75" customHeight="1" x14ac:dyDescent="0.2">
      <c r="D439" s="141"/>
      <c r="E439" s="204">
        <f t="shared" si="6"/>
        <v>43352</v>
      </c>
      <c r="G439" s="202">
        <f>IF(OR(AND(d&gt;V_1 C_1,d&lt;V_1 C_2),AND(d&gt;V_2 C_1,d&lt;V_2 C_2),AND(d&gt;V_3 C_1,d&lt;V_3 C_2),AND(d&gt;V_4 C_1,d&lt;V_4 C_2),AND(d&gt;V_5 C_1,d&lt;V_5 C_2),AND(d&gt;V_6 C_1,d&lt;V_6 C_2)),d,0)</f>
        <v>0</v>
      </c>
    </row>
    <row r="440" spans="4:7" ht="15.75" customHeight="1" x14ac:dyDescent="0.2">
      <c r="D440" s="141"/>
      <c r="E440" s="204">
        <f>E439+1</f>
        <v>43353</v>
      </c>
      <c r="G440" s="202">
        <f>IF(OR(AND(d&gt;V_1 C_1,d&lt;V_1 C_2),AND(d&gt;V_2 C_1,d&lt;V_2 C_2),AND(d&gt;V_3 C_1,d&lt;V_3 C_2),AND(d&gt;V_4 C_1,d&lt;V_4 C_2),AND(d&gt;V_5 C_1,d&lt;V_5 C_2),AND(d&gt;V_6 C_1,d&lt;V_6 C_2)),d,0)</f>
        <v>0</v>
      </c>
    </row>
  </sheetData>
  <sheetProtection password="CF19" sheet="1" objects="1" scenarios="1"/>
  <mergeCells count="3">
    <mergeCell ref="I22:K22"/>
    <mergeCell ref="B2:C2"/>
    <mergeCell ref="B1:C1"/>
  </mergeCells>
  <conditionalFormatting sqref="G10:G440">
    <cfRule type="cellIs" dxfId="7" priority="13" stopIfTrue="1" operator="greaterThan">
      <formula>0</formula>
    </cfRule>
  </conditionalFormatting>
  <conditionalFormatting sqref="E10:E11">
    <cfRule type="expression" dxfId="6" priority="6" stopIfTrue="1">
      <formula>WEEKDAY(E10)=1</formula>
    </cfRule>
    <cfRule type="expression" dxfId="5" priority="7" stopIfTrue="1">
      <formula>WEEKDAY(E10)=7</formula>
    </cfRule>
    <cfRule type="expression" dxfId="4" priority="8" stopIfTrue="1">
      <formula>AND(WEEKDAY(E10)&gt;1,WEEKDAY(E10)&lt;7)</formula>
    </cfRule>
  </conditionalFormatting>
  <conditionalFormatting sqref="E12:E440">
    <cfRule type="expression" dxfId="3" priority="10" stopIfTrue="1">
      <formula>WEEKDAY(E12)=1</formula>
    </cfRule>
    <cfRule type="expression" dxfId="2" priority="11" stopIfTrue="1">
      <formula>WEEKDAY(E12)=7</formula>
    </cfRule>
    <cfRule type="expression" dxfId="1" priority="12" stopIfTrue="1">
      <formula>AND(WEEKDAY(E12)&gt;1,WEEKDAY(E12)&lt;7)</formula>
    </cfRule>
  </conditionalFormatting>
  <conditionalFormatting sqref="H4:I8">
    <cfRule type="expression" dxfId="0" priority="69" stopIfTrue="1">
      <formula>$H4=$F$1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F0"/>
  </sheetPr>
  <dimension ref="A1:P18"/>
  <sheetViews>
    <sheetView showGridLines="0" workbookViewId="0">
      <selection activeCell="J17" sqref="J17"/>
    </sheetView>
  </sheetViews>
  <sheetFormatPr baseColWidth="10" defaultRowHeight="12.75" x14ac:dyDescent="0.2"/>
  <cols>
    <col min="2" max="2" width="11.42578125" hidden="1" customWidth="1"/>
    <col min="4" max="4" width="40.85546875" customWidth="1"/>
    <col min="5" max="5" width="50.140625" customWidth="1"/>
    <col min="6" max="6" width="0" hidden="1" customWidth="1"/>
    <col min="7" max="8" width="21.5703125" customWidth="1"/>
    <col min="16" max="16" width="11.42578125" style="19"/>
  </cols>
  <sheetData>
    <row r="1" spans="1:6" ht="13.5" thickBot="1" x14ac:dyDescent="0.25">
      <c r="A1" s="3"/>
      <c r="B1" s="3"/>
      <c r="C1" s="3"/>
      <c r="D1" s="3"/>
      <c r="E1" s="3"/>
    </row>
    <row r="2" spans="1:6" ht="33.75" customHeight="1" thickBot="1" x14ac:dyDescent="0.3">
      <c r="A2" s="3"/>
      <c r="B2" s="14" t="s">
        <v>48</v>
      </c>
      <c r="C2" s="3"/>
      <c r="D2" s="269" t="s">
        <v>83</v>
      </c>
      <c r="E2" s="270" t="str">
        <f>(ANNÉE!B2&amp;" / "&amp;ANNÉE!B4)</f>
        <v>2017 / 2018</v>
      </c>
      <c r="F2" s="268">
        <f>ANNÉE!B4</f>
        <v>2018</v>
      </c>
    </row>
    <row r="3" spans="1:6" ht="31.5" customHeight="1" thickBot="1" x14ac:dyDescent="0.4">
      <c r="A3" s="3"/>
      <c r="B3" s="15" t="s">
        <v>49</v>
      </c>
      <c r="C3" s="3"/>
      <c r="D3" s="262" t="s">
        <v>84</v>
      </c>
      <c r="E3" s="263">
        <f>DATE($F$2-1,12,25)</f>
        <v>43094</v>
      </c>
    </row>
    <row r="4" spans="1:6" ht="31.5" customHeight="1" x14ac:dyDescent="0.35">
      <c r="A4" s="3"/>
      <c r="B4" s="15" t="s">
        <v>50</v>
      </c>
      <c r="C4" s="3"/>
      <c r="D4" s="251" t="s">
        <v>37</v>
      </c>
      <c r="E4" s="257">
        <f>DATE($F$2,1,1)</f>
        <v>43101</v>
      </c>
    </row>
    <row r="5" spans="1:6" ht="31.5" customHeight="1" x14ac:dyDescent="0.35">
      <c r="A5" s="3"/>
      <c r="B5" s="15" t="s">
        <v>51</v>
      </c>
      <c r="C5" s="3"/>
      <c r="D5" s="253" t="s">
        <v>38</v>
      </c>
      <c r="E5" s="259">
        <f>DATE($F$2,3,29.56+0.979*MOD(204-11*MOD($F$2,19),30)- WEEKDAY(DATE($F$2,3,28.56+0.979*MOD(204-11*MOD($F$2,19),30))))+1</f>
        <v>43192</v>
      </c>
    </row>
    <row r="6" spans="1:6" ht="31.5" customHeight="1" x14ac:dyDescent="0.35">
      <c r="A6" s="3"/>
      <c r="B6" s="15" t="s">
        <v>52</v>
      </c>
      <c r="C6" s="3"/>
      <c r="D6" s="252" t="s">
        <v>39</v>
      </c>
      <c r="E6" s="258">
        <f>DATE($F$2,5,1)</f>
        <v>43221</v>
      </c>
    </row>
    <row r="7" spans="1:6" ht="31.5" customHeight="1" x14ac:dyDescent="0.35">
      <c r="A7" s="3"/>
      <c r="B7" s="15" t="s">
        <v>53</v>
      </c>
      <c r="C7" s="3"/>
      <c r="D7" s="252" t="s">
        <v>40</v>
      </c>
      <c r="E7" s="258">
        <f>DATE($F$2,5,8)</f>
        <v>43228</v>
      </c>
    </row>
    <row r="8" spans="1:6" ht="31.5" customHeight="1" x14ac:dyDescent="0.35">
      <c r="A8" s="3"/>
      <c r="B8" s="15" t="s">
        <v>54</v>
      </c>
      <c r="C8" s="3"/>
      <c r="D8" s="253" t="s">
        <v>41</v>
      </c>
      <c r="E8" s="259">
        <f>$E$5+38</f>
        <v>43230</v>
      </c>
    </row>
    <row r="9" spans="1:6" ht="31.5" customHeight="1" x14ac:dyDescent="0.35">
      <c r="A9" s="3"/>
      <c r="B9" s="15" t="s">
        <v>55</v>
      </c>
      <c r="C9" s="3"/>
      <c r="D9" s="254" t="s">
        <v>42</v>
      </c>
      <c r="E9" s="260">
        <f>$E$5+49</f>
        <v>43241</v>
      </c>
    </row>
    <row r="10" spans="1:6" ht="31.5" customHeight="1" x14ac:dyDescent="0.35">
      <c r="A10" s="3"/>
      <c r="B10" s="15" t="s">
        <v>56</v>
      </c>
      <c r="C10" s="3"/>
      <c r="D10" s="255" t="s">
        <v>43</v>
      </c>
      <c r="E10" s="258">
        <f>DATE($F$2,7,14)</f>
        <v>43295</v>
      </c>
    </row>
    <row r="11" spans="1:6" ht="31.5" customHeight="1" x14ac:dyDescent="0.35">
      <c r="A11" s="3"/>
      <c r="B11" s="15" t="s">
        <v>57</v>
      </c>
      <c r="C11" s="3"/>
      <c r="D11" s="252" t="s">
        <v>44</v>
      </c>
      <c r="E11" s="258">
        <f>DATE($F$2,8,15)</f>
        <v>43327</v>
      </c>
    </row>
    <row r="12" spans="1:6" ht="31.5" customHeight="1" x14ac:dyDescent="0.35">
      <c r="A12" s="3"/>
      <c r="B12" s="15" t="s">
        <v>58</v>
      </c>
      <c r="C12" s="3"/>
      <c r="D12" s="252" t="s">
        <v>45</v>
      </c>
      <c r="E12" s="258">
        <f>DATE($F$2,11,1)</f>
        <v>43405</v>
      </c>
    </row>
    <row r="13" spans="1:6" ht="31.5" customHeight="1" x14ac:dyDescent="0.35">
      <c r="A13" s="3"/>
      <c r="B13" s="16" t="s">
        <v>59</v>
      </c>
      <c r="C13" s="3"/>
      <c r="D13" s="264" t="s">
        <v>46</v>
      </c>
      <c r="E13" s="265">
        <f>DATE($F$2,11,11)</f>
        <v>43415</v>
      </c>
    </row>
    <row r="14" spans="1:6" ht="31.5" customHeight="1" thickBot="1" x14ac:dyDescent="0.4">
      <c r="A14" s="3"/>
      <c r="B14" s="3"/>
      <c r="C14" s="3"/>
      <c r="D14" s="256" t="s">
        <v>47</v>
      </c>
      <c r="E14" s="261">
        <f>DATE($F$2,12,25)</f>
        <v>43459</v>
      </c>
    </row>
    <row r="15" spans="1:6" ht="31.5" customHeight="1" thickBot="1" x14ac:dyDescent="0.4">
      <c r="A15" s="3"/>
      <c r="B15" s="3"/>
      <c r="C15" s="3"/>
      <c r="D15" s="266" t="s">
        <v>85</v>
      </c>
      <c r="E15" s="267">
        <f>DATE($F$2+1,1,1)</f>
        <v>43466</v>
      </c>
    </row>
    <row r="18" spans="4:5" ht="31.5" customHeight="1" x14ac:dyDescent="0.2">
      <c r="D18" s="347" t="s">
        <v>82</v>
      </c>
      <c r="E18" s="348"/>
    </row>
  </sheetData>
  <sheetProtection password="CF19" sheet="1" objects="1" scenarios="1"/>
  <mergeCells count="1">
    <mergeCell ref="D18:E18"/>
  </mergeCells>
  <hyperlinks>
    <hyperlink ref="D18" r:id="rId1"/>
  </hyperlinks>
  <pageMargins left="0.7" right="0.7" top="0.75" bottom="0.75" header="0.3" footer="0.3"/>
  <pageSetup paperSize="9" orientation="portrait" horizontalDpi="0" verticalDpi="0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14"/>
  <sheetViews>
    <sheetView workbookViewId="0">
      <selection activeCell="A4" sqref="A4"/>
    </sheetView>
  </sheetViews>
  <sheetFormatPr baseColWidth="10" defaultRowHeight="12.75" x14ac:dyDescent="0.2"/>
  <cols>
    <col min="1" max="1" width="29.5703125" customWidth="1"/>
  </cols>
  <sheetData>
    <row r="1" spans="1:1" ht="13.5" thickBot="1" x14ac:dyDescent="0.25"/>
    <row r="2" spans="1:1" x14ac:dyDescent="0.2">
      <c r="A2" s="127" t="s">
        <v>21</v>
      </c>
    </row>
    <row r="3" spans="1:1" x14ac:dyDescent="0.2">
      <c r="A3" s="124" t="s">
        <v>22</v>
      </c>
    </row>
    <row r="4" spans="1:1" x14ac:dyDescent="0.2">
      <c r="A4" s="125" t="s">
        <v>23</v>
      </c>
    </row>
    <row r="5" spans="1:1" x14ac:dyDescent="0.2">
      <c r="A5" s="125" t="s">
        <v>24</v>
      </c>
    </row>
    <row r="6" spans="1:1" x14ac:dyDescent="0.2">
      <c r="A6" s="125" t="s">
        <v>65</v>
      </c>
    </row>
    <row r="7" spans="1:1" x14ac:dyDescent="0.2">
      <c r="A7" s="125" t="s">
        <v>25</v>
      </c>
    </row>
    <row r="8" spans="1:1" x14ac:dyDescent="0.2">
      <c r="A8" s="125" t="s">
        <v>26</v>
      </c>
    </row>
    <row r="9" spans="1:1" x14ac:dyDescent="0.2">
      <c r="A9" s="125" t="s">
        <v>27</v>
      </c>
    </row>
    <row r="10" spans="1:1" x14ac:dyDescent="0.2">
      <c r="A10" s="125" t="s">
        <v>66</v>
      </c>
    </row>
    <row r="11" spans="1:1" x14ac:dyDescent="0.2">
      <c r="A11" s="125" t="s">
        <v>28</v>
      </c>
    </row>
    <row r="12" spans="1:1" x14ac:dyDescent="0.2">
      <c r="A12" s="125" t="s">
        <v>29</v>
      </c>
    </row>
    <row r="13" spans="1:1" x14ac:dyDescent="0.2">
      <c r="A13" s="125" t="s">
        <v>30</v>
      </c>
    </row>
    <row r="14" spans="1:1" ht="13.5" thickBot="1" x14ac:dyDescent="0.25">
      <c r="A14" s="12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25</vt:i4>
      </vt:variant>
    </vt:vector>
  </HeadingPairs>
  <TitlesOfParts>
    <vt:vector size="42" baseType="lpstr">
      <vt:lpstr>ANNÉE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CALENDRIER</vt:lpstr>
      <vt:lpstr>vacances scolaires</vt:lpstr>
      <vt:lpstr>Jours Fériés</vt:lpstr>
      <vt:lpstr>Feuil1</vt:lpstr>
      <vt:lpstr>C_1</vt:lpstr>
      <vt:lpstr>C_2</vt:lpstr>
      <vt:lpstr>choix_zone</vt:lpstr>
      <vt:lpstr>d</vt:lpstr>
      <vt:lpstr>Fériés</vt:lpstr>
      <vt:lpstr>période</vt:lpstr>
      <vt:lpstr>V_1</vt:lpstr>
      <vt:lpstr>V_2</vt:lpstr>
      <vt:lpstr>V_3</vt:lpstr>
      <vt:lpstr>V_4</vt:lpstr>
      <vt:lpstr>V_5</vt:lpstr>
      <vt:lpstr>V_6</vt:lpstr>
      <vt:lpstr>Z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R.S</cp:lastModifiedBy>
  <cp:lastPrinted>2017-07-08T18:27:58Z</cp:lastPrinted>
  <dcterms:created xsi:type="dcterms:W3CDTF">2000-02-23T13:09:47Z</dcterms:created>
  <dcterms:modified xsi:type="dcterms:W3CDTF">2017-07-10T17:08:09Z</dcterms:modified>
</cp:coreProperties>
</file>