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Default Extension="emf" ContentType="image/x-em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526"/>
  <workbookPr showInkAnnotation="0" codeName="ThisWorkbook" autoCompressPictures="0"/>
  <bookViews>
    <workbookView xWindow="20" yWindow="0" windowWidth="25580" windowHeight="15460" tabRatio="500"/>
  </bookViews>
  <sheets>
    <sheet name="Tableau" sheetId="1" r:id="rId1"/>
    <sheet name="BL" sheetId="2" r:id="rId2"/>
    <sheet name="Facture" sheetId="3" r:id="rId3"/>
    <sheet name="Liste Client" sheetId="4" r:id="rId4"/>
  </sheets>
  <definedNames>
    <definedName name="_xlnm.Criteria" localSheetId="2">Facture!$A$13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53" i="2" l="1"/>
  <c r="E53" i="2"/>
  <c r="C53" i="2"/>
  <c r="F53" i="3"/>
  <c r="E53" i="3"/>
  <c r="C53" i="3"/>
  <c r="E2" i="1"/>
  <c r="G8" i="3"/>
  <c r="D2" i="1"/>
  <c r="F8" i="3"/>
  <c r="F8" i="2"/>
  <c r="G8" i="2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2" i="1"/>
  <c r="L2" i="1"/>
  <c r="D3" i="1"/>
  <c r="E3" i="1"/>
  <c r="L3" i="1"/>
  <c r="D4" i="1"/>
  <c r="E4" i="1"/>
  <c r="L4" i="1"/>
  <c r="A18" i="2"/>
  <c r="F15" i="2"/>
  <c r="F7" i="2"/>
  <c r="F6" i="2"/>
  <c r="F7" i="3"/>
  <c r="F6" i="3"/>
  <c r="F15" i="3"/>
</calcChain>
</file>

<file path=xl/sharedStrings.xml><?xml version="1.0" encoding="utf-8"?>
<sst xmlns="http://schemas.openxmlformats.org/spreadsheetml/2006/main" count="130" uniqueCount="86">
  <si>
    <t>Client</t>
  </si>
  <si>
    <t>Code Postal</t>
  </si>
  <si>
    <t>Ville</t>
  </si>
  <si>
    <t>N° Plan</t>
  </si>
  <si>
    <t>Designation</t>
  </si>
  <si>
    <t>Quantité</t>
  </si>
  <si>
    <t>Date de Livraison</t>
  </si>
  <si>
    <t>Prix Unitaire</t>
  </si>
  <si>
    <t>Montant</t>
  </si>
  <si>
    <t>Date :</t>
  </si>
  <si>
    <t>Qté</t>
  </si>
  <si>
    <t>Feuille d'Exemple</t>
  </si>
  <si>
    <t>Facture :</t>
  </si>
  <si>
    <t>Adresse</t>
  </si>
  <si>
    <t>Code postal</t>
  </si>
  <si>
    <t>Nom Entreprise</t>
  </si>
  <si>
    <t>Nom Interlocuteur</t>
  </si>
  <si>
    <t>Prénom Interlocuteur</t>
  </si>
  <si>
    <t>Email intelrocuteur</t>
  </si>
  <si>
    <t>Portable Interlocuteur</t>
  </si>
  <si>
    <t>Telephone Bureau Interlocuteur</t>
  </si>
  <si>
    <t>Fax Interlocuteur</t>
  </si>
  <si>
    <t>CHAUDRONNERIE - METALLERIE</t>
  </si>
  <si>
    <t>SERRURERIE - MECANO-SOUDURE</t>
  </si>
  <si>
    <t>ACIER - INOX - ALU</t>
  </si>
  <si>
    <t>Date</t>
  </si>
  <si>
    <t>Interlocuteur</t>
  </si>
  <si>
    <t>N° Commande Client</t>
  </si>
  <si>
    <t>Livré</t>
  </si>
  <si>
    <t>Facturé</t>
  </si>
  <si>
    <t>Feuille d'Exemple 2</t>
  </si>
  <si>
    <t>Feuille d'Exemple 3</t>
  </si>
  <si>
    <t>Offre de prix</t>
  </si>
  <si>
    <r>
      <t>P.U. H.T. (</t>
    </r>
    <r>
      <rPr>
        <sz val="10"/>
        <color theme="1"/>
        <rFont val="Arial"/>
      </rPr>
      <t>€)</t>
    </r>
  </si>
  <si>
    <r>
      <t>MONTANT H.T. (</t>
    </r>
    <r>
      <rPr>
        <sz val="10"/>
        <color theme="1"/>
        <rFont val="Arial"/>
      </rPr>
      <t>€)</t>
    </r>
  </si>
  <si>
    <t>TOTAL T.T.C.</t>
  </si>
  <si>
    <t>TOTAL H.T.</t>
  </si>
  <si>
    <t>TOTAL T.V.A.</t>
  </si>
  <si>
    <t>TAUX T.V.A</t>
  </si>
  <si>
    <t>Mode DE PAIEMENT</t>
  </si>
  <si>
    <t>CONDITION PORT</t>
  </si>
  <si>
    <t>DELAI LIVRAISON</t>
  </si>
  <si>
    <t>Personnel</t>
  </si>
  <si>
    <t>Etat</t>
  </si>
  <si>
    <t>Devisé</t>
  </si>
  <si>
    <t>Offre de Prix</t>
  </si>
  <si>
    <t>Personne 1</t>
  </si>
  <si>
    <t>Personne 2</t>
  </si>
  <si>
    <t>Entreprise 1</t>
  </si>
  <si>
    <t>Entreprise 2</t>
  </si>
  <si>
    <t>Entreprise 3</t>
  </si>
  <si>
    <t>Adresse 1</t>
  </si>
  <si>
    <t>Ville 1</t>
  </si>
  <si>
    <t>Nom 1</t>
  </si>
  <si>
    <t>Prénom 1</t>
  </si>
  <si>
    <t>Email 1</t>
  </si>
  <si>
    <t>06 01 02 03 04</t>
  </si>
  <si>
    <t>01 02 03 04 05</t>
  </si>
  <si>
    <t>Ville 2</t>
  </si>
  <si>
    <t>Ville 3</t>
  </si>
  <si>
    <t>Nom 2</t>
  </si>
  <si>
    <t>Nom 3</t>
  </si>
  <si>
    <t>Prénom 2</t>
  </si>
  <si>
    <t>Prénom 3</t>
  </si>
  <si>
    <t>Email 2</t>
  </si>
  <si>
    <t>Email 3</t>
  </si>
  <si>
    <t>07 01 02 03 04</t>
  </si>
  <si>
    <t>08 01 02 03 04</t>
  </si>
  <si>
    <t>02 02 03 04 05</t>
  </si>
  <si>
    <t>03 02 03 04 05</t>
  </si>
  <si>
    <t>Adresse 2</t>
  </si>
  <si>
    <t>Adresse 3</t>
  </si>
  <si>
    <t>Feuille d'Exemple 4</t>
  </si>
  <si>
    <t>Feuille d'Exemple 5</t>
  </si>
  <si>
    <t>Feuille d'Exemple 6</t>
  </si>
  <si>
    <t>Feuille d'Exemple 7</t>
  </si>
  <si>
    <t>Feuille d'Exemple 8</t>
  </si>
  <si>
    <t>Feuille d'Exemple 9</t>
  </si>
  <si>
    <t>ZA</t>
  </si>
  <si>
    <t>00000 VILLE</t>
  </si>
  <si>
    <t>Tél : 01 02 03 04 05 / Fax : 01 02 03 04 05 07</t>
  </si>
  <si>
    <t>e-mail : email@email.fr</t>
  </si>
  <si>
    <r>
      <t xml:space="preserve">SARL au capital de 1 </t>
    </r>
    <r>
      <rPr>
        <sz val="10"/>
        <rFont val="Arial"/>
      </rPr>
      <t>€</t>
    </r>
    <r>
      <rPr>
        <sz val="10"/>
        <rFont val="Bank Gothic Light BT"/>
      </rPr>
      <t xml:space="preserve"> - Code APE : 1234</t>
    </r>
  </si>
  <si>
    <t>SIRET : 123 456 789 101112</t>
  </si>
  <si>
    <t>TVA Intracom : 12 345 678 910</t>
  </si>
  <si>
    <t>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</si>
</sst>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 * #,##0.00_)\ &quot;€&quot;_ ;_ * \(#,##0.00\)\ &quot;€&quot;_ ;_ * &quot;-&quot;??_)\ &quot;€&quot;_ ;_ @_ "/>
    <numFmt numFmtId="164" formatCode="dd/mm/yy;@"/>
    <numFmt numFmtId="165" formatCode="00000"/>
    <numFmt numFmtId="166" formatCode="00\ 00\ 00\ 00\ 00\ "/>
    <numFmt numFmtId="167" formatCode="00\ 00\ 00\ 00\ 00"/>
    <numFmt numFmtId="168" formatCode="00000\ "/>
  </numFmts>
  <fonts count="11" x14ac:knownFonts="1">
    <font>
      <sz val="10"/>
      <color theme="1"/>
      <name val="Avenir Book"/>
      <family val="2"/>
    </font>
    <font>
      <u/>
      <sz val="10"/>
      <color theme="10"/>
      <name val="Avenir Book"/>
      <family val="2"/>
    </font>
    <font>
      <u/>
      <sz val="10"/>
      <color theme="11"/>
      <name val="Avenir Book"/>
      <family val="2"/>
    </font>
    <font>
      <sz val="8"/>
      <name val="Avenir Book"/>
      <family val="2"/>
    </font>
    <font>
      <sz val="10"/>
      <color theme="1"/>
      <name val="Bank Gothic Light BT"/>
    </font>
    <font>
      <b/>
      <sz val="10"/>
      <color theme="1"/>
      <name val="Bank Gothic Light BT"/>
    </font>
    <font>
      <u/>
      <sz val="10"/>
      <color theme="1"/>
      <name val="Bank Gothic Light BT"/>
    </font>
    <font>
      <sz val="10"/>
      <name val="Bank Gothic Light BT"/>
    </font>
    <font>
      <sz val="10"/>
      <color theme="1"/>
      <name val="Arial"/>
    </font>
    <font>
      <b/>
      <sz val="10"/>
      <color indexed="23"/>
      <name val="Bank Gothic Light BT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6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9">
    <xf numFmtId="0" fontId="0" fillId="0" borderId="0" xfId="0"/>
    <xf numFmtId="2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0" fontId="4" fillId="0" borderId="0" xfId="0" applyFont="1"/>
    <xf numFmtId="14" fontId="4" fillId="0" borderId="0" xfId="0" applyNumberFormat="1" applyFont="1"/>
    <xf numFmtId="2" fontId="4" fillId="0" borderId="0" xfId="0" applyNumberFormat="1" applyFont="1"/>
    <xf numFmtId="0" fontId="7" fillId="0" borderId="0" xfId="0" applyFont="1" applyFill="1"/>
    <xf numFmtId="2" fontId="7" fillId="0" borderId="0" xfId="0" applyNumberFormat="1" applyFont="1" applyFill="1"/>
    <xf numFmtId="14" fontId="7" fillId="0" borderId="0" xfId="0" applyNumberFormat="1" applyFont="1" applyFill="1"/>
    <xf numFmtId="0" fontId="7" fillId="0" borderId="0" xfId="0" applyFont="1" applyFill="1" applyBorder="1"/>
    <xf numFmtId="2" fontId="7" fillId="0" borderId="0" xfId="0" applyNumberFormat="1" applyFont="1" applyFill="1" applyBorder="1"/>
    <xf numFmtId="14" fontId="7" fillId="0" borderId="0" xfId="0" applyNumberFormat="1" applyFont="1" applyFill="1" applyBorder="1"/>
    <xf numFmtId="0" fontId="4" fillId="0" borderId="0" xfId="0" applyFont="1" applyAlignment="1">
      <alignment horizontal="center" vertical="center"/>
    </xf>
    <xf numFmtId="164" fontId="4" fillId="0" borderId="0" xfId="0" applyNumberFormat="1" applyFont="1"/>
    <xf numFmtId="164" fontId="7" fillId="0" borderId="0" xfId="0" applyNumberFormat="1" applyFont="1" applyFill="1"/>
    <xf numFmtId="164" fontId="0" fillId="0" borderId="0" xfId="0" applyNumberFormat="1"/>
    <xf numFmtId="0" fontId="4" fillId="2" borderId="9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6" fillId="0" borderId="0" xfId="0" applyFont="1" applyAlignment="1">
      <alignment horizontal="right" vertical="center"/>
    </xf>
    <xf numFmtId="14" fontId="4" fillId="0" borderId="0" xfId="0" applyNumberFormat="1" applyFont="1" applyAlignment="1">
      <alignment vertical="center"/>
    </xf>
    <xf numFmtId="0" fontId="4" fillId="0" borderId="10" xfId="0" applyFont="1" applyBorder="1" applyAlignment="1">
      <alignment vertical="center"/>
    </xf>
    <xf numFmtId="0" fontId="4" fillId="0" borderId="11" xfId="0" applyFont="1" applyBorder="1" applyAlignment="1">
      <alignment vertical="center"/>
    </xf>
    <xf numFmtId="0" fontId="4" fillId="0" borderId="12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applyFont="1" applyBorder="1" applyAlignment="1">
      <alignment vertical="center"/>
    </xf>
    <xf numFmtId="0" fontId="0" fillId="0" borderId="11" xfId="0" applyFont="1" applyBorder="1" applyAlignment="1">
      <alignment vertical="center"/>
    </xf>
    <xf numFmtId="0" fontId="4" fillId="2" borderId="1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7" fillId="0" borderId="10" xfId="0" applyFont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5" fontId="4" fillId="0" borderId="0" xfId="0" applyNumberFormat="1" applyFont="1" applyBorder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  <xf numFmtId="165" fontId="4" fillId="0" borderId="0" xfId="0" applyNumberFormat="1" applyFont="1"/>
    <xf numFmtId="165" fontId="7" fillId="0" borderId="0" xfId="0" applyNumberFormat="1" applyFont="1" applyFill="1"/>
    <xf numFmtId="0" fontId="7" fillId="0" borderId="0" xfId="0" applyFont="1" applyAlignment="1">
      <alignment horizontal="left" vertical="center"/>
    </xf>
    <xf numFmtId="0" fontId="9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horizontal="left" vertical="center"/>
    </xf>
    <xf numFmtId="0" fontId="5" fillId="2" borderId="9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0" fillId="3" borderId="0" xfId="0" applyFill="1"/>
    <xf numFmtId="0" fontId="0" fillId="3" borderId="0" xfId="0" applyFill="1" applyBorder="1"/>
    <xf numFmtId="168" fontId="4" fillId="0" borderId="0" xfId="0" applyNumberFormat="1" applyFont="1" applyFill="1" applyBorder="1" applyAlignment="1">
      <alignment horizontal="left" vertical="center"/>
    </xf>
    <xf numFmtId="10" fontId="0" fillId="0" borderId="0" xfId="0" applyNumberFormat="1"/>
    <xf numFmtId="10" fontId="0" fillId="0" borderId="0" xfId="0" applyNumberFormat="1" applyBorder="1"/>
    <xf numFmtId="44" fontId="4" fillId="0" borderId="11" xfId="0" applyNumberFormat="1" applyFont="1" applyBorder="1" applyAlignment="1">
      <alignment vertical="center"/>
    </xf>
    <xf numFmtId="44" fontId="0" fillId="0" borderId="11" xfId="0" applyNumberFormat="1" applyFont="1" applyBorder="1" applyAlignment="1">
      <alignment vertical="center"/>
    </xf>
    <xf numFmtId="44" fontId="4" fillId="0" borderId="12" xfId="0" applyNumberFormat="1" applyFont="1" applyBorder="1" applyAlignment="1">
      <alignment vertical="center"/>
    </xf>
    <xf numFmtId="44" fontId="4" fillId="0" borderId="3" xfId="0" applyNumberFormat="1" applyFont="1" applyBorder="1" applyAlignment="1">
      <alignment horizontal="center" vertical="center"/>
    </xf>
    <xf numFmtId="44" fontId="4" fillId="0" borderId="5" xfId="0" applyNumberFormat="1" applyFont="1" applyBorder="1" applyAlignment="1">
      <alignment horizontal="center" vertical="center"/>
    </xf>
  </cellXfs>
  <cellStyles count="6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nk Gothic Light BT"/>
        <scheme val="none"/>
      </font>
      <numFmt numFmtId="2" formatCode="0.00"/>
      <fill>
        <patternFill patternType="none">
          <fgColor indexed="64"/>
          <bgColor indexed="65"/>
        </patternFill>
      </fill>
    </dxf>
    <dxf>
      <numFmt numFmtId="14" formatCode="0.00%"/>
    </dxf>
    <dxf>
      <numFmt numFmtId="14" formatCode="0.00%"/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numFmt numFmtId="167" formatCode="00\ 00\ 00\ 00\ 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numFmt numFmtId="167" formatCode="00\ 00\ 00\ 00\ 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numFmt numFmtId="167" formatCode="00\ 00\ 00\ 00\ 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numFmt numFmtId="165" formatCode="0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ank Gothic Light B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Bank Gothic Light BT"/>
        <scheme val="none"/>
      </font>
      <numFmt numFmtId="164" formatCode="dd/mm/yy;@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Bank Gothic Light BT"/>
        <scheme val="none"/>
      </font>
      <numFmt numFmtId="164" formatCode="dd/mm/yy;@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Bank Gothic Light BT"/>
        <scheme val="none"/>
      </font>
      <numFmt numFmtId="2" formatCode="0.00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Bank Gothic Light BT"/>
        <scheme val="none"/>
      </font>
      <numFmt numFmtId="2" formatCode="0.00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Bank Gothic Light BT"/>
        <scheme val="none"/>
      </font>
      <numFmt numFmtId="19" formatCode="dd/mm/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Bank Gothic Light BT"/>
        <scheme val="none"/>
      </font>
      <numFmt numFmtId="2" formatCode="0.00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Bank Gothic Light B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Bank Gothic Light B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Bank Gothic Light B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Bank Gothic Light B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Bank Gothic Light BT"/>
        <scheme val="none"/>
      </font>
      <numFmt numFmtId="165" formatCode="00000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Bank Gothic Light B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Bank Gothic Light B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Bank Gothic Light BT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name val="Bank Gothic Light BT"/>
        <scheme val="none"/>
      </font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655053</xdr:colOff>
      <xdr:row>4</xdr:row>
      <xdr:rowOff>0</xdr:rowOff>
    </xdr:from>
    <xdr:to>
      <xdr:col>7</xdr:col>
      <xdr:colOff>681790</xdr:colOff>
      <xdr:row>9</xdr:row>
      <xdr:rowOff>13368</xdr:rowOff>
    </xdr:to>
    <xdr:sp macro="" textlink="">
      <xdr:nvSpPr>
        <xdr:cNvPr id="2" name="Rectangle à coins arrondis 1"/>
        <xdr:cNvSpPr/>
      </xdr:nvSpPr>
      <xdr:spPr>
        <a:xfrm>
          <a:off x="4541253" y="1816100"/>
          <a:ext cx="2503237" cy="711868"/>
        </a:xfrm>
        <a:prstGeom prst="roundRect">
          <a:avLst/>
        </a:prstGeom>
        <a:noFill/>
        <a:ln>
          <a:solidFill>
            <a:schemeClr val="tx1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0</xdr:colOff>
      <xdr:row>0</xdr:row>
      <xdr:rowOff>82641</xdr:rowOff>
    </xdr:from>
    <xdr:to>
      <xdr:col>1</xdr:col>
      <xdr:colOff>687098</xdr:colOff>
      <xdr:row>0</xdr:row>
      <xdr:rowOff>1334716</xdr:rowOff>
    </xdr:to>
    <xdr:pic>
      <xdr:nvPicPr>
        <xdr:cNvPr id="3" name="Image 2" descr="Logo CS3I.pdf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6200000">
          <a:off x="129934" y="-47293"/>
          <a:ext cx="1252075" cy="151194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655053</xdr:colOff>
      <xdr:row>4</xdr:row>
      <xdr:rowOff>0</xdr:rowOff>
    </xdr:from>
    <xdr:to>
      <xdr:col>7</xdr:col>
      <xdr:colOff>681790</xdr:colOff>
      <xdr:row>9</xdr:row>
      <xdr:rowOff>13368</xdr:rowOff>
    </xdr:to>
    <xdr:sp macro="" textlink="">
      <xdr:nvSpPr>
        <xdr:cNvPr id="2" name="Rectangle à coins arrondis 1"/>
        <xdr:cNvSpPr/>
      </xdr:nvSpPr>
      <xdr:spPr>
        <a:xfrm>
          <a:off x="4558632" y="1804737"/>
          <a:ext cx="2513263" cy="681789"/>
        </a:xfrm>
        <a:prstGeom prst="roundRect">
          <a:avLst/>
        </a:prstGeom>
        <a:noFill/>
        <a:ln>
          <a:solidFill>
            <a:schemeClr val="tx1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1" displayName="Table1" ref="B1:O59" totalsRowShown="0" headerRowDxfId="31" dataDxfId="30">
  <autoFilter ref="B1:O59"/>
  <tableColumns count="14">
    <tableColumn id="1" name="Client" dataDxfId="29"/>
    <tableColumn id="2" name="Adresse" dataDxfId="28">
      <calculatedColumnFormula>VLOOKUP(Table1[[#This Row],[Client]],'Liste Client'!$A$2:$J$112,2,FALSE)</calculatedColumnFormula>
    </tableColumn>
    <tableColumn id="3" name="Code Postal" dataDxfId="27"/>
    <tableColumn id="4" name="Ville" dataDxfId="26">
      <calculatedColumnFormula>VLOOKUP(Table1[[#This Row],[Client]],'Liste Client'!$A$2:$J$112,4,FALSE)</calculatedColumnFormula>
    </tableColumn>
    <tableColumn id="5" name="N° Commande Client" dataDxfId="25"/>
    <tableColumn id="6" name="N° Plan" dataDxfId="24"/>
    <tableColumn id="7" name="Designation" dataDxfId="23"/>
    <tableColumn id="8" name="Quantité" dataDxfId="22"/>
    <tableColumn id="9" name="Date de Livraison" dataDxfId="21"/>
    <tableColumn id="10" name="Prix Unitaire" dataDxfId="20"/>
    <tableColumn id="11" name="Montant" dataDxfId="19">
      <calculatedColumnFormula>Table1[Quantité]*Table1[Prix Unitaire]</calculatedColumnFormula>
    </tableColumn>
    <tableColumn id="14" name="Etat" dataDxfId="0"/>
    <tableColumn id="12" name="Livré" dataDxfId="18"/>
    <tableColumn id="13" name="Facturé" dataDxfId="1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A59" totalsRowShown="0" dataDxfId="3">
  <autoFilter ref="A1:A59"/>
  <sortState ref="A2:A59">
    <sortCondition ref="A1:A59"/>
  </sortState>
  <tableColumns count="1">
    <tableColumn id="1" name="Offre de Prix" dataDxfId="4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Table4" displayName="Table4" ref="R1:R7" totalsRowShown="0">
  <autoFilter ref="R1:R7"/>
  <tableColumns count="1">
    <tableColumn id="1" name="Personnel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5" name="Table5" displayName="Table5" ref="T1:T8" totalsRowShown="0">
  <autoFilter ref="T1:T8"/>
  <tableColumns count="1">
    <tableColumn id="1" name="Etat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6" name="Table6" displayName="Table6" ref="R11:R13" totalsRowShown="0" dataDxfId="1">
  <autoFilter ref="R11:R13"/>
  <tableColumns count="1">
    <tableColumn id="1" name="TVA" dataDxfId="2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3" name="Table3" displayName="Table3" ref="A1:J4" totalsRowShown="0" headerRowDxfId="16" dataDxfId="15">
  <autoFilter ref="A1:J4"/>
  <tableColumns count="10">
    <tableColumn id="1" name="Nom Entreprise" dataDxfId="14"/>
    <tableColumn id="2" name="Adresse" dataDxfId="13"/>
    <tableColumn id="3" name="Code postal" dataDxfId="12"/>
    <tableColumn id="4" name="Ville" dataDxfId="11"/>
    <tableColumn id="5" name="Nom Interlocuteur" dataDxfId="10"/>
    <tableColumn id="6" name="Prénom Interlocuteur" dataDxfId="9"/>
    <tableColumn id="7" name="Email intelrocuteur" dataDxfId="8"/>
    <tableColumn id="8" name="Portable Interlocuteur" dataDxfId="7"/>
    <tableColumn id="9" name="Telephone Bureau Interlocuteur" dataDxfId="6"/>
    <tableColumn id="10" name="Fax Interlocuteur" dataDxfId="5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4" Type="http://schemas.openxmlformats.org/officeDocument/2006/relationships/table" Target="../tables/table4.xml"/><Relationship Id="rId5" Type="http://schemas.openxmlformats.org/officeDocument/2006/relationships/table" Target="../tables/table5.xml"/><Relationship Id="rId1" Type="http://schemas.openxmlformats.org/officeDocument/2006/relationships/table" Target="../tables/table1.xml"/><Relationship Id="rId2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0"/>
    <pageSetUpPr fitToPage="1"/>
  </sheetPr>
  <dimension ref="A1:T59"/>
  <sheetViews>
    <sheetView tabSelected="1" view="pageLayout" zoomScale="75" workbookViewId="0">
      <selection activeCell="M2" sqref="M2:M59"/>
    </sheetView>
  </sheetViews>
  <sheetFormatPr baseColWidth="10" defaultRowHeight="15" x14ac:dyDescent="0"/>
  <cols>
    <col min="1" max="1" width="13.1640625" customWidth="1"/>
    <col min="2" max="2" width="14.83203125" customWidth="1"/>
    <col min="3" max="3" width="21.6640625" customWidth="1"/>
    <col min="4" max="4" width="8.33203125" customWidth="1"/>
    <col min="5" max="5" width="18.5" customWidth="1"/>
    <col min="6" max="6" width="10" customWidth="1"/>
    <col min="7" max="7" width="7" customWidth="1"/>
    <col min="8" max="8" width="29.1640625" customWidth="1"/>
    <col min="9" max="9" width="6.6640625" style="1" customWidth="1"/>
    <col min="10" max="10" width="11.1640625" style="2" customWidth="1"/>
    <col min="11" max="13" width="9.6640625" style="1" customWidth="1"/>
    <col min="14" max="14" width="11" style="16" bestFit="1" customWidth="1"/>
    <col min="15" max="15" width="10.83203125" style="16"/>
    <col min="16" max="16" width="1.33203125" customWidth="1"/>
    <col min="17" max="17" width="1.5" customWidth="1"/>
    <col min="18" max="18" width="15" bestFit="1" customWidth="1"/>
    <col min="19" max="19" width="2" customWidth="1"/>
    <col min="20" max="20" width="11.1640625" customWidth="1"/>
    <col min="23" max="29" width="11.33203125" customWidth="1"/>
    <col min="30" max="30" width="21.83203125" bestFit="1" customWidth="1"/>
  </cols>
  <sheetData>
    <row r="1" spans="1:20">
      <c r="A1" t="s">
        <v>45</v>
      </c>
      <c r="B1" s="4" t="s">
        <v>0</v>
      </c>
      <c r="C1" s="4" t="s">
        <v>13</v>
      </c>
      <c r="D1" s="36" t="s">
        <v>1</v>
      </c>
      <c r="E1" s="4" t="s">
        <v>2</v>
      </c>
      <c r="F1" s="4" t="s">
        <v>27</v>
      </c>
      <c r="G1" s="4" t="s">
        <v>3</v>
      </c>
      <c r="H1" s="4" t="s">
        <v>4</v>
      </c>
      <c r="I1" s="6" t="s">
        <v>5</v>
      </c>
      <c r="J1" s="5" t="s">
        <v>6</v>
      </c>
      <c r="K1" s="6" t="s">
        <v>7</v>
      </c>
      <c r="L1" s="6" t="s">
        <v>8</v>
      </c>
      <c r="M1" s="6" t="s">
        <v>43</v>
      </c>
      <c r="N1" s="14" t="s">
        <v>28</v>
      </c>
      <c r="O1" s="14" t="s">
        <v>29</v>
      </c>
      <c r="R1" t="s">
        <v>42</v>
      </c>
      <c r="T1" t="s">
        <v>43</v>
      </c>
    </row>
    <row r="2" spans="1:20">
      <c r="A2" s="59">
        <v>1</v>
      </c>
      <c r="B2" s="7" t="s">
        <v>48</v>
      </c>
      <c r="C2" s="7" t="str">
        <f>VLOOKUP(Table1[[#This Row],[Client]],'Liste Client'!$A$2:$J$112,2,FALSE)</f>
        <v>Adresse 1</v>
      </c>
      <c r="D2" s="37">
        <f>VLOOKUP(Table1[[#This Row],[Client]],'Liste Client'!$A$2:$J$112,3,FALSE)</f>
        <v>1000</v>
      </c>
      <c r="E2" s="7" t="str">
        <f>VLOOKUP(Table1[[#This Row],[Client]],'Liste Client'!$A$2:$J$112,4,FALSE)</f>
        <v>Ville 1</v>
      </c>
      <c r="F2" s="7">
        <v>1</v>
      </c>
      <c r="G2" s="7">
        <v>1</v>
      </c>
      <c r="H2" s="7" t="s">
        <v>11</v>
      </c>
      <c r="I2" s="8">
        <v>1</v>
      </c>
      <c r="J2" s="9">
        <v>42683</v>
      </c>
      <c r="K2" s="8">
        <v>7</v>
      </c>
      <c r="L2" s="8">
        <f>Table1[Quantité]*Table1[Prix Unitaire]</f>
        <v>7</v>
      </c>
      <c r="M2" s="8"/>
      <c r="N2" s="15">
        <v>42690</v>
      </c>
      <c r="O2" s="15"/>
      <c r="R2" t="s">
        <v>46</v>
      </c>
      <c r="T2" t="s">
        <v>44</v>
      </c>
    </row>
    <row r="3" spans="1:20">
      <c r="A3" s="59">
        <v>1</v>
      </c>
      <c r="B3" s="7" t="s">
        <v>48</v>
      </c>
      <c r="C3" s="7" t="str">
        <f>VLOOKUP(Table1[[#This Row],[Client]],'Liste Client'!$A$2:$J$112,2,FALSE)</f>
        <v>Adresse 1</v>
      </c>
      <c r="D3" s="37">
        <f>VLOOKUP(Table1[[#This Row],[Client]],'Liste Client'!$A$2:$J$112,3,FALSE)</f>
        <v>1000</v>
      </c>
      <c r="E3" s="7" t="str">
        <f>VLOOKUP(Table1[[#This Row],[Client]],'Liste Client'!$A$2:$J$112,4,FALSE)</f>
        <v>Ville 1</v>
      </c>
      <c r="F3" s="7">
        <v>2</v>
      </c>
      <c r="G3" s="7">
        <v>2</v>
      </c>
      <c r="H3" s="7" t="s">
        <v>30</v>
      </c>
      <c r="I3" s="8">
        <v>1</v>
      </c>
      <c r="J3" s="9">
        <v>42683</v>
      </c>
      <c r="K3" s="8">
        <v>19</v>
      </c>
      <c r="L3" s="8">
        <f>Table1[Quantité]*Table1[Prix Unitaire]</f>
        <v>19</v>
      </c>
      <c r="M3" s="8"/>
      <c r="N3" s="15">
        <v>42690</v>
      </c>
      <c r="O3" s="15"/>
      <c r="R3" t="s">
        <v>47</v>
      </c>
      <c r="T3" t="s">
        <v>28</v>
      </c>
    </row>
    <row r="4" spans="1:20">
      <c r="A4" s="59">
        <v>1</v>
      </c>
      <c r="B4" s="7" t="s">
        <v>48</v>
      </c>
      <c r="C4" s="7" t="str">
        <f>VLOOKUP(Table1[[#This Row],[Client]],'Liste Client'!$A$2:$J$112,2,FALSE)</f>
        <v>Adresse 1</v>
      </c>
      <c r="D4" s="37">
        <f>VLOOKUP(Table1[[#This Row],[Client]],'Liste Client'!$A$2:$J$112,3,FALSE)</f>
        <v>1000</v>
      </c>
      <c r="E4" s="7" t="str">
        <f>VLOOKUP(Table1[[#This Row],[Client]],'Liste Client'!$A$2:$J$112,4,FALSE)</f>
        <v>Ville 1</v>
      </c>
      <c r="F4" s="7">
        <v>3</v>
      </c>
      <c r="G4" s="7">
        <v>3</v>
      </c>
      <c r="H4" s="7" t="s">
        <v>31</v>
      </c>
      <c r="I4" s="8">
        <v>3</v>
      </c>
      <c r="J4" s="9">
        <v>42683</v>
      </c>
      <c r="K4" s="8">
        <v>44</v>
      </c>
      <c r="L4" s="8">
        <f>Table1[Quantité]*Table1[Prix Unitaire]</f>
        <v>132</v>
      </c>
      <c r="M4" s="8"/>
      <c r="N4" s="15">
        <v>42690</v>
      </c>
      <c r="O4" s="15"/>
      <c r="T4" t="s">
        <v>29</v>
      </c>
    </row>
    <row r="5" spans="1:20">
      <c r="A5" s="59">
        <v>4</v>
      </c>
      <c r="B5" s="7" t="s">
        <v>49</v>
      </c>
      <c r="C5" s="7" t="str">
        <f>VLOOKUP(Table1[[#This Row],[Client]],'Liste Client'!$A$2:$J$112,2,FALSE)</f>
        <v>Adresse 2</v>
      </c>
      <c r="D5" s="37">
        <f>VLOOKUP(Table1[[#This Row],[Client]],'Liste Client'!$A$2:$J$112,3,FALSE)</f>
        <v>2000</v>
      </c>
      <c r="E5" s="7" t="str">
        <f>VLOOKUP(Table1[[#This Row],[Client]],'Liste Client'!$A$2:$J$112,4,FALSE)</f>
        <v>Ville 2</v>
      </c>
      <c r="F5" s="7">
        <v>4</v>
      </c>
      <c r="G5" s="7">
        <v>4</v>
      </c>
      <c r="H5" s="7" t="s">
        <v>72</v>
      </c>
      <c r="I5" s="8">
        <v>1</v>
      </c>
      <c r="J5" s="9">
        <v>42694</v>
      </c>
      <c r="K5" s="8">
        <v>6</v>
      </c>
      <c r="L5" s="8">
        <f>Table1[Quantité]*Table1[Prix Unitaire]</f>
        <v>6</v>
      </c>
      <c r="M5" s="8"/>
      <c r="N5" s="15"/>
      <c r="O5" s="15"/>
    </row>
    <row r="6" spans="1:20">
      <c r="A6" s="59">
        <v>5</v>
      </c>
      <c r="B6" s="7" t="s">
        <v>49</v>
      </c>
      <c r="C6" s="7" t="str">
        <f>VLOOKUP(Table1[[#This Row],[Client]],'Liste Client'!$A$2:$J$112,2,FALSE)</f>
        <v>Adresse 2</v>
      </c>
      <c r="D6" s="37">
        <f>VLOOKUP(Table1[[#This Row],[Client]],'Liste Client'!$A$2:$J$112,3,FALSE)</f>
        <v>2000</v>
      </c>
      <c r="E6" s="7" t="str">
        <f>VLOOKUP(Table1[[#This Row],[Client]],'Liste Client'!$A$2:$J$112,4,FALSE)</f>
        <v>Ville 2</v>
      </c>
      <c r="F6" s="7">
        <v>5</v>
      </c>
      <c r="G6" s="7">
        <v>5</v>
      </c>
      <c r="H6" s="7" t="s">
        <v>73</v>
      </c>
      <c r="I6" s="8">
        <v>8</v>
      </c>
      <c r="J6" s="9">
        <v>42695</v>
      </c>
      <c r="K6" s="8">
        <v>24</v>
      </c>
      <c r="L6" s="8">
        <f>Table1[Quantité]*Table1[Prix Unitaire]</f>
        <v>192</v>
      </c>
      <c r="M6" s="8"/>
      <c r="N6" s="15"/>
      <c r="O6" s="15"/>
    </row>
    <row r="7" spans="1:20">
      <c r="A7" s="59">
        <v>6</v>
      </c>
      <c r="B7" s="7" t="s">
        <v>50</v>
      </c>
      <c r="C7" s="7" t="str">
        <f>VLOOKUP(Table1[[#This Row],[Client]],'Liste Client'!$A$2:$J$112,2,FALSE)</f>
        <v>Adresse 3</v>
      </c>
      <c r="D7" s="37">
        <f>VLOOKUP(Table1[[#This Row],[Client]],'Liste Client'!$A$2:$J$112,3,FALSE)</f>
        <v>3000</v>
      </c>
      <c r="E7" s="7" t="str">
        <f>VLOOKUP(Table1[[#This Row],[Client]],'Liste Client'!$A$2:$J$112,4,FALSE)</f>
        <v>Ville 3</v>
      </c>
      <c r="F7" s="7">
        <v>6</v>
      </c>
      <c r="G7" s="7">
        <v>6</v>
      </c>
      <c r="H7" s="7" t="s">
        <v>74</v>
      </c>
      <c r="I7" s="8">
        <v>8</v>
      </c>
      <c r="J7" s="9">
        <v>42696</v>
      </c>
      <c r="K7" s="8">
        <v>4</v>
      </c>
      <c r="L7" s="8">
        <f>Table1[Quantité]*Table1[Prix Unitaire]</f>
        <v>32</v>
      </c>
      <c r="M7" s="8"/>
      <c r="N7" s="15"/>
      <c r="O7" s="15"/>
    </row>
    <row r="8" spans="1:20">
      <c r="A8" s="59">
        <v>7</v>
      </c>
      <c r="B8" s="7" t="s">
        <v>50</v>
      </c>
      <c r="C8" s="7" t="str">
        <f>VLOOKUP(Table1[[#This Row],[Client]],'Liste Client'!$A$2:$J$112,2,FALSE)</f>
        <v>Adresse 3</v>
      </c>
      <c r="D8" s="37">
        <f>VLOOKUP(Table1[[#This Row],[Client]],'Liste Client'!$A$2:$J$112,3,FALSE)</f>
        <v>3000</v>
      </c>
      <c r="E8" s="7" t="str">
        <f>VLOOKUP(Table1[[#This Row],[Client]],'Liste Client'!$A$2:$J$112,4,FALSE)</f>
        <v>Ville 3</v>
      </c>
      <c r="F8" s="7">
        <v>7</v>
      </c>
      <c r="G8" s="7">
        <v>7</v>
      </c>
      <c r="H8" s="7" t="s">
        <v>75</v>
      </c>
      <c r="I8" s="8">
        <v>7</v>
      </c>
      <c r="J8" s="9">
        <v>42697</v>
      </c>
      <c r="K8" s="8">
        <v>77</v>
      </c>
      <c r="L8" s="8">
        <f>Table1[Quantité]*Table1[Prix Unitaire]</f>
        <v>539</v>
      </c>
      <c r="M8" s="8"/>
      <c r="N8" s="15"/>
      <c r="O8" s="15"/>
    </row>
    <row r="9" spans="1:20">
      <c r="A9" s="59">
        <v>8</v>
      </c>
      <c r="B9" s="7" t="s">
        <v>50</v>
      </c>
      <c r="C9" s="7" t="str">
        <f>VLOOKUP(Table1[[#This Row],[Client]],'Liste Client'!$A$2:$J$112,2,FALSE)</f>
        <v>Adresse 3</v>
      </c>
      <c r="D9" s="37">
        <f>VLOOKUP(Table1[[#This Row],[Client]],'Liste Client'!$A$2:$J$112,3,FALSE)</f>
        <v>3000</v>
      </c>
      <c r="E9" s="7" t="str">
        <f>VLOOKUP(Table1[[#This Row],[Client]],'Liste Client'!$A$2:$J$112,4,FALSE)</f>
        <v>Ville 3</v>
      </c>
      <c r="F9" s="7">
        <v>8</v>
      </c>
      <c r="G9" s="7">
        <v>8</v>
      </c>
      <c r="H9" s="7" t="s">
        <v>76</v>
      </c>
      <c r="I9" s="8">
        <v>4</v>
      </c>
      <c r="J9" s="9">
        <v>42698</v>
      </c>
      <c r="K9" s="8">
        <v>3</v>
      </c>
      <c r="L9" s="8">
        <f>Table1[Quantité]*Table1[Prix Unitaire]</f>
        <v>12</v>
      </c>
      <c r="M9" s="8"/>
      <c r="N9" s="15"/>
      <c r="O9" s="15"/>
    </row>
    <row r="10" spans="1:20">
      <c r="A10" s="59">
        <v>9</v>
      </c>
      <c r="B10" s="10" t="s">
        <v>50</v>
      </c>
      <c r="C10" s="7" t="str">
        <f>VLOOKUP(Table1[[#This Row],[Client]],'Liste Client'!$A$2:$J$112,2,FALSE)</f>
        <v>Adresse 3</v>
      </c>
      <c r="D10" s="37">
        <f>VLOOKUP(Table1[[#This Row],[Client]],'Liste Client'!$A$2:$J$112,3,FALSE)</f>
        <v>3000</v>
      </c>
      <c r="E10" s="7" t="str">
        <f>VLOOKUP(Table1[[#This Row],[Client]],'Liste Client'!$A$2:$J$112,4,FALSE)</f>
        <v>Ville 3</v>
      </c>
      <c r="F10" s="10">
        <v>9</v>
      </c>
      <c r="G10" s="7">
        <v>9</v>
      </c>
      <c r="H10" s="7" t="s">
        <v>77</v>
      </c>
      <c r="I10" s="11">
        <v>3</v>
      </c>
      <c r="J10" s="9">
        <v>42699</v>
      </c>
      <c r="K10" s="11">
        <v>22</v>
      </c>
      <c r="L10" s="8">
        <f>Table1[Quantité]*Table1[Prix Unitaire]</f>
        <v>66</v>
      </c>
      <c r="M10" s="8"/>
      <c r="N10" s="15"/>
      <c r="O10" s="15"/>
    </row>
    <row r="11" spans="1:20">
      <c r="A11" s="59"/>
      <c r="B11" s="7"/>
      <c r="C11" s="7" t="e">
        <f>VLOOKUP(Table1[[#This Row],[Client]],'Liste Client'!$A$2:$J$112,2,FALSE)</f>
        <v>#N/A</v>
      </c>
      <c r="D11" s="37" t="e">
        <f>VLOOKUP(Table1[[#This Row],[Client]],'Liste Client'!$A$2:$J$112,3,FALSE)</f>
        <v>#N/A</v>
      </c>
      <c r="E11" s="7" t="e">
        <f>VLOOKUP(Table1[[#This Row],[Client]],'Liste Client'!$A$2:$J$112,4,FALSE)</f>
        <v>#N/A</v>
      </c>
      <c r="F11" s="7"/>
      <c r="G11" s="7"/>
      <c r="H11" s="7"/>
      <c r="I11" s="8"/>
      <c r="J11" s="9"/>
      <c r="K11" s="8"/>
      <c r="L11" s="8">
        <f>Table1[Quantité]*Table1[Prix Unitaire]</f>
        <v>0</v>
      </c>
      <c r="M11" s="8"/>
      <c r="N11" s="15"/>
      <c r="O11" s="15"/>
      <c r="R11" t="s">
        <v>85</v>
      </c>
    </row>
    <row r="12" spans="1:20">
      <c r="A12" s="59"/>
      <c r="B12" s="7"/>
      <c r="C12" s="7" t="e">
        <f>VLOOKUP(Table1[[#This Row],[Client]],'Liste Client'!$A$2:$J$112,2,FALSE)</f>
        <v>#N/A</v>
      </c>
      <c r="D12" s="37" t="e">
        <f>VLOOKUP(Table1[[#This Row],[Client]],'Liste Client'!$A$2:$J$112,3,FALSE)</f>
        <v>#N/A</v>
      </c>
      <c r="E12" s="7" t="e">
        <f>VLOOKUP(Table1[[#This Row],[Client]],'Liste Client'!$A$2:$J$112,4,FALSE)</f>
        <v>#N/A</v>
      </c>
      <c r="F12" s="7"/>
      <c r="G12" s="7"/>
      <c r="H12" s="7"/>
      <c r="I12" s="8"/>
      <c r="J12" s="9"/>
      <c r="K12" s="8"/>
      <c r="L12" s="8">
        <f>Table1[Quantité]*Table1[Prix Unitaire]</f>
        <v>0</v>
      </c>
      <c r="M12" s="8"/>
      <c r="N12" s="15"/>
      <c r="O12" s="15"/>
      <c r="R12" s="62">
        <v>0.19600000000000001</v>
      </c>
    </row>
    <row r="13" spans="1:20">
      <c r="A13" s="59"/>
      <c r="B13" s="7"/>
      <c r="C13" s="7" t="e">
        <f>VLOOKUP(Table1[[#This Row],[Client]],'Liste Client'!$A$2:$J$112,2,FALSE)</f>
        <v>#N/A</v>
      </c>
      <c r="D13" s="37" t="e">
        <f>VLOOKUP(Table1[[#This Row],[Client]],'Liste Client'!$A$2:$J$112,3,FALSE)</f>
        <v>#N/A</v>
      </c>
      <c r="E13" s="7" t="e">
        <f>VLOOKUP(Table1[[#This Row],[Client]],'Liste Client'!$A$2:$J$112,4,FALSE)</f>
        <v>#N/A</v>
      </c>
      <c r="F13" s="7"/>
      <c r="G13" s="7"/>
      <c r="H13" s="7"/>
      <c r="I13" s="8"/>
      <c r="J13" s="9"/>
      <c r="K13" s="8"/>
      <c r="L13" s="8">
        <f>Table1[Quantité]*Table1[Prix Unitaire]</f>
        <v>0</v>
      </c>
      <c r="M13" s="8"/>
      <c r="N13" s="15"/>
      <c r="O13" s="15"/>
      <c r="R13" s="63">
        <v>5.5E-2</v>
      </c>
    </row>
    <row r="14" spans="1:20">
      <c r="A14" s="59"/>
      <c r="B14" s="7"/>
      <c r="C14" s="7" t="e">
        <f>VLOOKUP(Table1[[#This Row],[Client]],'Liste Client'!$A$2:$J$112,2,FALSE)</f>
        <v>#N/A</v>
      </c>
      <c r="D14" s="37" t="e">
        <f>VLOOKUP(Table1[[#This Row],[Client]],'Liste Client'!$A$2:$J$112,3,FALSE)</f>
        <v>#N/A</v>
      </c>
      <c r="E14" s="7" t="e">
        <f>VLOOKUP(Table1[[#This Row],[Client]],'Liste Client'!$A$2:$J$112,4,FALSE)</f>
        <v>#N/A</v>
      </c>
      <c r="F14" s="7"/>
      <c r="G14" s="7"/>
      <c r="H14" s="7"/>
      <c r="I14" s="8"/>
      <c r="J14" s="9"/>
      <c r="K14" s="8"/>
      <c r="L14" s="8">
        <f>Table1[Quantité]*Table1[Prix Unitaire]</f>
        <v>0</v>
      </c>
      <c r="M14" s="8"/>
      <c r="N14" s="15"/>
      <c r="O14" s="15"/>
    </row>
    <row r="15" spans="1:20">
      <c r="A15" s="59"/>
      <c r="B15" s="7"/>
      <c r="C15" s="7" t="e">
        <f>VLOOKUP(Table1[[#This Row],[Client]],'Liste Client'!$A$2:$J$112,2,FALSE)</f>
        <v>#N/A</v>
      </c>
      <c r="D15" s="37" t="e">
        <f>VLOOKUP(Table1[[#This Row],[Client]],'Liste Client'!$A$2:$J$112,3,FALSE)</f>
        <v>#N/A</v>
      </c>
      <c r="E15" s="7" t="e">
        <f>VLOOKUP(Table1[[#This Row],[Client]],'Liste Client'!$A$2:$J$112,4,FALSE)</f>
        <v>#N/A</v>
      </c>
      <c r="F15" s="7"/>
      <c r="G15" s="7"/>
      <c r="H15" s="7"/>
      <c r="I15" s="8"/>
      <c r="J15" s="9"/>
      <c r="K15" s="8"/>
      <c r="L15" s="8">
        <f>Table1[Quantité]*Table1[Prix Unitaire]</f>
        <v>0</v>
      </c>
      <c r="M15" s="8"/>
      <c r="N15" s="15"/>
      <c r="O15" s="15"/>
    </row>
    <row r="16" spans="1:20">
      <c r="A16" s="59"/>
      <c r="B16" s="7"/>
      <c r="C16" s="7" t="e">
        <f>VLOOKUP(Table1[[#This Row],[Client]],'Liste Client'!$A$2:$J$112,2,FALSE)</f>
        <v>#N/A</v>
      </c>
      <c r="D16" s="37" t="e">
        <f>VLOOKUP(Table1[[#This Row],[Client]],'Liste Client'!$A$2:$J$112,3,FALSE)</f>
        <v>#N/A</v>
      </c>
      <c r="E16" s="7" t="e">
        <f>VLOOKUP(Table1[[#This Row],[Client]],'Liste Client'!$A$2:$J$112,4,FALSE)</f>
        <v>#N/A</v>
      </c>
      <c r="F16" s="7"/>
      <c r="G16" s="7"/>
      <c r="H16" s="7"/>
      <c r="I16" s="8"/>
      <c r="J16" s="9"/>
      <c r="K16" s="8"/>
      <c r="L16" s="8">
        <f>Table1[Quantité]*Table1[Prix Unitaire]</f>
        <v>0</v>
      </c>
      <c r="M16" s="8"/>
      <c r="N16" s="15"/>
      <c r="O16" s="15"/>
    </row>
    <row r="17" spans="1:15">
      <c r="A17" s="59"/>
      <c r="B17" s="7"/>
      <c r="C17" s="7" t="e">
        <f>VLOOKUP(Table1[[#This Row],[Client]],'Liste Client'!$A$2:$J$112,2,FALSE)</f>
        <v>#N/A</v>
      </c>
      <c r="D17" s="37" t="e">
        <f>VLOOKUP(Table1[[#This Row],[Client]],'Liste Client'!$A$2:$J$112,3,FALSE)</f>
        <v>#N/A</v>
      </c>
      <c r="E17" s="7" t="e">
        <f>VLOOKUP(Table1[[#This Row],[Client]],'Liste Client'!$A$2:$J$112,4,FALSE)</f>
        <v>#N/A</v>
      </c>
      <c r="F17" s="7"/>
      <c r="G17" s="7"/>
      <c r="H17" s="7"/>
      <c r="I17" s="8"/>
      <c r="J17" s="9"/>
      <c r="K17" s="8"/>
      <c r="L17" s="8">
        <f>Table1[Quantité]*Table1[Prix Unitaire]</f>
        <v>0</v>
      </c>
      <c r="M17" s="8"/>
      <c r="N17" s="15"/>
      <c r="O17" s="15"/>
    </row>
    <row r="18" spans="1:15">
      <c r="A18" s="59"/>
      <c r="B18" s="7"/>
      <c r="C18" s="7" t="e">
        <f>VLOOKUP(Table1[[#This Row],[Client]],'Liste Client'!$A$2:$J$112,2,FALSE)</f>
        <v>#N/A</v>
      </c>
      <c r="D18" s="37" t="e">
        <f>VLOOKUP(Table1[[#This Row],[Client]],'Liste Client'!$A$2:$J$112,3,FALSE)</f>
        <v>#N/A</v>
      </c>
      <c r="E18" s="7" t="e">
        <f>VLOOKUP(Table1[[#This Row],[Client]],'Liste Client'!$A$2:$J$112,4,FALSE)</f>
        <v>#N/A</v>
      </c>
      <c r="F18" s="7"/>
      <c r="G18" s="7"/>
      <c r="H18" s="7"/>
      <c r="I18" s="8"/>
      <c r="J18" s="9"/>
      <c r="K18" s="8"/>
      <c r="L18" s="8">
        <f>Table1[Quantité]*Table1[Prix Unitaire]</f>
        <v>0</v>
      </c>
      <c r="M18" s="8"/>
      <c r="N18" s="15"/>
      <c r="O18" s="15"/>
    </row>
    <row r="19" spans="1:15">
      <c r="A19" s="59"/>
      <c r="B19" s="7"/>
      <c r="C19" s="7" t="e">
        <f>VLOOKUP(Table1[[#This Row],[Client]],'Liste Client'!$A$2:$J$112,2,FALSE)</f>
        <v>#N/A</v>
      </c>
      <c r="D19" s="37" t="e">
        <f>VLOOKUP(Table1[[#This Row],[Client]],'Liste Client'!$A$2:$J$112,3,FALSE)</f>
        <v>#N/A</v>
      </c>
      <c r="E19" s="7" t="e">
        <f>VLOOKUP(Table1[[#This Row],[Client]],'Liste Client'!$A$2:$J$112,4,FALSE)</f>
        <v>#N/A</v>
      </c>
      <c r="F19" s="7"/>
      <c r="G19" s="7"/>
      <c r="H19" s="7"/>
      <c r="I19" s="8"/>
      <c r="J19" s="9"/>
      <c r="K19" s="8"/>
      <c r="L19" s="8">
        <f>Table1[Quantité]*Table1[Prix Unitaire]</f>
        <v>0</v>
      </c>
      <c r="M19" s="8"/>
      <c r="N19" s="15"/>
      <c r="O19" s="15"/>
    </row>
    <row r="20" spans="1:15">
      <c r="A20" s="59"/>
      <c r="B20" s="7"/>
      <c r="C20" s="7" t="e">
        <f>VLOOKUP(Table1[[#This Row],[Client]],'Liste Client'!$A$2:$J$112,2,FALSE)</f>
        <v>#N/A</v>
      </c>
      <c r="D20" s="37" t="e">
        <f>VLOOKUP(Table1[[#This Row],[Client]],'Liste Client'!$A$2:$J$112,3,FALSE)</f>
        <v>#N/A</v>
      </c>
      <c r="E20" s="7" t="e">
        <f>VLOOKUP(Table1[[#This Row],[Client]],'Liste Client'!$A$2:$J$112,4,FALSE)</f>
        <v>#N/A</v>
      </c>
      <c r="F20" s="7"/>
      <c r="G20" s="7"/>
      <c r="H20" s="7"/>
      <c r="I20" s="8"/>
      <c r="J20" s="9"/>
      <c r="K20" s="8"/>
      <c r="L20" s="8">
        <f>Table1[Quantité]*Table1[Prix Unitaire]</f>
        <v>0</v>
      </c>
      <c r="M20" s="8"/>
      <c r="N20" s="15"/>
      <c r="O20" s="15"/>
    </row>
    <row r="21" spans="1:15">
      <c r="A21" s="59"/>
      <c r="B21" s="7"/>
      <c r="C21" s="7" t="e">
        <f>VLOOKUP(Table1[[#This Row],[Client]],'Liste Client'!$A$2:$J$112,2,FALSE)</f>
        <v>#N/A</v>
      </c>
      <c r="D21" s="37" t="e">
        <f>VLOOKUP(Table1[[#This Row],[Client]],'Liste Client'!$A$2:$J$112,3,FALSE)</f>
        <v>#N/A</v>
      </c>
      <c r="E21" s="7" t="e">
        <f>VLOOKUP(Table1[[#This Row],[Client]],'Liste Client'!$A$2:$J$112,4,FALSE)</f>
        <v>#N/A</v>
      </c>
      <c r="F21" s="7"/>
      <c r="G21" s="7"/>
      <c r="H21" s="7"/>
      <c r="I21" s="8"/>
      <c r="J21" s="9"/>
      <c r="K21" s="8"/>
      <c r="L21" s="8">
        <f>Table1[Quantité]*Table1[Prix Unitaire]</f>
        <v>0</v>
      </c>
      <c r="M21" s="8"/>
      <c r="N21" s="15"/>
      <c r="O21" s="15"/>
    </row>
    <row r="22" spans="1:15">
      <c r="A22" s="59"/>
      <c r="B22" s="7"/>
      <c r="C22" s="7" t="e">
        <f>VLOOKUP(Table1[[#This Row],[Client]],'Liste Client'!$A$2:$J$112,2,FALSE)</f>
        <v>#N/A</v>
      </c>
      <c r="D22" s="37" t="e">
        <f>VLOOKUP(Table1[[#This Row],[Client]],'Liste Client'!$A$2:$J$112,3,FALSE)</f>
        <v>#N/A</v>
      </c>
      <c r="E22" s="7" t="e">
        <f>VLOOKUP(Table1[[#This Row],[Client]],'Liste Client'!$A$2:$J$112,4,FALSE)</f>
        <v>#N/A</v>
      </c>
      <c r="F22" s="7"/>
      <c r="G22" s="7"/>
      <c r="H22" s="7"/>
      <c r="I22" s="8"/>
      <c r="J22" s="9"/>
      <c r="K22" s="8"/>
      <c r="L22" s="8">
        <f>Table1[Quantité]*Table1[Prix Unitaire]</f>
        <v>0</v>
      </c>
      <c r="M22" s="8"/>
      <c r="N22" s="15"/>
      <c r="O22" s="15"/>
    </row>
    <row r="23" spans="1:15">
      <c r="A23" s="59"/>
      <c r="B23" s="7"/>
      <c r="C23" s="7" t="e">
        <f>VLOOKUP(Table1[[#This Row],[Client]],'Liste Client'!$A$2:$J$112,2,FALSE)</f>
        <v>#N/A</v>
      </c>
      <c r="D23" s="37" t="e">
        <f>VLOOKUP(Table1[[#This Row],[Client]],'Liste Client'!$A$2:$J$112,3,FALSE)</f>
        <v>#N/A</v>
      </c>
      <c r="E23" s="7" t="e">
        <f>VLOOKUP(Table1[[#This Row],[Client]],'Liste Client'!$A$2:$J$112,4,FALSE)</f>
        <v>#N/A</v>
      </c>
      <c r="F23" s="7"/>
      <c r="G23" s="7"/>
      <c r="H23" s="7"/>
      <c r="I23" s="8"/>
      <c r="J23" s="9"/>
      <c r="K23" s="8"/>
      <c r="L23" s="8">
        <f>Table1[Quantité]*Table1[Prix Unitaire]</f>
        <v>0</v>
      </c>
      <c r="M23" s="8"/>
      <c r="N23" s="15"/>
      <c r="O23" s="15"/>
    </row>
    <row r="24" spans="1:15">
      <c r="A24" s="59"/>
      <c r="B24" s="7"/>
      <c r="C24" s="7" t="e">
        <f>VLOOKUP(Table1[[#This Row],[Client]],'Liste Client'!$A$2:$J$112,2,FALSE)</f>
        <v>#N/A</v>
      </c>
      <c r="D24" s="37" t="e">
        <f>VLOOKUP(Table1[[#This Row],[Client]],'Liste Client'!$A$2:$J$112,3,FALSE)</f>
        <v>#N/A</v>
      </c>
      <c r="E24" s="7" t="e">
        <f>VLOOKUP(Table1[[#This Row],[Client]],'Liste Client'!$A$2:$J$112,4,FALSE)</f>
        <v>#N/A</v>
      </c>
      <c r="F24" s="7"/>
      <c r="G24" s="7"/>
      <c r="H24" s="7"/>
      <c r="I24" s="8"/>
      <c r="J24" s="9"/>
      <c r="K24" s="8"/>
      <c r="L24" s="8">
        <f>Table1[Quantité]*Table1[Prix Unitaire]</f>
        <v>0</v>
      </c>
      <c r="M24" s="8"/>
      <c r="N24" s="15"/>
      <c r="O24" s="15"/>
    </row>
    <row r="25" spans="1:15">
      <c r="A25" s="59"/>
      <c r="B25" s="7"/>
      <c r="C25" s="7" t="e">
        <f>VLOOKUP(Table1[[#This Row],[Client]],'Liste Client'!$A$2:$J$112,2,FALSE)</f>
        <v>#N/A</v>
      </c>
      <c r="D25" s="37" t="e">
        <f>VLOOKUP(Table1[[#This Row],[Client]],'Liste Client'!$A$2:$J$112,3,FALSE)</f>
        <v>#N/A</v>
      </c>
      <c r="E25" s="7" t="e">
        <f>VLOOKUP(Table1[[#This Row],[Client]],'Liste Client'!$A$2:$J$112,4,FALSE)</f>
        <v>#N/A</v>
      </c>
      <c r="F25" s="7"/>
      <c r="G25" s="7"/>
      <c r="H25" s="7"/>
      <c r="I25" s="8"/>
      <c r="J25" s="9"/>
      <c r="K25" s="8"/>
      <c r="L25" s="8">
        <f>Table1[Quantité]*Table1[Prix Unitaire]</f>
        <v>0</v>
      </c>
      <c r="M25" s="8"/>
      <c r="N25" s="15"/>
      <c r="O25" s="15"/>
    </row>
    <row r="26" spans="1:15">
      <c r="A26" s="59"/>
      <c r="B26" s="7"/>
      <c r="C26" s="7" t="e">
        <f>VLOOKUP(Table1[[#This Row],[Client]],'Liste Client'!$A$2:$J$112,2,FALSE)</f>
        <v>#N/A</v>
      </c>
      <c r="D26" s="37" t="e">
        <f>VLOOKUP(Table1[[#This Row],[Client]],'Liste Client'!$A$2:$J$112,3,FALSE)</f>
        <v>#N/A</v>
      </c>
      <c r="E26" s="7" t="e">
        <f>VLOOKUP(Table1[[#This Row],[Client]],'Liste Client'!$A$2:$J$112,4,FALSE)</f>
        <v>#N/A</v>
      </c>
      <c r="F26" s="7"/>
      <c r="G26" s="7"/>
      <c r="H26" s="7"/>
      <c r="I26" s="8"/>
      <c r="J26" s="9"/>
      <c r="K26" s="8"/>
      <c r="L26" s="8">
        <f>Table1[Quantité]*Table1[Prix Unitaire]</f>
        <v>0</v>
      </c>
      <c r="M26" s="8"/>
      <c r="N26" s="15"/>
      <c r="O26" s="15"/>
    </row>
    <row r="27" spans="1:15">
      <c r="A27" s="59"/>
      <c r="B27" s="7"/>
      <c r="C27" s="7" t="e">
        <f>VLOOKUP(Table1[[#This Row],[Client]],'Liste Client'!$A$2:$J$112,2,FALSE)</f>
        <v>#N/A</v>
      </c>
      <c r="D27" s="37" t="e">
        <f>VLOOKUP(Table1[[#This Row],[Client]],'Liste Client'!$A$2:$J$112,3,FALSE)</f>
        <v>#N/A</v>
      </c>
      <c r="E27" s="7" t="e">
        <f>VLOOKUP(Table1[[#This Row],[Client]],'Liste Client'!$A$2:$J$112,4,FALSE)</f>
        <v>#N/A</v>
      </c>
      <c r="F27" s="7"/>
      <c r="G27" s="7"/>
      <c r="H27" s="7"/>
      <c r="I27" s="8"/>
      <c r="J27" s="9"/>
      <c r="K27" s="8"/>
      <c r="L27" s="8">
        <f>Table1[Quantité]*Table1[Prix Unitaire]</f>
        <v>0</v>
      </c>
      <c r="M27" s="8"/>
      <c r="N27" s="15"/>
      <c r="O27" s="15"/>
    </row>
    <row r="28" spans="1:15">
      <c r="A28" s="59"/>
      <c r="B28" s="7"/>
      <c r="C28" s="7" t="e">
        <f>VLOOKUP(Table1[[#This Row],[Client]],'Liste Client'!$A$2:$J$112,2,FALSE)</f>
        <v>#N/A</v>
      </c>
      <c r="D28" s="37" t="e">
        <f>VLOOKUP(Table1[[#This Row],[Client]],'Liste Client'!$A$2:$J$112,3,FALSE)</f>
        <v>#N/A</v>
      </c>
      <c r="E28" s="7" t="e">
        <f>VLOOKUP(Table1[[#This Row],[Client]],'Liste Client'!$A$2:$J$112,4,FALSE)</f>
        <v>#N/A</v>
      </c>
      <c r="F28" s="7"/>
      <c r="G28" s="7"/>
      <c r="H28" s="7"/>
      <c r="I28" s="8"/>
      <c r="J28" s="9"/>
      <c r="K28" s="8"/>
      <c r="L28" s="8">
        <f>Table1[Quantité]*Table1[Prix Unitaire]</f>
        <v>0</v>
      </c>
      <c r="M28" s="8"/>
      <c r="N28" s="15"/>
      <c r="O28" s="15"/>
    </row>
    <row r="29" spans="1:15">
      <c r="A29" s="59"/>
      <c r="B29" s="7"/>
      <c r="C29" s="7" t="e">
        <f>VLOOKUP(Table1[[#This Row],[Client]],'Liste Client'!$A$2:$J$112,2,FALSE)</f>
        <v>#N/A</v>
      </c>
      <c r="D29" s="37" t="e">
        <f>VLOOKUP(Table1[[#This Row],[Client]],'Liste Client'!$A$2:$J$112,3,FALSE)</f>
        <v>#N/A</v>
      </c>
      <c r="E29" s="7" t="e">
        <f>VLOOKUP(Table1[[#This Row],[Client]],'Liste Client'!$A$2:$J$112,4,FALSE)</f>
        <v>#N/A</v>
      </c>
      <c r="F29" s="7"/>
      <c r="G29" s="7"/>
      <c r="H29" s="7"/>
      <c r="I29" s="8"/>
      <c r="J29" s="9"/>
      <c r="K29" s="8"/>
      <c r="L29" s="8">
        <f>Table1[Quantité]*Table1[Prix Unitaire]</f>
        <v>0</v>
      </c>
      <c r="M29" s="8"/>
      <c r="N29" s="15"/>
      <c r="O29" s="15"/>
    </row>
    <row r="30" spans="1:15">
      <c r="A30" s="59"/>
      <c r="B30" s="7"/>
      <c r="C30" s="7" t="e">
        <f>VLOOKUP(Table1[[#This Row],[Client]],'Liste Client'!$A$2:$J$112,2,FALSE)</f>
        <v>#N/A</v>
      </c>
      <c r="D30" s="37" t="e">
        <f>VLOOKUP(Table1[[#This Row],[Client]],'Liste Client'!$A$2:$J$112,3,FALSE)</f>
        <v>#N/A</v>
      </c>
      <c r="E30" s="7" t="e">
        <f>VLOOKUP(Table1[[#This Row],[Client]],'Liste Client'!$A$2:$J$112,4,FALSE)</f>
        <v>#N/A</v>
      </c>
      <c r="F30" s="7"/>
      <c r="G30" s="7"/>
      <c r="H30" s="7"/>
      <c r="I30" s="8"/>
      <c r="J30" s="9"/>
      <c r="K30" s="8"/>
      <c r="L30" s="8">
        <f>Table1[Quantité]*Table1[Prix Unitaire]</f>
        <v>0</v>
      </c>
      <c r="M30" s="8"/>
      <c r="N30" s="15"/>
      <c r="O30" s="15"/>
    </row>
    <row r="31" spans="1:15">
      <c r="A31" s="59"/>
      <c r="B31" s="7"/>
      <c r="C31" s="7" t="e">
        <f>VLOOKUP(Table1[[#This Row],[Client]],'Liste Client'!$A$2:$J$112,2,FALSE)</f>
        <v>#N/A</v>
      </c>
      <c r="D31" s="37" t="e">
        <f>VLOOKUP(Table1[[#This Row],[Client]],'Liste Client'!$A$2:$J$112,3,FALSE)</f>
        <v>#N/A</v>
      </c>
      <c r="E31" s="7" t="e">
        <f>VLOOKUP(Table1[[#This Row],[Client]],'Liste Client'!$A$2:$J$112,4,FALSE)</f>
        <v>#N/A</v>
      </c>
      <c r="F31" s="7"/>
      <c r="G31" s="7"/>
      <c r="H31" s="7"/>
      <c r="I31" s="8"/>
      <c r="J31" s="9"/>
      <c r="K31" s="8"/>
      <c r="L31" s="8">
        <f>Table1[Quantité]*Table1[Prix Unitaire]</f>
        <v>0</v>
      </c>
      <c r="M31" s="8"/>
      <c r="N31" s="15"/>
      <c r="O31" s="15"/>
    </row>
    <row r="32" spans="1:15">
      <c r="A32" s="59"/>
      <c r="B32" s="7"/>
      <c r="C32" s="7" t="e">
        <f>VLOOKUP(Table1[[#This Row],[Client]],'Liste Client'!$A$2:$J$112,2,FALSE)</f>
        <v>#N/A</v>
      </c>
      <c r="D32" s="37" t="e">
        <f>VLOOKUP(Table1[[#This Row],[Client]],'Liste Client'!$A$2:$J$112,3,FALSE)</f>
        <v>#N/A</v>
      </c>
      <c r="E32" s="7" t="e">
        <f>VLOOKUP(Table1[[#This Row],[Client]],'Liste Client'!$A$2:$J$112,4,FALSE)</f>
        <v>#N/A</v>
      </c>
      <c r="F32" s="7"/>
      <c r="G32" s="7"/>
      <c r="H32" s="7"/>
      <c r="I32" s="8"/>
      <c r="J32" s="9"/>
      <c r="K32" s="8"/>
      <c r="L32" s="8">
        <f>Table1[Quantité]*Table1[Prix Unitaire]</f>
        <v>0</v>
      </c>
      <c r="M32" s="8"/>
      <c r="N32" s="15"/>
      <c r="O32" s="15"/>
    </row>
    <row r="33" spans="1:15">
      <c r="A33" s="59"/>
      <c r="B33" s="7"/>
      <c r="C33" s="7" t="e">
        <f>VLOOKUP(Table1[[#This Row],[Client]],'Liste Client'!$A$2:$J$112,2,FALSE)</f>
        <v>#N/A</v>
      </c>
      <c r="D33" s="37" t="e">
        <f>VLOOKUP(Table1[[#This Row],[Client]],'Liste Client'!$A$2:$J$112,3,FALSE)</f>
        <v>#N/A</v>
      </c>
      <c r="E33" s="7" t="e">
        <f>VLOOKUP(Table1[[#This Row],[Client]],'Liste Client'!$A$2:$J$112,4,FALSE)</f>
        <v>#N/A</v>
      </c>
      <c r="F33" s="7"/>
      <c r="G33" s="7"/>
      <c r="H33" s="7"/>
      <c r="I33" s="8"/>
      <c r="J33" s="9"/>
      <c r="K33" s="8"/>
      <c r="L33" s="8">
        <f>Table1[Quantité]*Table1[Prix Unitaire]</f>
        <v>0</v>
      </c>
      <c r="M33" s="8"/>
      <c r="N33" s="15"/>
      <c r="O33" s="15"/>
    </row>
    <row r="34" spans="1:15">
      <c r="A34" s="59"/>
      <c r="B34" s="7"/>
      <c r="C34" s="7" t="e">
        <f>VLOOKUP(Table1[[#This Row],[Client]],'Liste Client'!$A$2:$J$112,2,FALSE)</f>
        <v>#N/A</v>
      </c>
      <c r="D34" s="37" t="e">
        <f>VLOOKUP(Table1[[#This Row],[Client]],'Liste Client'!$A$2:$J$112,3,FALSE)</f>
        <v>#N/A</v>
      </c>
      <c r="E34" s="7" t="e">
        <f>VLOOKUP(Table1[[#This Row],[Client]],'Liste Client'!$A$2:$J$112,4,FALSE)</f>
        <v>#N/A</v>
      </c>
      <c r="F34" s="7"/>
      <c r="G34" s="7"/>
      <c r="H34" s="7"/>
      <c r="I34" s="8"/>
      <c r="J34" s="9"/>
      <c r="K34" s="8"/>
      <c r="L34" s="8">
        <f>Table1[Quantité]*Table1[Prix Unitaire]</f>
        <v>0</v>
      </c>
      <c r="M34" s="8"/>
      <c r="N34" s="15"/>
      <c r="O34" s="15"/>
    </row>
    <row r="35" spans="1:15">
      <c r="A35" s="59"/>
      <c r="B35" s="7"/>
      <c r="C35" s="7" t="e">
        <f>VLOOKUP(Table1[[#This Row],[Client]],'Liste Client'!$A$2:$J$112,2,FALSE)</f>
        <v>#N/A</v>
      </c>
      <c r="D35" s="37" t="e">
        <f>VLOOKUP(Table1[[#This Row],[Client]],'Liste Client'!$A$2:$J$112,3,FALSE)</f>
        <v>#N/A</v>
      </c>
      <c r="E35" s="7" t="e">
        <f>VLOOKUP(Table1[[#This Row],[Client]],'Liste Client'!$A$2:$J$112,4,FALSE)</f>
        <v>#N/A</v>
      </c>
      <c r="F35" s="7"/>
      <c r="G35" s="7"/>
      <c r="H35" s="7"/>
      <c r="I35" s="8"/>
      <c r="J35" s="9"/>
      <c r="K35" s="8"/>
      <c r="L35" s="8">
        <f>Table1[Quantité]*Table1[Prix Unitaire]</f>
        <v>0</v>
      </c>
      <c r="M35" s="8"/>
      <c r="N35" s="15"/>
      <c r="O35" s="15"/>
    </row>
    <row r="36" spans="1:15">
      <c r="A36" s="59"/>
      <c r="B36" s="7"/>
      <c r="C36" s="7" t="e">
        <f>VLOOKUP(Table1[[#This Row],[Client]],'Liste Client'!$A$2:$J$112,2,FALSE)</f>
        <v>#N/A</v>
      </c>
      <c r="D36" s="37" t="e">
        <f>VLOOKUP(Table1[[#This Row],[Client]],'Liste Client'!$A$2:$J$112,3,FALSE)</f>
        <v>#N/A</v>
      </c>
      <c r="E36" s="7" t="e">
        <f>VLOOKUP(Table1[[#This Row],[Client]],'Liste Client'!$A$2:$J$112,4,FALSE)</f>
        <v>#N/A</v>
      </c>
      <c r="F36" s="7"/>
      <c r="G36" s="7"/>
      <c r="H36" s="7"/>
      <c r="I36" s="8"/>
      <c r="J36" s="9"/>
      <c r="K36" s="8"/>
      <c r="L36" s="8">
        <f>Table1[Quantité]*Table1[Prix Unitaire]</f>
        <v>0</v>
      </c>
      <c r="M36" s="8"/>
      <c r="N36" s="15"/>
      <c r="O36" s="15"/>
    </row>
    <row r="37" spans="1:15">
      <c r="A37" s="59"/>
      <c r="B37" s="7"/>
      <c r="C37" s="7" t="e">
        <f>VLOOKUP(Table1[[#This Row],[Client]],'Liste Client'!$A$2:$J$112,2,FALSE)</f>
        <v>#N/A</v>
      </c>
      <c r="D37" s="37" t="e">
        <f>VLOOKUP(Table1[[#This Row],[Client]],'Liste Client'!$A$2:$J$112,3,FALSE)</f>
        <v>#N/A</v>
      </c>
      <c r="E37" s="7" t="e">
        <f>VLOOKUP(Table1[[#This Row],[Client]],'Liste Client'!$A$2:$J$112,4,FALSE)</f>
        <v>#N/A</v>
      </c>
      <c r="F37" s="7"/>
      <c r="G37" s="7"/>
      <c r="H37" s="7"/>
      <c r="I37" s="8"/>
      <c r="J37" s="9"/>
      <c r="K37" s="8"/>
      <c r="L37" s="8">
        <f>Table1[Quantité]*Table1[Prix Unitaire]</f>
        <v>0</v>
      </c>
      <c r="M37" s="8"/>
      <c r="N37" s="15"/>
      <c r="O37" s="15"/>
    </row>
    <row r="38" spans="1:15">
      <c r="A38" s="59"/>
      <c r="B38" s="7"/>
      <c r="C38" s="7" t="e">
        <f>VLOOKUP(Table1[[#This Row],[Client]],'Liste Client'!$A$2:$J$112,2,FALSE)</f>
        <v>#N/A</v>
      </c>
      <c r="D38" s="37" t="e">
        <f>VLOOKUP(Table1[[#This Row],[Client]],'Liste Client'!$A$2:$J$112,3,FALSE)</f>
        <v>#N/A</v>
      </c>
      <c r="E38" s="7" t="e">
        <f>VLOOKUP(Table1[[#This Row],[Client]],'Liste Client'!$A$2:$J$112,4,FALSE)</f>
        <v>#N/A</v>
      </c>
      <c r="F38" s="7"/>
      <c r="G38" s="7"/>
      <c r="H38" s="7"/>
      <c r="I38" s="8"/>
      <c r="J38" s="9"/>
      <c r="K38" s="8"/>
      <c r="L38" s="8">
        <f>Table1[Quantité]*Table1[Prix Unitaire]</f>
        <v>0</v>
      </c>
      <c r="M38" s="8"/>
      <c r="N38" s="15"/>
      <c r="O38" s="15"/>
    </row>
    <row r="39" spans="1:15">
      <c r="A39" s="59"/>
      <c r="B39" s="7"/>
      <c r="C39" s="7" t="e">
        <f>VLOOKUP(Table1[[#This Row],[Client]],'Liste Client'!$A$2:$J$112,2,FALSE)</f>
        <v>#N/A</v>
      </c>
      <c r="D39" s="37" t="e">
        <f>VLOOKUP(Table1[[#This Row],[Client]],'Liste Client'!$A$2:$J$112,3,FALSE)</f>
        <v>#N/A</v>
      </c>
      <c r="E39" s="7" t="e">
        <f>VLOOKUP(Table1[[#This Row],[Client]],'Liste Client'!$A$2:$J$112,4,FALSE)</f>
        <v>#N/A</v>
      </c>
      <c r="F39" s="7"/>
      <c r="G39" s="7"/>
      <c r="H39" s="7"/>
      <c r="I39" s="8"/>
      <c r="J39" s="9"/>
      <c r="K39" s="8"/>
      <c r="L39" s="8">
        <f>Table1[Quantité]*Table1[Prix Unitaire]</f>
        <v>0</v>
      </c>
      <c r="M39" s="8"/>
      <c r="N39" s="15"/>
      <c r="O39" s="15"/>
    </row>
    <row r="40" spans="1:15">
      <c r="A40" s="59"/>
      <c r="B40" s="7"/>
      <c r="C40" s="7" t="e">
        <f>VLOOKUP(Table1[[#This Row],[Client]],'Liste Client'!$A$2:$J$112,2,FALSE)</f>
        <v>#N/A</v>
      </c>
      <c r="D40" s="37" t="e">
        <f>VLOOKUP(Table1[[#This Row],[Client]],'Liste Client'!$A$2:$J$112,3,FALSE)</f>
        <v>#N/A</v>
      </c>
      <c r="E40" s="7" t="e">
        <f>VLOOKUP(Table1[[#This Row],[Client]],'Liste Client'!$A$2:$J$112,4,FALSE)</f>
        <v>#N/A</v>
      </c>
      <c r="F40" s="7"/>
      <c r="G40" s="7"/>
      <c r="H40" s="7"/>
      <c r="I40" s="8"/>
      <c r="J40" s="9"/>
      <c r="K40" s="8"/>
      <c r="L40" s="8">
        <f>Table1[Quantité]*Table1[Prix Unitaire]</f>
        <v>0</v>
      </c>
      <c r="M40" s="8"/>
      <c r="N40" s="15"/>
      <c r="O40" s="15"/>
    </row>
    <row r="41" spans="1:15">
      <c r="A41" s="59"/>
      <c r="B41" s="7"/>
      <c r="C41" s="7" t="e">
        <f>VLOOKUP(Table1[[#This Row],[Client]],'Liste Client'!$A$2:$J$112,2,FALSE)</f>
        <v>#N/A</v>
      </c>
      <c r="D41" s="37" t="e">
        <f>VLOOKUP(Table1[[#This Row],[Client]],'Liste Client'!$A$2:$J$112,3,FALSE)</f>
        <v>#N/A</v>
      </c>
      <c r="E41" s="7" t="e">
        <f>VLOOKUP(Table1[[#This Row],[Client]],'Liste Client'!$A$2:$J$112,4,FALSE)</f>
        <v>#N/A</v>
      </c>
      <c r="F41" s="7"/>
      <c r="G41" s="7"/>
      <c r="H41" s="7"/>
      <c r="I41" s="8"/>
      <c r="J41" s="9"/>
      <c r="K41" s="8"/>
      <c r="L41" s="8">
        <f>Table1[Quantité]*Table1[Prix Unitaire]</f>
        <v>0</v>
      </c>
      <c r="M41" s="8"/>
      <c r="N41" s="15"/>
      <c r="O41" s="15"/>
    </row>
    <row r="42" spans="1:15">
      <c r="A42" s="59"/>
      <c r="B42" s="7"/>
      <c r="C42" s="7" t="e">
        <f>VLOOKUP(Table1[[#This Row],[Client]],'Liste Client'!$A$2:$J$112,2,FALSE)</f>
        <v>#N/A</v>
      </c>
      <c r="D42" s="37" t="e">
        <f>VLOOKUP(Table1[[#This Row],[Client]],'Liste Client'!$A$2:$J$112,3,FALSE)</f>
        <v>#N/A</v>
      </c>
      <c r="E42" s="7" t="e">
        <f>VLOOKUP(Table1[[#This Row],[Client]],'Liste Client'!$A$2:$J$112,4,FALSE)</f>
        <v>#N/A</v>
      </c>
      <c r="F42" s="7"/>
      <c r="G42" s="7"/>
      <c r="H42" s="7"/>
      <c r="I42" s="8"/>
      <c r="J42" s="9"/>
      <c r="K42" s="8"/>
      <c r="L42" s="8">
        <f>Table1[Quantité]*Table1[Prix Unitaire]</f>
        <v>0</v>
      </c>
      <c r="M42" s="8"/>
      <c r="N42" s="15"/>
      <c r="O42" s="15"/>
    </row>
    <row r="43" spans="1:15">
      <c r="A43" s="59"/>
      <c r="B43" s="7"/>
      <c r="C43" s="7" t="e">
        <f>VLOOKUP(Table1[[#This Row],[Client]],'Liste Client'!$A$2:$J$112,2,FALSE)</f>
        <v>#N/A</v>
      </c>
      <c r="D43" s="37" t="e">
        <f>VLOOKUP(Table1[[#This Row],[Client]],'Liste Client'!$A$2:$J$112,3,FALSE)</f>
        <v>#N/A</v>
      </c>
      <c r="E43" s="7" t="e">
        <f>VLOOKUP(Table1[[#This Row],[Client]],'Liste Client'!$A$2:$J$112,4,FALSE)</f>
        <v>#N/A</v>
      </c>
      <c r="F43" s="7"/>
      <c r="G43" s="7"/>
      <c r="H43" s="7"/>
      <c r="I43" s="8"/>
      <c r="J43" s="9"/>
      <c r="K43" s="8"/>
      <c r="L43" s="8">
        <f>Table1[Quantité]*Table1[Prix Unitaire]</f>
        <v>0</v>
      </c>
      <c r="M43" s="8"/>
      <c r="N43" s="15"/>
      <c r="O43" s="15"/>
    </row>
    <row r="44" spans="1:15">
      <c r="A44" s="59"/>
      <c r="B44" s="7"/>
      <c r="C44" s="7" t="e">
        <f>VLOOKUP(Table1[[#This Row],[Client]],'Liste Client'!$A$2:$J$112,2,FALSE)</f>
        <v>#N/A</v>
      </c>
      <c r="D44" s="37" t="e">
        <f>VLOOKUP(Table1[[#This Row],[Client]],'Liste Client'!$A$2:$J$112,3,FALSE)</f>
        <v>#N/A</v>
      </c>
      <c r="E44" s="7" t="e">
        <f>VLOOKUP(Table1[[#This Row],[Client]],'Liste Client'!$A$2:$J$112,4,FALSE)</f>
        <v>#N/A</v>
      </c>
      <c r="F44" s="7"/>
      <c r="G44" s="7"/>
      <c r="H44" s="7"/>
      <c r="I44" s="8"/>
      <c r="J44" s="9"/>
      <c r="K44" s="8"/>
      <c r="L44" s="8">
        <f>Table1[Quantité]*Table1[Prix Unitaire]</f>
        <v>0</v>
      </c>
      <c r="M44" s="8"/>
      <c r="N44" s="15"/>
      <c r="O44" s="15"/>
    </row>
    <row r="45" spans="1:15">
      <c r="A45" s="59"/>
      <c r="B45" s="7"/>
      <c r="C45" s="7" t="e">
        <f>VLOOKUP(Table1[[#This Row],[Client]],'Liste Client'!$A$2:$J$112,2,FALSE)</f>
        <v>#N/A</v>
      </c>
      <c r="D45" s="37" t="e">
        <f>VLOOKUP(Table1[[#This Row],[Client]],'Liste Client'!$A$2:$J$112,3,FALSE)</f>
        <v>#N/A</v>
      </c>
      <c r="E45" s="7" t="e">
        <f>VLOOKUP(Table1[[#This Row],[Client]],'Liste Client'!$A$2:$J$112,4,FALSE)</f>
        <v>#N/A</v>
      </c>
      <c r="F45" s="7"/>
      <c r="G45" s="7"/>
      <c r="H45" s="7"/>
      <c r="I45" s="8"/>
      <c r="J45" s="9"/>
      <c r="K45" s="8"/>
      <c r="L45" s="8">
        <f>Table1[Quantité]*Table1[Prix Unitaire]</f>
        <v>0</v>
      </c>
      <c r="M45" s="8"/>
      <c r="N45" s="15"/>
      <c r="O45" s="15"/>
    </row>
    <row r="46" spans="1:15">
      <c r="A46" s="59"/>
      <c r="B46" s="7"/>
      <c r="C46" s="7" t="e">
        <f>VLOOKUP(Table1[[#This Row],[Client]],'Liste Client'!$A$2:$J$112,2,FALSE)</f>
        <v>#N/A</v>
      </c>
      <c r="D46" s="37" t="e">
        <f>VLOOKUP(Table1[[#This Row],[Client]],'Liste Client'!$A$2:$J$112,3,FALSE)</f>
        <v>#N/A</v>
      </c>
      <c r="E46" s="7" t="e">
        <f>VLOOKUP(Table1[[#This Row],[Client]],'Liste Client'!$A$2:$J$112,4,FALSE)</f>
        <v>#N/A</v>
      </c>
      <c r="F46" s="7"/>
      <c r="G46" s="7"/>
      <c r="H46" s="7"/>
      <c r="I46" s="8"/>
      <c r="J46" s="9"/>
      <c r="K46" s="8"/>
      <c r="L46" s="8">
        <f>Table1[Quantité]*Table1[Prix Unitaire]</f>
        <v>0</v>
      </c>
      <c r="M46" s="8"/>
      <c r="N46" s="15"/>
      <c r="O46" s="15"/>
    </row>
    <row r="47" spans="1:15">
      <c r="A47" s="59"/>
      <c r="B47" s="7"/>
      <c r="C47" s="7" t="e">
        <f>VLOOKUP(Table1[[#This Row],[Client]],'Liste Client'!$A$2:$J$112,2,FALSE)</f>
        <v>#N/A</v>
      </c>
      <c r="D47" s="37" t="e">
        <f>VLOOKUP(Table1[[#This Row],[Client]],'Liste Client'!$A$2:$J$112,3,FALSE)</f>
        <v>#N/A</v>
      </c>
      <c r="E47" s="7" t="e">
        <f>VLOOKUP(Table1[[#This Row],[Client]],'Liste Client'!$A$2:$J$112,4,FALSE)</f>
        <v>#N/A</v>
      </c>
      <c r="F47" s="7"/>
      <c r="G47" s="7"/>
      <c r="H47" s="7"/>
      <c r="I47" s="8"/>
      <c r="J47" s="9"/>
      <c r="K47" s="8"/>
      <c r="L47" s="8">
        <f>Table1[Quantité]*Table1[Prix Unitaire]</f>
        <v>0</v>
      </c>
      <c r="M47" s="8"/>
      <c r="N47" s="15"/>
      <c r="O47" s="15"/>
    </row>
    <row r="48" spans="1:15">
      <c r="A48" s="59"/>
      <c r="B48" s="7"/>
      <c r="C48" s="7" t="e">
        <f>VLOOKUP(Table1[[#This Row],[Client]],'Liste Client'!$A$2:$J$112,2,FALSE)</f>
        <v>#N/A</v>
      </c>
      <c r="D48" s="37" t="e">
        <f>VLOOKUP(Table1[[#This Row],[Client]],'Liste Client'!$A$2:$J$112,3,FALSE)</f>
        <v>#N/A</v>
      </c>
      <c r="E48" s="7" t="e">
        <f>VLOOKUP(Table1[[#This Row],[Client]],'Liste Client'!$A$2:$J$112,4,FALSE)</f>
        <v>#N/A</v>
      </c>
      <c r="F48" s="7"/>
      <c r="G48" s="7"/>
      <c r="H48" s="7"/>
      <c r="I48" s="8"/>
      <c r="J48" s="9"/>
      <c r="K48" s="8"/>
      <c r="L48" s="8">
        <f>Table1[Quantité]*Table1[Prix Unitaire]</f>
        <v>0</v>
      </c>
      <c r="M48" s="8"/>
      <c r="N48" s="15"/>
      <c r="O48" s="15"/>
    </row>
    <row r="49" spans="1:15">
      <c r="A49" s="59"/>
      <c r="B49" s="7"/>
      <c r="C49" s="7" t="e">
        <f>VLOOKUP(Table1[[#This Row],[Client]],'Liste Client'!$A$2:$J$112,2,FALSE)</f>
        <v>#N/A</v>
      </c>
      <c r="D49" s="37" t="e">
        <f>VLOOKUP(Table1[[#This Row],[Client]],'Liste Client'!$A$2:$J$112,3,FALSE)</f>
        <v>#N/A</v>
      </c>
      <c r="E49" s="7" t="e">
        <f>VLOOKUP(Table1[[#This Row],[Client]],'Liste Client'!$A$2:$J$112,4,FALSE)</f>
        <v>#N/A</v>
      </c>
      <c r="F49" s="7"/>
      <c r="G49" s="7"/>
      <c r="H49" s="7"/>
      <c r="I49" s="8"/>
      <c r="J49" s="9"/>
      <c r="K49" s="8"/>
      <c r="L49" s="8">
        <f>Table1[Quantité]*Table1[Prix Unitaire]</f>
        <v>0</v>
      </c>
      <c r="M49" s="8"/>
      <c r="N49" s="15"/>
      <c r="O49" s="15"/>
    </row>
    <row r="50" spans="1:15">
      <c r="A50" s="59"/>
      <c r="B50" s="7"/>
      <c r="C50" s="7" t="e">
        <f>VLOOKUP(Table1[[#This Row],[Client]],'Liste Client'!$A$2:$J$112,2,FALSE)</f>
        <v>#N/A</v>
      </c>
      <c r="D50" s="37" t="e">
        <f>VLOOKUP(Table1[[#This Row],[Client]],'Liste Client'!$A$2:$J$112,3,FALSE)</f>
        <v>#N/A</v>
      </c>
      <c r="E50" s="7" t="e">
        <f>VLOOKUP(Table1[[#This Row],[Client]],'Liste Client'!$A$2:$J$112,4,FALSE)</f>
        <v>#N/A</v>
      </c>
      <c r="F50" s="7"/>
      <c r="G50" s="7"/>
      <c r="H50" s="7"/>
      <c r="I50" s="8"/>
      <c r="J50" s="9"/>
      <c r="K50" s="8"/>
      <c r="L50" s="8">
        <f>Table1[Quantité]*Table1[Prix Unitaire]</f>
        <v>0</v>
      </c>
      <c r="M50" s="8"/>
      <c r="N50" s="15"/>
      <c r="O50" s="15"/>
    </row>
    <row r="51" spans="1:15">
      <c r="A51" s="59"/>
      <c r="B51" s="7"/>
      <c r="C51" s="7" t="e">
        <f>VLOOKUP(Table1[[#This Row],[Client]],'Liste Client'!$A$2:$J$112,2,FALSE)</f>
        <v>#N/A</v>
      </c>
      <c r="D51" s="37" t="e">
        <f>VLOOKUP(Table1[[#This Row],[Client]],'Liste Client'!$A$2:$J$112,3,FALSE)</f>
        <v>#N/A</v>
      </c>
      <c r="E51" s="7" t="e">
        <f>VLOOKUP(Table1[[#This Row],[Client]],'Liste Client'!$A$2:$J$112,4,FALSE)</f>
        <v>#N/A</v>
      </c>
      <c r="F51" s="7"/>
      <c r="G51" s="7"/>
      <c r="H51" s="7"/>
      <c r="I51" s="8"/>
      <c r="J51" s="9"/>
      <c r="K51" s="8"/>
      <c r="L51" s="8">
        <f>Table1[Quantité]*Table1[Prix Unitaire]</f>
        <v>0</v>
      </c>
      <c r="M51" s="8"/>
      <c r="N51" s="15"/>
      <c r="O51" s="15"/>
    </row>
    <row r="52" spans="1:15">
      <c r="A52" s="59"/>
      <c r="B52" s="7"/>
      <c r="C52" s="7" t="e">
        <f>VLOOKUP(Table1[[#This Row],[Client]],'Liste Client'!$A$2:$J$112,2,FALSE)</f>
        <v>#N/A</v>
      </c>
      <c r="D52" s="37" t="e">
        <f>VLOOKUP(Table1[[#This Row],[Client]],'Liste Client'!$A$2:$J$112,3,FALSE)</f>
        <v>#N/A</v>
      </c>
      <c r="E52" s="7" t="e">
        <f>VLOOKUP(Table1[[#This Row],[Client]],'Liste Client'!$A$2:$J$112,4,FALSE)</f>
        <v>#N/A</v>
      </c>
      <c r="F52" s="7"/>
      <c r="G52" s="7"/>
      <c r="H52" s="7"/>
      <c r="I52" s="8"/>
      <c r="J52" s="9"/>
      <c r="K52" s="8"/>
      <c r="L52" s="8">
        <f>Table1[Quantité]*Table1[Prix Unitaire]</f>
        <v>0</v>
      </c>
      <c r="M52" s="8"/>
      <c r="N52" s="15"/>
      <c r="O52" s="15"/>
    </row>
    <row r="53" spans="1:15">
      <c r="A53" s="59"/>
      <c r="B53" s="7"/>
      <c r="C53" s="7" t="e">
        <f>VLOOKUP(Table1[[#This Row],[Client]],'Liste Client'!$A$2:$J$112,2,FALSE)</f>
        <v>#N/A</v>
      </c>
      <c r="D53" s="37" t="e">
        <f>VLOOKUP(Table1[[#This Row],[Client]],'Liste Client'!$A$2:$J$112,3,FALSE)</f>
        <v>#N/A</v>
      </c>
      <c r="E53" s="7" t="e">
        <f>VLOOKUP(Table1[[#This Row],[Client]],'Liste Client'!$A$2:$J$112,4,FALSE)</f>
        <v>#N/A</v>
      </c>
      <c r="F53" s="7"/>
      <c r="G53" s="7"/>
      <c r="H53" s="7"/>
      <c r="I53" s="8"/>
      <c r="J53" s="9"/>
      <c r="K53" s="8"/>
      <c r="L53" s="8">
        <f>Table1[Quantité]*Table1[Prix Unitaire]</f>
        <v>0</v>
      </c>
      <c r="M53" s="8"/>
      <c r="N53" s="15"/>
      <c r="O53" s="15"/>
    </row>
    <row r="54" spans="1:15">
      <c r="A54" s="59"/>
      <c r="B54" s="7"/>
      <c r="C54" s="7" t="e">
        <f>VLOOKUP(Table1[[#This Row],[Client]],'Liste Client'!$A$2:$J$112,2,FALSE)</f>
        <v>#N/A</v>
      </c>
      <c r="D54" s="37" t="e">
        <f>VLOOKUP(Table1[[#This Row],[Client]],'Liste Client'!$A$2:$J$112,3,FALSE)</f>
        <v>#N/A</v>
      </c>
      <c r="E54" s="7" t="e">
        <f>VLOOKUP(Table1[[#This Row],[Client]],'Liste Client'!$A$2:$J$112,4,FALSE)</f>
        <v>#N/A</v>
      </c>
      <c r="F54" s="7"/>
      <c r="G54" s="7"/>
      <c r="H54" s="7"/>
      <c r="I54" s="8"/>
      <c r="J54" s="9"/>
      <c r="K54" s="8"/>
      <c r="L54" s="8">
        <f>Table1[Quantité]*Table1[Prix Unitaire]</f>
        <v>0</v>
      </c>
      <c r="M54" s="8"/>
      <c r="N54" s="15"/>
      <c r="O54" s="15"/>
    </row>
    <row r="55" spans="1:15">
      <c r="A55" s="59"/>
      <c r="B55" s="7"/>
      <c r="C55" s="7" t="e">
        <f>VLOOKUP(Table1[[#This Row],[Client]],'Liste Client'!$A$2:$J$112,2,FALSE)</f>
        <v>#N/A</v>
      </c>
      <c r="D55" s="37" t="e">
        <f>VLOOKUP(Table1[[#This Row],[Client]],'Liste Client'!$A$2:$J$112,3,FALSE)</f>
        <v>#N/A</v>
      </c>
      <c r="E55" s="7" t="e">
        <f>VLOOKUP(Table1[[#This Row],[Client]],'Liste Client'!$A$2:$J$112,4,FALSE)</f>
        <v>#N/A</v>
      </c>
      <c r="F55" s="7"/>
      <c r="G55" s="7"/>
      <c r="H55" s="7"/>
      <c r="I55" s="8"/>
      <c r="J55" s="9"/>
      <c r="K55" s="8"/>
      <c r="L55" s="8">
        <f>Table1[Quantité]*Table1[Prix Unitaire]</f>
        <v>0</v>
      </c>
      <c r="M55" s="8"/>
      <c r="N55" s="15"/>
      <c r="O55" s="15"/>
    </row>
    <row r="56" spans="1:15">
      <c r="A56" s="59"/>
      <c r="B56" s="7"/>
      <c r="C56" s="7" t="e">
        <f>VLOOKUP(Table1[[#This Row],[Client]],'Liste Client'!$A$2:$J$112,2,FALSE)</f>
        <v>#N/A</v>
      </c>
      <c r="D56" s="37" t="e">
        <f>VLOOKUP(Table1[[#This Row],[Client]],'Liste Client'!$A$2:$J$112,3,FALSE)</f>
        <v>#N/A</v>
      </c>
      <c r="E56" s="7" t="e">
        <f>VLOOKUP(Table1[[#This Row],[Client]],'Liste Client'!$A$2:$J$112,4,FALSE)</f>
        <v>#N/A</v>
      </c>
      <c r="F56" s="7"/>
      <c r="G56" s="7"/>
      <c r="H56" s="7"/>
      <c r="I56" s="8"/>
      <c r="J56" s="9"/>
      <c r="K56" s="8"/>
      <c r="L56" s="8">
        <f>Table1[Quantité]*Table1[Prix Unitaire]</f>
        <v>0</v>
      </c>
      <c r="M56" s="8"/>
      <c r="N56" s="15"/>
      <c r="O56" s="15"/>
    </row>
    <row r="57" spans="1:15">
      <c r="A57" s="59"/>
      <c r="B57" s="7"/>
      <c r="C57" s="7" t="e">
        <f>VLOOKUP(Table1[[#This Row],[Client]],'Liste Client'!$A$2:$J$112,2,FALSE)</f>
        <v>#N/A</v>
      </c>
      <c r="D57" s="37" t="e">
        <f>VLOOKUP(Table1[[#This Row],[Client]],'Liste Client'!$A$2:$J$112,3,FALSE)</f>
        <v>#N/A</v>
      </c>
      <c r="E57" s="7" t="e">
        <f>VLOOKUP(Table1[[#This Row],[Client]],'Liste Client'!$A$2:$J$112,4,FALSE)</f>
        <v>#N/A</v>
      </c>
      <c r="F57" s="7"/>
      <c r="G57" s="7"/>
      <c r="H57" s="7"/>
      <c r="I57" s="8"/>
      <c r="J57" s="9"/>
      <c r="K57" s="8"/>
      <c r="L57" s="8">
        <f>Table1[Quantité]*Table1[Prix Unitaire]</f>
        <v>0</v>
      </c>
      <c r="M57" s="8"/>
      <c r="N57" s="15"/>
      <c r="O57" s="15"/>
    </row>
    <row r="58" spans="1:15">
      <c r="A58" s="59"/>
      <c r="B58" s="7"/>
      <c r="C58" s="7" t="e">
        <f>VLOOKUP(Table1[[#This Row],[Client]],'Liste Client'!$A$2:$J$112,2,FALSE)</f>
        <v>#N/A</v>
      </c>
      <c r="D58" s="37" t="e">
        <f>VLOOKUP(Table1[[#This Row],[Client]],'Liste Client'!$A$2:$J$112,3,FALSE)</f>
        <v>#N/A</v>
      </c>
      <c r="E58" s="7" t="e">
        <f>VLOOKUP(Table1[[#This Row],[Client]],'Liste Client'!$A$2:$J$112,4,FALSE)</f>
        <v>#N/A</v>
      </c>
      <c r="F58" s="7"/>
      <c r="G58" s="7"/>
      <c r="H58" s="7"/>
      <c r="I58" s="8"/>
      <c r="J58" s="9"/>
      <c r="K58" s="8"/>
      <c r="L58" s="8">
        <f>Table1[Quantité]*Table1[Prix Unitaire]</f>
        <v>0</v>
      </c>
      <c r="M58" s="8"/>
      <c r="N58" s="15"/>
      <c r="O58" s="15"/>
    </row>
    <row r="59" spans="1:15">
      <c r="A59" s="60"/>
      <c r="B59" s="10"/>
      <c r="C59" s="7" t="e">
        <f>VLOOKUP(Table1[[#This Row],[Client]],'Liste Client'!$A$2:$J$112,2,FALSE)</f>
        <v>#N/A</v>
      </c>
      <c r="D59" s="37" t="e">
        <f>VLOOKUP(Table1[[#This Row],[Client]],'Liste Client'!$A$2:$J$112,3,FALSE)</f>
        <v>#N/A</v>
      </c>
      <c r="E59" s="7" t="e">
        <f>VLOOKUP(Table1[[#This Row],[Client]],'Liste Client'!$A$2:$J$112,4,FALSE)</f>
        <v>#N/A</v>
      </c>
      <c r="F59" s="10"/>
      <c r="G59" s="10"/>
      <c r="H59" s="10"/>
      <c r="I59" s="11"/>
      <c r="J59" s="12"/>
      <c r="K59" s="11"/>
      <c r="L59" s="8">
        <f>Table1[Quantité]*Table1[Prix Unitaire]</f>
        <v>0</v>
      </c>
      <c r="M59" s="8"/>
      <c r="N59" s="15"/>
      <c r="O59" s="15"/>
    </row>
  </sheetData>
  <phoneticPr fontId="3" type="noConversion"/>
  <dataValidations count="1">
    <dataValidation type="list" allowBlank="1" showInputMessage="1" showErrorMessage="1" sqref="M2:M59">
      <formula1>$T$2:$T$8</formula1>
    </dataValidation>
  </dataValidations>
  <pageMargins left="0.25" right="0.25" top="0.52018518518518519" bottom="0.75" header="0.3" footer="0.3"/>
  <pageSetup paperSize="9" scale="58" fitToHeight="2" orientation="landscape" horizontalDpi="4294967292" verticalDpi="4294967292"/>
  <tableParts count="5">
    <tablePart r:id="rId1"/>
    <tablePart r:id="rId2"/>
    <tablePart r:id="rId3"/>
    <tablePart r:id="rId4"/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Client'!$A$2:$A$4</xm:f>
          </x14:formula1>
          <xm:sqref>B2:B59</xm:sqref>
        </x14:dataValidation>
      </x14:dataValidations>
    </ext>
    <ext xmlns:mx="http://schemas.microsoft.com/office/mac/excel/2008/main" uri="{64002731-A6B0-56B0-2670-7721B7C09600}">
      <mx:PLV Mode="1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9" tint="-0.249977111117893"/>
    <pageSetUpPr fitToPage="1"/>
  </sheetPr>
  <dimension ref="A1:H57"/>
  <sheetViews>
    <sheetView view="pageLayout" topLeftCell="A16" zoomScale="97" workbookViewId="0">
      <selection activeCell="E53" sqref="E53"/>
    </sheetView>
  </sheetViews>
  <sheetFormatPr baseColWidth="10" defaultRowHeight="11" x14ac:dyDescent="0"/>
  <cols>
    <col min="1" max="1" width="10.83203125" style="19"/>
    <col min="2" max="2" width="14.6640625" style="19" bestFit="1" customWidth="1"/>
    <col min="3" max="3" width="10.83203125" style="19"/>
    <col min="4" max="4" width="14.6640625" style="19" bestFit="1" customWidth="1"/>
    <col min="5" max="16384" width="10.83203125" style="19"/>
  </cols>
  <sheetData>
    <row r="1" spans="1:8" ht="110" customHeight="1"/>
    <row r="2" spans="1:8">
      <c r="A2" s="38" t="s">
        <v>78</v>
      </c>
      <c r="B2" s="38"/>
      <c r="C2" s="38"/>
      <c r="D2" s="25"/>
      <c r="F2" s="39" t="s">
        <v>22</v>
      </c>
      <c r="G2" s="39"/>
      <c r="H2" s="39"/>
    </row>
    <row r="3" spans="1:8">
      <c r="A3" s="38" t="s">
        <v>79</v>
      </c>
      <c r="B3" s="38"/>
      <c r="C3" s="38"/>
      <c r="D3" s="25"/>
      <c r="F3" s="39" t="s">
        <v>23</v>
      </c>
      <c r="G3" s="39"/>
      <c r="H3" s="39"/>
    </row>
    <row r="4" spans="1:8">
      <c r="A4" s="38" t="s">
        <v>80</v>
      </c>
      <c r="B4" s="38"/>
      <c r="C4" s="38"/>
      <c r="D4" s="25"/>
      <c r="F4" s="39" t="s">
        <v>24</v>
      </c>
      <c r="G4" s="39"/>
      <c r="H4" s="39"/>
    </row>
    <row r="5" spans="1:8">
      <c r="A5" s="38" t="s">
        <v>81</v>
      </c>
      <c r="B5" s="38"/>
      <c r="C5" s="38"/>
      <c r="D5" s="25"/>
      <c r="E5" s="25"/>
      <c r="F5" s="25"/>
      <c r="G5" s="25"/>
    </row>
    <row r="6" spans="1:8" ht="12">
      <c r="A6" s="38" t="s">
        <v>82</v>
      </c>
      <c r="B6" s="38"/>
      <c r="C6" s="38"/>
      <c r="D6" s="38"/>
      <c r="E6" s="26"/>
      <c r="F6" s="29" t="str">
        <f>VLOOKUP($A$13,Tableau!$A$2:$L$10,2,FALSE)</f>
        <v>Entreprise 1</v>
      </c>
      <c r="G6" s="29"/>
      <c r="H6" s="29"/>
    </row>
    <row r="7" spans="1:8">
      <c r="A7" s="40" t="s">
        <v>83</v>
      </c>
      <c r="B7" s="40"/>
      <c r="C7" s="40"/>
      <c r="D7" s="26"/>
      <c r="E7" s="26"/>
      <c r="F7" s="29" t="str">
        <f>VLOOKUP($A$13,Tableau!$A$2:$L$10,3,FALSE)</f>
        <v>Adresse 1</v>
      </c>
      <c r="G7" s="29"/>
      <c r="H7" s="29"/>
    </row>
    <row r="8" spans="1:8">
      <c r="A8" s="38" t="s">
        <v>84</v>
      </c>
      <c r="B8" s="38"/>
      <c r="C8" s="38"/>
      <c r="D8" s="25"/>
      <c r="E8" s="26"/>
      <c r="F8" s="61">
        <f>VLOOKUP($A$13,Tableau!$A$2:$L$10,4,FALSE)</f>
        <v>1000</v>
      </c>
      <c r="G8" s="29" t="str">
        <f>VLOOKUP($A$13,Tableau!$A$2:$L$10,5,FALSE)</f>
        <v>Ville 1</v>
      </c>
      <c r="H8" s="29"/>
    </row>
    <row r="12" spans="1:8">
      <c r="A12" s="41" t="s">
        <v>32</v>
      </c>
      <c r="B12" s="41"/>
      <c r="C12" s="41" t="s">
        <v>25</v>
      </c>
      <c r="D12" s="41"/>
      <c r="E12" s="41" t="s">
        <v>26</v>
      </c>
      <c r="F12" s="41"/>
    </row>
    <row r="13" spans="1:8">
      <c r="A13" s="58">
        <v>1</v>
      </c>
      <c r="B13" s="58"/>
      <c r="C13" s="45"/>
      <c r="D13" s="45"/>
      <c r="E13" s="45"/>
      <c r="F13" s="45"/>
    </row>
    <row r="15" spans="1:8">
      <c r="B15" s="20" t="s">
        <v>12</v>
      </c>
      <c r="C15" s="19">
        <v>1</v>
      </c>
      <c r="E15" s="20" t="s">
        <v>9</v>
      </c>
      <c r="F15" s="21">
        <f ca="1">TODAY()</f>
        <v>42694</v>
      </c>
    </row>
    <row r="17" spans="1:7" ht="23">
      <c r="A17" s="17" t="s">
        <v>10</v>
      </c>
      <c r="B17" s="46" t="s">
        <v>4</v>
      </c>
      <c r="C17" s="47"/>
      <c r="D17" s="47"/>
      <c r="E17" s="48"/>
      <c r="F17" s="18" t="s">
        <v>33</v>
      </c>
      <c r="G17" s="18" t="s">
        <v>34</v>
      </c>
    </row>
    <row r="18" spans="1:7">
      <c r="A18" s="30" t="str">
        <f>IF(ROW(Table1[Quantité])&gt;COUNTIF(Tableau!A2:L59,"+A13"),"",INDEX(Tableau!A2:L59,SMALL(IF((LEFT(Tableau!A2:L59)="+A13")*ROW(Tableau!A2:L59)&gt;0,(LEFT(Tableau!A2:L59,4)="+A13")*ROW(Tableau!A2:L59)),ROW(Table1[Quantité]))))</f>
        <v/>
      </c>
      <c r="B18" s="49"/>
      <c r="C18" s="49"/>
      <c r="D18" s="49"/>
      <c r="E18" s="49"/>
      <c r="F18" s="64"/>
      <c r="G18" s="64"/>
    </row>
    <row r="19" spans="1:7" ht="15">
      <c r="A19" s="27"/>
      <c r="B19" s="42"/>
      <c r="C19" s="43"/>
      <c r="D19" s="43"/>
      <c r="E19" s="44"/>
      <c r="F19" s="65"/>
      <c r="G19" s="65"/>
    </row>
    <row r="20" spans="1:7" ht="15">
      <c r="A20" s="27"/>
      <c r="B20" s="42"/>
      <c r="C20" s="43"/>
      <c r="D20" s="43"/>
      <c r="E20" s="44"/>
      <c r="F20" s="65"/>
      <c r="G20" s="65"/>
    </row>
    <row r="21" spans="1:7" ht="15">
      <c r="A21" s="27"/>
      <c r="B21" s="42"/>
      <c r="C21" s="43"/>
      <c r="D21" s="43"/>
      <c r="E21" s="44"/>
      <c r="F21" s="65"/>
      <c r="G21" s="65"/>
    </row>
    <row r="22" spans="1:7" ht="15">
      <c r="A22" s="27"/>
      <c r="B22" s="42"/>
      <c r="C22" s="43"/>
      <c r="D22" s="43"/>
      <c r="E22" s="44"/>
      <c r="F22" s="65"/>
      <c r="G22" s="65"/>
    </row>
    <row r="23" spans="1:7" ht="15">
      <c r="A23" s="27"/>
      <c r="B23" s="42"/>
      <c r="C23" s="43"/>
      <c r="D23" s="43"/>
      <c r="E23" s="44"/>
      <c r="F23" s="65"/>
      <c r="G23" s="65"/>
    </row>
    <row r="24" spans="1:7" ht="15">
      <c r="A24" s="27"/>
      <c r="B24" s="42"/>
      <c r="C24" s="43"/>
      <c r="D24" s="43"/>
      <c r="E24" s="44"/>
      <c r="F24" s="65"/>
      <c r="G24" s="65"/>
    </row>
    <row r="25" spans="1:7" ht="15">
      <c r="A25" s="27"/>
      <c r="B25" s="42"/>
      <c r="C25" s="43"/>
      <c r="D25" s="43"/>
      <c r="E25" s="44"/>
      <c r="F25" s="65"/>
      <c r="G25" s="65"/>
    </row>
    <row r="26" spans="1:7" ht="15">
      <c r="A26" s="27"/>
      <c r="B26" s="42"/>
      <c r="C26" s="43"/>
      <c r="D26" s="43"/>
      <c r="E26" s="44"/>
      <c r="F26" s="65"/>
      <c r="G26" s="65"/>
    </row>
    <row r="27" spans="1:7" ht="15">
      <c r="A27" s="27"/>
      <c r="B27" s="42"/>
      <c r="C27" s="43"/>
      <c r="D27" s="43"/>
      <c r="E27" s="44"/>
      <c r="F27" s="65"/>
      <c r="G27" s="65"/>
    </row>
    <row r="28" spans="1:7" ht="15">
      <c r="A28" s="27"/>
      <c r="B28" s="42"/>
      <c r="C28" s="43"/>
      <c r="D28" s="43"/>
      <c r="E28" s="44"/>
      <c r="F28" s="65"/>
      <c r="G28" s="65"/>
    </row>
    <row r="29" spans="1:7" ht="15">
      <c r="A29" s="27"/>
      <c r="B29" s="42"/>
      <c r="C29" s="43"/>
      <c r="D29" s="43"/>
      <c r="E29" s="44"/>
      <c r="F29" s="65"/>
      <c r="G29" s="65"/>
    </row>
    <row r="30" spans="1:7" ht="15">
      <c r="A30" s="27"/>
      <c r="B30" s="42"/>
      <c r="C30" s="43"/>
      <c r="D30" s="43"/>
      <c r="E30" s="44"/>
      <c r="F30" s="65"/>
      <c r="G30" s="65"/>
    </row>
    <row r="31" spans="1:7" ht="15">
      <c r="A31" s="27"/>
      <c r="B31" s="42"/>
      <c r="C31" s="43"/>
      <c r="D31" s="43"/>
      <c r="E31" s="44"/>
      <c r="F31" s="65"/>
      <c r="G31" s="65"/>
    </row>
    <row r="32" spans="1:7" ht="15">
      <c r="A32" s="27"/>
      <c r="B32" s="42"/>
      <c r="C32" s="43"/>
      <c r="D32" s="43"/>
      <c r="E32" s="44"/>
      <c r="F32" s="65"/>
      <c r="G32" s="65"/>
    </row>
    <row r="33" spans="1:7" ht="15">
      <c r="A33" s="27"/>
      <c r="B33" s="42"/>
      <c r="C33" s="43"/>
      <c r="D33" s="43"/>
      <c r="E33" s="44"/>
      <c r="F33" s="65"/>
      <c r="G33" s="65"/>
    </row>
    <row r="34" spans="1:7">
      <c r="A34" s="23"/>
      <c r="B34" s="50"/>
      <c r="C34" s="51"/>
      <c r="D34" s="51"/>
      <c r="E34" s="52"/>
      <c r="F34" s="64"/>
      <c r="G34" s="64"/>
    </row>
    <row r="35" spans="1:7">
      <c r="A35" s="23"/>
      <c r="B35" s="50"/>
      <c r="C35" s="51"/>
      <c r="D35" s="51"/>
      <c r="E35" s="52"/>
      <c r="F35" s="64"/>
      <c r="G35" s="64"/>
    </row>
    <row r="36" spans="1:7">
      <c r="A36" s="23"/>
      <c r="B36" s="50"/>
      <c r="C36" s="51"/>
      <c r="D36" s="51"/>
      <c r="E36" s="52"/>
      <c r="F36" s="64"/>
      <c r="G36" s="64"/>
    </row>
    <row r="37" spans="1:7">
      <c r="A37" s="23"/>
      <c r="B37" s="50"/>
      <c r="C37" s="51"/>
      <c r="D37" s="51"/>
      <c r="E37" s="52"/>
      <c r="F37" s="64"/>
      <c r="G37" s="64"/>
    </row>
    <row r="38" spans="1:7">
      <c r="A38" s="23"/>
      <c r="B38" s="50"/>
      <c r="C38" s="51"/>
      <c r="D38" s="51"/>
      <c r="E38" s="52"/>
      <c r="F38" s="64"/>
      <c r="G38" s="64"/>
    </row>
    <row r="39" spans="1:7">
      <c r="A39" s="23"/>
      <c r="B39" s="50"/>
      <c r="C39" s="51"/>
      <c r="D39" s="51"/>
      <c r="E39" s="52"/>
      <c r="F39" s="64"/>
      <c r="G39" s="64"/>
    </row>
    <row r="40" spans="1:7">
      <c r="A40" s="23"/>
      <c r="B40" s="50"/>
      <c r="C40" s="51"/>
      <c r="D40" s="51"/>
      <c r="E40" s="52"/>
      <c r="F40" s="64"/>
      <c r="G40" s="64"/>
    </row>
    <row r="41" spans="1:7">
      <c r="A41" s="23"/>
      <c r="B41" s="50"/>
      <c r="C41" s="51"/>
      <c r="D41" s="51"/>
      <c r="E41" s="52"/>
      <c r="F41" s="64"/>
      <c r="G41" s="64"/>
    </row>
    <row r="42" spans="1:7">
      <c r="A42" s="23"/>
      <c r="B42" s="50"/>
      <c r="C42" s="51"/>
      <c r="D42" s="51"/>
      <c r="E42" s="52"/>
      <c r="F42" s="64"/>
      <c r="G42" s="64"/>
    </row>
    <row r="43" spans="1:7">
      <c r="A43" s="23"/>
      <c r="B43" s="50"/>
      <c r="C43" s="51"/>
      <c r="D43" s="51"/>
      <c r="E43" s="52"/>
      <c r="F43" s="64"/>
      <c r="G43" s="64"/>
    </row>
    <row r="44" spans="1:7">
      <c r="A44" s="23"/>
      <c r="B44" s="50"/>
      <c r="C44" s="51"/>
      <c r="D44" s="51"/>
      <c r="E44" s="52"/>
      <c r="F44" s="64"/>
      <c r="G44" s="64"/>
    </row>
    <row r="45" spans="1:7">
      <c r="A45" s="23"/>
      <c r="B45" s="50"/>
      <c r="C45" s="51"/>
      <c r="D45" s="51"/>
      <c r="E45" s="52"/>
      <c r="F45" s="64"/>
      <c r="G45" s="64"/>
    </row>
    <row r="46" spans="1:7">
      <c r="A46" s="23"/>
      <c r="B46" s="50"/>
      <c r="C46" s="51"/>
      <c r="D46" s="51"/>
      <c r="E46" s="52"/>
      <c r="F46" s="64"/>
      <c r="G46" s="64"/>
    </row>
    <row r="47" spans="1:7">
      <c r="A47" s="23"/>
      <c r="B47" s="50"/>
      <c r="C47" s="51"/>
      <c r="D47" s="51"/>
      <c r="E47" s="52"/>
      <c r="F47" s="64"/>
      <c r="G47" s="64"/>
    </row>
    <row r="48" spans="1:7">
      <c r="A48" s="23"/>
      <c r="B48" s="50"/>
      <c r="C48" s="51"/>
      <c r="D48" s="51"/>
      <c r="E48" s="52"/>
      <c r="F48" s="64"/>
      <c r="G48" s="64"/>
    </row>
    <row r="49" spans="1:7">
      <c r="A49" s="23"/>
      <c r="B49" s="50"/>
      <c r="C49" s="51"/>
      <c r="D49" s="51"/>
      <c r="E49" s="52"/>
      <c r="F49" s="64"/>
      <c r="G49" s="64"/>
    </row>
    <row r="50" spans="1:7">
      <c r="A50" s="23"/>
      <c r="B50" s="50"/>
      <c r="C50" s="51"/>
      <c r="D50" s="51"/>
      <c r="E50" s="52"/>
      <c r="F50" s="64"/>
      <c r="G50" s="64"/>
    </row>
    <row r="51" spans="1:7">
      <c r="A51" s="24"/>
      <c r="B51" s="54"/>
      <c r="C51" s="55"/>
      <c r="D51" s="55"/>
      <c r="E51" s="56"/>
      <c r="F51" s="66"/>
      <c r="G51" s="66"/>
    </row>
    <row r="52" spans="1:7">
      <c r="C52" s="28" t="s">
        <v>36</v>
      </c>
      <c r="D52" s="28" t="s">
        <v>38</v>
      </c>
      <c r="E52" s="28" t="s">
        <v>37</v>
      </c>
      <c r="F52" s="57" t="s">
        <v>35</v>
      </c>
      <c r="G52" s="57"/>
    </row>
    <row r="53" spans="1:7">
      <c r="C53" s="66">
        <f>SUM(G18:G51)</f>
        <v>0</v>
      </c>
      <c r="D53" s="24"/>
      <c r="E53" s="66">
        <f>C53*D53</f>
        <v>0</v>
      </c>
      <c r="F53" s="67">
        <f>C53+E53</f>
        <v>0</v>
      </c>
      <c r="G53" s="68"/>
    </row>
    <row r="55" spans="1:7">
      <c r="D55" s="53" t="s">
        <v>39</v>
      </c>
      <c r="E55" s="53"/>
      <c r="F55" s="45"/>
      <c r="G55" s="45"/>
    </row>
    <row r="56" spans="1:7">
      <c r="D56" s="53" t="s">
        <v>40</v>
      </c>
      <c r="E56" s="53"/>
      <c r="F56" s="45"/>
      <c r="G56" s="45"/>
    </row>
    <row r="57" spans="1:7">
      <c r="D57" s="53" t="s">
        <v>41</v>
      </c>
      <c r="E57" s="53"/>
      <c r="F57" s="45"/>
      <c r="G57" s="45"/>
    </row>
  </sheetData>
  <mergeCells count="59">
    <mergeCell ref="D56:E56"/>
    <mergeCell ref="F56:G56"/>
    <mergeCell ref="D57:E57"/>
    <mergeCell ref="F57:G57"/>
    <mergeCell ref="B49:E49"/>
    <mergeCell ref="B50:E50"/>
    <mergeCell ref="B51:E51"/>
    <mergeCell ref="F52:G52"/>
    <mergeCell ref="D55:E55"/>
    <mergeCell ref="F55:G55"/>
    <mergeCell ref="F53:G53"/>
    <mergeCell ref="B48:E48"/>
    <mergeCell ref="B37:E37"/>
    <mergeCell ref="B38:E38"/>
    <mergeCell ref="B39:E39"/>
    <mergeCell ref="B40:E40"/>
    <mergeCell ref="B41:E41"/>
    <mergeCell ref="B42:E42"/>
    <mergeCell ref="B43:E43"/>
    <mergeCell ref="B44:E44"/>
    <mergeCell ref="B45:E45"/>
    <mergeCell ref="B46:E46"/>
    <mergeCell ref="B47:E47"/>
    <mergeCell ref="B36:E36"/>
    <mergeCell ref="B25:E25"/>
    <mergeCell ref="B26:E26"/>
    <mergeCell ref="B27:E27"/>
    <mergeCell ref="B28:E28"/>
    <mergeCell ref="B29:E29"/>
    <mergeCell ref="B30:E30"/>
    <mergeCell ref="B31:E31"/>
    <mergeCell ref="B32:E32"/>
    <mergeCell ref="B33:E33"/>
    <mergeCell ref="B34:E34"/>
    <mergeCell ref="B35:E35"/>
    <mergeCell ref="B24:E24"/>
    <mergeCell ref="E12:F12"/>
    <mergeCell ref="A13:B13"/>
    <mergeCell ref="C13:D13"/>
    <mergeCell ref="E13:F13"/>
    <mergeCell ref="B17:E17"/>
    <mergeCell ref="B18:E18"/>
    <mergeCell ref="B19:E19"/>
    <mergeCell ref="B20:E20"/>
    <mergeCell ref="B21:E21"/>
    <mergeCell ref="B22:E22"/>
    <mergeCell ref="B23:E23"/>
    <mergeCell ref="A5:C5"/>
    <mergeCell ref="A6:D6"/>
    <mergeCell ref="A7:C7"/>
    <mergeCell ref="A8:C8"/>
    <mergeCell ref="A12:B12"/>
    <mergeCell ref="C12:D12"/>
    <mergeCell ref="A2:C2"/>
    <mergeCell ref="F2:H2"/>
    <mergeCell ref="A3:C3"/>
    <mergeCell ref="F3:H3"/>
    <mergeCell ref="A4:C4"/>
    <mergeCell ref="F4:H4"/>
  </mergeCells>
  <phoneticPr fontId="3" type="noConversion"/>
  <pageMargins left="0.25" right="0.25" top="0.51388888888888884" bottom="0.75" header="0.3" footer="0.3"/>
  <pageSetup paperSize="9" scale="93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Tableau!$A$2:$A$59</xm:f>
          </x14:formula1>
          <xm:sqref>A13:B13</xm:sqref>
        </x14:dataValidation>
        <x14:dataValidation type="list" allowBlank="1" showInputMessage="1" showErrorMessage="1">
          <x14:formula1>
            <xm:f>Tableau!$R$2:$R$7</xm:f>
          </x14:formula1>
          <xm:sqref>E13:F13</xm:sqref>
        </x14:dataValidation>
        <x14:dataValidation type="list" allowBlank="1" showInputMessage="1" showErrorMessage="1">
          <x14:formula1>
            <xm:f>Tableau!$R$12:$R$13</xm:f>
          </x14:formula1>
          <xm:sqref>D53</xm:sqref>
        </x14:dataValidation>
      </x14:dataValidations>
    </ext>
    <ext xmlns:mx="http://schemas.microsoft.com/office/mac/excel/2008/main" uri="{64002731-A6B0-56B0-2670-7721B7C09600}">
      <mx:PLV Mode="1" OnePage="0" WScale="10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rgb="FFFF0000"/>
    <pageSetUpPr fitToPage="1"/>
  </sheetPr>
  <dimension ref="A1:H57"/>
  <sheetViews>
    <sheetView view="pageLayout" topLeftCell="A17" zoomScale="95" workbookViewId="0">
      <selection activeCell="E53" sqref="E53"/>
    </sheetView>
  </sheetViews>
  <sheetFormatPr baseColWidth="10" defaultRowHeight="11" outlineLevelRow="1" x14ac:dyDescent="0"/>
  <cols>
    <col min="1" max="1" width="10.83203125" style="19"/>
    <col min="2" max="2" width="14.6640625" style="19" bestFit="1" customWidth="1"/>
    <col min="3" max="3" width="10.83203125" style="19"/>
    <col min="4" max="4" width="14.6640625" style="19" bestFit="1" customWidth="1"/>
    <col min="5" max="16384" width="10.83203125" style="19"/>
  </cols>
  <sheetData>
    <row r="1" spans="1:8" ht="110" customHeight="1"/>
    <row r="2" spans="1:8">
      <c r="A2" s="38" t="s">
        <v>78</v>
      </c>
      <c r="B2" s="38"/>
      <c r="C2" s="38"/>
      <c r="D2" s="25"/>
      <c r="F2" s="39" t="s">
        <v>22</v>
      </c>
      <c r="G2" s="39"/>
      <c r="H2" s="39"/>
    </row>
    <row r="3" spans="1:8">
      <c r="A3" s="38" t="s">
        <v>79</v>
      </c>
      <c r="B3" s="38"/>
      <c r="C3" s="38"/>
      <c r="D3" s="25"/>
      <c r="F3" s="39" t="s">
        <v>23</v>
      </c>
      <c r="G3" s="39"/>
      <c r="H3" s="39"/>
    </row>
    <row r="4" spans="1:8">
      <c r="A4" s="38" t="s">
        <v>80</v>
      </c>
      <c r="B4" s="38"/>
      <c r="C4" s="38"/>
      <c r="D4" s="25"/>
      <c r="F4" s="39" t="s">
        <v>24</v>
      </c>
      <c r="G4" s="39"/>
      <c r="H4" s="39"/>
    </row>
    <row r="5" spans="1:8">
      <c r="A5" s="38" t="s">
        <v>81</v>
      </c>
      <c r="B5" s="38"/>
      <c r="C5" s="38"/>
      <c r="D5" s="25"/>
      <c r="E5" s="25"/>
      <c r="F5" s="25"/>
      <c r="G5" s="25"/>
    </row>
    <row r="6" spans="1:8" ht="12">
      <c r="A6" s="38" t="s">
        <v>82</v>
      </c>
      <c r="B6" s="38"/>
      <c r="C6" s="38"/>
      <c r="D6" s="38"/>
      <c r="E6" s="26"/>
      <c r="F6" s="29" t="str">
        <f>VLOOKUP($A$13,Tableau!$A$2:$L$10,2,FALSE)</f>
        <v>Entreprise 1</v>
      </c>
      <c r="G6" s="29"/>
      <c r="H6" s="29"/>
    </row>
    <row r="7" spans="1:8">
      <c r="A7" s="40" t="s">
        <v>83</v>
      </c>
      <c r="B7" s="40"/>
      <c r="C7" s="40"/>
      <c r="D7" s="26"/>
      <c r="E7" s="26"/>
      <c r="F7" s="29" t="str">
        <f>VLOOKUP($A$13,Tableau!$A$2:$L$10,3,FALSE)</f>
        <v>Adresse 1</v>
      </c>
      <c r="G7" s="29"/>
      <c r="H7" s="29"/>
    </row>
    <row r="8" spans="1:8">
      <c r="A8" s="38" t="s">
        <v>84</v>
      </c>
      <c r="B8" s="38"/>
      <c r="C8" s="38"/>
      <c r="D8" s="25"/>
      <c r="E8" s="26"/>
      <c r="F8" s="61">
        <f>VLOOKUP($A$13,Tableau!$A$2:$L$10,4,FALSE)</f>
        <v>1000</v>
      </c>
      <c r="G8" s="29" t="str">
        <f>VLOOKUP($A$13,Tableau!$A$2:$L$10,5,FALSE)</f>
        <v>Ville 1</v>
      </c>
      <c r="H8" s="29"/>
    </row>
    <row r="12" spans="1:8">
      <c r="A12" s="41" t="s">
        <v>32</v>
      </c>
      <c r="B12" s="41"/>
      <c r="C12" s="41" t="s">
        <v>25</v>
      </c>
      <c r="D12" s="41"/>
      <c r="E12" s="41" t="s">
        <v>26</v>
      </c>
      <c r="F12" s="41"/>
    </row>
    <row r="13" spans="1:8">
      <c r="A13" s="58">
        <v>1</v>
      </c>
      <c r="B13" s="58"/>
      <c r="C13" s="45"/>
      <c r="D13" s="45"/>
      <c r="E13" s="45"/>
      <c r="F13" s="45"/>
    </row>
    <row r="15" spans="1:8">
      <c r="B15" s="20" t="s">
        <v>12</v>
      </c>
      <c r="C15" s="19">
        <v>1</v>
      </c>
      <c r="E15" s="20" t="s">
        <v>9</v>
      </c>
      <c r="F15" s="21">
        <f ca="1">TODAY()</f>
        <v>42694</v>
      </c>
    </row>
    <row r="17" spans="1:7" ht="23">
      <c r="A17" s="17" t="s">
        <v>10</v>
      </c>
      <c r="B17" s="46" t="s">
        <v>4</v>
      </c>
      <c r="C17" s="47"/>
      <c r="D17" s="47"/>
      <c r="E17" s="48"/>
      <c r="F17" s="18" t="s">
        <v>33</v>
      </c>
      <c r="G17" s="18" t="s">
        <v>34</v>
      </c>
    </row>
    <row r="18" spans="1:7" ht="10" customHeight="1" outlineLevel="1">
      <c r="A18" s="22"/>
      <c r="B18" s="49"/>
      <c r="C18" s="49"/>
      <c r="D18" s="49"/>
      <c r="E18" s="49"/>
      <c r="F18" s="64"/>
      <c r="G18" s="64"/>
    </row>
    <row r="19" spans="1:7" ht="10" customHeight="1">
      <c r="A19" s="27"/>
      <c r="B19" s="42"/>
      <c r="C19" s="43"/>
      <c r="D19" s="43"/>
      <c r="E19" s="44"/>
      <c r="F19" s="65"/>
      <c r="G19" s="65"/>
    </row>
    <row r="20" spans="1:7" ht="10" customHeight="1">
      <c r="A20" s="27"/>
      <c r="B20" s="42"/>
      <c r="C20" s="43"/>
      <c r="D20" s="43"/>
      <c r="E20" s="44"/>
      <c r="F20" s="65"/>
      <c r="G20" s="65"/>
    </row>
    <row r="21" spans="1:7" ht="10" customHeight="1">
      <c r="A21" s="27"/>
      <c r="B21" s="42"/>
      <c r="C21" s="43"/>
      <c r="D21" s="43"/>
      <c r="E21" s="44"/>
      <c r="F21" s="65"/>
      <c r="G21" s="65"/>
    </row>
    <row r="22" spans="1:7" ht="10" customHeight="1">
      <c r="A22" s="27"/>
      <c r="B22" s="42"/>
      <c r="C22" s="43"/>
      <c r="D22" s="43"/>
      <c r="E22" s="44"/>
      <c r="F22" s="65"/>
      <c r="G22" s="65"/>
    </row>
    <row r="23" spans="1:7" ht="10" customHeight="1">
      <c r="A23" s="27"/>
      <c r="B23" s="42"/>
      <c r="C23" s="43"/>
      <c r="D23" s="43"/>
      <c r="E23" s="44"/>
      <c r="F23" s="65"/>
      <c r="G23" s="65"/>
    </row>
    <row r="24" spans="1:7" ht="10" customHeight="1">
      <c r="A24" s="27"/>
      <c r="B24" s="42"/>
      <c r="C24" s="43"/>
      <c r="D24" s="43"/>
      <c r="E24" s="44"/>
      <c r="F24" s="65"/>
      <c r="G24" s="65"/>
    </row>
    <row r="25" spans="1:7" ht="10" customHeight="1">
      <c r="A25" s="27"/>
      <c r="B25" s="42"/>
      <c r="C25" s="43"/>
      <c r="D25" s="43"/>
      <c r="E25" s="44"/>
      <c r="F25" s="65"/>
      <c r="G25" s="65"/>
    </row>
    <row r="26" spans="1:7" ht="10" customHeight="1">
      <c r="A26" s="27"/>
      <c r="B26" s="42"/>
      <c r="C26" s="43"/>
      <c r="D26" s="43"/>
      <c r="E26" s="44"/>
      <c r="F26" s="65"/>
      <c r="G26" s="65"/>
    </row>
    <row r="27" spans="1:7" ht="10" customHeight="1">
      <c r="A27" s="27"/>
      <c r="B27" s="42"/>
      <c r="C27" s="43"/>
      <c r="D27" s="43"/>
      <c r="E27" s="44"/>
      <c r="F27" s="65"/>
      <c r="G27" s="65"/>
    </row>
    <row r="28" spans="1:7" ht="10" customHeight="1">
      <c r="A28" s="27"/>
      <c r="B28" s="42"/>
      <c r="C28" s="43"/>
      <c r="D28" s="43"/>
      <c r="E28" s="44"/>
      <c r="F28" s="65"/>
      <c r="G28" s="65"/>
    </row>
    <row r="29" spans="1:7" ht="10" customHeight="1">
      <c r="A29" s="27"/>
      <c r="B29" s="42"/>
      <c r="C29" s="43"/>
      <c r="D29" s="43"/>
      <c r="E29" s="44"/>
      <c r="F29" s="65"/>
      <c r="G29" s="65"/>
    </row>
    <row r="30" spans="1:7" ht="10" customHeight="1">
      <c r="A30" s="27"/>
      <c r="B30" s="42"/>
      <c r="C30" s="43"/>
      <c r="D30" s="43"/>
      <c r="E30" s="44"/>
      <c r="F30" s="65"/>
      <c r="G30" s="65"/>
    </row>
    <row r="31" spans="1:7" ht="10" customHeight="1">
      <c r="A31" s="27"/>
      <c r="B31" s="42"/>
      <c r="C31" s="43"/>
      <c r="D31" s="43"/>
      <c r="E31" s="44"/>
      <c r="F31" s="65"/>
      <c r="G31" s="65"/>
    </row>
    <row r="32" spans="1:7" ht="10" customHeight="1">
      <c r="A32" s="27"/>
      <c r="B32" s="42"/>
      <c r="C32" s="43"/>
      <c r="D32" s="43"/>
      <c r="E32" s="44"/>
      <c r="F32" s="65"/>
      <c r="G32" s="65"/>
    </row>
    <row r="33" spans="1:7" ht="10" customHeight="1">
      <c r="A33" s="27"/>
      <c r="B33" s="42"/>
      <c r="C33" s="43"/>
      <c r="D33" s="43"/>
      <c r="E33" s="44"/>
      <c r="F33" s="65"/>
      <c r="G33" s="65"/>
    </row>
    <row r="34" spans="1:7" ht="10" customHeight="1">
      <c r="A34" s="23"/>
      <c r="B34" s="50"/>
      <c r="C34" s="51"/>
      <c r="D34" s="51"/>
      <c r="E34" s="52"/>
      <c r="F34" s="64"/>
      <c r="G34" s="64"/>
    </row>
    <row r="35" spans="1:7" ht="10" customHeight="1">
      <c r="A35" s="23"/>
      <c r="B35" s="50"/>
      <c r="C35" s="51"/>
      <c r="D35" s="51"/>
      <c r="E35" s="52"/>
      <c r="F35" s="64"/>
      <c r="G35" s="64"/>
    </row>
    <row r="36" spans="1:7" ht="10" customHeight="1">
      <c r="A36" s="23"/>
      <c r="B36" s="50"/>
      <c r="C36" s="51"/>
      <c r="D36" s="51"/>
      <c r="E36" s="52"/>
      <c r="F36" s="64"/>
      <c r="G36" s="64"/>
    </row>
    <row r="37" spans="1:7" ht="10" customHeight="1">
      <c r="A37" s="23"/>
      <c r="B37" s="50"/>
      <c r="C37" s="51"/>
      <c r="D37" s="51"/>
      <c r="E37" s="52"/>
      <c r="F37" s="64"/>
      <c r="G37" s="64"/>
    </row>
    <row r="38" spans="1:7" ht="10" customHeight="1">
      <c r="A38" s="23"/>
      <c r="B38" s="50"/>
      <c r="C38" s="51"/>
      <c r="D38" s="51"/>
      <c r="E38" s="52"/>
      <c r="F38" s="64"/>
      <c r="G38" s="64"/>
    </row>
    <row r="39" spans="1:7" ht="10" customHeight="1">
      <c r="A39" s="23"/>
      <c r="B39" s="50"/>
      <c r="C39" s="51"/>
      <c r="D39" s="51"/>
      <c r="E39" s="52"/>
      <c r="F39" s="64"/>
      <c r="G39" s="64"/>
    </row>
    <row r="40" spans="1:7" ht="10" customHeight="1">
      <c r="A40" s="23"/>
      <c r="B40" s="50"/>
      <c r="C40" s="51"/>
      <c r="D40" s="51"/>
      <c r="E40" s="52"/>
      <c r="F40" s="64"/>
      <c r="G40" s="64"/>
    </row>
    <row r="41" spans="1:7" ht="10" customHeight="1">
      <c r="A41" s="23"/>
      <c r="B41" s="50"/>
      <c r="C41" s="51"/>
      <c r="D41" s="51"/>
      <c r="E41" s="52"/>
      <c r="F41" s="64"/>
      <c r="G41" s="64"/>
    </row>
    <row r="42" spans="1:7" ht="10" customHeight="1">
      <c r="A42" s="23"/>
      <c r="B42" s="50"/>
      <c r="C42" s="51"/>
      <c r="D42" s="51"/>
      <c r="E42" s="52"/>
      <c r="F42" s="64"/>
      <c r="G42" s="64"/>
    </row>
    <row r="43" spans="1:7" ht="10" customHeight="1">
      <c r="A43" s="23"/>
      <c r="B43" s="50"/>
      <c r="C43" s="51"/>
      <c r="D43" s="51"/>
      <c r="E43" s="52"/>
      <c r="F43" s="64"/>
      <c r="G43" s="64"/>
    </row>
    <row r="44" spans="1:7" ht="10" customHeight="1">
      <c r="A44" s="23"/>
      <c r="B44" s="50"/>
      <c r="C44" s="51"/>
      <c r="D44" s="51"/>
      <c r="E44" s="52"/>
      <c r="F44" s="64"/>
      <c r="G44" s="64"/>
    </row>
    <row r="45" spans="1:7" ht="10" customHeight="1">
      <c r="A45" s="23"/>
      <c r="B45" s="50"/>
      <c r="C45" s="51"/>
      <c r="D45" s="51"/>
      <c r="E45" s="52"/>
      <c r="F45" s="64"/>
      <c r="G45" s="64"/>
    </row>
    <row r="46" spans="1:7" ht="10" customHeight="1">
      <c r="A46" s="23"/>
      <c r="B46" s="50"/>
      <c r="C46" s="51"/>
      <c r="D46" s="51"/>
      <c r="E46" s="52"/>
      <c r="F46" s="64"/>
      <c r="G46" s="64"/>
    </row>
    <row r="47" spans="1:7" ht="10" customHeight="1">
      <c r="A47" s="23"/>
      <c r="B47" s="50"/>
      <c r="C47" s="51"/>
      <c r="D47" s="51"/>
      <c r="E47" s="52"/>
      <c r="F47" s="64"/>
      <c r="G47" s="64"/>
    </row>
    <row r="48" spans="1:7" ht="10" customHeight="1">
      <c r="A48" s="23"/>
      <c r="B48" s="50"/>
      <c r="C48" s="51"/>
      <c r="D48" s="51"/>
      <c r="E48" s="52"/>
      <c r="F48" s="64"/>
      <c r="G48" s="64"/>
    </row>
    <row r="49" spans="1:7" ht="10" customHeight="1">
      <c r="A49" s="23"/>
      <c r="B49" s="50"/>
      <c r="C49" s="51"/>
      <c r="D49" s="51"/>
      <c r="E49" s="52"/>
      <c r="F49" s="64"/>
      <c r="G49" s="64"/>
    </row>
    <row r="50" spans="1:7" ht="10" customHeight="1">
      <c r="A50" s="23"/>
      <c r="B50" s="50"/>
      <c r="C50" s="51"/>
      <c r="D50" s="51"/>
      <c r="E50" s="52"/>
      <c r="F50" s="64"/>
      <c r="G50" s="64"/>
    </row>
    <row r="51" spans="1:7" ht="10" customHeight="1">
      <c r="A51" s="24"/>
      <c r="B51" s="54"/>
      <c r="C51" s="55"/>
      <c r="D51" s="55"/>
      <c r="E51" s="56"/>
      <c r="F51" s="66"/>
      <c r="G51" s="66"/>
    </row>
    <row r="52" spans="1:7">
      <c r="C52" s="28" t="s">
        <v>36</v>
      </c>
      <c r="D52" s="28" t="s">
        <v>38</v>
      </c>
      <c r="E52" s="28" t="s">
        <v>37</v>
      </c>
      <c r="F52" s="57" t="s">
        <v>35</v>
      </c>
      <c r="G52" s="57"/>
    </row>
    <row r="53" spans="1:7">
      <c r="C53" s="66">
        <f>SUM(G18:G51)</f>
        <v>0</v>
      </c>
      <c r="D53" s="24"/>
      <c r="E53" s="66">
        <f>C53*D53</f>
        <v>0</v>
      </c>
      <c r="F53" s="67">
        <f>C53+E53</f>
        <v>0</v>
      </c>
      <c r="G53" s="68"/>
    </row>
    <row r="55" spans="1:7">
      <c r="D55" s="53" t="s">
        <v>39</v>
      </c>
      <c r="E55" s="53"/>
      <c r="F55" s="45"/>
      <c r="G55" s="45"/>
    </row>
    <row r="56" spans="1:7">
      <c r="D56" s="53" t="s">
        <v>40</v>
      </c>
      <c r="E56" s="53"/>
      <c r="F56" s="45"/>
      <c r="G56" s="45"/>
    </row>
    <row r="57" spans="1:7">
      <c r="D57" s="53" t="s">
        <v>41</v>
      </c>
      <c r="E57" s="53"/>
      <c r="F57" s="45"/>
      <c r="G57" s="45"/>
    </row>
  </sheetData>
  <mergeCells count="59">
    <mergeCell ref="F56:G56"/>
    <mergeCell ref="F57:G57"/>
    <mergeCell ref="A6:D6"/>
    <mergeCell ref="D55:E55"/>
    <mergeCell ref="D56:E56"/>
    <mergeCell ref="D57:E57"/>
    <mergeCell ref="B48:E48"/>
    <mergeCell ref="B49:E49"/>
    <mergeCell ref="B50:E50"/>
    <mergeCell ref="B51:E51"/>
    <mergeCell ref="F52:G52"/>
    <mergeCell ref="B43:E43"/>
    <mergeCell ref="B44:E44"/>
    <mergeCell ref="B45:E45"/>
    <mergeCell ref="B46:E46"/>
    <mergeCell ref="B47:E47"/>
    <mergeCell ref="B34:E34"/>
    <mergeCell ref="B35:E35"/>
    <mergeCell ref="B36:E36"/>
    <mergeCell ref="B37:E37"/>
    <mergeCell ref="F55:G55"/>
    <mergeCell ref="B38:E38"/>
    <mergeCell ref="B39:E39"/>
    <mergeCell ref="B40:E40"/>
    <mergeCell ref="B41:E41"/>
    <mergeCell ref="B42:E42"/>
    <mergeCell ref="F53:G53"/>
    <mergeCell ref="B29:E29"/>
    <mergeCell ref="B30:E30"/>
    <mergeCell ref="B31:E31"/>
    <mergeCell ref="B32:E32"/>
    <mergeCell ref="B33:E33"/>
    <mergeCell ref="B24:E24"/>
    <mergeCell ref="B25:E25"/>
    <mergeCell ref="B26:E26"/>
    <mergeCell ref="B27:E27"/>
    <mergeCell ref="B28:E28"/>
    <mergeCell ref="B19:E19"/>
    <mergeCell ref="B20:E20"/>
    <mergeCell ref="B21:E21"/>
    <mergeCell ref="B22:E22"/>
    <mergeCell ref="B23:E23"/>
    <mergeCell ref="F2:H2"/>
    <mergeCell ref="F3:H3"/>
    <mergeCell ref="F4:H4"/>
    <mergeCell ref="A3:C3"/>
    <mergeCell ref="A2:C2"/>
    <mergeCell ref="E13:F13"/>
    <mergeCell ref="B18:E18"/>
    <mergeCell ref="A4:C4"/>
    <mergeCell ref="A7:C7"/>
    <mergeCell ref="A8:C8"/>
    <mergeCell ref="A5:C5"/>
    <mergeCell ref="B17:E17"/>
    <mergeCell ref="A12:B12"/>
    <mergeCell ref="C12:D12"/>
    <mergeCell ref="E12:F12"/>
    <mergeCell ref="A13:B13"/>
    <mergeCell ref="C13:D13"/>
  </mergeCells>
  <phoneticPr fontId="3" type="noConversion"/>
  <pageMargins left="0.25" right="0.25" top="0.75" bottom="0.75" header="0.3" footer="0.3"/>
  <pageSetup paperSize="9" scale="98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Tableau!$A$2:$A$59</xm:f>
          </x14:formula1>
          <xm:sqref>A13:B13</xm:sqref>
        </x14:dataValidation>
        <x14:dataValidation type="list" allowBlank="1" showInputMessage="1" showErrorMessage="1">
          <x14:formula1>
            <xm:f>Tableau!$R$2:$R$7</xm:f>
          </x14:formula1>
          <xm:sqref>E13:F13</xm:sqref>
        </x14:dataValidation>
        <x14:dataValidation type="list" allowBlank="1" showInputMessage="1" showErrorMessage="1">
          <x14:formula1>
            <xm:f>Tableau!$R$12:$R$13</xm:f>
          </x14:formula1>
          <xm:sqref>D53</xm:sqref>
        </x14:dataValidation>
      </x14:dataValidations>
    </ext>
    <ext xmlns:mx="http://schemas.microsoft.com/office/mac/excel/2008/main" uri="{64002731-A6B0-56B0-2670-7721B7C09600}">
      <mx:PLV Mode="1" OnePage="0" WScale="10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theme="1"/>
    <pageSetUpPr fitToPage="1"/>
  </sheetPr>
  <dimension ref="A1:J4"/>
  <sheetViews>
    <sheetView view="pageLayout" zoomScale="75" workbookViewId="0">
      <selection activeCell="B2" sqref="B2:B4"/>
    </sheetView>
  </sheetViews>
  <sheetFormatPr baseColWidth="10" defaultRowHeight="15" x14ac:dyDescent="0"/>
  <cols>
    <col min="1" max="1" width="18.33203125" bestFit="1" customWidth="1"/>
    <col min="2" max="2" width="30.83203125" customWidth="1"/>
    <col min="3" max="3" width="15.6640625" bestFit="1" customWidth="1"/>
    <col min="4" max="4" width="11" customWidth="1"/>
    <col min="5" max="5" width="20.33203125" bestFit="1" customWidth="1"/>
    <col min="6" max="6" width="22.33203125" bestFit="1" customWidth="1"/>
    <col min="7" max="7" width="20.6640625" bestFit="1" customWidth="1"/>
    <col min="8" max="8" width="22.83203125" bestFit="1" customWidth="1"/>
    <col min="9" max="9" width="30.1640625" bestFit="1" customWidth="1"/>
    <col min="10" max="10" width="19.1640625" bestFit="1" customWidth="1"/>
  </cols>
  <sheetData>
    <row r="1" spans="1:10" s="3" customFormat="1">
      <c r="A1" s="13" t="s">
        <v>15</v>
      </c>
      <c r="B1" s="13" t="s">
        <v>13</v>
      </c>
      <c r="C1" s="32" t="s">
        <v>14</v>
      </c>
      <c r="D1" s="13" t="s">
        <v>2</v>
      </c>
      <c r="E1" s="13" t="s">
        <v>16</v>
      </c>
      <c r="F1" s="13" t="s">
        <v>17</v>
      </c>
      <c r="G1" s="13" t="s">
        <v>18</v>
      </c>
      <c r="H1" s="34" t="s">
        <v>19</v>
      </c>
      <c r="I1" s="13" t="s">
        <v>20</v>
      </c>
      <c r="J1" s="35" t="s">
        <v>21</v>
      </c>
    </row>
    <row r="2" spans="1:10">
      <c r="A2" s="13" t="s">
        <v>48</v>
      </c>
      <c r="B2" s="13" t="s">
        <v>51</v>
      </c>
      <c r="C2" s="32">
        <v>1000</v>
      </c>
      <c r="D2" s="13" t="s">
        <v>52</v>
      </c>
      <c r="E2" s="13" t="s">
        <v>53</v>
      </c>
      <c r="F2" s="13" t="s">
        <v>54</v>
      </c>
      <c r="G2" s="13" t="s">
        <v>55</v>
      </c>
      <c r="H2" s="35" t="s">
        <v>56</v>
      </c>
      <c r="I2" s="35" t="s">
        <v>57</v>
      </c>
      <c r="J2" s="35" t="s">
        <v>57</v>
      </c>
    </row>
    <row r="3" spans="1:10">
      <c r="A3" s="31" t="s">
        <v>49</v>
      </c>
      <c r="B3" s="13" t="s">
        <v>70</v>
      </c>
      <c r="C3" s="33">
        <v>2000</v>
      </c>
      <c r="D3" s="13" t="s">
        <v>58</v>
      </c>
      <c r="E3" s="13" t="s">
        <v>60</v>
      </c>
      <c r="F3" s="13" t="s">
        <v>62</v>
      </c>
      <c r="G3" s="13" t="s">
        <v>64</v>
      </c>
      <c r="H3" s="35" t="s">
        <v>66</v>
      </c>
      <c r="I3" s="35" t="s">
        <v>68</v>
      </c>
      <c r="J3" s="35" t="s">
        <v>68</v>
      </c>
    </row>
    <row r="4" spans="1:10">
      <c r="A4" s="31" t="s">
        <v>50</v>
      </c>
      <c r="B4" s="13" t="s">
        <v>71</v>
      </c>
      <c r="C4" s="33">
        <v>3000</v>
      </c>
      <c r="D4" s="13" t="s">
        <v>59</v>
      </c>
      <c r="E4" s="13" t="s">
        <v>61</v>
      </c>
      <c r="F4" s="13" t="s">
        <v>63</v>
      </c>
      <c r="G4" s="13" t="s">
        <v>65</v>
      </c>
      <c r="H4" s="35" t="s">
        <v>67</v>
      </c>
      <c r="I4" s="35" t="s">
        <v>69</v>
      </c>
      <c r="J4" s="35" t="s">
        <v>69</v>
      </c>
    </row>
  </sheetData>
  <phoneticPr fontId="3" type="noConversion"/>
  <pageMargins left="0.25" right="0.25" top="0.75" bottom="0.75" header="0.3" footer="0.3"/>
  <pageSetup paperSize="9" scale="43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1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</vt:lpstr>
      <vt:lpstr>BL</vt:lpstr>
      <vt:lpstr>Facture</vt:lpstr>
      <vt:lpstr>Liste Client</vt:lpstr>
    </vt:vector>
  </TitlesOfParts>
  <Company>Tempete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Pierre-Philippe BOUARD</dc:creator>
  <cp:lastModifiedBy>Pierre-Philippe BOUARD</cp:lastModifiedBy>
  <dcterms:created xsi:type="dcterms:W3CDTF">2016-11-09T08:12:22Z</dcterms:created>
  <dcterms:modified xsi:type="dcterms:W3CDTF">2016-11-20T14:11:48Z</dcterms:modified>
</cp:coreProperties>
</file>