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badina\Desktop\"/>
    </mc:Choice>
  </mc:AlternateContent>
  <bookViews>
    <workbookView xWindow="0" yWindow="0" windowWidth="20496" windowHeight="5952" tabRatio="611"/>
  </bookViews>
  <sheets>
    <sheet name="Grille 1" sheetId="6" r:id="rId1"/>
    <sheet name="BD" sheetId="14" r:id="rId2"/>
    <sheet name="Référentiel" sheetId="2" r:id="rId3"/>
    <sheet name="Résultats 1" sheetId="4" r:id="rId4"/>
    <sheet name="Grille " sheetId="7" state="hidden" r:id="rId5"/>
    <sheet name="Résultats" sheetId="8" state="hidden" r:id="rId6"/>
    <sheet name="Grille" sheetId="1" state="hidden" r:id="rId7"/>
  </sheets>
  <definedNames>
    <definedName name="_xlnm.Print_Area" localSheetId="6">Grille!$A$1:$F$41</definedName>
    <definedName name="_xlnm.Print_Area" localSheetId="4">'Grille '!$C$1:$E$42</definedName>
    <definedName name="_xlnm.Print_Area" localSheetId="0">'Grille 1'!$C$1:$E$42</definedName>
    <definedName name="_xlnm.Print_Area" localSheetId="2">Référentiel!$A$1:$G$36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8" i="14" l="1"/>
  <c r="A7" i="14"/>
  <c r="A6" i="14"/>
  <c r="A4" i="14"/>
  <c r="A3" i="14"/>
  <c r="A2" i="14"/>
  <c r="E34" i="6" l="1"/>
  <c r="E27" i="6"/>
  <c r="E24" i="6"/>
  <c r="E22" i="6"/>
  <c r="E13" i="6" l="1"/>
  <c r="K13" i="8"/>
  <c r="L13" i="8"/>
  <c r="M13" i="8"/>
  <c r="N13" i="8"/>
  <c r="O13" i="8"/>
  <c r="P13" i="8"/>
  <c r="K14" i="8"/>
  <c r="L14" i="8"/>
  <c r="M14" i="8"/>
  <c r="N14" i="8"/>
  <c r="O14" i="8"/>
  <c r="P14" i="8"/>
  <c r="K15" i="8"/>
  <c r="L15" i="8"/>
  <c r="M15" i="8"/>
  <c r="N15" i="8"/>
  <c r="O15" i="8"/>
  <c r="P15" i="8"/>
  <c r="K16" i="8"/>
  <c r="L16" i="8"/>
  <c r="M16" i="8"/>
  <c r="N16" i="8"/>
  <c r="O16" i="8"/>
  <c r="P16" i="8"/>
  <c r="K17" i="8"/>
  <c r="L17" i="8"/>
  <c r="M17" i="8"/>
  <c r="N17" i="8"/>
  <c r="O17" i="8"/>
  <c r="P17" i="8"/>
  <c r="K18" i="8"/>
  <c r="L18" i="8"/>
  <c r="M18" i="8"/>
  <c r="N18" i="8"/>
  <c r="O18" i="8"/>
  <c r="P18" i="8"/>
  <c r="K19" i="8"/>
  <c r="L19" i="8"/>
  <c r="M19" i="8"/>
  <c r="N19" i="8"/>
  <c r="O19" i="8"/>
  <c r="P19" i="8"/>
  <c r="K20" i="8"/>
  <c r="L20" i="8"/>
  <c r="M20" i="8"/>
  <c r="N20" i="8"/>
  <c r="O20" i="8"/>
  <c r="P20" i="8"/>
  <c r="K21" i="8"/>
  <c r="L21" i="8"/>
  <c r="M21" i="8"/>
  <c r="N21" i="8"/>
  <c r="O21" i="8"/>
  <c r="P21" i="8"/>
  <c r="K22" i="8"/>
  <c r="L22" i="8"/>
  <c r="M22" i="8"/>
  <c r="N22" i="8"/>
  <c r="O22" i="8"/>
  <c r="P22" i="8"/>
  <c r="K23" i="8"/>
  <c r="L23" i="8"/>
  <c r="M23" i="8"/>
  <c r="N23" i="8"/>
  <c r="O23" i="8"/>
  <c r="P23" i="8"/>
  <c r="K24" i="8"/>
  <c r="L24" i="8"/>
  <c r="M24" i="8"/>
  <c r="N24" i="8"/>
  <c r="O24" i="8"/>
  <c r="P24" i="8"/>
  <c r="K25" i="8"/>
  <c r="L25" i="8"/>
  <c r="M25" i="8"/>
  <c r="N25" i="8"/>
  <c r="O25" i="8"/>
  <c r="P25" i="8"/>
  <c r="K26" i="8"/>
  <c r="L26" i="8"/>
  <c r="M26" i="8"/>
  <c r="N26" i="8"/>
  <c r="O26" i="8"/>
  <c r="P26" i="8"/>
  <c r="K27" i="8"/>
  <c r="L27" i="8"/>
  <c r="M27" i="8"/>
  <c r="N27" i="8"/>
  <c r="O27" i="8"/>
  <c r="P27" i="8"/>
  <c r="K28" i="8"/>
  <c r="L28" i="8"/>
  <c r="M28" i="8"/>
  <c r="N28" i="8"/>
  <c r="O28" i="8"/>
  <c r="P28" i="8"/>
  <c r="K29" i="8"/>
  <c r="L29" i="8"/>
  <c r="M29" i="8"/>
  <c r="N29" i="8"/>
  <c r="O29" i="8"/>
  <c r="P29" i="8"/>
  <c r="J14" i="8"/>
  <c r="J15" i="8"/>
  <c r="J16" i="8"/>
  <c r="J17" i="8"/>
  <c r="J18" i="8"/>
  <c r="J19" i="8"/>
  <c r="J20" i="8"/>
  <c r="J21" i="8"/>
  <c r="J22" i="8"/>
  <c r="J23" i="8"/>
  <c r="J24" i="8"/>
  <c r="J25" i="8"/>
  <c r="J26" i="8"/>
  <c r="J27" i="8"/>
  <c r="J28" i="8"/>
  <c r="J29" i="8"/>
  <c r="J13" i="8"/>
  <c r="C42" i="8"/>
  <c r="C41" i="8"/>
  <c r="C40" i="8"/>
  <c r="C39" i="8"/>
  <c r="C38" i="8"/>
  <c r="C37" i="8"/>
  <c r="C36" i="8"/>
  <c r="C35" i="8"/>
  <c r="C34" i="8"/>
  <c r="C33" i="8"/>
  <c r="C32" i="8"/>
  <c r="C31" i="8"/>
  <c r="C30" i="8"/>
  <c r="C29" i="8"/>
  <c r="C27" i="8"/>
  <c r="C26" i="8"/>
  <c r="C25" i="8"/>
  <c r="C24" i="8"/>
  <c r="C23" i="8"/>
  <c r="C22" i="8"/>
  <c r="C21" i="8"/>
  <c r="C20" i="8"/>
  <c r="C19" i="8"/>
  <c r="C18" i="8"/>
  <c r="C17" i="8"/>
  <c r="C16" i="8"/>
  <c r="C15" i="8"/>
  <c r="C14" i="8"/>
  <c r="C13" i="8"/>
  <c r="C12" i="8"/>
  <c r="C11" i="8"/>
  <c r="C10" i="8"/>
  <c r="C9" i="8"/>
  <c r="E39" i="7"/>
  <c r="D42" i="8" s="1"/>
  <c r="H42" i="8" s="1"/>
  <c r="E38" i="7"/>
  <c r="D41" i="8" s="1"/>
  <c r="H41" i="8" s="1"/>
  <c r="E37" i="7"/>
  <c r="E35" i="7"/>
  <c r="D38" i="8" s="1"/>
  <c r="H38" i="8" s="1"/>
  <c r="E34" i="7"/>
  <c r="D37" i="8" s="1"/>
  <c r="H37" i="8" s="1"/>
  <c r="E33" i="7"/>
  <c r="D36" i="8" s="1"/>
  <c r="H36" i="8" s="1"/>
  <c r="E32" i="7"/>
  <c r="E30" i="7"/>
  <c r="D33" i="8" s="1"/>
  <c r="H33" i="8" s="1"/>
  <c r="E29" i="7"/>
  <c r="D32" i="8" s="1"/>
  <c r="H32" i="8" s="1"/>
  <c r="E28" i="7"/>
  <c r="E27" i="7"/>
  <c r="D30" i="8" s="1"/>
  <c r="H30" i="8" s="1"/>
  <c r="C25" i="7"/>
  <c r="E24" i="7"/>
  <c r="D27" i="8" s="1"/>
  <c r="H27" i="8" s="1"/>
  <c r="E23" i="7"/>
  <c r="D26" i="8" s="1"/>
  <c r="H26" i="8" s="1"/>
  <c r="E22" i="7"/>
  <c r="E20" i="7"/>
  <c r="E18" i="7"/>
  <c r="D20" i="8" s="1"/>
  <c r="H20" i="8" s="1"/>
  <c r="E17" i="7"/>
  <c r="D19" i="8" s="1"/>
  <c r="H19" i="8" s="1"/>
  <c r="E16" i="7"/>
  <c r="E14" i="7"/>
  <c r="D17" i="8" s="1"/>
  <c r="H17" i="8" s="1"/>
  <c r="E13" i="7"/>
  <c r="D16" i="8" s="1"/>
  <c r="H16" i="8" s="1"/>
  <c r="E12" i="7"/>
  <c r="D15" i="8" s="1"/>
  <c r="H15" i="8" s="1"/>
  <c r="E11" i="7"/>
  <c r="D14" i="8" s="1"/>
  <c r="H14" i="8" s="1"/>
  <c r="E10" i="7"/>
  <c r="D13" i="8" s="1"/>
  <c r="H13" i="8" s="1"/>
  <c r="E8" i="7"/>
  <c r="E7" i="7"/>
  <c r="D10" i="8" s="1"/>
  <c r="H10" i="8" s="1"/>
  <c r="E6" i="7" l="1"/>
  <c r="E9" i="8" s="1"/>
  <c r="E15" i="7"/>
  <c r="E18" i="8"/>
  <c r="D18" i="8"/>
  <c r="G18" i="8" s="1"/>
  <c r="E19" i="7"/>
  <c r="D21" i="8" s="1"/>
  <c r="H21" i="8" s="1"/>
  <c r="E22" i="8"/>
  <c r="D23" i="8"/>
  <c r="H23" i="8" s="1"/>
  <c r="D22" i="8"/>
  <c r="G22" i="8" s="1"/>
  <c r="E21" i="7"/>
  <c r="D25" i="8"/>
  <c r="H25" i="8" s="1"/>
  <c r="E26" i="7"/>
  <c r="D31" i="8"/>
  <c r="H31" i="8" s="1"/>
  <c r="E36" i="7"/>
  <c r="E31" i="7"/>
  <c r="D35" i="8"/>
  <c r="H35" i="8" s="1"/>
  <c r="E9" i="7"/>
  <c r="E5" i="7"/>
  <c r="E6" i="8" s="1"/>
  <c r="D9" i="8"/>
  <c r="F9" i="8" s="1"/>
  <c r="D11" i="8"/>
  <c r="H11" i="8" s="1"/>
  <c r="G9" i="8"/>
  <c r="F22" i="8"/>
  <c r="F18" i="8"/>
  <c r="E14" i="6"/>
  <c r="D17" i="4" s="1"/>
  <c r="H17" i="4" s="1"/>
  <c r="D16" i="4"/>
  <c r="H16" i="4" s="1"/>
  <c r="E12" i="6"/>
  <c r="D15" i="4" s="1"/>
  <c r="H15" i="4" s="1"/>
  <c r="E11" i="6"/>
  <c r="D14" i="4" s="1"/>
  <c r="H14" i="4" s="1"/>
  <c r="E10" i="6"/>
  <c r="D13" i="4" s="1"/>
  <c r="H13" i="4" s="1"/>
  <c r="D12" i="8" l="1"/>
  <c r="E12" i="8"/>
  <c r="D34" i="8"/>
  <c r="G34" i="8" s="1"/>
  <c r="E34" i="8"/>
  <c r="D39" i="8"/>
  <c r="G39" i="8" s="1"/>
  <c r="E39" i="8"/>
  <c r="E29" i="8"/>
  <c r="D29" i="8"/>
  <c r="E24" i="8"/>
  <c r="D24" i="8"/>
  <c r="F34" i="8"/>
  <c r="F39" i="8"/>
  <c r="E25" i="7"/>
  <c r="E7" i="8" s="1"/>
  <c r="E5" i="8" s="1"/>
  <c r="E9" i="6"/>
  <c r="E12" i="4" s="1"/>
  <c r="E39" i="6"/>
  <c r="D42" i="4" s="1"/>
  <c r="H42" i="4" s="1"/>
  <c r="E38" i="6"/>
  <c r="D41" i="4" s="1"/>
  <c r="H41" i="4" s="1"/>
  <c r="E37" i="6"/>
  <c r="E33" i="6"/>
  <c r="D36" i="4" s="1"/>
  <c r="H36" i="4" s="1"/>
  <c r="D37" i="4"/>
  <c r="H37" i="4" s="1"/>
  <c r="E35" i="6"/>
  <c r="D38" i="4" s="1"/>
  <c r="H38" i="4" s="1"/>
  <c r="E32" i="6"/>
  <c r="D35" i="4" s="1"/>
  <c r="H35" i="4" s="1"/>
  <c r="E29" i="6"/>
  <c r="D32" i="4" s="1"/>
  <c r="H32" i="4" s="1"/>
  <c r="E30" i="6"/>
  <c r="D33" i="4" s="1"/>
  <c r="H33" i="4" s="1"/>
  <c r="E28" i="6"/>
  <c r="D31" i="4" s="1"/>
  <c r="H31" i="4" s="1"/>
  <c r="D30" i="4"/>
  <c r="H30" i="4" s="1"/>
  <c r="D27" i="4"/>
  <c r="H27" i="4" s="1"/>
  <c r="E23" i="6"/>
  <c r="D26" i="4" s="1"/>
  <c r="H26" i="4" s="1"/>
  <c r="D25" i="4"/>
  <c r="H25" i="4" s="1"/>
  <c r="E20" i="6"/>
  <c r="D23" i="4" s="1"/>
  <c r="H23" i="4" s="1"/>
  <c r="E18" i="6"/>
  <c r="D21" i="4" s="1"/>
  <c r="H21" i="4" s="1"/>
  <c r="E17" i="6"/>
  <c r="D20" i="4" s="1"/>
  <c r="H20" i="4" s="1"/>
  <c r="E16" i="6"/>
  <c r="D19" i="4" s="1"/>
  <c r="E8" i="6"/>
  <c r="D11" i="4" s="1"/>
  <c r="H11" i="4" s="1"/>
  <c r="E7" i="6"/>
  <c r="D10" i="4" s="1"/>
  <c r="H10" i="4" s="1"/>
  <c r="G24" i="8" l="1"/>
  <c r="F24" i="8"/>
  <c r="G29" i="8"/>
  <c r="F29" i="8"/>
  <c r="G12" i="8"/>
  <c r="F12" i="8"/>
  <c r="D40" i="4"/>
  <c r="H40" i="4" s="1"/>
  <c r="D40" i="8"/>
  <c r="H40" i="8" s="1"/>
  <c r="H19" i="4"/>
  <c r="E21" i="6"/>
  <c r="E19" i="6"/>
  <c r="E36" i="6"/>
  <c r="E26" i="6"/>
  <c r="D12" i="4"/>
  <c r="E6" i="6"/>
  <c r="E15" i="6"/>
  <c r="E31" i="6"/>
  <c r="C62" i="2"/>
  <c r="C38" i="1" s="1"/>
  <c r="C60" i="2"/>
  <c r="D60" i="2" s="1"/>
  <c r="C58" i="2"/>
  <c r="D58" i="2" s="1"/>
  <c r="C34" i="2"/>
  <c r="C32" i="2"/>
  <c r="C30" i="2"/>
  <c r="D6" i="2"/>
  <c r="D4" i="2"/>
  <c r="E38" i="1"/>
  <c r="B35" i="1"/>
  <c r="B30" i="1"/>
  <c r="B25" i="1"/>
  <c r="B20" i="1"/>
  <c r="B18" i="1"/>
  <c r="B14" i="1"/>
  <c r="B9" i="1"/>
  <c r="B6" i="1"/>
  <c r="B24" i="1"/>
  <c r="B5" i="1"/>
  <c r="C42" i="4"/>
  <c r="C17" i="4"/>
  <c r="C14" i="6" l="1"/>
  <c r="C14" i="7"/>
  <c r="C39" i="7"/>
  <c r="D9" i="4"/>
  <c r="F9" i="4" s="1"/>
  <c r="E9" i="4"/>
  <c r="D39" i="4"/>
  <c r="G39" i="4" s="1"/>
  <c r="E39" i="4"/>
  <c r="D34" i="4"/>
  <c r="F34" i="4" s="1"/>
  <c r="E34" i="4"/>
  <c r="D29" i="4"/>
  <c r="F29" i="4" s="1"/>
  <c r="E29" i="4"/>
  <c r="D24" i="4"/>
  <c r="F24" i="4" s="1"/>
  <c r="E24" i="4"/>
  <c r="E22" i="4"/>
  <c r="D22" i="4"/>
  <c r="G22" i="4" s="1"/>
  <c r="E18" i="4"/>
  <c r="D18" i="4"/>
  <c r="F18" i="4" s="1"/>
  <c r="G34" i="4"/>
  <c r="G24" i="4"/>
  <c r="G12" i="4"/>
  <c r="F12" i="4"/>
  <c r="E25" i="6"/>
  <c r="A38" i="1"/>
  <c r="C39" i="6"/>
  <c r="D62" i="2"/>
  <c r="D38" i="1" s="1"/>
  <c r="D19" i="1"/>
  <c r="E19" i="1"/>
  <c r="C19" i="1"/>
  <c r="C23" i="4"/>
  <c r="C22" i="4"/>
  <c r="G9" i="4" l="1"/>
  <c r="C19" i="7"/>
  <c r="C20" i="7"/>
  <c r="E7" i="4"/>
  <c r="G29" i="4"/>
  <c r="F22" i="4"/>
  <c r="F39" i="4"/>
  <c r="G18" i="4"/>
  <c r="E5" i="6"/>
  <c r="A19" i="1"/>
  <c r="C20" i="6"/>
  <c r="A18" i="1"/>
  <c r="C19" i="6"/>
  <c r="D36" i="1"/>
  <c r="E36" i="1"/>
  <c r="D37" i="1"/>
  <c r="E37" i="1"/>
  <c r="C37" i="1"/>
  <c r="C36" i="1"/>
  <c r="D31" i="1"/>
  <c r="E31" i="1"/>
  <c r="D32" i="1"/>
  <c r="E32" i="1"/>
  <c r="D33" i="1"/>
  <c r="E33" i="1"/>
  <c r="D34" i="1"/>
  <c r="E34" i="1"/>
  <c r="C34" i="1"/>
  <c r="C33" i="1"/>
  <c r="C32" i="1"/>
  <c r="C31" i="1"/>
  <c r="D26" i="1"/>
  <c r="E26" i="1"/>
  <c r="D27" i="1"/>
  <c r="E27" i="1"/>
  <c r="D28" i="1"/>
  <c r="E28" i="1"/>
  <c r="D29" i="1"/>
  <c r="E29" i="1"/>
  <c r="C29" i="1"/>
  <c r="C28" i="1"/>
  <c r="C27" i="1"/>
  <c r="C26" i="1"/>
  <c r="D21" i="1"/>
  <c r="E21" i="1"/>
  <c r="D22" i="1"/>
  <c r="E22" i="1"/>
  <c r="D23" i="1"/>
  <c r="E23" i="1"/>
  <c r="C23" i="1"/>
  <c r="C22" i="1"/>
  <c r="C21" i="1"/>
  <c r="D15" i="1"/>
  <c r="E15" i="1"/>
  <c r="D16" i="1"/>
  <c r="E16" i="1"/>
  <c r="D17" i="1"/>
  <c r="E17" i="1"/>
  <c r="C17" i="1"/>
  <c r="C16" i="1"/>
  <c r="C15" i="1"/>
  <c r="D10" i="1"/>
  <c r="E10" i="1"/>
  <c r="D11" i="1"/>
  <c r="E11" i="1"/>
  <c r="D12" i="1"/>
  <c r="E12" i="1"/>
  <c r="D13" i="1"/>
  <c r="E13" i="1"/>
  <c r="C13" i="1"/>
  <c r="C12" i="1"/>
  <c r="C11" i="1"/>
  <c r="C10" i="1"/>
  <c r="D8" i="1"/>
  <c r="E8" i="1"/>
  <c r="C8" i="1"/>
  <c r="D7" i="1"/>
  <c r="E7" i="1"/>
  <c r="C7" i="1"/>
  <c r="C41" i="4"/>
  <c r="C40" i="4"/>
  <c r="C39" i="4"/>
  <c r="C38" i="4"/>
  <c r="C37" i="4"/>
  <c r="C36" i="4"/>
  <c r="C35" i="4"/>
  <c r="C34" i="4"/>
  <c r="C33" i="4"/>
  <c r="C32" i="4"/>
  <c r="C31" i="4"/>
  <c r="C30" i="4"/>
  <c r="C29" i="4"/>
  <c r="C25" i="6"/>
  <c r="C27" i="4"/>
  <c r="C26" i="4"/>
  <c r="C25" i="4"/>
  <c r="C24" i="4"/>
  <c r="C21" i="4"/>
  <c r="C20" i="4"/>
  <c r="C19" i="4"/>
  <c r="C18" i="4"/>
  <c r="C16" i="4"/>
  <c r="C15" i="4"/>
  <c r="C14" i="4"/>
  <c r="C13" i="4"/>
  <c r="C12" i="4"/>
  <c r="C9" i="4"/>
  <c r="C6" i="7" l="1"/>
  <c r="C9" i="7"/>
  <c r="C10" i="7"/>
  <c r="C11" i="7"/>
  <c r="C12" i="7"/>
  <c r="C13" i="6"/>
  <c r="C13" i="7"/>
  <c r="C15" i="7"/>
  <c r="C16" i="7"/>
  <c r="C17" i="7"/>
  <c r="C18" i="7"/>
  <c r="C21" i="7"/>
  <c r="C22" i="7"/>
  <c r="C23" i="7"/>
  <c r="C24" i="7"/>
  <c r="C26" i="7"/>
  <c r="C27" i="7"/>
  <c r="C28" i="7"/>
  <c r="C29" i="7"/>
  <c r="C30" i="7"/>
  <c r="C31" i="7"/>
  <c r="C32" i="7"/>
  <c r="C33" i="7"/>
  <c r="C34" i="7"/>
  <c r="C35" i="7"/>
  <c r="C36" i="7"/>
  <c r="C37" i="7"/>
  <c r="C38" i="7"/>
  <c r="E6" i="4"/>
  <c r="E5" i="4" s="1"/>
  <c r="A20" i="1"/>
  <c r="C21" i="6"/>
  <c r="A36" i="1"/>
  <c r="C37" i="6"/>
  <c r="A21" i="1"/>
  <c r="C22" i="6"/>
  <c r="A28" i="1"/>
  <c r="C29" i="6"/>
  <c r="A30" i="1"/>
  <c r="C31" i="6"/>
  <c r="A31" i="1"/>
  <c r="C32" i="6"/>
  <c r="A29" i="1"/>
  <c r="C30" i="6"/>
  <c r="A12" i="1"/>
  <c r="C12" i="6"/>
  <c r="A23" i="1"/>
  <c r="C24" i="6"/>
  <c r="A32" i="1"/>
  <c r="C33" i="6"/>
  <c r="A25" i="1"/>
  <c r="C26" i="6"/>
  <c r="A10" i="1"/>
  <c r="C10" i="6"/>
  <c r="A11" i="1"/>
  <c r="C11" i="6"/>
  <c r="A22" i="1"/>
  <c r="C23" i="6"/>
  <c r="A14" i="1"/>
  <c r="C15" i="6"/>
  <c r="A15" i="1"/>
  <c r="C16" i="6"/>
  <c r="A6" i="1"/>
  <c r="C6" i="6"/>
  <c r="A26" i="1"/>
  <c r="C27" i="6"/>
  <c r="A34" i="1"/>
  <c r="C35" i="6"/>
  <c r="A37" i="1"/>
  <c r="C38" i="6"/>
  <c r="A13" i="1"/>
  <c r="A24" i="1"/>
  <c r="A33" i="1"/>
  <c r="C34" i="6"/>
  <c r="A16" i="1"/>
  <c r="C17" i="6"/>
  <c r="A9" i="1"/>
  <c r="C9" i="6"/>
  <c r="A17" i="1"/>
  <c r="C18" i="6"/>
  <c r="A27" i="1"/>
  <c r="C28" i="6"/>
  <c r="A35" i="1"/>
  <c r="C36" i="6"/>
  <c r="C11" i="4"/>
  <c r="C10" i="4"/>
  <c r="C7" i="7" l="1"/>
  <c r="C8" i="7"/>
  <c r="A7" i="1"/>
  <c r="C7" i="6"/>
  <c r="A8" i="1"/>
  <c r="C8" i="6"/>
</calcChain>
</file>

<file path=xl/sharedStrings.xml><?xml version="1.0" encoding="utf-8"?>
<sst xmlns="http://schemas.openxmlformats.org/spreadsheetml/2006/main" count="389" uniqueCount="161">
  <si>
    <t>Grille d’écoute qualité – Saisie</t>
  </si>
  <si>
    <t>Répond aux attentes</t>
  </si>
  <si>
    <t>Mise à jour : 26/11/2021</t>
  </si>
  <si>
    <t>Répond partiellement aux attentes</t>
  </si>
  <si>
    <t>Ne répond pas aux attentes</t>
  </si>
  <si>
    <t>Non Applicable</t>
  </si>
  <si>
    <t>Grille d'écoute qualité - Octobre 2021</t>
  </si>
  <si>
    <t>Résultat</t>
  </si>
  <si>
    <t>Score</t>
  </si>
  <si>
    <t>STRUCTURE de l'APPEL</t>
  </si>
  <si>
    <t xml:space="preserve">La QUALITE de la RELATION TELEPHONIQUE </t>
  </si>
  <si>
    <t>Commentaire global non obligatoire uniquement si problématique</t>
  </si>
  <si>
    <t>Restitition</t>
  </si>
  <si>
    <t>Accueille l'appelant et se présente de façon courtoise</t>
  </si>
  <si>
    <t>Individuelle (ex : double écoute)</t>
  </si>
  <si>
    <t>Formateur</t>
  </si>
  <si>
    <t>Visio</t>
  </si>
  <si>
    <t>oui</t>
  </si>
  <si>
    <t>Identifie l'appelant</t>
  </si>
  <si>
    <t>Collective (ex : brief équipe)</t>
  </si>
  <si>
    <t>Collaborateur</t>
  </si>
  <si>
    <t>Bureau</t>
  </si>
  <si>
    <t>non</t>
  </si>
  <si>
    <t xml:space="preserve">Récurrence pour le pilote  :  
1 fois le driver en rouge =&gt; PA 
2 fois le driver en orange =&gt; passe en rouge donc PA </t>
  </si>
  <si>
    <t>S’assure de la bonne compréhension du besoin de l'appelant</t>
  </si>
  <si>
    <t>Formation (ex : gestion des conflits)</t>
  </si>
  <si>
    <t>Manager</t>
  </si>
  <si>
    <t>Plateau</t>
  </si>
  <si>
    <t>Note Globale</t>
  </si>
  <si>
    <t>Fait répéter uniquement si c'est utile</t>
  </si>
  <si>
    <t>Référent</t>
  </si>
  <si>
    <t>Structure de l'Appel</t>
  </si>
  <si>
    <t>Laisse s'exprimer l'appelant sans l'interrompre</t>
  </si>
  <si>
    <t>Qualité Relation téléphonique</t>
  </si>
  <si>
    <t>Participe de manière active à la conversation</t>
  </si>
  <si>
    <t>/2</t>
  </si>
  <si>
    <t>/4</t>
  </si>
  <si>
    <t>Neutralise les bruits parasites</t>
  </si>
  <si>
    <r>
      <t>Transmet l'information complète et exacte</t>
    </r>
    <r>
      <rPr>
        <sz val="12"/>
        <color rgb="FFFF0000"/>
        <rFont val="Calibri"/>
        <family val="2"/>
        <scheme val="minor"/>
      </rPr>
      <t xml:space="preserve"> </t>
    </r>
    <r>
      <rPr>
        <sz val="12"/>
        <rFont val="Calibri"/>
        <family val="2"/>
        <scheme val="minor"/>
      </rPr>
      <t xml:space="preserve"> à l'appelant conformément aux règles et procédures</t>
    </r>
  </si>
  <si>
    <t>Sait expliquer le ou les choix proposés en les  traduisant en avantages pour l'appelant</t>
  </si>
  <si>
    <t>PLAN D'ACTION</t>
  </si>
  <si>
    <r>
      <t>Propose des options répondant au besoin de l'appelant</t>
    </r>
    <r>
      <rPr>
        <sz val="12"/>
        <color rgb="FFFF0000"/>
        <rFont val="Calibri"/>
        <family val="2"/>
        <scheme val="minor"/>
      </rPr>
      <t xml:space="preserve"> </t>
    </r>
  </si>
  <si>
    <t>Pourquoi</t>
  </si>
  <si>
    <t>Type d'action</t>
  </si>
  <si>
    <t>Qui</t>
  </si>
  <si>
    <t>Comment</t>
  </si>
  <si>
    <t>Quand</t>
  </si>
  <si>
    <t>Où</t>
  </si>
  <si>
    <t>Fait</t>
  </si>
  <si>
    <t>Transfère l'appel après avoir validé les informations nécessaires</t>
  </si>
  <si>
    <t>Résume les éléments clés de la conversation / Non applicable si Transfert</t>
  </si>
  <si>
    <t>S'assure d'avoir répondu à toutes les attentes de l'appelant / Non applicable si Transfert</t>
  </si>
  <si>
    <t>Prend congé de façon courtoise</t>
  </si>
  <si>
    <t>Démontre la volonté d'aider</t>
  </si>
  <si>
    <t>Fait preuve de dynamisme</t>
  </si>
  <si>
    <t>Conserve un discours positif/crée un climat de confiance</t>
  </si>
  <si>
    <t>Utilise un débit et un ton approprié/sourire dans la voix (DIVAS)</t>
  </si>
  <si>
    <t>Utilise un niveau de langage professionnel et un vocabulaire approprié</t>
  </si>
  <si>
    <t>Utilise un discours cohérent, concis et précis</t>
  </si>
  <si>
    <t>Fait preuve d’empathie</t>
  </si>
  <si>
    <t>Utilise les règles de courtoisie habituelles et fait preuve de tact et de diplomatie</t>
  </si>
  <si>
    <t>Structure son appel de façon à en maximiser l’efficacité</t>
  </si>
  <si>
    <t>Utilise la mise en attente de façon adéquate / Non applicable si pas de mise en attente</t>
  </si>
  <si>
    <t>Utilise le rappel de façon adéquate / Non applicable si pas de rappel</t>
  </si>
  <si>
    <t>PLAN D'ACTION Ecoute 1</t>
  </si>
  <si>
    <t>PLAN D'ACTION Ecoute 2</t>
  </si>
  <si>
    <t xml:space="preserve">Accueil  </t>
  </si>
  <si>
    <t>Code couleur</t>
  </si>
  <si>
    <t>Le télégestionnaire accueille l’appelant de façon courtoise lorsqu’il : 
1. Utilise une formule de salutation telle que « Nom entreprise  (assistance: nom du grand compte; téléchiffrage et REN: Inter Mutuelle Habitat), prénom et/ou nom, bonjour »  et au décroché se présente distinctement
2. Se présente de façon courtoise en créant un climat rassurant par un ton de voix posé--&gt; crée un climat rassurant par un ton de voix posé
3. Invite l'interlocuteur à s'exprimer s'il ne dit pas spontanément le motif d'appel: ex. "que puis-je faire pour vous ?"; en quoi puis-je vous aider"</t>
  </si>
  <si>
    <t>A respecté tous les points</t>
  </si>
  <si>
    <t>A respecté au moins le point 1</t>
  </si>
  <si>
    <t>N'a pas respecté au moins le point 1</t>
  </si>
  <si>
    <t>Le télégestionnaire  identifie l’appelant correctement lorsqu’il : 
1. Identifie l'appelant avec tous les moyens en sa possession selon le logiciel utilisé (numéro de sociétaire, référence de dossier ou sinistre, nom sociétaire + code postal, numéro de téléphone + grand compte) si la fiche ne remonte pas
2. Vérifie le nom et le prénom de l'appelant sans le suggérer (sauf si fait spontanément) 
3. Vérifie l'adresse de l'appelant : adresse + code postal + ville + téléphone
4. Si nom du sociétaire différent du contrat, vérifier le lien (ex voisin, conjoint, enfant, épou-x-se, etc)</t>
  </si>
  <si>
    <t>A respecté tous les points en suggérant le nom en point 2</t>
  </si>
  <si>
    <t>N'a pas respecté tous les points</t>
  </si>
  <si>
    <t>Point 4 Non Applicable si nom pas différent</t>
  </si>
  <si>
    <t>Ecoute active</t>
  </si>
  <si>
    <r>
      <t>Le télégestionnaire s’assure de bien comprendre le besoin de l'appelant lorsqu’il : 
1. Pose des questions ouvertes (si TLC hors formulaire de qualification) pour favoriser l'expression de son interlocuteur,  ou confirmer l’information</t>
    </r>
    <r>
      <rPr>
        <sz val="12"/>
        <color rgb="FFFF0000"/>
        <rFont val="Calibri"/>
        <family val="2"/>
        <scheme val="minor"/>
      </rPr>
      <t xml:space="preserve"> </t>
    </r>
    <r>
      <rPr>
        <sz val="12"/>
        <rFont val="Calibri"/>
        <family val="2"/>
        <scheme val="minor"/>
      </rPr>
      <t>/ et pose des questions fermées pour chercher à approfondir pour obtenir des informations nécessaires sur le contexte de la situation 
- Qui ? Quoi ? où ? Quand ?- Il est possible qu’il ne soit pas nécessaire de poser des questions, si par exemple l'appelant énonce clairement dès le début de l’appel son besoin. 
2. Reformule le besoin pour s’assurer de sa compréhension. Pour ce faire, il peut utiliser des phrases comme : 
- Si j’ai bien compris… 
- Si je résume les faits…</t>
    </r>
  </si>
  <si>
    <t>Point 1 Non Applicable si énonce le motif clairement en début d'appel</t>
  </si>
  <si>
    <t>Le télégestionnaire ne fait pas répéter inutilement l'appelant, sauf s'il y a une incompréhension justifiée (bruits, accents difficiles à comprendre, etc.);</t>
  </si>
  <si>
    <t>A respecté le point</t>
  </si>
  <si>
    <t>N’a pas respecté le point</t>
  </si>
  <si>
    <t xml:space="preserve">Le télégestionnaire n’interrompt pas l'appelant lors de l'expression de son besoin : 
1. Ne coupe pas la parole de l'appelant; 
2. Ne parle pas en même temps que l'appelant de manière volontaire. 
Exemples : interrompre pour lui demander son numéro d’appelant, interrompre parce que nous ne sommes pas d’accord avec les propos de l'appelant, être en mode action au lieu du mode écoute. </t>
  </si>
  <si>
    <r>
      <t xml:space="preserve">N'a respecté </t>
    </r>
    <r>
      <rPr>
        <sz val="12"/>
        <rFont val="Calibri"/>
        <family val="2"/>
        <scheme val="minor"/>
      </rPr>
      <t>aucun des points</t>
    </r>
  </si>
  <si>
    <t xml:space="preserve">Le télégestionnaire participe de manière active à la conversation lorsqu’il : 
1. A un temps de réaction adéquat suite aux propos de l'appelant (pas de blancs/silences)
2. A une réaction cohérente aux propos de l'appelant  / adaptée face à la situation : ex. manifestation d'expressions du type oh lala, wahoo
3. Signale sa présence en utilisant des mots tels que : « d’accord », «entendu", "je comprends", « oui » 
4. Explique les silences au client lorsque nécessaire (sait gérer les blancs) </t>
  </si>
  <si>
    <t>A respecté deux des points</t>
  </si>
  <si>
    <t>N'a pas respecté deux des points</t>
  </si>
  <si>
    <t xml:space="preserve">Le télégestionnaire neutralise les bruits parasites (papier froissé, stylo, bruit environnant du plateau) : évite les bruits inutiles ou coupe le micro de son téléphone </t>
  </si>
  <si>
    <t>N'a pas respecté le point</t>
  </si>
  <si>
    <t>Non Applicable si pas de bruit</t>
  </si>
  <si>
    <t>Proposer et négocier  / Non applicable si transfert d'appel</t>
  </si>
  <si>
    <t>code couleur</t>
  </si>
  <si>
    <r>
      <t>Transmet l'information complète et exacte</t>
    </r>
    <r>
      <rPr>
        <b/>
        <sz val="12"/>
        <color rgb="FFFF0000"/>
        <rFont val="Calibri"/>
        <family val="2"/>
        <scheme val="minor"/>
      </rPr>
      <t xml:space="preserve"> </t>
    </r>
    <r>
      <rPr>
        <b/>
        <sz val="12"/>
        <rFont val="Calibri"/>
        <family val="2"/>
        <scheme val="minor"/>
      </rPr>
      <t xml:space="preserve"> à l'appelant conformément aux règles et procédures</t>
    </r>
  </si>
  <si>
    <t xml:space="preserve">Le télégestionnaire propose avec diplomatie la mise en oeuvre de prestations ou transfère l'appel vers le service compétent: 
1. Donne les informations adaptées à la situation de l'appelant selon les procédures métier (ex. garanties, prise en charge, nom d'un artisan) 
2. Donne des informations précises : qui - quoi - comment - combien - quand
3. Vérifie que les informations transmises au sociétaire sont les mêmes informations que celles saisies dans le dossier (sur vérification dossier)                                                                                                                                                                                                                                                                                                                                                                                                                                           4. Le télégestionnaire pose le cadre en expliquant qui nous sommes: 
TLC: cabinet d'expertise par téléphone mandaté par votre assurance (ex. pôle TLC nous sommes le cabinet d'expertise par téléphone mandaté par votre assurance xxx, pour la gestion de votre dossier "reprendre le sinistre")  
Assistance: ex. nous sommes le service d'assistance de votre assurance xxxx, nous intervenons en cas d'urgence pour sécuriser votre habitat.
REN: ex. nous intervenons dans le suivi des travaux réalisés par nos entreprises partenaires
5. si TLC : respecter le principe de marque blanche en cas de sous-traitance
6. Le télégestionnaire explique ce qui va se passer : 
ce que je vous propose, nous allons ...
ensuite ...
voilà ce qui va se passer...
7. Evite les expressions qui sèment le doute : 
Ex : Je vais tenter..., je vais essayer... peut être...                                                                                                                                                                                                                                                                                                                                                                                                                                                                 </t>
  </si>
  <si>
    <t>A respecté au moins les  points 1, 2 et 3</t>
  </si>
  <si>
    <t>N'a pas respecté au moins les  points 1, 2 et 3</t>
  </si>
  <si>
    <t>Non Applicable si transfert ou Hors Cible
point 3 non applicable si pas accès au dossier lors de l'écoute
point 4 non application si pas TLC
point 5 non application si pas de soustraitance</t>
  </si>
  <si>
    <t>Le télégestionnaire sait expliquer la raison de ce qu'il a proposé en la traduisant en avantages pour l'appelant lorsqu’il : 
1. Donne les avantages de la solution proposée : 
Téléchiffrage: ex. AR, indémnisation immédiate, pas de justificatif, travaux comme vous voulez...
Assistance: ex. prestataire du réseau, le prestataire va tout prendre en charge .....
REN: ex. fiabilité d'un artisan, maitrise des coûts, ...
2. Sait dire non ou expliquer un refus en justifiant sa décision ou sa proposition
3. Rebondit face aux objections par la méthode par l'écoute, le questionnement et l'argumentation positive</t>
  </si>
  <si>
    <t>A respecté au moins le  point 1</t>
  </si>
  <si>
    <t>N'a pas respecté le point 1</t>
  </si>
  <si>
    <t>point 2 non applicable si pas de refus point 3 Non Applicable si pas d'objection</t>
  </si>
  <si>
    <r>
      <t>Propose des options répondant au besoin de l'appelant</t>
    </r>
    <r>
      <rPr>
        <b/>
        <sz val="12"/>
        <color rgb="FFFF0000"/>
        <rFont val="Calibri"/>
        <family val="2"/>
        <scheme val="minor"/>
      </rPr>
      <t xml:space="preserve"> </t>
    </r>
  </si>
  <si>
    <t>Le télégestionnaire propose des alternatives répondant au besoin de l'appelant sans lister toutes les options possibles: 
ex téléchiffrage: démarche de conseil en cas d'urgence</t>
  </si>
  <si>
    <t>Non Applicable si transfert  ou Hors Cible</t>
  </si>
  <si>
    <t>Transfert de l'appel / Non applicable si pas de transfert</t>
  </si>
  <si>
    <t>Le télégestionnaire valide les informations nécessaires lorsqu'il:  
1. Reccueille le motif de l'appel
2. Le télégestionnaire informe l'appelant du transfert: vers qui (nom ou service)? Pour quelle suite?
3. Si téléchiffrage dossier délégué : le télégestionnaire ne donne pas le nom de l'entreprise soustraitante   
4. Le télégestionnaire s'assure d'avoir un interlocuteur avant de transférer l'appel
5. Le télégestionnaire explique à l'interlocuteur vers lequel l'appel sera transféré les informations de l'appelant (identification, motif appel, situation)
6. Le télégestionnaire prend congés avant le transfert</t>
  </si>
  <si>
    <t xml:space="preserve">N’a pas respecté les points 1 ou 2 </t>
  </si>
  <si>
    <t xml:space="preserve">N'a pas respecté les points 3 ou 4 </t>
  </si>
  <si>
    <t>Non Applicable si pas de transfert
Point 3 non applicable si pas dossier délégué</t>
  </si>
  <si>
    <t>Résumé et conclusion</t>
  </si>
  <si>
    <t>Le télégestionnaire reprend ce qui va se passer à son interlocuteur lorsqu’il : 
1. Fait une synthèse des actions qui vont être mise en place; 
2. et/ou sur les actions prises pour résoudre la situation. 
Exemples : Reprécise les modalités de prise en charge/indémnisation, les délais d'intervention...</t>
  </si>
  <si>
    <t xml:space="preserve">Non Applicable si transfert ou si Hors Cible  </t>
  </si>
  <si>
    <t>Le télégestionnaire s’assure d’avoir répondu à toutes les attentes l’appelant lorsqu’il : 
1. Pose une question pour valider la compréhension du client. 
Exemples : Ai-je été clair dans mes explications ?
2. Pose une question incitant l’appelant à énoncer d’autres besoins. 
Exemples : Ai-je répondu à vos toutes vos questions ?  Avez-vous d'autres questions ? Vous ai-je apporté toutes les informations dont vous aviez besoin ?
3. Valide la satisfaction de l'appelant si une solution est apportée:
Exemples: Etes-vous satisfait de la solution apportée ?
Non-applicable : L’appelant raccroche brusquement ne laissant pas la chance au télégestionnaire de s’en informer ou l'appelant confirme que ses attentes sont répondues ou qu'aucune solution n'ait été apportée.</t>
  </si>
  <si>
    <t>A respecté au moins 1 des points</t>
  </si>
  <si>
    <t>N'a respecté au moins 1 des points</t>
  </si>
  <si>
    <t>Non Applicable si transfert ou si Hors Cible ou L’appelant raccroche brusquement ne laissant pas la chance au télégestionnaire de s’en informer ou l'appelant confirme que ses attentes sont répondues ou qu'aucune solution n'ait été apportée.</t>
  </si>
  <si>
    <t>Le télégestionnaire prend congé de façon courtoise lorsqu’il : 
1. Communique le n° de téléphone du pôle concerné par la gestion du dossier si appel mal orienté (ex.appel assistance arrivé sur TLC) ou pour TLC suite rappel qualif d'ordre de mission
2. Utilise une formule de politesse adaptée avec un ton chaleureux.
Peut terminer avec une touche personnelle en lien avec les éléments mentionnés durant l’appel: ex. prenez soin de vous, je vous souhaite un bon weekend, de bonnes fêtes de fin d'année,.... 
3. Personnalise la prise de congé si l'interlocuteur est identifié: ex. Au revoir monsieur x....</t>
  </si>
  <si>
    <t>A respecté les points</t>
  </si>
  <si>
    <t>N’a pas respecté les points</t>
  </si>
  <si>
    <t>Non Applicable si transfert</t>
  </si>
  <si>
    <r>
      <t xml:space="preserve">La QUALITE de la RELATION TELEPHONIQUE </t>
    </r>
    <r>
      <rPr>
        <b/>
        <i/>
        <sz val="11"/>
        <color theme="4"/>
        <rFont val="Calibri"/>
        <family val="2"/>
        <scheme val="minor"/>
      </rPr>
      <t>(fil rouge, de l'accueil jusqu'à la fin de l'appel)</t>
    </r>
  </si>
  <si>
    <t>Énergie positive</t>
  </si>
  <si>
    <t>Le télégestionnaire démontre sa volonté d’aider l'appelant à résoudre son problème, à répondre à ses questions ou à trouver des solutions, lorsqu’il : 
1. Énonce clairement pendant l’appel, avec des mots, sa volonté d’aider (avant la mise en attente, suite à d’autres questionnements de l'appelant) 
2. Crée un effet "Waouh" lorsque l'appelant verbalise spontanément sa satisfaction en fin d'appel (ex. remercie le télégestionnaire avec des mots forts) dans le respect des process, procédures et déonthologie</t>
  </si>
  <si>
    <t xml:space="preserve">A respecté le point 1 </t>
  </si>
  <si>
    <t>Le télégestionnaire fait preuve de dynamisme lorsqu'il  : 
1. Utilise un ton énergique et engageant;  (montrant à l'appelant qu'il est important et que le TG est à sa disposition)
2. Démontre qu’il est attentif en utilisant des mots de liaison ou de renforcement tels que : tout à fait, d’accord, oui, exactement, donc pour vous, cela signifie que; 
3. Prend en charge la discussion et fait preuve d’initiative dans le respect des procédure (ex. éviter de laisser le sociétaire chercher son n° de sociétaire trop longtemps tout seul)</t>
  </si>
  <si>
    <t>Le télégestionnaire utilise un discours positif lorsqu’il : 
1. Crée un climat de confiance avec son interlocuteur : neutralité des propos (pas de dénigrement des collègues/prestataires/autres services), faire confiance à son interlocuteur (pas de parole mise en doute) 
2. Conserve le discours positif tout au long de l’appel.
3. Eviter quand cela est possible les négations : ce n'est pas possible...vous n'avez pas le droit...vous n'avez pas souscrit...par contre....malheureusement
et utiliser des mots positifs : 
ex TLC et assistance "les garanties de votre contrat permettent"
ex REN "franchise est contractuelle" plutôt que " malheureusement vous avez la franchise...", "je me rapproche du prestataire"
... je vais vous aider...nous allons trouver une solution...est ce que cela vous convient...</t>
  </si>
  <si>
    <t>N’a pas respecté le point 1</t>
  </si>
  <si>
    <t>Le télégestionnaire utilise un débit et un ton approprié lorsqu’il : 
1. Adopte un ton chaleureux et sympathique tout au long de l'appel:  sourire franc et honnête
2. Utilise un débit régulier, qui permet au client de comprendre le discours et d’avoir un rythme soutenu; 
3. Parle de façon audible (volume et articulation)
4. Module le ton de sa voix pour éviter d’être monocorde.</t>
  </si>
  <si>
    <t>A respecté au moins les points 1 et 3</t>
  </si>
  <si>
    <t>N'a respecté les points 1 et 3</t>
  </si>
  <si>
    <t>Qualité du discours</t>
  </si>
  <si>
    <r>
      <t xml:space="preserve">Le télégestionnaire utilise un niveau de langage professionnel et un vocabulaire approprié lorsqu’il : 
</t>
    </r>
    <r>
      <rPr>
        <b/>
        <sz val="12"/>
        <rFont val="Calibri"/>
        <family val="2"/>
        <scheme val="minor"/>
      </rPr>
      <t>1. N’utilise pas de familiarités même si l'interlocuteur en fait preuve: ex. ouais, ok, bof,...
2. N’utilise pas le jargon interne (Ex : nom du logiciel, nos process, ...); 
3. N’utilise pas d‘acronymes sans explication (REN, AR, TLC...)
4. N’utilise pas d’anglicismes
5. N'a pas de tics de langage répété: ex. euh,alors, voilà, du coup,... 
6. N'utilise pas "on" mais "je" ou "nous"</t>
    </r>
  </si>
  <si>
    <t>N'a pas respecté au moins les points 1 et 3</t>
  </si>
  <si>
    <t>Le télégestionnaire utilise un discours cohérent, concis et précis lorsqu’il : 
1. Utilise des phrases courtes, claires et précises; 
2. Utilise des phrases complètes et bien structurées tout au long de l'appel; 
3. Utilise un discours sans ambigüité ni contradiction.</t>
  </si>
  <si>
    <t>A respecté le point 3</t>
  </si>
  <si>
    <t>N'a pas respecté le point 3</t>
  </si>
  <si>
    <t xml:space="preserve">L’empathie est la capacité intuitive de se mettre à la place d’autrui, de percevoir ce qu’il ressent sans faire preuve de compassion, sans jugement. Le télégestionnaire fait preuve d’empathie lorsqu’il : 
1. Présente des excuses, personnellement. Les excuses sont pertinentes et tiennent compte de la situation du client. 
2. Se met à la place du client tout au long de l'appel
Exemples : 
- Je comprends… 
- Ceci est clairement important pour vous… 
- C’est tout à fait compréhensible
- En cas de décès: bon courage à vous en fin d'appel, condoléances, ....
</t>
  </si>
  <si>
    <t>N’a respecté aucun point</t>
  </si>
  <si>
    <t>Non Applicable si point 1 pas nécessaire de s'excuser</t>
  </si>
  <si>
    <t>Le télégestionnaire utilise les règles de courtoisie habituelles et fait preuve de tact et de diplomatie lorsqu’il : 
1. Utilise adéquatement les formules de politesse et de courtoisie telles que : S’il-vous-plaît, puis-je, merci, je vous remercie, je vous rassure, bien sûr, je vous en prie, vous permettez, au revoir, etc.; 
2. Démontre de la délicatesse et de l’habileté dans les rapports avec l'appelant: ex. en cas décès ou sinistre type incendie, éviter de souhaiter un bon weekend</t>
  </si>
  <si>
    <t>N’a respecté le point 1</t>
  </si>
  <si>
    <r>
      <t>Efficacité de l'appel</t>
    </r>
    <r>
      <rPr>
        <b/>
        <sz val="14"/>
        <color rgb="FFFF0000"/>
        <rFont val="Calibri"/>
        <family val="2"/>
        <scheme val="minor"/>
      </rPr>
      <t xml:space="preserve"> </t>
    </r>
  </si>
  <si>
    <t xml:space="preserve">Le télégestionnaire structure son appel de façon à en maximiser l’efficacité lorsqu’il : 
1. Garde le contrôle de la conversation (sait gérer l'équilibre entre son temps de parole et celui de son interlocuteur, dans un objectif d'efficacité)
2. Suit un ordre logique dans ses interventions/actions : (3 temps  1°) ce que permet le contrat 2°) rappel de la situation  3°) Ce qui est proposé)
3. Donne des informations pertinentes répondant aux besoins en évitant de faire en sorte que la conversation ne s’étire inutilement.
4. Ne commente pas sa réflexion et ne lie pas les commentaires 
5. Met tout en oeuvre pour faire avancer et/ou clôturer son dossier en 1 appel 
ex REN: privilégier l'appel vers le prestataire plutôt que l'envoi d'un écrit extranet ou mail
ex TLC: ne pas demander au sociétaire l'envoi d'un devis pour des dommages non spécifiques
ex Assistance: identifier le degré d'urgence avec le sociétaire de la mise en sécurité de l'habitat   </t>
  </si>
  <si>
    <t>A respecté un ou aucun des points</t>
  </si>
  <si>
    <t>Le télégestionnaire utilise adéquatement la mise en attente lorsqu’il : 
1. Prend connaissance d'un dossier complexe ou réalise un chiffrage complexe, ou effectue une vérification d'information auprès d’un tiers, ou recherche des prestataires
2. A accédé au dossier (pas de mise en attente "sauvage")
3. Informe l’appelant de la mise en attente et de ce qui sera fait lors de la période d’attente et sa durée estimée
4. Remercie l'appelant d'avoir patienté 
5. Ne multiplie pas les temps d'attente ou propose de rappeler l'appelant
Assistance: maxi 3 prestataires sinon rappel et maxi 2 minutes
Chiffrage: reprise de l'appel si plus de 3 minutes 
REN: reprise de l'appel si plus de 3 minutes
Non-applicable : si la mise en attente n’était pas nécessaire lors de l’appel</t>
  </si>
  <si>
    <t xml:space="preserve">N’a pas respecté les points un ou deux </t>
  </si>
  <si>
    <t>A respecté le point trois ou aucun des points applicables</t>
  </si>
  <si>
    <t>Le télégestionnaire propose le rappel : 
1. Lorsqu'il reprend l'appel suite à une mise en attente trop longue ou à la demande du sociétaire pour réaliser un chiffrage complexe, ou effectue une vérification d'information auprès d’un tiers, ou recherche des prestataires
2. Rappelle immédiatement le sociétaire lors d'une coupure de communication (si coordonnées du sociétaire identifiées) ou d'une communication inaudible (ex. proposer un rappel de notre part pour faciliter la communication)  ou d'un problème technique
3. Lorsqu'il a accédé au dossier 
4. Explique le rappel , propose le rappel suite au traitement du dossier, vérifie la disponibilité du sociétaire pour le rappel</t>
  </si>
  <si>
    <t xml:space="preserve">A respecté les points 1 ou 2 </t>
  </si>
  <si>
    <t xml:space="preserve">N'a pas respecté les points 1 ou 2 </t>
  </si>
  <si>
    <t>point 3 et 4 Non Applicable si point 2</t>
  </si>
  <si>
    <t>Mise à jour : 025/11/2021</t>
  </si>
  <si>
    <t>Mise à jour : 25/11/2021</t>
  </si>
  <si>
    <t>Grille d’écoute qualité – Guide explicatif</t>
  </si>
  <si>
    <t>Mise à jour : 08/10/2021</t>
  </si>
  <si>
    <t>A</t>
  </si>
  <si>
    <t>B</t>
  </si>
  <si>
    <t>C</t>
  </si>
  <si>
    <t>D</t>
  </si>
  <si>
    <t>NON APPLICABLE</t>
  </si>
  <si>
    <t>NON APPLICABLE (si transfert)</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</si>
</sst>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name val="Calibri"/>
      <family val="2"/>
      <scheme val="minor"/>
    </font>
    <font>
      <b/>
      <sz val="12"/>
      <color theme="0"/>
      <name val="Calibri"/>
      <family val="2"/>
      <scheme val="minor"/>
    </font>
    <font>
      <b/>
      <sz val="14"/>
      <color theme="0"/>
      <name val="Calibri"/>
      <family val="2"/>
      <scheme val="minor"/>
    </font>
    <font>
      <sz val="12"/>
      <name val="Calibri"/>
      <family val="2"/>
      <scheme val="minor"/>
    </font>
    <font>
      <sz val="10"/>
      <name val="Calibri"/>
      <family val="2"/>
      <scheme val="minor"/>
    </font>
    <font>
      <b/>
      <sz val="10"/>
      <name val="Calibri"/>
      <family val="2"/>
      <scheme val="minor"/>
    </font>
    <font>
      <b/>
      <sz val="12"/>
      <color theme="1"/>
      <name val="Calibri"/>
      <family val="2"/>
      <scheme val="minor"/>
    </font>
    <font>
      <b/>
      <sz val="14"/>
      <color theme="1"/>
      <name val="Calibri"/>
      <family val="2"/>
      <scheme val="minor"/>
    </font>
    <font>
      <b/>
      <sz val="18"/>
      <color theme="4"/>
      <name val="Calibri"/>
      <family val="2"/>
      <scheme val="minor"/>
    </font>
    <font>
      <b/>
      <i/>
      <sz val="11"/>
      <color theme="4"/>
      <name val="Calibri"/>
      <family val="2"/>
      <scheme val="minor"/>
    </font>
    <font>
      <b/>
      <sz val="12"/>
      <color theme="4"/>
      <name val="Calibri"/>
      <family val="2"/>
      <scheme val="minor"/>
    </font>
    <font>
      <sz val="12"/>
      <color rgb="FFC00000"/>
      <name val="Calibri"/>
      <family val="2"/>
      <scheme val="minor"/>
    </font>
    <font>
      <sz val="10"/>
      <color rgb="FFFF0000"/>
      <name val="Calibri"/>
      <family val="2"/>
      <scheme val="minor"/>
    </font>
    <font>
      <b/>
      <sz val="14"/>
      <color rgb="FFFF0000"/>
      <name val="Calibri"/>
      <family val="2"/>
      <scheme val="minor"/>
    </font>
    <font>
      <b/>
      <sz val="12"/>
      <color rgb="FFFF0000"/>
      <name val="Calibri"/>
      <family val="2"/>
      <scheme val="minor"/>
    </font>
    <font>
      <b/>
      <sz val="14"/>
      <name val="Calibri"/>
      <family val="2"/>
      <scheme val="minor"/>
    </font>
    <font>
      <b/>
      <sz val="11"/>
      <color rgb="FFFF0000"/>
      <name val="Calibri"/>
      <family val="2"/>
      <scheme val="minor"/>
    </font>
    <font>
      <sz val="12"/>
      <color rgb="FFFF0000"/>
      <name val="Calibri"/>
      <family val="2"/>
      <scheme val="minor"/>
    </font>
    <font>
      <b/>
      <sz val="12"/>
      <name val="Calibri"/>
      <family val="2"/>
      <scheme val="minor"/>
    </font>
    <font>
      <sz val="8"/>
      <name val="Calibri"/>
      <family val="2"/>
      <scheme val="minor"/>
    </font>
    <font>
      <b/>
      <sz val="14"/>
      <color theme="4"/>
      <name val="Calibri"/>
      <family val="2"/>
      <scheme val="minor"/>
    </font>
    <font>
      <sz val="10"/>
      <color theme="1"/>
      <name val="Calibri"/>
      <family val="2"/>
      <scheme val="minor"/>
    </font>
    <font>
      <b/>
      <sz val="10"/>
      <color theme="1"/>
      <name val="Calibri"/>
      <family val="2"/>
      <scheme val="minor"/>
    </font>
    <font>
      <b/>
      <sz val="10"/>
      <color theme="4"/>
      <name val="Calibri"/>
      <family val="2"/>
      <scheme val="minor"/>
    </font>
    <font>
      <b/>
      <sz val="11"/>
      <color theme="0"/>
      <name val="Calibri"/>
      <family val="2"/>
      <scheme val="minor"/>
    </font>
    <font>
      <b/>
      <sz val="16"/>
      <color theme="0"/>
      <name val="Calibri"/>
      <family val="2"/>
      <scheme val="minor"/>
    </font>
    <font>
      <sz val="11"/>
      <color theme="0"/>
      <name val="Calibri"/>
      <family val="2"/>
      <scheme val="minor"/>
    </font>
    <font>
      <sz val="14"/>
      <color theme="1"/>
      <name val="Calibri"/>
      <family val="2"/>
      <scheme val="minor"/>
    </font>
    <font>
      <sz val="22"/>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0.34998626667073579"/>
        <bgColor indexed="64"/>
      </patternFill>
    </fill>
    <fill>
      <patternFill patternType="solid">
        <fgColor rgb="FF92D050"/>
        <bgColor indexed="64"/>
      </patternFill>
    </fill>
    <fill>
      <patternFill patternType="solid">
        <fgColor theme="0" tint="-0.499984740745262"/>
        <bgColor indexed="64"/>
      </patternFill>
    </fill>
    <fill>
      <patternFill patternType="solid">
        <fgColor theme="2"/>
        <bgColor indexed="64"/>
      </patternFill>
    </fill>
    <fill>
      <patternFill patternType="solid">
        <fgColor theme="4"/>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rgb="FF000000"/>
      </right>
      <top style="thin">
        <color rgb="FF000000"/>
      </top>
      <bottom style="thin">
        <color rgb="FF000000"/>
      </bottom>
      <diagonal/>
    </border>
  </borders>
  <cellStyleXfs count="1">
    <xf numFmtId="0" fontId="0" fillId="0" borderId="0"/>
  </cellStyleXfs>
  <cellXfs count="173">
    <xf numFmtId="0" fontId="0" fillId="0" borderId="0" xfId="0"/>
    <xf numFmtId="0" fontId="1" fillId="2" borderId="0" xfId="0" applyFont="1" applyFill="1" applyAlignment="1">
      <alignment horizontal="left" vertical="top"/>
    </xf>
    <xf numFmtId="0" fontId="3" fillId="3" borderId="1" xfId="0" applyFont="1" applyFill="1" applyBorder="1" applyAlignment="1">
      <alignment horizontal="left" vertical="top"/>
    </xf>
    <xf numFmtId="0" fontId="4" fillId="2" borderId="0" xfId="0" applyFont="1" applyFill="1" applyAlignment="1">
      <alignment horizontal="left" vertical="top"/>
    </xf>
    <xf numFmtId="0" fontId="5" fillId="2" borderId="0" xfId="0" applyFont="1" applyFill="1" applyAlignment="1">
      <alignment horizontal="left" vertical="top"/>
    </xf>
    <xf numFmtId="0" fontId="5" fillId="2" borderId="1" xfId="0" applyFont="1" applyFill="1" applyBorder="1" applyAlignment="1">
      <alignment horizontal="center" vertical="center" wrapText="1"/>
    </xf>
    <xf numFmtId="0" fontId="0" fillId="0" borderId="0" xfId="0" applyAlignment="1">
      <alignment horizontal="left"/>
    </xf>
    <xf numFmtId="0" fontId="7" fillId="0" borderId="1" xfId="0" applyFont="1" applyBorder="1"/>
    <xf numFmtId="0" fontId="7" fillId="0" borderId="1" xfId="0" applyFont="1" applyBorder="1" applyAlignment="1">
      <alignment horizontal="center"/>
    </xf>
    <xf numFmtId="0" fontId="11" fillId="0" borderId="1" xfId="0" applyFont="1" applyBorder="1"/>
    <xf numFmtId="0" fontId="5" fillId="2" borderId="1" xfId="0" applyFont="1" applyFill="1" applyBorder="1" applyAlignment="1">
      <alignment horizontal="left" vertical="top"/>
    </xf>
    <xf numFmtId="0" fontId="3" fillId="3" borderId="1" xfId="0" applyFont="1" applyFill="1" applyBorder="1" applyAlignment="1">
      <alignment horizontal="center" vertical="top"/>
    </xf>
    <xf numFmtId="0" fontId="1" fillId="2" borderId="1" xfId="0" applyFont="1" applyFill="1" applyBorder="1" applyAlignment="1">
      <alignment horizontal="left" vertical="top"/>
    </xf>
    <xf numFmtId="0" fontId="9" fillId="2" borderId="0" xfId="0" applyFont="1" applyFill="1" applyAlignment="1">
      <alignment horizontal="center" vertical="top"/>
    </xf>
    <xf numFmtId="0" fontId="1" fillId="2" borderId="0" xfId="0" applyFont="1" applyFill="1" applyAlignment="1">
      <alignment horizontal="center" vertical="top"/>
    </xf>
    <xf numFmtId="0" fontId="12" fillId="2" borderId="0" xfId="0" applyFont="1" applyFill="1" applyAlignment="1">
      <alignment horizontal="left" vertical="top"/>
    </xf>
    <xf numFmtId="0" fontId="6" fillId="2" borderId="0" xfId="0" applyFont="1" applyFill="1" applyAlignment="1">
      <alignment horizontal="left" vertical="top"/>
    </xf>
    <xf numFmtId="0" fontId="5" fillId="2" borderId="0" xfId="0" applyFont="1" applyFill="1" applyAlignment="1">
      <alignment horizontal="left" vertical="top" wrapText="1"/>
    </xf>
    <xf numFmtId="0" fontId="5" fillId="0" borderId="1" xfId="0" applyFont="1" applyBorder="1" applyAlignment="1">
      <alignment horizontal="center" vertical="center" wrapText="1"/>
    </xf>
    <xf numFmtId="0" fontId="8" fillId="5" borderId="0" xfId="0" applyFont="1" applyFill="1" applyAlignment="1">
      <alignment horizontal="center"/>
    </xf>
    <xf numFmtId="0" fontId="1" fillId="0" borderId="0" xfId="0" applyFont="1" applyAlignment="1">
      <alignment horizontal="left" vertical="top"/>
    </xf>
    <xf numFmtId="0" fontId="1" fillId="0" borderId="1" xfId="0" applyFont="1" applyBorder="1" applyAlignment="1">
      <alignment horizontal="center" vertical="top"/>
    </xf>
    <xf numFmtId="0" fontId="13" fillId="2" borderId="0" xfId="0" applyFont="1" applyFill="1" applyAlignment="1">
      <alignment horizontal="left" vertical="top"/>
    </xf>
    <xf numFmtId="0" fontId="5" fillId="2" borderId="1" xfId="0" applyFont="1" applyFill="1" applyBorder="1" applyAlignment="1">
      <alignment horizontal="center" vertical="center"/>
    </xf>
    <xf numFmtId="0" fontId="1" fillId="0" borderId="1" xfId="0" applyFont="1" applyBorder="1"/>
    <xf numFmtId="0" fontId="0" fillId="0" borderId="1" xfId="0" applyBorder="1"/>
    <xf numFmtId="0" fontId="16" fillId="3" borderId="1" xfId="0" applyFont="1" applyFill="1" applyBorder="1" applyAlignment="1">
      <alignment horizontal="left" vertical="top"/>
    </xf>
    <xf numFmtId="0" fontId="1" fillId="2" borderId="1" xfId="0" applyFont="1" applyFill="1" applyBorder="1" applyAlignment="1">
      <alignment horizontal="left" vertical="center"/>
    </xf>
    <xf numFmtId="0" fontId="15" fillId="3"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lignment horizontal="left" vertical="top" wrapText="1"/>
    </xf>
    <xf numFmtId="0" fontId="19" fillId="2" borderId="1" xfId="0" applyFont="1" applyFill="1" applyBorder="1" applyAlignment="1">
      <alignment horizontal="left" vertical="top"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3" borderId="1" xfId="0" applyFont="1" applyFill="1" applyBorder="1" applyAlignment="1">
      <alignment horizontal="center" vertical="top" wrapText="1"/>
    </xf>
    <xf numFmtId="0" fontId="4" fillId="2" borderId="0" xfId="0" applyFont="1" applyFill="1" applyAlignment="1">
      <alignment horizontal="left" vertical="top" wrapText="1"/>
    </xf>
    <xf numFmtId="0" fontId="6" fillId="2" borderId="3" xfId="0" applyFont="1" applyFill="1" applyBorder="1" applyAlignment="1">
      <alignment horizontal="center" vertical="top"/>
    </xf>
    <xf numFmtId="0" fontId="1" fillId="2" borderId="0" xfId="0" applyFont="1" applyFill="1" applyAlignment="1">
      <alignment horizontal="left" vertical="top" wrapText="1"/>
    </xf>
    <xf numFmtId="0" fontId="21" fillId="0" borderId="1" xfId="0" applyFont="1" applyBorder="1"/>
    <xf numFmtId="2" fontId="4" fillId="2" borderId="2" xfId="0" applyNumberFormat="1" applyFont="1" applyFill="1" applyBorder="1" applyAlignment="1">
      <alignment horizontal="center" vertical="center" wrapText="1"/>
    </xf>
    <xf numFmtId="2" fontId="5" fillId="2" borderId="1" xfId="0" applyNumberFormat="1" applyFont="1" applyFill="1" applyBorder="1" applyAlignment="1">
      <alignment horizontal="center" vertical="center"/>
    </xf>
    <xf numFmtId="0" fontId="4" fillId="7" borderId="1" xfId="0" applyFont="1" applyFill="1" applyBorder="1" applyAlignment="1">
      <alignment horizontal="center" vertical="center" wrapText="1"/>
    </xf>
    <xf numFmtId="0" fontId="2" fillId="3" borderId="0" xfId="0" applyFont="1" applyFill="1" applyAlignment="1">
      <alignment horizontal="center" vertical="top"/>
    </xf>
    <xf numFmtId="0" fontId="4" fillId="2" borderId="0" xfId="0" applyFont="1" applyFill="1" applyAlignment="1">
      <alignment horizontal="center" vertical="center"/>
    </xf>
    <xf numFmtId="0" fontId="4" fillId="0" borderId="0" xfId="0" applyFont="1" applyAlignment="1">
      <alignment horizontal="center" vertical="center" wrapText="1"/>
    </xf>
    <xf numFmtId="0" fontId="4" fillId="2" borderId="0" xfId="0" applyFont="1" applyFill="1" applyAlignment="1">
      <alignment horizontal="center" vertical="center" wrapText="1"/>
    </xf>
    <xf numFmtId="0" fontId="2" fillId="3" borderId="0" xfId="0" applyFont="1" applyFill="1" applyAlignment="1">
      <alignment horizontal="center" vertical="top" wrapText="1"/>
    </xf>
    <xf numFmtId="0" fontId="5" fillId="0" borderId="0" xfId="0" applyFont="1" applyAlignment="1">
      <alignment horizontal="center" vertical="center" wrapText="1"/>
    </xf>
    <xf numFmtId="0" fontId="5" fillId="2" borderId="0" xfId="0" applyFont="1" applyFill="1" applyAlignment="1">
      <alignment horizontal="center" vertical="center" wrapText="1"/>
    </xf>
    <xf numFmtId="0" fontId="15" fillId="3" borderId="5"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22" fillId="0" borderId="0" xfId="0" applyFont="1" applyAlignment="1">
      <alignment horizontal="center" vertical="center"/>
    </xf>
    <xf numFmtId="0" fontId="23" fillId="0" borderId="1" xfId="0" applyFont="1" applyBorder="1" applyAlignment="1">
      <alignment horizontal="center" vertical="center"/>
    </xf>
    <xf numFmtId="0" fontId="24" fillId="0" borderId="1" xfId="0" applyFont="1" applyBorder="1" applyAlignment="1">
      <alignment horizontal="center" vertical="center"/>
    </xf>
    <xf numFmtId="0" fontId="0" fillId="2" borderId="0" xfId="0" applyFill="1"/>
    <xf numFmtId="0" fontId="7" fillId="2" borderId="0" xfId="0" applyFont="1" applyFill="1" applyAlignment="1">
      <alignment horizontal="left" vertical="top"/>
    </xf>
    <xf numFmtId="0" fontId="0" fillId="2" borderId="0" xfId="0" applyFill="1" applyAlignment="1">
      <alignment horizontal="left" vertical="top"/>
    </xf>
    <xf numFmtId="0" fontId="0" fillId="2" borderId="0" xfId="0" applyFill="1" applyAlignment="1">
      <alignment horizontal="left"/>
    </xf>
    <xf numFmtId="0" fontId="22" fillId="2" borderId="0" xfId="0" applyFont="1" applyFill="1" applyAlignment="1">
      <alignment horizontal="center" vertical="center"/>
    </xf>
    <xf numFmtId="0" fontId="0" fillId="0" borderId="0" xfId="0" applyAlignment="1">
      <alignment horizontal="center"/>
    </xf>
    <xf numFmtId="0" fontId="0" fillId="2" borderId="0" xfId="0" applyFill="1" applyAlignment="1">
      <alignment horizontal="center"/>
    </xf>
    <xf numFmtId="0" fontId="5" fillId="2" borderId="7" xfId="0" applyFont="1" applyFill="1" applyBorder="1" applyAlignment="1">
      <alignment horizontal="left" vertical="top"/>
    </xf>
    <xf numFmtId="0" fontId="5" fillId="2" borderId="9" xfId="0" applyFont="1" applyFill="1" applyBorder="1" applyAlignment="1">
      <alignment horizontal="left" vertical="top"/>
    </xf>
    <xf numFmtId="0" fontId="3" fillId="3" borderId="5" xfId="0" applyFont="1" applyFill="1" applyBorder="1" applyAlignment="1">
      <alignment horizontal="left" vertical="top"/>
    </xf>
    <xf numFmtId="0" fontId="5" fillId="2" borderId="5" xfId="0" applyFont="1" applyFill="1" applyBorder="1" applyAlignment="1">
      <alignment horizontal="left" vertical="top"/>
    </xf>
    <xf numFmtId="0" fontId="3" fillId="3" borderId="5" xfId="0" applyFont="1" applyFill="1" applyBorder="1" applyAlignment="1">
      <alignment horizontal="center" vertical="center"/>
    </xf>
    <xf numFmtId="0" fontId="24" fillId="2" borderId="5" xfId="0" applyFont="1" applyFill="1" applyBorder="1" applyAlignment="1">
      <alignment horizontal="center" vertical="center"/>
    </xf>
    <xf numFmtId="0" fontId="24" fillId="0" borderId="5" xfId="0" applyFont="1" applyBorder="1" applyAlignment="1">
      <alignment horizontal="center" vertical="center"/>
    </xf>
    <xf numFmtId="0" fontId="11" fillId="0" borderId="2" xfId="0" applyFont="1" applyBorder="1"/>
    <xf numFmtId="0" fontId="21" fillId="0" borderId="2" xfId="0" applyFont="1" applyBorder="1"/>
    <xf numFmtId="0" fontId="3" fillId="3" borderId="16" xfId="0" applyFont="1" applyFill="1" applyBorder="1" applyAlignment="1">
      <alignment horizontal="left" vertical="top"/>
    </xf>
    <xf numFmtId="0" fontId="3" fillId="3" borderId="6" xfId="0" applyFont="1" applyFill="1" applyBorder="1" applyAlignment="1">
      <alignment vertical="top"/>
    </xf>
    <xf numFmtId="0" fontId="5" fillId="2" borderId="8" xfId="0" applyFont="1" applyFill="1" applyBorder="1" applyAlignment="1">
      <alignment horizontal="left" vertical="top"/>
    </xf>
    <xf numFmtId="0" fontId="3" fillId="3" borderId="8" xfId="0" applyFont="1" applyFill="1" applyBorder="1" applyAlignment="1">
      <alignment vertical="top"/>
    </xf>
    <xf numFmtId="0" fontId="5" fillId="2" borderId="17" xfId="0" applyFont="1" applyFill="1" applyBorder="1" applyAlignment="1">
      <alignment horizontal="left" vertical="top"/>
    </xf>
    <xf numFmtId="0" fontId="5" fillId="2" borderId="10" xfId="0" applyFont="1" applyFill="1" applyBorder="1" applyAlignment="1">
      <alignment horizontal="left" vertical="top"/>
    </xf>
    <xf numFmtId="0" fontId="11" fillId="0" borderId="4" xfId="0" applyFont="1" applyBorder="1"/>
    <xf numFmtId="0" fontId="21" fillId="0" borderId="4" xfId="0" applyFont="1" applyBorder="1"/>
    <xf numFmtId="1" fontId="3" fillId="3" borderId="5" xfId="0" applyNumberFormat="1" applyFont="1" applyFill="1" applyBorder="1" applyAlignment="1">
      <alignment horizontal="center" vertical="center"/>
    </xf>
    <xf numFmtId="1" fontId="24" fillId="0" borderId="1" xfId="0" applyNumberFormat="1" applyFont="1" applyBorder="1" applyAlignment="1">
      <alignment horizontal="center" vertical="center"/>
    </xf>
    <xf numFmtId="0" fontId="9" fillId="2" borderId="0" xfId="0" applyFont="1" applyFill="1" applyAlignment="1">
      <alignment vertical="center" textRotation="90"/>
    </xf>
    <xf numFmtId="1" fontId="5" fillId="2" borderId="0" xfId="0" applyNumberFormat="1" applyFont="1" applyFill="1" applyAlignment="1">
      <alignment horizontal="left" vertical="top"/>
    </xf>
    <xf numFmtId="0" fontId="4" fillId="2" borderId="1" xfId="0" applyFont="1" applyFill="1" applyBorder="1" applyAlignment="1">
      <alignment horizontal="left" vertical="top"/>
    </xf>
    <xf numFmtId="0" fontId="4" fillId="0" borderId="1" xfId="0" applyFont="1" applyBorder="1" applyAlignment="1">
      <alignment horizontal="left" vertical="top"/>
    </xf>
    <xf numFmtId="0" fontId="5" fillId="2" borderId="26" xfId="0" applyFont="1" applyFill="1" applyBorder="1" applyAlignment="1">
      <alignment horizontal="left" vertical="top"/>
    </xf>
    <xf numFmtId="0" fontId="5" fillId="2" borderId="11" xfId="0" applyFont="1" applyFill="1" applyBorder="1" applyAlignment="1">
      <alignment horizontal="left" vertical="top"/>
    </xf>
    <xf numFmtId="0" fontId="5" fillId="2" borderId="3" xfId="0" applyFont="1" applyFill="1" applyBorder="1" applyAlignment="1">
      <alignment horizontal="left" vertical="top"/>
    </xf>
    <xf numFmtId="0" fontId="5" fillId="2" borderId="12" xfId="0" applyFont="1" applyFill="1" applyBorder="1" applyAlignment="1">
      <alignment horizontal="left" vertical="top"/>
    </xf>
    <xf numFmtId="0" fontId="25" fillId="8" borderId="27" xfId="0" applyFont="1" applyFill="1" applyBorder="1" applyAlignment="1">
      <alignment horizontal="center" vertical="center"/>
    </xf>
    <xf numFmtId="0" fontId="25" fillId="8" borderId="28" xfId="0" applyFont="1" applyFill="1" applyBorder="1" applyAlignment="1">
      <alignment horizontal="center" vertical="center"/>
    </xf>
    <xf numFmtId="0" fontId="25" fillId="8" borderId="29" xfId="0" applyFont="1" applyFill="1" applyBorder="1" applyAlignment="1">
      <alignment horizontal="center" vertical="center"/>
    </xf>
    <xf numFmtId="0" fontId="5" fillId="2" borderId="33" xfId="0" applyFont="1" applyFill="1" applyBorder="1" applyAlignment="1">
      <alignment horizontal="left" vertical="top"/>
    </xf>
    <xf numFmtId="0" fontId="5" fillId="2" borderId="3" xfId="0" applyFont="1" applyFill="1" applyBorder="1" applyAlignment="1">
      <alignment vertical="center" wrapText="1"/>
    </xf>
    <xf numFmtId="0" fontId="5" fillId="2" borderId="1" xfId="0" applyFont="1" applyFill="1" applyBorder="1" applyAlignment="1">
      <alignment vertical="center" wrapText="1"/>
    </xf>
    <xf numFmtId="0" fontId="5" fillId="2" borderId="26" xfId="0" applyFont="1" applyFill="1" applyBorder="1" applyAlignment="1">
      <alignment vertical="center" wrapText="1"/>
    </xf>
    <xf numFmtId="1" fontId="1" fillId="2" borderId="0" xfId="0" applyNumberFormat="1" applyFont="1" applyFill="1" applyAlignment="1">
      <alignment horizontal="left" vertical="top"/>
    </xf>
    <xf numFmtId="0" fontId="19" fillId="2" borderId="0" xfId="0" applyFont="1" applyFill="1" applyAlignment="1">
      <alignment horizontal="left" vertical="top"/>
    </xf>
    <xf numFmtId="0" fontId="25" fillId="8" borderId="34" xfId="0" applyFont="1" applyFill="1" applyBorder="1" applyAlignment="1">
      <alignment horizontal="center" vertical="center"/>
    </xf>
    <xf numFmtId="0" fontId="25" fillId="8" borderId="35" xfId="0" applyFont="1" applyFill="1" applyBorder="1" applyAlignment="1">
      <alignment horizontal="center" vertical="center"/>
    </xf>
    <xf numFmtId="0" fontId="25" fillId="8" borderId="36" xfId="0" applyFont="1" applyFill="1" applyBorder="1" applyAlignment="1">
      <alignment horizontal="center" vertical="center"/>
    </xf>
    <xf numFmtId="0" fontId="3" fillId="2" borderId="0" xfId="0" applyFont="1" applyFill="1" applyAlignment="1">
      <alignment horizontal="center" vertical="center"/>
    </xf>
    <xf numFmtId="0" fontId="28" fillId="2" borderId="0" xfId="0" applyFont="1" applyFill="1"/>
    <xf numFmtId="0" fontId="27" fillId="3" borderId="20" xfId="0" applyFont="1" applyFill="1" applyBorder="1" applyAlignment="1">
      <alignment horizontal="center"/>
    </xf>
    <xf numFmtId="0" fontId="0" fillId="0" borderId="24" xfId="0" applyBorder="1" applyAlignment="1">
      <alignment horizontal="center"/>
    </xf>
    <xf numFmtId="0" fontId="3" fillId="3" borderId="19" xfId="0" applyFont="1" applyFill="1" applyBorder="1" applyAlignment="1">
      <alignment horizontal="left" vertical="top"/>
    </xf>
    <xf numFmtId="0" fontId="5" fillId="2" borderId="22" xfId="0" applyFont="1" applyFill="1" applyBorder="1" applyAlignment="1">
      <alignment horizontal="left" vertical="top"/>
    </xf>
    <xf numFmtId="0" fontId="5" fillId="2" borderId="23" xfId="0" applyFont="1" applyFill="1" applyBorder="1" applyAlignment="1">
      <alignment horizontal="left" vertical="top"/>
    </xf>
    <xf numFmtId="0" fontId="25" fillId="3" borderId="20" xfId="0" applyFont="1" applyFill="1" applyBorder="1" applyAlignment="1">
      <alignment horizontal="center"/>
    </xf>
    <xf numFmtId="1" fontId="25" fillId="3" borderId="20" xfId="0" applyNumberFormat="1" applyFont="1" applyFill="1" applyBorder="1" applyAlignment="1">
      <alignment horizontal="center"/>
    </xf>
    <xf numFmtId="0" fontId="29" fillId="2" borderId="0" xfId="0" applyFont="1" applyFill="1" applyAlignment="1">
      <alignment horizontal="right" vertical="top"/>
    </xf>
    <xf numFmtId="0" fontId="29" fillId="2" borderId="0" xfId="0" applyFont="1" applyFill="1"/>
    <xf numFmtId="1" fontId="29" fillId="2" borderId="0" xfId="0" applyNumberFormat="1" applyFont="1" applyFill="1" applyAlignment="1">
      <alignment horizontal="center" vertical="center"/>
    </xf>
    <xf numFmtId="0" fontId="28" fillId="2" borderId="0" xfId="0" applyFont="1" applyFill="1" applyAlignment="1">
      <alignment horizontal="right" vertical="top"/>
    </xf>
    <xf numFmtId="0" fontId="28" fillId="2" borderId="0" xfId="0" applyFont="1" applyFill="1" applyAlignment="1">
      <alignment horizontal="center" vertical="center"/>
    </xf>
    <xf numFmtId="1" fontId="28" fillId="2" borderId="0" xfId="0" applyNumberFormat="1" applyFont="1" applyFill="1" applyAlignment="1">
      <alignment horizontal="center" vertical="center"/>
    </xf>
    <xf numFmtId="0" fontId="1" fillId="3" borderId="20" xfId="0" applyFont="1" applyFill="1" applyBorder="1" applyAlignment="1">
      <alignment horizontal="center"/>
    </xf>
    <xf numFmtId="0" fontId="16" fillId="2" borderId="0" xfId="0" applyFont="1" applyFill="1" applyAlignment="1">
      <alignment horizontal="left" vertical="top"/>
    </xf>
    <xf numFmtId="0" fontId="5" fillId="2" borderId="37" xfId="0" applyFont="1" applyFill="1" applyBorder="1" applyAlignment="1">
      <alignment horizontal="left" vertical="top"/>
    </xf>
    <xf numFmtId="0" fontId="5" fillId="2" borderId="38" xfId="0" applyFont="1" applyFill="1" applyBorder="1" applyAlignment="1">
      <alignment horizontal="left" vertical="top"/>
    </xf>
    <xf numFmtId="0" fontId="5" fillId="2" borderId="39" xfId="0" applyFont="1" applyFill="1" applyBorder="1" applyAlignment="1">
      <alignment horizontal="left" vertical="top"/>
    </xf>
    <xf numFmtId="0" fontId="5" fillId="2" borderId="40" xfId="0" applyFont="1" applyFill="1" applyBorder="1" applyAlignment="1">
      <alignment horizontal="left" vertical="top"/>
    </xf>
    <xf numFmtId="0" fontId="24" fillId="0" borderId="39" xfId="0" applyFont="1" applyBorder="1" applyAlignment="1">
      <alignment horizontal="center" vertical="center"/>
    </xf>
    <xf numFmtId="0" fontId="5" fillId="2" borderId="3" xfId="0" applyFont="1" applyFill="1" applyBorder="1" applyAlignment="1">
      <alignment vertical="top" wrapText="1"/>
    </xf>
    <xf numFmtId="0" fontId="9" fillId="2" borderId="0" xfId="0" applyFont="1" applyFill="1" applyAlignment="1">
      <alignment horizontal="left" vertical="top"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19" fillId="0" borderId="1" xfId="0" applyFont="1" applyBorder="1" applyAlignment="1">
      <alignment horizontal="left" vertical="top" wrapText="1"/>
    </xf>
    <xf numFmtId="0" fontId="4" fillId="2" borderId="41" xfId="0" applyFont="1" applyFill="1" applyBorder="1" applyAlignment="1">
      <alignment horizontal="center" vertical="center" wrapText="1"/>
    </xf>
    <xf numFmtId="0" fontId="2" fillId="3" borderId="41" xfId="0" applyFont="1" applyFill="1" applyBorder="1" applyAlignment="1">
      <alignment horizontal="center" vertical="top" wrapText="1"/>
    </xf>
    <xf numFmtId="0" fontId="4" fillId="2" borderId="2" xfId="0" applyFont="1" applyFill="1" applyBorder="1" applyAlignment="1">
      <alignment horizontal="center" vertical="center" wrapText="1"/>
    </xf>
    <xf numFmtId="2" fontId="4" fillId="2" borderId="1" xfId="0"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0" fontId="20" fillId="0" borderId="0" xfId="0" applyFont="1" applyBorder="1" applyAlignment="1">
      <alignment horizontal="center" vertical="center" wrapText="1"/>
    </xf>
    <xf numFmtId="0" fontId="0" fillId="0" borderId="0" xfId="0" applyBorder="1"/>
    <xf numFmtId="0" fontId="8" fillId="5" borderId="0" xfId="0" applyFont="1" applyFill="1" applyAlignment="1">
      <alignment horizontal="center"/>
    </xf>
    <xf numFmtId="0" fontId="1" fillId="2" borderId="1" xfId="0" applyFont="1" applyFill="1" applyBorder="1" applyAlignment="1">
      <alignment horizontal="center" vertical="center"/>
    </xf>
    <xf numFmtId="0" fontId="25" fillId="8" borderId="13" xfId="0" applyFont="1" applyFill="1" applyBorder="1" applyAlignment="1">
      <alignment horizontal="center" vertical="center" textRotation="90"/>
    </xf>
    <xf numFmtId="0" fontId="25" fillId="8" borderId="14" xfId="0" applyFont="1" applyFill="1" applyBorder="1" applyAlignment="1">
      <alignment horizontal="center" vertical="center" textRotation="90"/>
    </xf>
    <xf numFmtId="0" fontId="25" fillId="8" borderId="15" xfId="0" applyFont="1" applyFill="1" applyBorder="1" applyAlignment="1">
      <alignment horizontal="center" vertical="center" textRotation="90"/>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wrapText="1"/>
    </xf>
    <xf numFmtId="0" fontId="6" fillId="2" borderId="4" xfId="0" applyFont="1" applyFill="1" applyBorder="1" applyAlignment="1">
      <alignment horizontal="center" vertical="top" wrapText="1"/>
    </xf>
    <xf numFmtId="0" fontId="6" fillId="2" borderId="3" xfId="0" applyFont="1" applyFill="1" applyBorder="1" applyAlignment="1">
      <alignment horizontal="center" vertical="top" wrapText="1"/>
    </xf>
    <xf numFmtId="0" fontId="26" fillId="8" borderId="19" xfId="0" applyFont="1" applyFill="1" applyBorder="1" applyAlignment="1">
      <alignment horizontal="center" vertical="center" textRotation="90"/>
    </xf>
    <xf numFmtId="0" fontId="26" fillId="8" borderId="22" xfId="0" applyFont="1" applyFill="1" applyBorder="1" applyAlignment="1">
      <alignment horizontal="center" vertical="center" textRotation="90"/>
    </xf>
    <xf numFmtId="0" fontId="26" fillId="8" borderId="23" xfId="0" applyFont="1" applyFill="1" applyBorder="1" applyAlignment="1">
      <alignment horizontal="center" vertical="center" textRotation="90"/>
    </xf>
    <xf numFmtId="0" fontId="2" fillId="8" borderId="30" xfId="0" applyFont="1" applyFill="1" applyBorder="1" applyAlignment="1">
      <alignment horizontal="center" vertical="top"/>
    </xf>
    <xf numFmtId="0" fontId="2" fillId="8" borderId="31" xfId="0" applyFont="1" applyFill="1" applyBorder="1" applyAlignment="1">
      <alignment horizontal="center" vertical="top"/>
    </xf>
    <xf numFmtId="0" fontId="2" fillId="8" borderId="32" xfId="0" applyFont="1" applyFill="1" applyBorder="1" applyAlignment="1">
      <alignment horizontal="center" vertical="top"/>
    </xf>
    <xf numFmtId="0" fontId="25" fillId="8" borderId="19" xfId="0" applyFont="1" applyFill="1" applyBorder="1" applyAlignment="1">
      <alignment horizontal="center" vertical="center" wrapText="1"/>
    </xf>
    <xf numFmtId="0" fontId="25" fillId="8" borderId="20" xfId="0" applyFont="1" applyFill="1" applyBorder="1" applyAlignment="1">
      <alignment horizontal="center" vertical="center" wrapText="1"/>
    </xf>
    <xf numFmtId="0" fontId="25" fillId="8" borderId="21" xfId="0" applyFont="1" applyFill="1" applyBorder="1" applyAlignment="1">
      <alignment horizontal="center" vertical="center" wrapText="1"/>
    </xf>
    <xf numFmtId="0" fontId="25" fillId="8" borderId="22" xfId="0" applyFont="1" applyFill="1" applyBorder="1" applyAlignment="1">
      <alignment horizontal="center" vertical="center" wrapText="1"/>
    </xf>
    <xf numFmtId="0" fontId="25" fillId="8" borderId="0" xfId="0" applyFont="1" applyFill="1" applyAlignment="1">
      <alignment horizontal="center" vertical="center" wrapText="1"/>
    </xf>
    <xf numFmtId="0" fontId="25" fillId="8" borderId="18" xfId="0" applyFont="1" applyFill="1" applyBorder="1" applyAlignment="1">
      <alignment horizontal="center" vertical="center" wrapText="1"/>
    </xf>
    <xf numFmtId="0" fontId="25" fillId="8" borderId="23" xfId="0" applyFont="1" applyFill="1" applyBorder="1" applyAlignment="1">
      <alignment horizontal="center" vertical="center" wrapText="1"/>
    </xf>
    <xf numFmtId="0" fontId="25" fillId="8" borderId="24"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3" fillId="3" borderId="21"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25" xfId="0" applyFont="1" applyFill="1" applyBorder="1" applyAlignment="1">
      <alignment horizontal="center" vertical="center"/>
    </xf>
    <xf numFmtId="1" fontId="3" fillId="3" borderId="21" xfId="0" applyNumberFormat="1" applyFont="1" applyFill="1" applyBorder="1" applyAlignment="1">
      <alignment horizontal="center" vertical="center"/>
    </xf>
    <xf numFmtId="1" fontId="3" fillId="3" borderId="18" xfId="0" applyNumberFormat="1" applyFont="1" applyFill="1" applyBorder="1" applyAlignment="1">
      <alignment horizontal="center" vertical="center"/>
    </xf>
    <xf numFmtId="1" fontId="3" fillId="3" borderId="25"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Border="1" applyAlignment="1">
      <alignment horizontal="center" vertical="center"/>
    </xf>
    <xf numFmtId="0" fontId="3" fillId="3" borderId="1" xfId="0" applyFont="1" applyFill="1" applyBorder="1" applyAlignment="1">
      <alignment horizontal="left" vertical="top"/>
    </xf>
  </cellXfs>
  <cellStyles count="1">
    <cellStyle name="Normal" xfId="0" builtinId="0"/>
  </cellStyles>
  <dxfs count="64">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00B05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175"/>
  <sheetViews>
    <sheetView tabSelected="1" zoomScale="85" zoomScaleNormal="85" workbookViewId="0"/>
  </sheetViews>
  <sheetFormatPr baseColWidth="10" defaultColWidth="11.44140625" defaultRowHeight="14.4" x14ac:dyDescent="0.3"/>
  <cols>
    <col min="1" max="1" width="7.33203125" customWidth="1"/>
    <col min="3" max="3" width="90.5546875" bestFit="1" customWidth="1"/>
    <col min="4" max="4" width="29.5546875" customWidth="1"/>
    <col min="5" max="5" width="9.5546875" style="55" hidden="1" customWidth="1"/>
    <col min="6" max="6" width="11.44140625" style="58"/>
    <col min="7" max="7" width="0" style="58" hidden="1" customWidth="1"/>
    <col min="8" max="8" width="36.44140625" style="60" hidden="1" customWidth="1"/>
    <col min="9" max="9" width="29.33203125" style="58" hidden="1" customWidth="1"/>
    <col min="10" max="10" width="31.109375" style="58" hidden="1" customWidth="1"/>
    <col min="11" max="11" width="11.44140625" style="58" hidden="1" customWidth="1"/>
    <col min="12" max="19" width="11.44140625" style="58"/>
  </cols>
  <sheetData>
    <row r="1" spans="1:10" ht="18" x14ac:dyDescent="0.35">
      <c r="A1" s="58"/>
      <c r="B1" s="58"/>
      <c r="C1" s="138" t="s">
        <v>0</v>
      </c>
      <c r="D1" s="138"/>
      <c r="E1" s="138"/>
      <c r="H1" s="59" t="s">
        <v>1</v>
      </c>
      <c r="I1" s="59" t="s">
        <v>1</v>
      </c>
      <c r="J1" s="59" t="s">
        <v>1</v>
      </c>
    </row>
    <row r="2" spans="1:10" s="58" customFormat="1" ht="15.6" x14ac:dyDescent="0.3">
      <c r="C2" s="61" t="s">
        <v>2</v>
      </c>
      <c r="E2" s="62"/>
      <c r="H2" s="59" t="s">
        <v>3</v>
      </c>
      <c r="I2" s="100" t="s">
        <v>4</v>
      </c>
      <c r="J2" s="100" t="s">
        <v>4</v>
      </c>
    </row>
    <row r="3" spans="1:10" s="58" customFormat="1" ht="15.6" x14ac:dyDescent="0.3">
      <c r="E3" s="62"/>
      <c r="H3" s="100" t="s">
        <v>4</v>
      </c>
      <c r="I3" s="59"/>
      <c r="J3" s="59" t="s">
        <v>5</v>
      </c>
    </row>
    <row r="4" spans="1:10" ht="16.2" thickBot="1" x14ac:dyDescent="0.35">
      <c r="B4" s="58"/>
      <c r="C4" s="7" t="s">
        <v>6</v>
      </c>
      <c r="D4" s="7" t="s">
        <v>7</v>
      </c>
      <c r="E4" s="56" t="s">
        <v>8</v>
      </c>
      <c r="H4" s="59" t="s">
        <v>5</v>
      </c>
      <c r="J4" s="59"/>
    </row>
    <row r="5" spans="1:10" ht="18.600000000000001" hidden="1" thickBot="1" x14ac:dyDescent="0.4">
      <c r="C5" s="72" t="s">
        <v>9</v>
      </c>
      <c r="D5" s="73"/>
      <c r="E5" s="57">
        <f>E6+E9+E15+E19+E21</f>
        <v>0</v>
      </c>
    </row>
    <row r="6" spans="1:10" s="1" customFormat="1" ht="18" x14ac:dyDescent="0.3">
      <c r="B6" s="140" t="s">
        <v>9</v>
      </c>
      <c r="C6" s="74" t="str">
        <f>'Résultats 1'!C9</f>
        <v xml:space="preserve">Accueil  </v>
      </c>
      <c r="D6" s="75"/>
      <c r="E6" s="69">
        <f>E7+E8</f>
        <v>0</v>
      </c>
    </row>
    <row r="7" spans="1:10" s="4" customFormat="1" ht="15" customHeight="1" x14ac:dyDescent="0.3">
      <c r="B7" s="141"/>
      <c r="C7" s="68" t="str">
        <f>'Résultats 1'!C10</f>
        <v>Accueille l'appelant et se présente de façon courtoise</v>
      </c>
      <c r="D7" s="76"/>
      <c r="E7" s="70" t="str">
        <f>IF(D7="Répond aux attentes", "3,75",IF(D7="Non applicable", "3,75", IF(D7="Répond partiellement aux attentes","1,88", "0")))</f>
        <v>0</v>
      </c>
    </row>
    <row r="8" spans="1:10" s="4" customFormat="1" ht="15" customHeight="1" x14ac:dyDescent="0.3">
      <c r="B8" s="141"/>
      <c r="C8" s="68" t="str">
        <f>'Résultats 1'!C11</f>
        <v>Identifie l'appelant</v>
      </c>
      <c r="D8" s="76"/>
      <c r="E8" s="70" t="str">
        <f>IF(D8="Répond aux attentes", "3,75",IF(D8="Non applicable", "3,75", IF(D8="Répond partiellement aux attentes","1,88", "0")))</f>
        <v>0</v>
      </c>
    </row>
    <row r="9" spans="1:10" s="1" customFormat="1" ht="18" x14ac:dyDescent="0.3">
      <c r="B9" s="141"/>
      <c r="C9" s="67" t="str">
        <f>'Résultats 1'!C12</f>
        <v>Ecoute active</v>
      </c>
      <c r="D9" s="77"/>
      <c r="E9" s="69">
        <f>E10+E11+E12+E13+E14</f>
        <v>0</v>
      </c>
    </row>
    <row r="10" spans="1:10" s="4" customFormat="1" ht="15" customHeight="1" x14ac:dyDescent="0.3">
      <c r="B10" s="141"/>
      <c r="C10" s="68" t="str">
        <f>'Résultats 1'!C13</f>
        <v>S’assure de la bonne compréhension du besoin de l'appelant</v>
      </c>
      <c r="D10" s="76"/>
      <c r="E10" s="70" t="str">
        <f>IF(D10="Répond aux attentes", "3",IF(D10="Non applicable", "3", IF(D10="Répond partiellement aux attentes","1,5", "0")))</f>
        <v>0</v>
      </c>
    </row>
    <row r="11" spans="1:10" s="4" customFormat="1" ht="15" customHeight="1" x14ac:dyDescent="0.3">
      <c r="B11" s="141"/>
      <c r="C11" s="68" t="str">
        <f>'Résultats 1'!C14</f>
        <v>Fait répéter uniquement si c'est utile</v>
      </c>
      <c r="D11" s="76"/>
      <c r="E11" s="70" t="str">
        <f>IF(D11="Répond aux attentes", "3",IF(D11="Non applicable",3, "0"))</f>
        <v>0</v>
      </c>
    </row>
    <row r="12" spans="1:10" s="4" customFormat="1" ht="15" customHeight="1" x14ac:dyDescent="0.3">
      <c r="B12" s="141"/>
      <c r="C12" s="68" t="str">
        <f>'Résultats 1'!C15</f>
        <v>Laisse s'exprimer l'appelant sans l'interrompre</v>
      </c>
      <c r="D12" s="76"/>
      <c r="E12" s="70" t="str">
        <f>IF(D12="Répond aux attentes", "3", "0")</f>
        <v>0</v>
      </c>
    </row>
    <row r="13" spans="1:10" s="4" customFormat="1" ht="15" customHeight="1" x14ac:dyDescent="0.3">
      <c r="B13" s="141"/>
      <c r="C13" s="68" t="str">
        <f>'Résultats 1'!C16</f>
        <v>Participe de manière active à la conversation</v>
      </c>
      <c r="D13" s="76"/>
      <c r="E13" s="70" t="str">
        <f>IF(D13="Répond aux attentes","3",IF(D13="Répond partiellement aux attentes","1,5","0"))</f>
        <v>0</v>
      </c>
    </row>
    <row r="14" spans="1:10" s="4" customFormat="1" ht="15" customHeight="1" x14ac:dyDescent="0.3">
      <c r="B14" s="141"/>
      <c r="C14" s="68" t="str">
        <f>'Résultats 1'!C17</f>
        <v>Neutralise les bruits parasites</v>
      </c>
      <c r="D14" s="76"/>
      <c r="E14" s="70" t="str">
        <f>IF(D14="Répond aux attentes", "3",IF(D14="Non applicable", "3", IF(D14="Répond partiellement aux attentes","1,5", "0")))</f>
        <v>0</v>
      </c>
    </row>
    <row r="15" spans="1:10" s="4" customFormat="1" ht="18.75" customHeight="1" x14ac:dyDescent="0.3">
      <c r="B15" s="141"/>
      <c r="C15" s="67" t="str">
        <f>'Résultats 1'!C18</f>
        <v>Proposer et négocier  / Non applicable si transfert d'appel</v>
      </c>
      <c r="D15" s="77"/>
      <c r="E15" s="69">
        <f>E16+E17+E18</f>
        <v>0</v>
      </c>
    </row>
    <row r="16" spans="1:10" s="4" customFormat="1" ht="15" customHeight="1" x14ac:dyDescent="0.3">
      <c r="B16" s="141"/>
      <c r="C16" s="68" t="str">
        <f>'Résultats 1'!C19</f>
        <v>Transmet l'information complète et exacte  à l'appelant conformément aux règles et procédures</v>
      </c>
      <c r="D16" s="76"/>
      <c r="E16" s="71" t="str">
        <f>IF(D16="Répond aux attentes", "5",IF(D16="Non applicable", "5", IF(D16="Répond partiellement aux attentes","2,5", "0")))</f>
        <v>0</v>
      </c>
    </row>
    <row r="17" spans="2:5" s="4" customFormat="1" ht="15" customHeight="1" x14ac:dyDescent="0.3">
      <c r="B17" s="141"/>
      <c r="C17" s="68" t="str">
        <f>'Résultats 1'!C20</f>
        <v>Sait expliquer le ou les choix proposés en les  traduisant en avantages pour l'appelant</v>
      </c>
      <c r="D17" s="76"/>
      <c r="E17" s="70" t="str">
        <f>IF(D17="Répond aux attentes", "5",IF(D17="Non applicable", "5", IF(D17="Répond partiellement aux attentes","2,5", "0")))</f>
        <v>0</v>
      </c>
    </row>
    <row r="18" spans="2:5" s="4" customFormat="1" ht="15" customHeight="1" x14ac:dyDescent="0.3">
      <c r="B18" s="141"/>
      <c r="C18" s="68" t="str">
        <f>'Résultats 1'!C21</f>
        <v xml:space="preserve">Propose des options répondant au besoin de l'appelant </v>
      </c>
      <c r="D18" s="76"/>
      <c r="E18" s="70" t="str">
        <f>IF(D18="Répond aux attentes", "5",IF(D18="Non applicable", "5", "0"))</f>
        <v>0</v>
      </c>
    </row>
    <row r="19" spans="2:5" s="4" customFormat="1" ht="18" x14ac:dyDescent="0.3">
      <c r="B19" s="141"/>
      <c r="C19" s="67" t="str">
        <f>'Résultats 1'!C22</f>
        <v>Transfert de l'appel / Non applicable si pas de transfert</v>
      </c>
      <c r="D19" s="77"/>
      <c r="E19" s="69" t="str">
        <f>E20</f>
        <v>0</v>
      </c>
    </row>
    <row r="20" spans="2:5" s="4" customFormat="1" ht="15" customHeight="1" x14ac:dyDescent="0.3">
      <c r="B20" s="141"/>
      <c r="C20" s="68" t="str">
        <f>'Résultats 1'!C23</f>
        <v>Transfère l'appel après avoir validé les informations nécessaires</v>
      </c>
      <c r="D20" s="76"/>
      <c r="E20" s="70" t="str">
        <f>IF(D20="Répond aux attentes", "5",IF(D20="Non applicable", "5", IF(D20="Répond partiellement aux attentes","2,5", "0")))</f>
        <v>0</v>
      </c>
    </row>
    <row r="21" spans="2:5" s="1" customFormat="1" ht="18" x14ac:dyDescent="0.3">
      <c r="B21" s="141"/>
      <c r="C21" s="67" t="str">
        <f>'Résultats 1'!C24</f>
        <v>Résumé et conclusion</v>
      </c>
      <c r="D21" s="77"/>
      <c r="E21" s="69">
        <f>E22+E23+E24</f>
        <v>0</v>
      </c>
    </row>
    <row r="22" spans="2:5" s="4" customFormat="1" ht="15" customHeight="1" x14ac:dyDescent="0.3">
      <c r="B22" s="141"/>
      <c r="C22" s="68" t="str">
        <f>'Résultats 1'!C25</f>
        <v>Résume les éléments clés de la conversation / Non applicable si Transfert</v>
      </c>
      <c r="D22" s="76"/>
      <c r="E22" s="71" t="str">
        <f>IF(D22="Répond aux attentes", "2,5",IF(D22="Non Applicable", "2,5",  "0"))</f>
        <v>0</v>
      </c>
    </row>
    <row r="23" spans="2:5" s="4" customFormat="1" ht="15" customHeight="1" x14ac:dyDescent="0.3">
      <c r="B23" s="141"/>
      <c r="C23" s="68" t="str">
        <f>'Résultats 1'!C26</f>
        <v>S'assure d'avoir répondu à toutes les attentes de l'appelant / Non applicable si Transfert</v>
      </c>
      <c r="D23" s="76"/>
      <c r="E23" s="71" t="str">
        <f>IF(D23="Répond aux attentes", "2,5",IF(D23="Non applicable", "2,5", IF(D23="Répond partiellement aux attentes","1,25", "0")))</f>
        <v>0</v>
      </c>
    </row>
    <row r="24" spans="2:5" s="4" customFormat="1" ht="15" customHeight="1" thickBot="1" x14ac:dyDescent="0.35">
      <c r="B24" s="142"/>
      <c r="C24" s="78" t="str">
        <f>'Résultats 1'!C27</f>
        <v>Prend congé de façon courtoise</v>
      </c>
      <c r="D24" s="79"/>
      <c r="E24" s="71" t="str">
        <f>IF(D24="Répond aux attentes", "2,5",IF(D24="Non applicable", "2,5", "0"))</f>
        <v>0</v>
      </c>
    </row>
    <row r="25" spans="2:5" s="1" customFormat="1" ht="18.600000000000001" hidden="1" thickBot="1" x14ac:dyDescent="0.4">
      <c r="C25" s="80" t="e">
        <f>'Résultats 1'!#REF!</f>
        <v>#REF!</v>
      </c>
      <c r="D25" s="81"/>
      <c r="E25" s="83">
        <f>E26+E31+E36</f>
        <v>0</v>
      </c>
    </row>
    <row r="26" spans="2:5" s="4" customFormat="1" ht="18" x14ac:dyDescent="0.3">
      <c r="B26" s="140" t="s">
        <v>10</v>
      </c>
      <c r="C26" s="74" t="str">
        <f>'Résultats 1'!C29</f>
        <v>Énergie positive</v>
      </c>
      <c r="D26" s="75"/>
      <c r="E26" s="69">
        <f>E27+E28+E29+E30</f>
        <v>0</v>
      </c>
    </row>
    <row r="27" spans="2:5" s="4" customFormat="1" ht="15" customHeight="1" x14ac:dyDescent="0.3">
      <c r="B27" s="141"/>
      <c r="C27" s="68" t="str">
        <f>'Résultats 1'!C30</f>
        <v>Démontre la volonté d'aider</v>
      </c>
      <c r="D27" s="76"/>
      <c r="E27" s="71" t="str">
        <f>IF(D27="Répond aux attentes","4,5","0")</f>
        <v>0</v>
      </c>
    </row>
    <row r="28" spans="2:5" s="4" customFormat="1" ht="15" customHeight="1" x14ac:dyDescent="0.3">
      <c r="B28" s="141"/>
      <c r="C28" s="68" t="str">
        <f>'Résultats 1'!C31</f>
        <v>Fait preuve de dynamisme</v>
      </c>
      <c r="D28" s="76"/>
      <c r="E28" s="71" t="str">
        <f>IF(D28="Répond aux attentes", "4,5", IF(D28="Répond partiellement aux attentes","2,25", "0"))</f>
        <v>0</v>
      </c>
    </row>
    <row r="29" spans="2:5" s="4" customFormat="1" ht="15" customHeight="1" x14ac:dyDescent="0.3">
      <c r="B29" s="141"/>
      <c r="C29" s="68" t="str">
        <f>'Résultats 1'!C32</f>
        <v>Conserve un discours positif/crée un climat de confiance</v>
      </c>
      <c r="D29" s="76"/>
      <c r="E29" s="71" t="str">
        <f t="shared" ref="E29:E30" si="0">IF(D29="Répond aux attentes", "4,5", IF(D29="Répond partiellement aux attentes","2,25", "0"))</f>
        <v>0</v>
      </c>
    </row>
    <row r="30" spans="2:5" s="1" customFormat="1" x14ac:dyDescent="0.3">
      <c r="B30" s="141"/>
      <c r="C30" s="68" t="str">
        <f>'Résultats 1'!C33</f>
        <v>Utilise un débit et un ton approprié/sourire dans la voix (DIVAS)</v>
      </c>
      <c r="D30" s="76"/>
      <c r="E30" s="71" t="str">
        <f t="shared" si="0"/>
        <v>0</v>
      </c>
    </row>
    <row r="31" spans="2:5" s="4" customFormat="1" ht="18" x14ac:dyDescent="0.3">
      <c r="B31" s="141"/>
      <c r="C31" s="67" t="str">
        <f>'Résultats 1'!C34</f>
        <v>Qualité du discours</v>
      </c>
      <c r="D31" s="77"/>
      <c r="E31" s="69">
        <f>E32+E33+E34+E35</f>
        <v>0</v>
      </c>
    </row>
    <row r="32" spans="2:5" s="4" customFormat="1" ht="15" customHeight="1" x14ac:dyDescent="0.3">
      <c r="B32" s="141"/>
      <c r="C32" s="68" t="str">
        <f>'Résultats 1'!C35</f>
        <v>Utilise un niveau de langage professionnel et un vocabulaire approprié</v>
      </c>
      <c r="D32" s="76"/>
      <c r="E32" s="71" t="str">
        <f>IF(D32="Répond aux attentes", "4,5", IF(D32="Répond partiellement aux attentes","2,25", "0"))</f>
        <v>0</v>
      </c>
    </row>
    <row r="33" spans="2:8" s="1" customFormat="1" x14ac:dyDescent="0.3">
      <c r="B33" s="141"/>
      <c r="C33" s="68" t="str">
        <f>'Résultats 1'!C36</f>
        <v>Utilise un discours cohérent, concis et précis</v>
      </c>
      <c r="D33" s="76"/>
      <c r="E33" s="71" t="str">
        <f t="shared" ref="E33:E35" si="1">IF(D33="Répond aux attentes", "4,5", IF(D33="Répond partiellement aux attentes","2,25", "0"))</f>
        <v>0</v>
      </c>
    </row>
    <row r="34" spans="2:8" s="4" customFormat="1" ht="15" customHeight="1" x14ac:dyDescent="0.3">
      <c r="B34" s="141"/>
      <c r="C34" s="68" t="str">
        <f>'Résultats 1'!C37</f>
        <v>Fait preuve d’empathie</v>
      </c>
      <c r="D34" s="76"/>
      <c r="E34" s="71" t="str">
        <f>IF(D34="Répond aux attentes", "4,5", IF(D34="Non applicable","4,5", "0"))</f>
        <v>0</v>
      </c>
    </row>
    <row r="35" spans="2:8" s="1" customFormat="1" x14ac:dyDescent="0.3">
      <c r="B35" s="141"/>
      <c r="C35" s="68" t="str">
        <f>'Résultats 1'!C38</f>
        <v>Utilise les règles de courtoisie habituelles et fait preuve de tact et de diplomatie</v>
      </c>
      <c r="D35" s="76"/>
      <c r="E35" s="71" t="str">
        <f t="shared" si="1"/>
        <v>0</v>
      </c>
    </row>
    <row r="36" spans="2:8" s="4" customFormat="1" ht="18" x14ac:dyDescent="0.3">
      <c r="B36" s="141"/>
      <c r="C36" s="67" t="str">
        <f>'Résultats 1'!C39</f>
        <v xml:space="preserve">Efficacité de l'appel </v>
      </c>
      <c r="D36" s="77"/>
      <c r="E36" s="82">
        <f>E37+E38+E39</f>
        <v>0</v>
      </c>
    </row>
    <row r="37" spans="2:8" s="4" customFormat="1" ht="15" customHeight="1" x14ac:dyDescent="0.3">
      <c r="B37" s="141"/>
      <c r="C37" s="68" t="str">
        <f>'Résultats 1'!C40</f>
        <v>Structure son appel de façon à en maximiser l’efficacité</v>
      </c>
      <c r="D37" s="76"/>
      <c r="E37" s="71" t="str">
        <f>IF(D37="Répond aux attentes", "4,67", IF(D37="Répond partiellement aux attentes","2,33", "0"))</f>
        <v>0</v>
      </c>
    </row>
    <row r="38" spans="2:8" s="4" customFormat="1" ht="15" customHeight="1" x14ac:dyDescent="0.3">
      <c r="B38" s="141"/>
      <c r="C38" s="68" t="str">
        <f>'Résultats 1'!C41</f>
        <v>Utilise la mise en attente de façon adéquate / Non applicable si pas de mise en attente</v>
      </c>
      <c r="D38" s="76"/>
      <c r="E38" s="71" t="str">
        <f>IF(D38="Répond aux attentes", "4,67",IF(D38="Non applicable", "4,67", IF(D38="Répond partiellement aux attentes","2,33", "0")))</f>
        <v>0</v>
      </c>
    </row>
    <row r="39" spans="2:8" ht="15" thickBot="1" x14ac:dyDescent="0.35">
      <c r="B39" s="142"/>
      <c r="C39" s="123" t="str">
        <f>'Résultats 1'!C42</f>
        <v>Utilise le rappel de façon adéquate / Non applicable si pas de rappel</v>
      </c>
      <c r="D39" s="124"/>
      <c r="E39" s="125" t="str">
        <f>IF(D39="Répond aux attentes", "4,67",IF(D39="Non applicable", "4,67", IF(D39="Répond partiellement aux attentes","2,33", "0")))</f>
        <v>0</v>
      </c>
    </row>
    <row r="40" spans="2:8" s="58" customFormat="1" x14ac:dyDescent="0.3">
      <c r="C40" s="139" t="s">
        <v>11</v>
      </c>
      <c r="D40" s="139"/>
      <c r="E40" s="139"/>
      <c r="H40" s="60"/>
    </row>
    <row r="41" spans="2:8" s="58" customFormat="1" x14ac:dyDescent="0.3">
      <c r="C41" s="139"/>
      <c r="D41" s="139"/>
      <c r="E41" s="139"/>
      <c r="H41" s="60"/>
    </row>
    <row r="42" spans="2:8" s="58" customFormat="1" x14ac:dyDescent="0.3">
      <c r="C42" s="139"/>
      <c r="D42" s="139"/>
      <c r="E42" s="139"/>
      <c r="H42" s="60"/>
    </row>
    <row r="43" spans="2:8" s="58" customFormat="1" x14ac:dyDescent="0.3">
      <c r="E43" s="62"/>
      <c r="H43" s="60"/>
    </row>
    <row r="44" spans="2:8" s="58" customFormat="1" x14ac:dyDescent="0.3">
      <c r="E44" s="62"/>
      <c r="H44" s="60"/>
    </row>
    <row r="45" spans="2:8" s="58" customFormat="1" x14ac:dyDescent="0.3">
      <c r="E45" s="62"/>
      <c r="H45" s="60"/>
    </row>
    <row r="46" spans="2:8" s="58" customFormat="1" x14ac:dyDescent="0.3">
      <c r="E46" s="62"/>
      <c r="H46" s="60"/>
    </row>
    <row r="47" spans="2:8" s="58" customFormat="1" x14ac:dyDescent="0.3">
      <c r="E47" s="62"/>
      <c r="H47" s="60"/>
    </row>
    <row r="48" spans="2:8" s="58" customFormat="1" x14ac:dyDescent="0.3">
      <c r="E48" s="62"/>
      <c r="H48" s="60"/>
    </row>
    <row r="49" spans="5:8" s="58" customFormat="1" x14ac:dyDescent="0.3">
      <c r="E49" s="62"/>
      <c r="H49" s="60"/>
    </row>
    <row r="50" spans="5:8" s="58" customFormat="1" x14ac:dyDescent="0.3">
      <c r="E50" s="62"/>
      <c r="H50" s="60"/>
    </row>
    <row r="51" spans="5:8" s="58" customFormat="1" x14ac:dyDescent="0.3">
      <c r="E51" s="62"/>
      <c r="H51" s="60"/>
    </row>
    <row r="52" spans="5:8" s="58" customFormat="1" x14ac:dyDescent="0.3">
      <c r="E52" s="62"/>
      <c r="H52" s="60"/>
    </row>
    <row r="53" spans="5:8" s="58" customFormat="1" x14ac:dyDescent="0.3">
      <c r="E53" s="62"/>
      <c r="H53" s="60"/>
    </row>
    <row r="54" spans="5:8" s="58" customFormat="1" x14ac:dyDescent="0.3">
      <c r="E54" s="62"/>
      <c r="H54" s="60"/>
    </row>
    <row r="55" spans="5:8" s="58" customFormat="1" x14ac:dyDescent="0.3">
      <c r="E55" s="62"/>
      <c r="H55" s="60"/>
    </row>
    <row r="56" spans="5:8" s="58" customFormat="1" x14ac:dyDescent="0.3">
      <c r="E56" s="62"/>
      <c r="H56" s="60"/>
    </row>
    <row r="57" spans="5:8" s="58" customFormat="1" x14ac:dyDescent="0.3">
      <c r="E57" s="62"/>
      <c r="H57" s="60"/>
    </row>
    <row r="58" spans="5:8" s="58" customFormat="1" x14ac:dyDescent="0.3">
      <c r="E58" s="62"/>
      <c r="H58" s="60"/>
    </row>
    <row r="59" spans="5:8" s="58" customFormat="1" x14ac:dyDescent="0.3">
      <c r="E59" s="62"/>
      <c r="H59" s="60"/>
    </row>
    <row r="60" spans="5:8" s="58" customFormat="1" x14ac:dyDescent="0.3">
      <c r="E60" s="62"/>
      <c r="H60" s="60"/>
    </row>
    <row r="61" spans="5:8" s="58" customFormat="1" x14ac:dyDescent="0.3">
      <c r="E61" s="62"/>
      <c r="H61" s="60"/>
    </row>
    <row r="62" spans="5:8" s="58" customFormat="1" x14ac:dyDescent="0.3">
      <c r="E62" s="62"/>
      <c r="H62" s="60"/>
    </row>
    <row r="63" spans="5:8" s="58" customFormat="1" x14ac:dyDescent="0.3">
      <c r="E63" s="62"/>
      <c r="H63" s="60"/>
    </row>
    <row r="64" spans="5:8" s="58" customFormat="1" x14ac:dyDescent="0.3">
      <c r="E64" s="62"/>
      <c r="H64" s="60"/>
    </row>
    <row r="65" spans="5:8" s="58" customFormat="1" x14ac:dyDescent="0.3">
      <c r="E65" s="62"/>
      <c r="H65" s="60"/>
    </row>
    <row r="66" spans="5:8" s="58" customFormat="1" x14ac:dyDescent="0.3">
      <c r="E66" s="62"/>
      <c r="H66" s="60"/>
    </row>
    <row r="67" spans="5:8" s="58" customFormat="1" x14ac:dyDescent="0.3">
      <c r="E67" s="62"/>
      <c r="H67" s="60"/>
    </row>
    <row r="68" spans="5:8" s="58" customFormat="1" x14ac:dyDescent="0.3">
      <c r="E68" s="62"/>
      <c r="H68" s="60"/>
    </row>
    <row r="69" spans="5:8" s="58" customFormat="1" x14ac:dyDescent="0.3">
      <c r="E69" s="62"/>
      <c r="H69" s="60"/>
    </row>
    <row r="70" spans="5:8" s="58" customFormat="1" x14ac:dyDescent="0.3">
      <c r="E70" s="62"/>
      <c r="H70" s="60"/>
    </row>
    <row r="71" spans="5:8" s="58" customFormat="1" x14ac:dyDescent="0.3">
      <c r="E71" s="62"/>
      <c r="H71" s="60"/>
    </row>
    <row r="72" spans="5:8" s="58" customFormat="1" x14ac:dyDescent="0.3">
      <c r="E72" s="62"/>
      <c r="H72" s="60"/>
    </row>
    <row r="73" spans="5:8" s="58" customFormat="1" x14ac:dyDescent="0.3">
      <c r="E73" s="62"/>
      <c r="H73" s="60"/>
    </row>
    <row r="74" spans="5:8" s="58" customFormat="1" x14ac:dyDescent="0.3">
      <c r="E74" s="62"/>
      <c r="H74" s="60"/>
    </row>
    <row r="75" spans="5:8" s="58" customFormat="1" x14ac:dyDescent="0.3">
      <c r="E75" s="62"/>
      <c r="H75" s="60"/>
    </row>
    <row r="76" spans="5:8" s="58" customFormat="1" x14ac:dyDescent="0.3">
      <c r="E76" s="62"/>
      <c r="H76" s="60"/>
    </row>
    <row r="77" spans="5:8" s="58" customFormat="1" x14ac:dyDescent="0.3">
      <c r="E77" s="62"/>
      <c r="H77" s="60"/>
    </row>
    <row r="78" spans="5:8" s="58" customFormat="1" x14ac:dyDescent="0.3">
      <c r="E78" s="62"/>
      <c r="H78" s="60"/>
    </row>
    <row r="79" spans="5:8" s="58" customFormat="1" x14ac:dyDescent="0.3">
      <c r="E79" s="62"/>
      <c r="H79" s="60"/>
    </row>
    <row r="80" spans="5:8" s="58" customFormat="1" x14ac:dyDescent="0.3">
      <c r="E80" s="62"/>
      <c r="H80" s="60"/>
    </row>
    <row r="81" spans="5:8" s="58" customFormat="1" x14ac:dyDescent="0.3">
      <c r="E81" s="62"/>
      <c r="H81" s="60"/>
    </row>
    <row r="82" spans="5:8" s="58" customFormat="1" x14ac:dyDescent="0.3">
      <c r="E82" s="62"/>
      <c r="H82" s="60"/>
    </row>
    <row r="83" spans="5:8" s="58" customFormat="1" x14ac:dyDescent="0.3">
      <c r="E83" s="62"/>
      <c r="H83" s="60"/>
    </row>
    <row r="84" spans="5:8" s="58" customFormat="1" x14ac:dyDescent="0.3">
      <c r="E84" s="62"/>
      <c r="H84" s="60"/>
    </row>
    <row r="85" spans="5:8" s="58" customFormat="1" x14ac:dyDescent="0.3">
      <c r="E85" s="62"/>
      <c r="H85" s="60"/>
    </row>
    <row r="86" spans="5:8" s="58" customFormat="1" x14ac:dyDescent="0.3">
      <c r="E86" s="62"/>
      <c r="H86" s="60"/>
    </row>
    <row r="87" spans="5:8" s="58" customFormat="1" x14ac:dyDescent="0.3">
      <c r="E87" s="62"/>
      <c r="H87" s="60"/>
    </row>
    <row r="88" spans="5:8" s="58" customFormat="1" x14ac:dyDescent="0.3">
      <c r="E88" s="62"/>
      <c r="H88" s="60"/>
    </row>
    <row r="89" spans="5:8" s="58" customFormat="1" x14ac:dyDescent="0.3">
      <c r="E89" s="62"/>
      <c r="H89" s="60"/>
    </row>
    <row r="90" spans="5:8" s="58" customFormat="1" x14ac:dyDescent="0.3">
      <c r="E90" s="62"/>
      <c r="H90" s="60"/>
    </row>
    <row r="91" spans="5:8" s="58" customFormat="1" x14ac:dyDescent="0.3">
      <c r="E91" s="62"/>
      <c r="H91" s="60"/>
    </row>
    <row r="92" spans="5:8" s="58" customFormat="1" x14ac:dyDescent="0.3">
      <c r="E92" s="62"/>
      <c r="H92" s="60"/>
    </row>
    <row r="93" spans="5:8" s="58" customFormat="1" x14ac:dyDescent="0.3">
      <c r="E93" s="62"/>
      <c r="H93" s="60"/>
    </row>
    <row r="94" spans="5:8" s="58" customFormat="1" x14ac:dyDescent="0.3">
      <c r="E94" s="62"/>
      <c r="H94" s="60"/>
    </row>
    <row r="95" spans="5:8" s="58" customFormat="1" x14ac:dyDescent="0.3">
      <c r="E95" s="62"/>
      <c r="H95" s="60"/>
    </row>
    <row r="96" spans="5:8" s="58" customFormat="1" x14ac:dyDescent="0.3">
      <c r="E96" s="62"/>
      <c r="H96" s="60"/>
    </row>
    <row r="97" spans="5:8" s="58" customFormat="1" x14ac:dyDescent="0.3">
      <c r="E97" s="62"/>
      <c r="H97" s="60"/>
    </row>
    <row r="98" spans="5:8" s="58" customFormat="1" x14ac:dyDescent="0.3">
      <c r="E98" s="62"/>
      <c r="H98" s="60"/>
    </row>
    <row r="99" spans="5:8" s="58" customFormat="1" x14ac:dyDescent="0.3">
      <c r="E99" s="62"/>
      <c r="H99" s="60"/>
    </row>
    <row r="100" spans="5:8" s="58" customFormat="1" x14ac:dyDescent="0.3">
      <c r="E100" s="62"/>
      <c r="H100" s="60"/>
    </row>
    <row r="101" spans="5:8" s="58" customFormat="1" x14ac:dyDescent="0.3">
      <c r="E101" s="62"/>
      <c r="H101" s="60"/>
    </row>
    <row r="102" spans="5:8" s="58" customFormat="1" x14ac:dyDescent="0.3">
      <c r="E102" s="62"/>
      <c r="H102" s="60"/>
    </row>
    <row r="103" spans="5:8" s="58" customFormat="1" x14ac:dyDescent="0.3">
      <c r="E103" s="62"/>
      <c r="H103" s="60"/>
    </row>
    <row r="104" spans="5:8" s="58" customFormat="1" x14ac:dyDescent="0.3">
      <c r="E104" s="62"/>
      <c r="H104" s="60"/>
    </row>
    <row r="105" spans="5:8" s="58" customFormat="1" x14ac:dyDescent="0.3">
      <c r="E105" s="62"/>
      <c r="H105" s="60"/>
    </row>
    <row r="106" spans="5:8" s="58" customFormat="1" x14ac:dyDescent="0.3">
      <c r="E106" s="62"/>
      <c r="H106" s="60"/>
    </row>
    <row r="107" spans="5:8" s="58" customFormat="1" x14ac:dyDescent="0.3">
      <c r="E107" s="62"/>
      <c r="H107" s="60"/>
    </row>
    <row r="108" spans="5:8" s="58" customFormat="1" x14ac:dyDescent="0.3">
      <c r="E108" s="62"/>
      <c r="H108" s="60"/>
    </row>
    <row r="109" spans="5:8" s="58" customFormat="1" x14ac:dyDescent="0.3">
      <c r="E109" s="62"/>
      <c r="H109" s="60"/>
    </row>
    <row r="110" spans="5:8" s="58" customFormat="1" x14ac:dyDescent="0.3">
      <c r="E110" s="62"/>
      <c r="H110" s="60"/>
    </row>
    <row r="111" spans="5:8" s="58" customFormat="1" x14ac:dyDescent="0.3">
      <c r="E111" s="62"/>
      <c r="H111" s="60"/>
    </row>
    <row r="112" spans="5:8" s="58" customFormat="1" x14ac:dyDescent="0.3">
      <c r="E112" s="62"/>
      <c r="H112" s="60"/>
    </row>
    <row r="113" spans="5:8" s="58" customFormat="1" x14ac:dyDescent="0.3">
      <c r="E113" s="62"/>
      <c r="H113" s="60"/>
    </row>
    <row r="114" spans="5:8" s="58" customFormat="1" x14ac:dyDescent="0.3">
      <c r="E114" s="62"/>
      <c r="H114" s="60"/>
    </row>
    <row r="115" spans="5:8" s="58" customFormat="1" x14ac:dyDescent="0.3">
      <c r="E115" s="62"/>
      <c r="H115" s="60"/>
    </row>
    <row r="116" spans="5:8" s="58" customFormat="1" x14ac:dyDescent="0.3">
      <c r="E116" s="62"/>
      <c r="H116" s="60"/>
    </row>
    <row r="117" spans="5:8" s="58" customFormat="1" x14ac:dyDescent="0.3">
      <c r="E117" s="62"/>
      <c r="H117" s="60"/>
    </row>
    <row r="118" spans="5:8" s="58" customFormat="1" x14ac:dyDescent="0.3">
      <c r="E118" s="62"/>
      <c r="H118" s="60"/>
    </row>
    <row r="119" spans="5:8" s="58" customFormat="1" x14ac:dyDescent="0.3">
      <c r="E119" s="62"/>
      <c r="H119" s="60"/>
    </row>
    <row r="120" spans="5:8" s="58" customFormat="1" x14ac:dyDescent="0.3">
      <c r="E120" s="62"/>
      <c r="H120" s="60"/>
    </row>
    <row r="121" spans="5:8" s="58" customFormat="1" x14ac:dyDescent="0.3">
      <c r="E121" s="62"/>
      <c r="H121" s="60"/>
    </row>
    <row r="122" spans="5:8" s="58" customFormat="1" x14ac:dyDescent="0.3">
      <c r="E122" s="62"/>
      <c r="H122" s="60"/>
    </row>
    <row r="123" spans="5:8" s="58" customFormat="1" x14ac:dyDescent="0.3">
      <c r="E123" s="62"/>
      <c r="H123" s="60"/>
    </row>
    <row r="124" spans="5:8" s="58" customFormat="1" x14ac:dyDescent="0.3">
      <c r="E124" s="62"/>
      <c r="H124" s="60"/>
    </row>
    <row r="125" spans="5:8" s="58" customFormat="1" x14ac:dyDescent="0.3">
      <c r="E125" s="62"/>
      <c r="H125" s="60"/>
    </row>
    <row r="126" spans="5:8" s="58" customFormat="1" x14ac:dyDescent="0.3">
      <c r="E126" s="62"/>
      <c r="H126" s="60"/>
    </row>
    <row r="127" spans="5:8" s="58" customFormat="1" x14ac:dyDescent="0.3">
      <c r="E127" s="62"/>
      <c r="H127" s="60"/>
    </row>
    <row r="128" spans="5:8" s="58" customFormat="1" x14ac:dyDescent="0.3">
      <c r="E128" s="62"/>
      <c r="H128" s="60"/>
    </row>
    <row r="129" spans="5:8" s="58" customFormat="1" x14ac:dyDescent="0.3">
      <c r="E129" s="62"/>
      <c r="H129" s="60"/>
    </row>
    <row r="130" spans="5:8" s="58" customFormat="1" x14ac:dyDescent="0.3">
      <c r="E130" s="62"/>
      <c r="H130" s="60"/>
    </row>
    <row r="131" spans="5:8" s="58" customFormat="1" x14ac:dyDescent="0.3">
      <c r="E131" s="62"/>
      <c r="H131" s="60"/>
    </row>
    <row r="132" spans="5:8" s="58" customFormat="1" x14ac:dyDescent="0.3">
      <c r="E132" s="62"/>
      <c r="H132" s="60"/>
    </row>
    <row r="133" spans="5:8" s="58" customFormat="1" x14ac:dyDescent="0.3">
      <c r="E133" s="62"/>
      <c r="H133" s="60"/>
    </row>
    <row r="134" spans="5:8" s="58" customFormat="1" x14ac:dyDescent="0.3">
      <c r="E134" s="62"/>
      <c r="H134" s="60"/>
    </row>
    <row r="135" spans="5:8" s="58" customFormat="1" x14ac:dyDescent="0.3">
      <c r="E135" s="62"/>
      <c r="H135" s="60"/>
    </row>
    <row r="136" spans="5:8" s="58" customFormat="1" x14ac:dyDescent="0.3">
      <c r="E136" s="62"/>
      <c r="H136" s="60"/>
    </row>
    <row r="137" spans="5:8" s="58" customFormat="1" x14ac:dyDescent="0.3">
      <c r="E137" s="62"/>
      <c r="H137" s="60"/>
    </row>
    <row r="138" spans="5:8" s="58" customFormat="1" x14ac:dyDescent="0.3">
      <c r="E138" s="62"/>
      <c r="H138" s="60"/>
    </row>
    <row r="139" spans="5:8" s="58" customFormat="1" x14ac:dyDescent="0.3">
      <c r="E139" s="62"/>
      <c r="H139" s="60"/>
    </row>
    <row r="140" spans="5:8" s="58" customFormat="1" x14ac:dyDescent="0.3">
      <c r="E140" s="62"/>
      <c r="H140" s="60"/>
    </row>
    <row r="141" spans="5:8" s="58" customFormat="1" x14ac:dyDescent="0.3">
      <c r="E141" s="62"/>
      <c r="H141" s="60"/>
    </row>
    <row r="142" spans="5:8" s="58" customFormat="1" x14ac:dyDescent="0.3">
      <c r="E142" s="62"/>
      <c r="H142" s="60"/>
    </row>
    <row r="143" spans="5:8" s="58" customFormat="1" x14ac:dyDescent="0.3">
      <c r="E143" s="62"/>
      <c r="H143" s="60"/>
    </row>
    <row r="144" spans="5:8" s="58" customFormat="1" x14ac:dyDescent="0.3">
      <c r="E144" s="62"/>
      <c r="H144" s="60"/>
    </row>
    <row r="145" spans="5:8" s="58" customFormat="1" x14ac:dyDescent="0.3">
      <c r="E145" s="62"/>
      <c r="H145" s="60"/>
    </row>
    <row r="146" spans="5:8" s="58" customFormat="1" x14ac:dyDescent="0.3">
      <c r="E146" s="62"/>
      <c r="H146" s="60"/>
    </row>
    <row r="147" spans="5:8" s="58" customFormat="1" x14ac:dyDescent="0.3">
      <c r="E147" s="62"/>
      <c r="H147" s="60"/>
    </row>
    <row r="148" spans="5:8" s="58" customFormat="1" x14ac:dyDescent="0.3">
      <c r="E148" s="62"/>
      <c r="H148" s="60"/>
    </row>
    <row r="149" spans="5:8" s="58" customFormat="1" x14ac:dyDescent="0.3">
      <c r="E149" s="62"/>
      <c r="H149" s="60"/>
    </row>
    <row r="150" spans="5:8" s="58" customFormat="1" x14ac:dyDescent="0.3">
      <c r="E150" s="62"/>
      <c r="H150" s="60"/>
    </row>
    <row r="151" spans="5:8" s="58" customFormat="1" x14ac:dyDescent="0.3">
      <c r="E151" s="62"/>
      <c r="H151" s="60"/>
    </row>
    <row r="152" spans="5:8" s="58" customFormat="1" x14ac:dyDescent="0.3">
      <c r="E152" s="62"/>
      <c r="H152" s="60"/>
    </row>
    <row r="153" spans="5:8" s="58" customFormat="1" x14ac:dyDescent="0.3">
      <c r="E153" s="62"/>
      <c r="H153" s="60"/>
    </row>
    <row r="154" spans="5:8" s="58" customFormat="1" x14ac:dyDescent="0.3">
      <c r="E154" s="62"/>
      <c r="H154" s="60"/>
    </row>
    <row r="155" spans="5:8" s="58" customFormat="1" x14ac:dyDescent="0.3">
      <c r="E155" s="62"/>
      <c r="H155" s="60"/>
    </row>
    <row r="156" spans="5:8" s="58" customFormat="1" x14ac:dyDescent="0.3">
      <c r="E156" s="62"/>
      <c r="H156" s="60"/>
    </row>
    <row r="157" spans="5:8" s="58" customFormat="1" x14ac:dyDescent="0.3">
      <c r="E157" s="62"/>
      <c r="H157" s="60"/>
    </row>
    <row r="158" spans="5:8" s="58" customFormat="1" x14ac:dyDescent="0.3">
      <c r="E158" s="62"/>
      <c r="H158" s="60"/>
    </row>
    <row r="159" spans="5:8" s="58" customFormat="1" x14ac:dyDescent="0.3">
      <c r="E159" s="62"/>
      <c r="H159" s="60"/>
    </row>
    <row r="160" spans="5:8" s="58" customFormat="1" x14ac:dyDescent="0.3">
      <c r="E160" s="62"/>
      <c r="H160" s="60"/>
    </row>
    <row r="161" spans="5:8" s="58" customFormat="1" x14ac:dyDescent="0.3">
      <c r="E161" s="62"/>
      <c r="H161" s="60"/>
    </row>
    <row r="162" spans="5:8" s="58" customFormat="1" x14ac:dyDescent="0.3">
      <c r="E162" s="62"/>
      <c r="H162" s="60"/>
    </row>
    <row r="163" spans="5:8" s="58" customFormat="1" x14ac:dyDescent="0.3">
      <c r="E163" s="62"/>
      <c r="H163" s="60"/>
    </row>
    <row r="164" spans="5:8" s="58" customFormat="1" x14ac:dyDescent="0.3">
      <c r="E164" s="62"/>
      <c r="H164" s="60"/>
    </row>
    <row r="165" spans="5:8" s="58" customFormat="1" x14ac:dyDescent="0.3">
      <c r="E165" s="62"/>
      <c r="H165" s="60"/>
    </row>
    <row r="166" spans="5:8" s="58" customFormat="1" x14ac:dyDescent="0.3">
      <c r="E166" s="62"/>
      <c r="H166" s="60"/>
    </row>
    <row r="167" spans="5:8" s="58" customFormat="1" x14ac:dyDescent="0.3">
      <c r="E167" s="62"/>
      <c r="H167" s="60"/>
    </row>
    <row r="168" spans="5:8" s="58" customFormat="1" x14ac:dyDescent="0.3">
      <c r="E168" s="62"/>
      <c r="H168" s="60"/>
    </row>
    <row r="169" spans="5:8" s="58" customFormat="1" x14ac:dyDescent="0.3">
      <c r="E169" s="62"/>
      <c r="H169" s="60"/>
    </row>
    <row r="170" spans="5:8" s="58" customFormat="1" x14ac:dyDescent="0.3">
      <c r="E170" s="62"/>
      <c r="H170" s="60"/>
    </row>
    <row r="171" spans="5:8" s="58" customFormat="1" x14ac:dyDescent="0.3">
      <c r="E171" s="62"/>
      <c r="H171" s="60"/>
    </row>
    <row r="172" spans="5:8" s="58" customFormat="1" x14ac:dyDescent="0.3">
      <c r="E172" s="62"/>
      <c r="H172" s="60"/>
    </row>
    <row r="173" spans="5:8" s="58" customFormat="1" x14ac:dyDescent="0.3">
      <c r="E173" s="62"/>
      <c r="H173" s="60"/>
    </row>
    <row r="174" spans="5:8" s="58" customFormat="1" x14ac:dyDescent="0.3">
      <c r="E174" s="62"/>
      <c r="H174" s="60"/>
    </row>
    <row r="175" spans="5:8" s="58" customFormat="1" x14ac:dyDescent="0.3">
      <c r="E175" s="62"/>
      <c r="H175" s="60"/>
    </row>
  </sheetData>
  <mergeCells count="4">
    <mergeCell ref="C1:E1"/>
    <mergeCell ref="C40:E42"/>
    <mergeCell ref="B6:B24"/>
    <mergeCell ref="B26:B39"/>
  </mergeCells>
  <dataValidations count="4">
    <dataValidation type="list" allowBlank="1" showInputMessage="1" showErrorMessage="1" sqref="D38:D39 D25 D10 D20 D16:D17 D23">
      <formula1>$H$1:$H$4</formula1>
    </dataValidation>
    <dataValidation type="list" allowBlank="1" showInputMessage="1" showErrorMessage="1" sqref="D35 D37 D13 D28:D30 D32:D33">
      <formula1>$H$1:$H$3</formula1>
    </dataValidation>
    <dataValidation type="list" allowBlank="1" showInputMessage="1" showErrorMessage="1" sqref="D27 D11:D12">
      <formula1>$I$1:$I$2</formula1>
    </dataValidation>
    <dataValidation type="list" allowBlank="1" showInputMessage="1" showErrorMessage="1" sqref="D14 D18 D22 D24 D34">
      <formula1>$J$1:$J$3</formula1>
    </dataValidation>
  </dataValidations>
  <pageMargins left="0" right="0" top="0" bottom="0"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A9"/>
  <sheetViews>
    <sheetView workbookViewId="0">
      <selection activeCell="A5" sqref="A5"/>
    </sheetView>
  </sheetViews>
  <sheetFormatPr baseColWidth="10" defaultRowHeight="10.95" customHeight="1" x14ac:dyDescent="0.3"/>
  <cols>
    <col min="1" max="1" width="35.77734375" style="137" bestFit="1" customWidth="1"/>
  </cols>
  <sheetData>
    <row r="2" spans="1:1" ht="10.95" customHeight="1" x14ac:dyDescent="0.3">
      <c r="A2" s="135" t="str">
        <f>Référentiel!C5</f>
        <v>A respecté tous les points</v>
      </c>
    </row>
    <row r="3" spans="1:1" ht="10.95" customHeight="1" x14ac:dyDescent="0.3">
      <c r="A3" s="136" t="str">
        <f>Référentiel!D5</f>
        <v>A respecté au moins le point 1</v>
      </c>
    </row>
    <row r="4" spans="1:1" ht="10.95" customHeight="1" x14ac:dyDescent="0.3">
      <c r="A4" s="136" t="str">
        <f>Référentiel!E5</f>
        <v>N'a pas respecté au moins le point 1</v>
      </c>
    </row>
    <row r="5" spans="1:1" ht="10.95" customHeight="1" x14ac:dyDescent="0.3">
      <c r="A5" s="136"/>
    </row>
    <row r="6" spans="1:1" ht="10.95" customHeight="1" x14ac:dyDescent="0.3">
      <c r="A6" s="135" t="str">
        <f>Référentiel!C7</f>
        <v>A respecté tous les points</v>
      </c>
    </row>
    <row r="7" spans="1:1" ht="10.95" customHeight="1" x14ac:dyDescent="0.3">
      <c r="A7" s="136" t="str">
        <f>Référentiel!D7</f>
        <v>A respecté tous les points en suggérant le nom en point 2</v>
      </c>
    </row>
    <row r="8" spans="1:1" ht="10.95" customHeight="1" x14ac:dyDescent="0.3">
      <c r="A8" s="136" t="str">
        <f>Référentiel!E7</f>
        <v>N'a pas respecté tous les points</v>
      </c>
    </row>
    <row r="9" spans="1:1" ht="10.95" customHeight="1" x14ac:dyDescent="0.3">
      <c r="A9" s="13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J63"/>
  <sheetViews>
    <sheetView zoomScale="70" zoomScaleNormal="70" zoomScaleSheetLayoutView="100" zoomScalePageLayoutView="50" workbookViewId="0">
      <selection activeCell="A7" sqref="A7"/>
    </sheetView>
  </sheetViews>
  <sheetFormatPr baseColWidth="10" defaultColWidth="15.5546875" defaultRowHeight="15.6" x14ac:dyDescent="0.3"/>
  <cols>
    <col min="1" max="1" width="138.44140625" style="41" customWidth="1"/>
    <col min="2" max="2" width="8.5546875" style="14" customWidth="1"/>
    <col min="3" max="3" width="20.6640625" style="3" customWidth="1"/>
    <col min="4" max="4" width="22.109375" style="3" customWidth="1"/>
    <col min="5" max="5" width="24.5546875" style="3" customWidth="1"/>
    <col min="6" max="6" width="29.109375" style="3" hidden="1" customWidth="1"/>
    <col min="7" max="7" width="18" style="1" customWidth="1"/>
    <col min="8" max="8" width="52.44140625" style="1" customWidth="1"/>
    <col min="9" max="16384" width="15.5546875" style="1"/>
  </cols>
  <sheetData>
    <row r="1" spans="1:10" ht="23.4" x14ac:dyDescent="0.3">
      <c r="A1" s="127" t="s">
        <v>9</v>
      </c>
      <c r="B1" s="13">
        <v>50</v>
      </c>
      <c r="C1" s="15"/>
    </row>
    <row r="2" spans="1:10" x14ac:dyDescent="0.3">
      <c r="G2" s="16"/>
    </row>
    <row r="3" spans="1:10" ht="31.2" x14ac:dyDescent="0.3">
      <c r="A3" s="128" t="s">
        <v>66</v>
      </c>
      <c r="B3" s="11">
        <v>7.5</v>
      </c>
      <c r="C3" s="38" t="s">
        <v>1</v>
      </c>
      <c r="D3" s="38" t="s">
        <v>3</v>
      </c>
      <c r="E3" s="38" t="s">
        <v>4</v>
      </c>
      <c r="F3" s="46" t="s">
        <v>67</v>
      </c>
    </row>
    <row r="4" spans="1:10" s="4" customFormat="1" x14ac:dyDescent="0.3">
      <c r="A4" s="31" t="s">
        <v>13</v>
      </c>
      <c r="B4" s="146"/>
      <c r="C4" s="32">
        <v>3.75</v>
      </c>
      <c r="D4" s="33">
        <f>3.75/2</f>
        <v>1.875</v>
      </c>
      <c r="E4" s="32">
        <v>0</v>
      </c>
      <c r="F4" s="47"/>
    </row>
    <row r="5" spans="1:10" s="4" customFormat="1" ht="81.75" customHeight="1" x14ac:dyDescent="0.3">
      <c r="A5" s="29" t="s">
        <v>68</v>
      </c>
      <c r="B5" s="147"/>
      <c r="C5" s="35" t="s">
        <v>69</v>
      </c>
      <c r="D5" s="34" t="s">
        <v>70</v>
      </c>
      <c r="E5" s="34" t="s">
        <v>71</v>
      </c>
      <c r="F5" s="48"/>
      <c r="G5" s="22"/>
      <c r="H5" s="17"/>
      <c r="I5" s="17"/>
      <c r="J5" s="17"/>
    </row>
    <row r="6" spans="1:10" s="4" customFormat="1" x14ac:dyDescent="0.3">
      <c r="A6" s="31" t="s">
        <v>18</v>
      </c>
      <c r="B6" s="147"/>
      <c r="C6" s="35">
        <v>3.75</v>
      </c>
      <c r="D6" s="33">
        <f>3.75/2</f>
        <v>1.875</v>
      </c>
      <c r="E6" s="35">
        <v>0</v>
      </c>
      <c r="F6" s="49"/>
    </row>
    <row r="7" spans="1:10" s="4" customFormat="1" ht="105" customHeight="1" x14ac:dyDescent="0.3">
      <c r="A7" s="29" t="s">
        <v>72</v>
      </c>
      <c r="B7" s="148"/>
      <c r="C7" s="35" t="s">
        <v>69</v>
      </c>
      <c r="D7" s="35" t="s">
        <v>73</v>
      </c>
      <c r="E7" s="35" t="s">
        <v>74</v>
      </c>
      <c r="F7" s="35"/>
      <c r="G7" s="28" t="s">
        <v>75</v>
      </c>
      <c r="H7" s="17"/>
      <c r="I7" s="17"/>
      <c r="J7" s="17"/>
    </row>
    <row r="8" spans="1:10" ht="18" customHeight="1" x14ac:dyDescent="0.3">
      <c r="A8" s="128" t="s">
        <v>76</v>
      </c>
      <c r="B8" s="11"/>
      <c r="C8" s="38" t="s">
        <v>1</v>
      </c>
      <c r="D8" s="38" t="s">
        <v>3</v>
      </c>
      <c r="E8" s="38" t="s">
        <v>4</v>
      </c>
      <c r="F8" s="50" t="s">
        <v>67</v>
      </c>
    </row>
    <row r="9" spans="1:10" s="4" customFormat="1" x14ac:dyDescent="0.3">
      <c r="A9" s="31" t="s">
        <v>24</v>
      </c>
      <c r="B9" s="143"/>
      <c r="C9" s="35">
        <v>3</v>
      </c>
      <c r="D9" s="35">
        <v>1.5</v>
      </c>
      <c r="E9" s="35">
        <v>0</v>
      </c>
      <c r="F9" s="49"/>
    </row>
    <row r="10" spans="1:10" s="4" customFormat="1" ht="151.5" customHeight="1" x14ac:dyDescent="0.3">
      <c r="A10" s="29" t="s">
        <v>77</v>
      </c>
      <c r="B10" s="144"/>
      <c r="C10" s="35" t="s">
        <v>69</v>
      </c>
      <c r="D10" s="34" t="s">
        <v>70</v>
      </c>
      <c r="E10" s="34" t="s">
        <v>71</v>
      </c>
      <c r="F10" s="34"/>
      <c r="G10" s="28" t="s">
        <v>78</v>
      </c>
      <c r="H10" s="17"/>
      <c r="I10" s="17"/>
      <c r="J10" s="17"/>
    </row>
    <row r="11" spans="1:10" s="4" customFormat="1" x14ac:dyDescent="0.3">
      <c r="A11" s="31" t="s">
        <v>29</v>
      </c>
      <c r="B11" s="144"/>
      <c r="C11" s="35">
        <v>3</v>
      </c>
      <c r="D11" s="35"/>
      <c r="E11" s="35">
        <v>0</v>
      </c>
      <c r="F11" s="49"/>
      <c r="G11" s="17"/>
    </row>
    <row r="12" spans="1:10" s="4" customFormat="1" ht="32.25" customHeight="1" x14ac:dyDescent="0.3">
      <c r="A12" s="29" t="s">
        <v>79</v>
      </c>
      <c r="B12" s="144"/>
      <c r="C12" s="35" t="s">
        <v>80</v>
      </c>
      <c r="D12" s="36"/>
      <c r="E12" s="35" t="s">
        <v>81</v>
      </c>
      <c r="F12" s="49"/>
    </row>
    <row r="13" spans="1:10" s="4" customFormat="1" x14ac:dyDescent="0.3">
      <c r="A13" s="31" t="s">
        <v>32</v>
      </c>
      <c r="B13" s="144"/>
      <c r="C13" s="35">
        <v>3</v>
      </c>
      <c r="D13" s="35"/>
      <c r="E13" s="35">
        <v>0</v>
      </c>
      <c r="F13" s="49"/>
      <c r="G13" s="17"/>
    </row>
    <row r="14" spans="1:10" s="4" customFormat="1" ht="83.25" customHeight="1" x14ac:dyDescent="0.3">
      <c r="A14" s="29" t="s">
        <v>82</v>
      </c>
      <c r="B14" s="144"/>
      <c r="C14" s="35" t="s">
        <v>69</v>
      </c>
      <c r="D14" s="36"/>
      <c r="E14" s="35" t="s">
        <v>83</v>
      </c>
      <c r="F14" s="49"/>
      <c r="H14" s="17"/>
      <c r="I14" s="17"/>
      <c r="J14" s="17"/>
    </row>
    <row r="15" spans="1:10" s="4" customFormat="1" x14ac:dyDescent="0.3">
      <c r="A15" s="31" t="s">
        <v>34</v>
      </c>
      <c r="B15" s="144"/>
      <c r="C15" s="35">
        <v>3</v>
      </c>
      <c r="D15" s="35">
        <v>1.5</v>
      </c>
      <c r="E15" s="35">
        <v>0</v>
      </c>
      <c r="F15" s="49"/>
    </row>
    <row r="16" spans="1:10" s="4" customFormat="1" ht="83.25" customHeight="1" x14ac:dyDescent="0.3">
      <c r="A16" s="29" t="s">
        <v>84</v>
      </c>
      <c r="B16" s="145"/>
      <c r="C16" s="35" t="s">
        <v>69</v>
      </c>
      <c r="D16" s="35" t="s">
        <v>85</v>
      </c>
      <c r="E16" s="35" t="s">
        <v>86</v>
      </c>
      <c r="F16" s="49"/>
      <c r="H16" s="17"/>
      <c r="I16" s="17"/>
      <c r="J16" s="17"/>
    </row>
    <row r="17" spans="1:10" s="4" customFormat="1" x14ac:dyDescent="0.3">
      <c r="A17" s="31" t="s">
        <v>37</v>
      </c>
      <c r="B17" s="40"/>
      <c r="C17" s="35">
        <v>3</v>
      </c>
      <c r="D17" s="35">
        <v>1.5</v>
      </c>
      <c r="E17" s="35">
        <v>0</v>
      </c>
      <c r="F17" s="49"/>
    </row>
    <row r="18" spans="1:10" s="4" customFormat="1" ht="54" customHeight="1" x14ac:dyDescent="0.3">
      <c r="A18" s="29" t="s">
        <v>87</v>
      </c>
      <c r="B18" s="40"/>
      <c r="C18" s="35" t="s">
        <v>80</v>
      </c>
      <c r="D18" s="35"/>
      <c r="E18" s="35" t="s">
        <v>88</v>
      </c>
      <c r="F18" s="35"/>
      <c r="G18" s="28" t="s">
        <v>89</v>
      </c>
    </row>
    <row r="19" spans="1:10" ht="31.2" x14ac:dyDescent="0.3">
      <c r="A19" s="129" t="s">
        <v>90</v>
      </c>
      <c r="B19" s="11">
        <v>15</v>
      </c>
      <c r="C19" s="38" t="s">
        <v>1</v>
      </c>
      <c r="D19" s="38" t="s">
        <v>3</v>
      </c>
      <c r="E19" s="38" t="s">
        <v>4</v>
      </c>
      <c r="F19" s="50" t="s">
        <v>91</v>
      </c>
    </row>
    <row r="20" spans="1:10" s="4" customFormat="1" x14ac:dyDescent="0.3">
      <c r="A20" s="31" t="s">
        <v>92</v>
      </c>
      <c r="B20" s="143"/>
      <c r="C20" s="35">
        <v>5</v>
      </c>
      <c r="D20" s="35">
        <v>2.5</v>
      </c>
      <c r="E20" s="35">
        <v>0</v>
      </c>
      <c r="F20" s="49"/>
      <c r="H20" s="1"/>
    </row>
    <row r="21" spans="1:10" s="4" customFormat="1" ht="264" customHeight="1" x14ac:dyDescent="0.3">
      <c r="A21" s="30" t="s">
        <v>93</v>
      </c>
      <c r="B21" s="144"/>
      <c r="C21" s="35" t="s">
        <v>69</v>
      </c>
      <c r="D21" s="35" t="s">
        <v>94</v>
      </c>
      <c r="E21" s="35" t="s">
        <v>95</v>
      </c>
      <c r="F21" s="35"/>
      <c r="G21" s="28" t="s">
        <v>96</v>
      </c>
      <c r="H21" s="41"/>
      <c r="I21" s="41"/>
      <c r="J21" s="17"/>
    </row>
    <row r="22" spans="1:10" s="4" customFormat="1" x14ac:dyDescent="0.3">
      <c r="A22" s="31" t="s">
        <v>39</v>
      </c>
      <c r="B22" s="144"/>
      <c r="C22" s="35">
        <v>5</v>
      </c>
      <c r="D22" s="35">
        <v>2.5</v>
      </c>
      <c r="E22" s="35">
        <v>0</v>
      </c>
      <c r="F22" s="49"/>
      <c r="H22" s="1"/>
      <c r="I22" s="1"/>
    </row>
    <row r="23" spans="1:10" s="4" customFormat="1" ht="117.75" customHeight="1" x14ac:dyDescent="0.3">
      <c r="A23" s="29" t="s">
        <v>97</v>
      </c>
      <c r="B23" s="144"/>
      <c r="C23" s="35" t="s">
        <v>69</v>
      </c>
      <c r="D23" s="35" t="s">
        <v>98</v>
      </c>
      <c r="E23" s="35" t="s">
        <v>99</v>
      </c>
      <c r="F23" s="35"/>
      <c r="G23" s="28" t="s">
        <v>100</v>
      </c>
      <c r="H23" s="41"/>
      <c r="I23" s="17"/>
      <c r="J23" s="17"/>
    </row>
    <row r="24" spans="1:10" s="4" customFormat="1" x14ac:dyDescent="0.3">
      <c r="A24" s="31" t="s">
        <v>101</v>
      </c>
      <c r="B24" s="144"/>
      <c r="C24" s="35">
        <v>5</v>
      </c>
      <c r="D24" s="35"/>
      <c r="E24" s="35">
        <v>0</v>
      </c>
      <c r="F24" s="49"/>
      <c r="H24" s="1"/>
      <c r="I24" s="1"/>
    </row>
    <row r="25" spans="1:10" s="4" customFormat="1" ht="46.8" x14ac:dyDescent="0.3">
      <c r="A25" s="29" t="s">
        <v>102</v>
      </c>
      <c r="B25" s="145"/>
      <c r="C25" s="35" t="s">
        <v>80</v>
      </c>
      <c r="D25" s="37"/>
      <c r="E25" s="35" t="s">
        <v>81</v>
      </c>
      <c r="F25" s="35"/>
      <c r="G25" s="28" t="s">
        <v>103</v>
      </c>
      <c r="H25" s="1"/>
    </row>
    <row r="26" spans="1:10" s="20" customFormat="1" ht="31.2" x14ac:dyDescent="0.3">
      <c r="A26" s="128" t="s">
        <v>104</v>
      </c>
      <c r="B26" s="11">
        <v>5</v>
      </c>
      <c r="C26" s="38" t="s">
        <v>1</v>
      </c>
      <c r="D26" s="38" t="s">
        <v>3</v>
      </c>
      <c r="E26" s="38" t="s">
        <v>4</v>
      </c>
      <c r="F26" s="50" t="s">
        <v>91</v>
      </c>
    </row>
    <row r="27" spans="1:10" s="20" customFormat="1" x14ac:dyDescent="0.3">
      <c r="A27" s="130" t="s">
        <v>49</v>
      </c>
      <c r="B27" s="21"/>
      <c r="C27" s="18">
        <v>5</v>
      </c>
      <c r="D27" s="18">
        <v>2.5</v>
      </c>
      <c r="E27" s="18">
        <v>0</v>
      </c>
      <c r="F27" s="51"/>
    </row>
    <row r="28" spans="1:10" s="20" customFormat="1" ht="155.4" customHeight="1" x14ac:dyDescent="0.3">
      <c r="A28" s="30" t="s">
        <v>105</v>
      </c>
      <c r="B28" s="21"/>
      <c r="C28" s="34" t="s">
        <v>69</v>
      </c>
      <c r="D28" s="34" t="s">
        <v>106</v>
      </c>
      <c r="E28" s="34" t="s">
        <v>107</v>
      </c>
      <c r="F28" s="34"/>
      <c r="G28" s="28" t="s">
        <v>108</v>
      </c>
    </row>
    <row r="29" spans="1:10" ht="31.2" x14ac:dyDescent="0.3">
      <c r="A29" s="128" t="s">
        <v>109</v>
      </c>
      <c r="B29" s="11">
        <v>7.5</v>
      </c>
      <c r="C29" s="38" t="s">
        <v>1</v>
      </c>
      <c r="D29" s="38"/>
      <c r="E29" s="38" t="s">
        <v>4</v>
      </c>
      <c r="F29" s="50" t="s">
        <v>91</v>
      </c>
    </row>
    <row r="30" spans="1:10" s="4" customFormat="1" x14ac:dyDescent="0.3">
      <c r="A30" s="31" t="s">
        <v>50</v>
      </c>
      <c r="B30" s="143"/>
      <c r="C30" s="5">
        <f>7.5/3</f>
        <v>2.5</v>
      </c>
      <c r="D30" s="5"/>
      <c r="E30" s="5">
        <v>0</v>
      </c>
      <c r="F30" s="52"/>
    </row>
    <row r="31" spans="1:10" s="4" customFormat="1" ht="77.25" customHeight="1" x14ac:dyDescent="0.3">
      <c r="A31" s="29" t="s">
        <v>110</v>
      </c>
      <c r="B31" s="144"/>
      <c r="C31" s="35" t="s">
        <v>69</v>
      </c>
      <c r="D31" s="36"/>
      <c r="E31" s="35" t="s">
        <v>83</v>
      </c>
      <c r="F31" s="35"/>
      <c r="G31" s="28" t="s">
        <v>111</v>
      </c>
      <c r="I31" s="17"/>
      <c r="J31" s="17"/>
    </row>
    <row r="32" spans="1:10" s="4" customFormat="1" x14ac:dyDescent="0.3">
      <c r="A32" s="31" t="s">
        <v>51</v>
      </c>
      <c r="B32" s="144"/>
      <c r="C32" s="5">
        <f>7.5/3</f>
        <v>2.5</v>
      </c>
      <c r="D32" s="35">
        <v>1.25</v>
      </c>
      <c r="E32" s="35">
        <v>0</v>
      </c>
      <c r="F32" s="49"/>
    </row>
    <row r="33" spans="1:10" s="4" customFormat="1" ht="307.5" customHeight="1" x14ac:dyDescent="0.3">
      <c r="A33" s="29" t="s">
        <v>112</v>
      </c>
      <c r="B33" s="144"/>
      <c r="C33" s="35" t="s">
        <v>69</v>
      </c>
      <c r="D33" s="34" t="s">
        <v>113</v>
      </c>
      <c r="E33" s="34" t="s">
        <v>114</v>
      </c>
      <c r="F33" s="34"/>
      <c r="G33" s="28" t="s">
        <v>115</v>
      </c>
      <c r="I33" s="17"/>
      <c r="J33" s="17"/>
    </row>
    <row r="34" spans="1:10" s="4" customFormat="1" x14ac:dyDescent="0.3">
      <c r="A34" s="31" t="s">
        <v>52</v>
      </c>
      <c r="B34" s="144"/>
      <c r="C34" s="5">
        <f>7.5/3</f>
        <v>2.5</v>
      </c>
      <c r="D34" s="35"/>
      <c r="E34" s="35">
        <v>0</v>
      </c>
      <c r="F34" s="49"/>
      <c r="G34" s="17"/>
    </row>
    <row r="35" spans="1:10" s="4" customFormat="1" ht="120" customHeight="1" x14ac:dyDescent="0.3">
      <c r="A35" s="29" t="s">
        <v>116</v>
      </c>
      <c r="B35" s="145"/>
      <c r="C35" s="35" t="s">
        <v>117</v>
      </c>
      <c r="D35" s="36"/>
      <c r="E35" s="35" t="s">
        <v>118</v>
      </c>
      <c r="F35" s="35"/>
      <c r="G35" s="28" t="s">
        <v>119</v>
      </c>
      <c r="H35" s="17"/>
      <c r="I35" s="17"/>
      <c r="J35" s="17"/>
    </row>
    <row r="36" spans="1:10" x14ac:dyDescent="0.3">
      <c r="C36" s="39"/>
      <c r="D36" s="39"/>
      <c r="E36" s="39"/>
      <c r="F36" s="39"/>
    </row>
    <row r="37" spans="1:10" ht="23.4" x14ac:dyDescent="0.3">
      <c r="A37" s="127" t="s">
        <v>120</v>
      </c>
      <c r="B37" s="13">
        <v>50</v>
      </c>
      <c r="C37" s="39"/>
      <c r="D37" s="39"/>
      <c r="E37" s="39"/>
      <c r="F37" s="39"/>
    </row>
    <row r="38" spans="1:10" x14ac:dyDescent="0.3">
      <c r="C38" s="39"/>
      <c r="D38" s="39"/>
      <c r="E38" s="39"/>
      <c r="F38" s="39"/>
    </row>
    <row r="39" spans="1:10" ht="31.2" x14ac:dyDescent="0.3">
      <c r="A39" s="128" t="s">
        <v>121</v>
      </c>
      <c r="B39" s="11">
        <v>18</v>
      </c>
      <c r="C39" s="38" t="s">
        <v>1</v>
      </c>
      <c r="D39" s="38" t="s">
        <v>3</v>
      </c>
      <c r="E39" s="38" t="s">
        <v>4</v>
      </c>
      <c r="F39" s="50" t="s">
        <v>67</v>
      </c>
    </row>
    <row r="40" spans="1:10" x14ac:dyDescent="0.3">
      <c r="A40" s="31" t="s">
        <v>53</v>
      </c>
      <c r="B40" s="143"/>
      <c r="C40" s="35">
        <v>4.5</v>
      </c>
      <c r="D40" s="35"/>
      <c r="E40" s="35">
        <v>0</v>
      </c>
      <c r="F40" s="131"/>
    </row>
    <row r="41" spans="1:10" ht="106.5" customHeight="1" x14ac:dyDescent="0.3">
      <c r="A41" s="29" t="s">
        <v>122</v>
      </c>
      <c r="B41" s="144"/>
      <c r="C41" s="35" t="s">
        <v>123</v>
      </c>
      <c r="D41" s="45"/>
      <c r="E41" s="35" t="s">
        <v>99</v>
      </c>
      <c r="F41" s="131"/>
      <c r="H41" s="41"/>
      <c r="I41" s="41"/>
      <c r="J41" s="41"/>
    </row>
    <row r="42" spans="1:10" x14ac:dyDescent="0.3">
      <c r="A42" s="31" t="s">
        <v>54</v>
      </c>
      <c r="B42" s="144"/>
      <c r="C42" s="35">
        <v>4.5</v>
      </c>
      <c r="D42" s="35">
        <v>2.25</v>
      </c>
      <c r="E42" s="35">
        <v>0</v>
      </c>
      <c r="F42" s="131"/>
    </row>
    <row r="43" spans="1:10" ht="111" customHeight="1" x14ac:dyDescent="0.3">
      <c r="A43" s="29" t="s">
        <v>124</v>
      </c>
      <c r="B43" s="144"/>
      <c r="C43" s="35" t="s">
        <v>69</v>
      </c>
      <c r="D43" s="35" t="s">
        <v>70</v>
      </c>
      <c r="E43" s="35" t="s">
        <v>99</v>
      </c>
      <c r="F43" s="131"/>
      <c r="H43" s="41"/>
      <c r="I43" s="41"/>
      <c r="J43" s="41"/>
    </row>
    <row r="44" spans="1:10" x14ac:dyDescent="0.3">
      <c r="A44" s="31" t="s">
        <v>55</v>
      </c>
      <c r="B44" s="144"/>
      <c r="C44" s="35">
        <v>4.5</v>
      </c>
      <c r="D44" s="35">
        <v>2.25</v>
      </c>
      <c r="E44" s="35">
        <v>0</v>
      </c>
      <c r="F44" s="131"/>
    </row>
    <row r="45" spans="1:10" ht="171.75" customHeight="1" x14ac:dyDescent="0.3">
      <c r="A45" s="29" t="s">
        <v>125</v>
      </c>
      <c r="B45" s="144"/>
      <c r="C45" s="35" t="s">
        <v>69</v>
      </c>
      <c r="D45" s="35" t="s">
        <v>70</v>
      </c>
      <c r="E45" s="35" t="s">
        <v>126</v>
      </c>
      <c r="F45" s="131"/>
      <c r="H45" s="41"/>
      <c r="I45" s="41"/>
      <c r="J45" s="41"/>
    </row>
    <row r="46" spans="1:10" x14ac:dyDescent="0.3">
      <c r="A46" s="31" t="s">
        <v>56</v>
      </c>
      <c r="B46" s="144"/>
      <c r="C46" s="35">
        <v>4.5</v>
      </c>
      <c r="D46" s="35">
        <v>2.25</v>
      </c>
      <c r="E46" s="35">
        <v>0</v>
      </c>
      <c r="F46" s="131"/>
      <c r="G46" s="17"/>
    </row>
    <row r="47" spans="1:10" ht="89.25" customHeight="1" x14ac:dyDescent="0.3">
      <c r="A47" s="29" t="s">
        <v>127</v>
      </c>
      <c r="B47" s="145"/>
      <c r="C47" s="35" t="s">
        <v>69</v>
      </c>
      <c r="D47" s="35" t="s">
        <v>128</v>
      </c>
      <c r="E47" s="35" t="s">
        <v>129</v>
      </c>
      <c r="F47" s="131"/>
      <c r="H47" s="41"/>
      <c r="I47" s="41"/>
      <c r="J47" s="41"/>
    </row>
    <row r="48" spans="1:10" ht="31.2" x14ac:dyDescent="0.3">
      <c r="A48" s="128" t="s">
        <v>130</v>
      </c>
      <c r="B48" s="11">
        <v>18</v>
      </c>
      <c r="C48" s="38" t="s">
        <v>1</v>
      </c>
      <c r="D48" s="38" t="s">
        <v>3</v>
      </c>
      <c r="E48" s="38" t="s">
        <v>4</v>
      </c>
      <c r="F48" s="132" t="s">
        <v>91</v>
      </c>
    </row>
    <row r="49" spans="1:10" x14ac:dyDescent="0.3">
      <c r="A49" s="31" t="s">
        <v>57</v>
      </c>
      <c r="B49" s="143"/>
      <c r="C49" s="35">
        <v>4.5</v>
      </c>
      <c r="D49" s="35">
        <v>2.25</v>
      </c>
      <c r="E49" s="35">
        <v>0</v>
      </c>
      <c r="F49" s="131"/>
    </row>
    <row r="50" spans="1:10" ht="124.5" customHeight="1" x14ac:dyDescent="0.3">
      <c r="A50" s="29" t="s">
        <v>131</v>
      </c>
      <c r="B50" s="144"/>
      <c r="C50" s="35" t="s">
        <v>69</v>
      </c>
      <c r="D50" s="35" t="s">
        <v>128</v>
      </c>
      <c r="E50" s="35" t="s">
        <v>132</v>
      </c>
      <c r="F50" s="131"/>
      <c r="H50" s="41"/>
      <c r="I50" s="41"/>
      <c r="J50" s="41"/>
    </row>
    <row r="51" spans="1:10" x14ac:dyDescent="0.3">
      <c r="A51" s="31" t="s">
        <v>58</v>
      </c>
      <c r="B51" s="144"/>
      <c r="C51" s="35">
        <v>4.5</v>
      </c>
      <c r="D51" s="35">
        <v>2.25</v>
      </c>
      <c r="E51" s="35">
        <v>0</v>
      </c>
      <c r="F51" s="131"/>
    </row>
    <row r="52" spans="1:10" ht="68.25" customHeight="1" x14ac:dyDescent="0.3">
      <c r="A52" s="29" t="s">
        <v>133</v>
      </c>
      <c r="B52" s="144"/>
      <c r="C52" s="35" t="s">
        <v>69</v>
      </c>
      <c r="D52" s="35" t="s">
        <v>134</v>
      </c>
      <c r="E52" s="35" t="s">
        <v>135</v>
      </c>
      <c r="F52" s="131"/>
      <c r="H52" s="41"/>
      <c r="I52" s="41"/>
      <c r="J52" s="41"/>
    </row>
    <row r="53" spans="1:10" x14ac:dyDescent="0.3">
      <c r="A53" s="31" t="s">
        <v>59</v>
      </c>
      <c r="B53" s="144"/>
      <c r="C53" s="35">
        <v>4.5</v>
      </c>
      <c r="D53" s="35">
        <v>2.25</v>
      </c>
      <c r="E53" s="35">
        <v>0</v>
      </c>
      <c r="F53" s="131"/>
    </row>
    <row r="54" spans="1:10" ht="156" x14ac:dyDescent="0.3">
      <c r="A54" s="29" t="s">
        <v>136</v>
      </c>
      <c r="B54" s="144"/>
      <c r="C54" s="35" t="s">
        <v>69</v>
      </c>
      <c r="D54" s="36"/>
      <c r="E54" s="35" t="s">
        <v>137</v>
      </c>
      <c r="F54" s="131"/>
      <c r="G54" s="53" t="s">
        <v>138</v>
      </c>
      <c r="H54" s="41"/>
      <c r="I54" s="41"/>
      <c r="J54" s="41"/>
    </row>
    <row r="55" spans="1:10" x14ac:dyDescent="0.3">
      <c r="A55" s="31" t="s">
        <v>60</v>
      </c>
      <c r="B55" s="144"/>
      <c r="C55" s="35">
        <v>4.5</v>
      </c>
      <c r="D55" s="35">
        <v>2.25</v>
      </c>
      <c r="E55" s="35">
        <v>0</v>
      </c>
      <c r="F55" s="131"/>
      <c r="G55" s="17"/>
    </row>
    <row r="56" spans="1:10" ht="87" customHeight="1" x14ac:dyDescent="0.3">
      <c r="A56" s="29" t="s">
        <v>139</v>
      </c>
      <c r="B56" s="145"/>
      <c r="C56" s="35" t="s">
        <v>69</v>
      </c>
      <c r="D56" s="35" t="s">
        <v>70</v>
      </c>
      <c r="E56" s="35" t="s">
        <v>140</v>
      </c>
      <c r="F56" s="131"/>
      <c r="G56" s="17"/>
      <c r="H56" s="41"/>
      <c r="I56" s="41"/>
      <c r="J56" s="41"/>
    </row>
    <row r="57" spans="1:10" ht="31.2" x14ac:dyDescent="0.3">
      <c r="A57" s="128" t="s">
        <v>141</v>
      </c>
      <c r="B57" s="11">
        <v>14</v>
      </c>
      <c r="C57" s="38" t="s">
        <v>1</v>
      </c>
      <c r="D57" s="38" t="s">
        <v>3</v>
      </c>
      <c r="E57" s="38" t="s">
        <v>4</v>
      </c>
      <c r="F57" s="132" t="s">
        <v>91</v>
      </c>
      <c r="G57" s="17"/>
    </row>
    <row r="58" spans="1:10" s="4" customFormat="1" x14ac:dyDescent="0.3">
      <c r="A58" s="31" t="s">
        <v>61</v>
      </c>
      <c r="B58" s="143"/>
      <c r="C58" s="43">
        <f>14/3</f>
        <v>4.666666666666667</v>
      </c>
      <c r="D58" s="43">
        <f>C58/2</f>
        <v>2.3333333333333335</v>
      </c>
      <c r="E58" s="133">
        <v>0</v>
      </c>
      <c r="F58" s="131"/>
      <c r="G58" s="17"/>
    </row>
    <row r="59" spans="1:10" s="4" customFormat="1" ht="171.75" customHeight="1" x14ac:dyDescent="0.3">
      <c r="A59" s="29" t="s">
        <v>142</v>
      </c>
      <c r="B59" s="144"/>
      <c r="C59" s="35" t="s">
        <v>69</v>
      </c>
      <c r="D59" s="35" t="s">
        <v>85</v>
      </c>
      <c r="E59" s="35" t="s">
        <v>143</v>
      </c>
      <c r="F59" s="131"/>
      <c r="G59" s="17"/>
      <c r="H59" s="17"/>
      <c r="I59" s="41"/>
      <c r="J59" s="41"/>
    </row>
    <row r="60" spans="1:10" s="4" customFormat="1" x14ac:dyDescent="0.3">
      <c r="A60" s="31" t="s">
        <v>62</v>
      </c>
      <c r="B60" s="144"/>
      <c r="C60" s="43">
        <f>14/3</f>
        <v>4.666666666666667</v>
      </c>
      <c r="D60" s="43">
        <f>C60/2</f>
        <v>2.3333333333333335</v>
      </c>
      <c r="E60" s="133">
        <v>0</v>
      </c>
      <c r="F60" s="131"/>
      <c r="G60" s="17"/>
    </row>
    <row r="61" spans="1:10" s="4" customFormat="1" ht="181.5" customHeight="1" x14ac:dyDescent="0.3">
      <c r="A61" s="29" t="s">
        <v>144</v>
      </c>
      <c r="B61" s="145"/>
      <c r="C61" s="35" t="s">
        <v>69</v>
      </c>
      <c r="D61" s="35" t="s">
        <v>145</v>
      </c>
      <c r="E61" s="35" t="s">
        <v>146</v>
      </c>
      <c r="F61" s="131"/>
      <c r="G61" s="54" t="s">
        <v>5</v>
      </c>
    </row>
    <row r="62" spans="1:10" s="4" customFormat="1" x14ac:dyDescent="0.3">
      <c r="A62" s="31" t="s">
        <v>63</v>
      </c>
      <c r="B62" s="14"/>
      <c r="C62" s="134">
        <f>14/3</f>
        <v>4.666666666666667</v>
      </c>
      <c r="D62" s="134">
        <f>C62/2</f>
        <v>2.3333333333333335</v>
      </c>
      <c r="E62" s="35">
        <v>0</v>
      </c>
      <c r="F62" s="131"/>
      <c r="G62" s="17"/>
    </row>
    <row r="63" spans="1:10" s="4" customFormat="1" ht="117" customHeight="1" x14ac:dyDescent="0.3">
      <c r="A63" s="29" t="s">
        <v>147</v>
      </c>
      <c r="B63" s="14"/>
      <c r="C63" s="35" t="s">
        <v>69</v>
      </c>
      <c r="D63" s="35" t="s">
        <v>148</v>
      </c>
      <c r="E63" s="35" t="s">
        <v>149</v>
      </c>
      <c r="F63" s="131"/>
      <c r="G63" s="54" t="s">
        <v>150</v>
      </c>
    </row>
  </sheetData>
  <mergeCells count="7">
    <mergeCell ref="B49:B56"/>
    <mergeCell ref="B58:B61"/>
    <mergeCell ref="B4:B7"/>
    <mergeCell ref="B9:B16"/>
    <mergeCell ref="B30:B35"/>
    <mergeCell ref="B20:B25"/>
    <mergeCell ref="B40:B47"/>
  </mergeCells>
  <phoneticPr fontId="20" type="noConversion"/>
  <printOptions horizontalCentered="1" verticalCentered="1"/>
  <pageMargins left="0" right="0" top="0" bottom="0" header="0.31496062992125984" footer="0.31496062992125984"/>
  <pageSetup paperSize="8" scale="88" fitToHeight="0" orientation="landscape" horizontalDpi="4294967293" r:id="rId1"/>
  <rowBreaks count="1" manualBreakCount="1">
    <brk id="36" max="16383" man="1"/>
  </rowBreaks>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Z97"/>
  <sheetViews>
    <sheetView topLeftCell="K5" zoomScale="85" zoomScaleNormal="85" workbookViewId="0">
      <selection activeCell="K30" sqref="K30"/>
    </sheetView>
  </sheetViews>
  <sheetFormatPr baseColWidth="10" defaultColWidth="11.44140625" defaultRowHeight="14.4" x14ac:dyDescent="0.3"/>
  <cols>
    <col min="1" max="1" width="5.44140625" customWidth="1"/>
    <col min="3" max="3" width="88.44140625" customWidth="1"/>
    <col min="4" max="4" width="11.44140625" style="63" hidden="1" customWidth="1"/>
    <col min="5" max="5" width="11.44140625" style="58"/>
    <col min="6" max="8" width="11.44140625" style="58" hidden="1" customWidth="1"/>
    <col min="9" max="9" width="11.44140625" style="58" customWidth="1"/>
    <col min="10" max="10" width="78.88671875" style="58" customWidth="1"/>
    <col min="11" max="11" width="29.44140625" style="58" bestFit="1" customWidth="1"/>
    <col min="12" max="12" width="12" style="58" bestFit="1" customWidth="1"/>
    <col min="13" max="13" width="33" style="58" customWidth="1"/>
    <col min="14" max="14" width="14.109375" style="58" customWidth="1"/>
    <col min="15" max="15" width="7" bestFit="1" customWidth="1"/>
    <col min="16" max="16" width="8.44140625" customWidth="1"/>
    <col min="23" max="27" width="11.44140625" hidden="1" customWidth="1"/>
    <col min="28" max="28" width="0" hidden="1" customWidth="1"/>
  </cols>
  <sheetData>
    <row r="1" spans="1:52" ht="18" x14ac:dyDescent="0.35">
      <c r="A1" s="58"/>
      <c r="B1" s="58"/>
      <c r="C1" s="19" t="s">
        <v>12</v>
      </c>
      <c r="D1" s="64"/>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row>
    <row r="2" spans="1:52" s="58" customFormat="1" x14ac:dyDescent="0.3">
      <c r="C2" s="61" t="s">
        <v>2</v>
      </c>
      <c r="D2" s="64"/>
      <c r="W2" s="25" t="s">
        <v>13</v>
      </c>
      <c r="X2" s="4" t="s">
        <v>14</v>
      </c>
      <c r="Y2" s="4" t="s">
        <v>15</v>
      </c>
      <c r="Z2" s="4" t="s">
        <v>16</v>
      </c>
      <c r="AA2" s="4" t="s">
        <v>17</v>
      </c>
    </row>
    <row r="3" spans="1:52" s="58" customFormat="1" ht="15" thickBot="1" x14ac:dyDescent="0.35">
      <c r="C3" s="58" t="s">
        <v>6</v>
      </c>
      <c r="D3" s="64"/>
      <c r="W3" s="25" t="s">
        <v>18</v>
      </c>
      <c r="X3" s="4" t="s">
        <v>19</v>
      </c>
      <c r="Y3" s="4" t="s">
        <v>20</v>
      </c>
      <c r="Z3" s="4" t="s">
        <v>21</v>
      </c>
      <c r="AA3" s="4" t="s">
        <v>22</v>
      </c>
    </row>
    <row r="4" spans="1:52" s="58" customFormat="1" ht="15.75" customHeight="1" x14ac:dyDescent="0.3">
      <c r="D4" s="64"/>
      <c r="J4" s="155" t="s">
        <v>23</v>
      </c>
      <c r="K4" s="156"/>
      <c r="L4" s="156"/>
      <c r="M4" s="156"/>
      <c r="N4" s="156"/>
      <c r="O4" s="156"/>
      <c r="P4" s="157"/>
      <c r="W4" s="86" t="s">
        <v>24</v>
      </c>
      <c r="X4" s="4" t="s">
        <v>25</v>
      </c>
      <c r="Y4" s="4" t="s">
        <v>26</v>
      </c>
      <c r="Z4" s="4" t="s">
        <v>27</v>
      </c>
    </row>
    <row r="5" spans="1:52" s="58" customFormat="1" ht="28.8" x14ac:dyDescent="0.3">
      <c r="C5" s="113" t="s">
        <v>28</v>
      </c>
      <c r="E5" s="115">
        <f>E6+E7</f>
        <v>0</v>
      </c>
      <c r="J5" s="158"/>
      <c r="K5" s="159"/>
      <c r="L5" s="159"/>
      <c r="M5" s="159"/>
      <c r="N5" s="159"/>
      <c r="O5" s="159"/>
      <c r="P5" s="160"/>
      <c r="W5" s="86" t="s">
        <v>29</v>
      </c>
      <c r="Y5" s="4" t="s">
        <v>30</v>
      </c>
    </row>
    <row r="6" spans="1:52" s="58" customFormat="1" ht="18" x14ac:dyDescent="0.3">
      <c r="C6" s="116" t="s">
        <v>31</v>
      </c>
      <c r="E6" s="117">
        <f>'Grille 1'!E5</f>
        <v>0</v>
      </c>
      <c r="J6" s="158"/>
      <c r="K6" s="159"/>
      <c r="L6" s="159"/>
      <c r="M6" s="159"/>
      <c r="N6" s="159"/>
      <c r="O6" s="159"/>
      <c r="P6" s="160"/>
      <c r="W6" s="86" t="s">
        <v>32</v>
      </c>
    </row>
    <row r="7" spans="1:52" s="58" customFormat="1" ht="18" x14ac:dyDescent="0.3">
      <c r="C7" s="116" t="s">
        <v>33</v>
      </c>
      <c r="E7" s="118">
        <f>'Grille 1'!E25</f>
        <v>0</v>
      </c>
      <c r="J7" s="158"/>
      <c r="K7" s="159"/>
      <c r="L7" s="159"/>
      <c r="M7" s="159"/>
      <c r="N7" s="159"/>
      <c r="O7" s="159"/>
      <c r="P7" s="160"/>
      <c r="W7" s="86" t="s">
        <v>34</v>
      </c>
    </row>
    <row r="8" spans="1:52" s="58" customFormat="1" ht="16.2" thickBot="1" x14ac:dyDescent="0.35">
      <c r="D8" s="64"/>
      <c r="F8" s="58" t="s">
        <v>35</v>
      </c>
      <c r="G8" s="58" t="s">
        <v>36</v>
      </c>
      <c r="J8" s="161"/>
      <c r="K8" s="162"/>
      <c r="L8" s="162"/>
      <c r="M8" s="162"/>
      <c r="N8" s="162"/>
      <c r="O8" s="162"/>
      <c r="P8" s="163"/>
      <c r="W8" s="86" t="s">
        <v>37</v>
      </c>
    </row>
    <row r="9" spans="1:52" s="1" customFormat="1" ht="19.5" customHeight="1" x14ac:dyDescent="0.3">
      <c r="B9" s="149" t="s">
        <v>9</v>
      </c>
      <c r="C9" s="108" t="str">
        <f>Référentiel!A3</f>
        <v xml:space="preserve">Accueil  </v>
      </c>
      <c r="D9" s="119">
        <f>'Grille 1'!E6</f>
        <v>0</v>
      </c>
      <c r="E9" s="164">
        <f>'Grille 1'!E6</f>
        <v>0</v>
      </c>
      <c r="F9" s="1">
        <f>D9/2</f>
        <v>0</v>
      </c>
      <c r="G9" s="1">
        <f>D9/4</f>
        <v>0</v>
      </c>
      <c r="W9" s="86" t="s">
        <v>38</v>
      </c>
    </row>
    <row r="10" spans="1:52" s="4" customFormat="1" ht="16.2" thickBot="1" x14ac:dyDescent="0.35">
      <c r="B10" s="150"/>
      <c r="C10" s="109" t="str">
        <f>Référentiel!A4</f>
        <v>Accueille l'appelant et se présente de façon courtoise</v>
      </c>
      <c r="D10" s="63" t="str">
        <f>'Grille 1'!E7</f>
        <v>0</v>
      </c>
      <c r="E10" s="165"/>
      <c r="H10" s="85">
        <f>(D10/3.75)*100</f>
        <v>0</v>
      </c>
      <c r="W10" s="86" t="s">
        <v>39</v>
      </c>
    </row>
    <row r="11" spans="1:52" s="4" customFormat="1" ht="16.2" thickBot="1" x14ac:dyDescent="0.35">
      <c r="B11" s="150"/>
      <c r="C11" s="110" t="str">
        <f>Référentiel!A6</f>
        <v>Identifie l'appelant</v>
      </c>
      <c r="D11" s="107" t="str">
        <f>'Grille 1'!E8</f>
        <v>0</v>
      </c>
      <c r="E11" s="166"/>
      <c r="H11" s="85">
        <f>(D11/3.75)*100</f>
        <v>0</v>
      </c>
      <c r="J11" s="152" t="s">
        <v>40</v>
      </c>
      <c r="K11" s="153"/>
      <c r="L11" s="153"/>
      <c r="M11" s="153"/>
      <c r="N11" s="153"/>
      <c r="O11" s="153"/>
      <c r="P11" s="154"/>
      <c r="W11" s="86" t="s">
        <v>41</v>
      </c>
    </row>
    <row r="12" spans="1:52" s="1" customFormat="1" ht="18.600000000000001" thickBot="1" x14ac:dyDescent="0.35">
      <c r="B12" s="150"/>
      <c r="C12" s="108" t="str">
        <f>Référentiel!A8</f>
        <v>Ecoute active</v>
      </c>
      <c r="D12" s="111">
        <f>'Grille 1'!E9</f>
        <v>0</v>
      </c>
      <c r="E12" s="164">
        <f>'Grille 1'!E9</f>
        <v>0</v>
      </c>
      <c r="F12" s="1">
        <f>D12/2</f>
        <v>0</v>
      </c>
      <c r="G12" s="1">
        <f>D12/4</f>
        <v>0</v>
      </c>
      <c r="J12" s="92" t="s">
        <v>42</v>
      </c>
      <c r="K12" s="93" t="s">
        <v>43</v>
      </c>
      <c r="L12" s="93" t="s">
        <v>44</v>
      </c>
      <c r="M12" s="93" t="s">
        <v>45</v>
      </c>
      <c r="N12" s="93" t="s">
        <v>46</v>
      </c>
      <c r="O12" s="93" t="s">
        <v>47</v>
      </c>
      <c r="P12" s="94" t="s">
        <v>48</v>
      </c>
      <c r="W12" s="87" t="s">
        <v>49</v>
      </c>
    </row>
    <row r="13" spans="1:52" s="4" customFormat="1" ht="18.75" customHeight="1" x14ac:dyDescent="0.3">
      <c r="B13" s="150"/>
      <c r="C13" s="109" t="str">
        <f>Référentiel!A9</f>
        <v>S’assure de la bonne compréhension du besoin de l'appelant</v>
      </c>
      <c r="D13" s="63" t="str">
        <f>'Grille 1'!E10</f>
        <v>0</v>
      </c>
      <c r="E13" s="165"/>
      <c r="H13" s="85">
        <f>(D13/3)*100</f>
        <v>0</v>
      </c>
      <c r="J13" s="89"/>
      <c r="K13" s="90"/>
      <c r="L13" s="90"/>
      <c r="M13" s="96"/>
      <c r="N13" s="126"/>
      <c r="O13" s="90"/>
      <c r="P13" s="91"/>
      <c r="W13" s="86" t="s">
        <v>50</v>
      </c>
    </row>
    <row r="14" spans="1:52" s="4" customFormat="1" ht="18.75" customHeight="1" x14ac:dyDescent="0.3">
      <c r="B14" s="150"/>
      <c r="C14" s="109" t="str">
        <f>Référentiel!A11</f>
        <v>Fait répéter uniquement si c'est utile</v>
      </c>
      <c r="D14" s="63" t="str">
        <f>'Grille 1'!E11</f>
        <v>0</v>
      </c>
      <c r="E14" s="165"/>
      <c r="H14" s="85">
        <f t="shared" ref="H14:H17" si="0">(D14/3)*100</f>
        <v>0</v>
      </c>
      <c r="J14" s="89"/>
      <c r="K14" s="10"/>
      <c r="L14" s="10"/>
      <c r="M14" s="97"/>
      <c r="N14" s="97"/>
      <c r="O14" s="10"/>
      <c r="P14" s="76"/>
      <c r="W14" s="86" t="s">
        <v>51</v>
      </c>
    </row>
    <row r="15" spans="1:52" s="4" customFormat="1" ht="18.75" customHeight="1" x14ac:dyDescent="0.3">
      <c r="B15" s="150"/>
      <c r="C15" s="109" t="str">
        <f>Référentiel!A13</f>
        <v>Laisse s'exprimer l'appelant sans l'interrompre</v>
      </c>
      <c r="D15" s="63" t="str">
        <f>'Grille 1'!E12</f>
        <v>0</v>
      </c>
      <c r="E15" s="165"/>
      <c r="H15" s="85">
        <f t="shared" si="0"/>
        <v>0</v>
      </c>
      <c r="J15" s="89"/>
      <c r="K15" s="10"/>
      <c r="L15" s="10"/>
      <c r="M15" s="97"/>
      <c r="N15" s="97"/>
      <c r="O15" s="10"/>
      <c r="P15" s="76"/>
      <c r="W15" s="86" t="s">
        <v>52</v>
      </c>
    </row>
    <row r="16" spans="1:52" s="4" customFormat="1" ht="18.75" customHeight="1" x14ac:dyDescent="0.3">
      <c r="B16" s="150"/>
      <c r="C16" s="109" t="str">
        <f>Référentiel!A15</f>
        <v>Participe de manière active à la conversation</v>
      </c>
      <c r="D16" s="63" t="str">
        <f>'Grille 1'!E13</f>
        <v>0</v>
      </c>
      <c r="E16" s="165"/>
      <c r="H16" s="85">
        <f t="shared" si="0"/>
        <v>0</v>
      </c>
      <c r="J16" s="89"/>
      <c r="K16" s="10"/>
      <c r="L16" s="10"/>
      <c r="M16" s="97"/>
      <c r="N16" s="97"/>
      <c r="O16" s="10"/>
      <c r="P16" s="76"/>
      <c r="W16" s="86" t="s">
        <v>53</v>
      </c>
    </row>
    <row r="17" spans="2:23" s="4" customFormat="1" ht="18.75" customHeight="1" thickBot="1" x14ac:dyDescent="0.35">
      <c r="B17" s="150"/>
      <c r="C17" s="110" t="str">
        <f>Référentiel!A17</f>
        <v>Neutralise les bruits parasites</v>
      </c>
      <c r="D17" s="107" t="str">
        <f>'Grille 1'!E14</f>
        <v>0</v>
      </c>
      <c r="E17" s="166"/>
      <c r="H17" s="85">
        <f t="shared" si="0"/>
        <v>0</v>
      </c>
      <c r="J17" s="89"/>
      <c r="K17" s="10"/>
      <c r="L17" s="10"/>
      <c r="M17" s="97"/>
      <c r="N17" s="97"/>
      <c r="O17" s="10"/>
      <c r="P17" s="76"/>
      <c r="W17" s="25" t="s">
        <v>54</v>
      </c>
    </row>
    <row r="18" spans="2:23" s="4" customFormat="1" ht="18" x14ac:dyDescent="0.3">
      <c r="B18" s="150"/>
      <c r="C18" s="108" t="str">
        <f>Référentiel!A19</f>
        <v>Proposer et négocier  / Non applicable si transfert d'appel</v>
      </c>
      <c r="D18" s="111">
        <f>'Grille 1'!E15</f>
        <v>0</v>
      </c>
      <c r="E18" s="164">
        <f>'Grille 1'!E15</f>
        <v>0</v>
      </c>
      <c r="F18" s="4">
        <f>D18/2</f>
        <v>0</v>
      </c>
      <c r="G18" s="4">
        <f>D18/4</f>
        <v>0</v>
      </c>
      <c r="H18" s="85"/>
      <c r="J18" s="89"/>
      <c r="K18" s="10"/>
      <c r="L18" s="10"/>
      <c r="M18" s="97"/>
      <c r="N18" s="97"/>
      <c r="O18" s="10"/>
      <c r="P18" s="76"/>
      <c r="W18" s="25" t="s">
        <v>55</v>
      </c>
    </row>
    <row r="19" spans="2:23" s="4" customFormat="1" ht="18.75" customHeight="1" x14ac:dyDescent="0.3">
      <c r="B19" s="150"/>
      <c r="C19" s="109" t="str">
        <f>Référentiel!A20</f>
        <v>Transmet l'information complète et exacte  à l'appelant conformément aux règles et procédures</v>
      </c>
      <c r="D19" s="63" t="str">
        <f>'Grille 1'!E16</f>
        <v>0</v>
      </c>
      <c r="E19" s="165"/>
      <c r="H19" s="85">
        <f>(D19/5)*100</f>
        <v>0</v>
      </c>
      <c r="J19" s="89"/>
      <c r="K19" s="10"/>
      <c r="L19" s="10"/>
      <c r="M19" s="97"/>
      <c r="N19" s="97"/>
      <c r="O19" s="10"/>
      <c r="P19" s="76"/>
      <c r="W19" s="25" t="s">
        <v>56</v>
      </c>
    </row>
    <row r="20" spans="2:23" s="4" customFormat="1" ht="18.75" customHeight="1" x14ac:dyDescent="0.3">
      <c r="B20" s="150"/>
      <c r="C20" s="109" t="str">
        <f>Référentiel!A22</f>
        <v>Sait expliquer le ou les choix proposés en les  traduisant en avantages pour l'appelant</v>
      </c>
      <c r="D20" s="63" t="str">
        <f>'Grille 1'!E17</f>
        <v>0</v>
      </c>
      <c r="E20" s="165"/>
      <c r="H20" s="85">
        <f t="shared" ref="H20:H21" si="1">(D20/5)*100</f>
        <v>0</v>
      </c>
      <c r="J20" s="89"/>
      <c r="K20" s="10"/>
      <c r="L20" s="10"/>
      <c r="M20" s="97"/>
      <c r="N20" s="97"/>
      <c r="O20" s="10"/>
      <c r="P20" s="76"/>
      <c r="W20" s="86" t="s">
        <v>57</v>
      </c>
    </row>
    <row r="21" spans="2:23" s="4" customFormat="1" ht="18.75" customHeight="1" thickBot="1" x14ac:dyDescent="0.35">
      <c r="B21" s="150"/>
      <c r="C21" s="110" t="str">
        <f>Référentiel!A24</f>
        <v xml:space="preserve">Propose des options répondant au besoin de l'appelant </v>
      </c>
      <c r="D21" s="107" t="str">
        <f>'Grille 1'!E18</f>
        <v>0</v>
      </c>
      <c r="E21" s="166"/>
      <c r="H21" s="85">
        <f t="shared" si="1"/>
        <v>0</v>
      </c>
      <c r="J21" s="89"/>
      <c r="K21" s="10"/>
      <c r="L21" s="10"/>
      <c r="M21" s="97"/>
      <c r="N21" s="97"/>
      <c r="O21" s="10"/>
      <c r="P21" s="76"/>
      <c r="W21" s="86" t="s">
        <v>58</v>
      </c>
    </row>
    <row r="22" spans="2:23" s="4" customFormat="1" ht="18" x14ac:dyDescent="0.3">
      <c r="B22" s="150"/>
      <c r="C22" s="108" t="str">
        <f>Référentiel!A26</f>
        <v>Transfert de l'appel / Non applicable si pas de transfert</v>
      </c>
      <c r="D22" s="111" t="str">
        <f>'Grille 1'!E19</f>
        <v>0</v>
      </c>
      <c r="E22" s="164" t="str">
        <f>'Grille 1'!E19</f>
        <v>0</v>
      </c>
      <c r="F22" s="4">
        <f>D22/2</f>
        <v>0</v>
      </c>
      <c r="G22" s="4">
        <f>D22/4</f>
        <v>0</v>
      </c>
      <c r="H22" s="85"/>
      <c r="J22" s="89"/>
      <c r="K22" s="10"/>
      <c r="L22" s="10"/>
      <c r="M22" s="97"/>
      <c r="N22" s="97"/>
      <c r="O22" s="10"/>
      <c r="P22" s="76"/>
      <c r="W22" s="86" t="s">
        <v>59</v>
      </c>
    </row>
    <row r="23" spans="2:23" s="4" customFormat="1" ht="18.75" customHeight="1" thickBot="1" x14ac:dyDescent="0.35">
      <c r="B23" s="150"/>
      <c r="C23" s="110" t="str">
        <f>Référentiel!A27</f>
        <v>Transfère l'appel après avoir validé les informations nécessaires</v>
      </c>
      <c r="D23" s="107" t="str">
        <f>'Grille 1'!E20</f>
        <v>0</v>
      </c>
      <c r="E23" s="166"/>
      <c r="H23" s="85">
        <f>(D23/5)*100</f>
        <v>0</v>
      </c>
      <c r="J23" s="89"/>
      <c r="K23" s="10"/>
      <c r="L23" s="10"/>
      <c r="M23" s="97"/>
      <c r="N23" s="97"/>
      <c r="O23" s="10"/>
      <c r="P23" s="76"/>
      <c r="W23" s="25" t="s">
        <v>60</v>
      </c>
    </row>
    <row r="24" spans="2:23" s="1" customFormat="1" ht="18" x14ac:dyDescent="0.3">
      <c r="B24" s="150"/>
      <c r="C24" s="108" t="str">
        <f>Référentiel!A29</f>
        <v>Résumé et conclusion</v>
      </c>
      <c r="D24" s="111">
        <f>'Grille 1'!E21</f>
        <v>0</v>
      </c>
      <c r="E24" s="164">
        <f>'Grille 1'!E21</f>
        <v>0</v>
      </c>
      <c r="F24" s="1">
        <f>D24/2</f>
        <v>0</v>
      </c>
      <c r="G24" s="1">
        <f>D24/4</f>
        <v>0</v>
      </c>
      <c r="H24" s="99"/>
      <c r="J24" s="89"/>
      <c r="K24" s="10"/>
      <c r="L24" s="10"/>
      <c r="M24" s="97"/>
      <c r="N24" s="97"/>
      <c r="O24" s="10"/>
      <c r="P24" s="76"/>
      <c r="W24" s="86" t="s">
        <v>61</v>
      </c>
    </row>
    <row r="25" spans="2:23" s="4" customFormat="1" ht="18.75" customHeight="1" x14ac:dyDescent="0.3">
      <c r="B25" s="150"/>
      <c r="C25" s="109" t="str">
        <f>Référentiel!A30</f>
        <v>Résume les éléments clés de la conversation / Non applicable si Transfert</v>
      </c>
      <c r="D25" s="63" t="str">
        <f>'Grille 1'!E22</f>
        <v>0</v>
      </c>
      <c r="E25" s="165"/>
      <c r="H25" s="85">
        <f>(D25/2.5)*100</f>
        <v>0</v>
      </c>
      <c r="J25" s="89"/>
      <c r="K25" s="10"/>
      <c r="L25" s="10"/>
      <c r="M25" s="97"/>
      <c r="N25" s="97"/>
      <c r="O25" s="10"/>
      <c r="P25" s="76"/>
      <c r="W25" s="86" t="s">
        <v>62</v>
      </c>
    </row>
    <row r="26" spans="2:23" s="4" customFormat="1" ht="18.75" customHeight="1" x14ac:dyDescent="0.3">
      <c r="B26" s="150"/>
      <c r="C26" s="109" t="str">
        <f>Référentiel!A32</f>
        <v>S'assure d'avoir répondu à toutes les attentes de l'appelant / Non applicable si Transfert</v>
      </c>
      <c r="D26" s="63" t="str">
        <f>'Grille 1'!E23</f>
        <v>0</v>
      </c>
      <c r="E26" s="165"/>
      <c r="H26" s="85">
        <f t="shared" ref="H26:H27" si="2">(D26/2.5)*100</f>
        <v>0</v>
      </c>
      <c r="J26" s="89"/>
      <c r="K26" s="10"/>
      <c r="L26" s="10"/>
      <c r="M26" s="97"/>
      <c r="N26" s="97"/>
      <c r="O26" s="10"/>
      <c r="P26" s="76"/>
      <c r="W26" s="25" t="s">
        <v>63</v>
      </c>
    </row>
    <row r="27" spans="2:23" s="4" customFormat="1" ht="18.75" customHeight="1" thickBot="1" x14ac:dyDescent="0.35">
      <c r="B27" s="151"/>
      <c r="C27" s="110" t="str">
        <f>Référentiel!A34</f>
        <v>Prend congé de façon courtoise</v>
      </c>
      <c r="D27" s="107" t="str">
        <f>'Grille 1'!E24</f>
        <v>0</v>
      </c>
      <c r="E27" s="166"/>
      <c r="H27" s="85">
        <f t="shared" si="2"/>
        <v>0</v>
      </c>
      <c r="J27" s="89"/>
      <c r="K27" s="10"/>
      <c r="L27" s="10"/>
      <c r="M27" s="97"/>
      <c r="N27" s="97"/>
      <c r="O27" s="10"/>
      <c r="P27" s="76"/>
    </row>
    <row r="28" spans="2:23" s="4" customFormat="1" ht="18.600000000000001" thickBot="1" x14ac:dyDescent="0.35">
      <c r="B28" s="84"/>
      <c r="D28" s="63"/>
      <c r="E28" s="120"/>
      <c r="H28" s="85"/>
      <c r="J28" s="89"/>
      <c r="K28" s="10"/>
      <c r="L28" s="10"/>
      <c r="M28" s="97"/>
      <c r="N28" s="97"/>
      <c r="O28" s="10"/>
      <c r="P28" s="76"/>
    </row>
    <row r="29" spans="2:23" s="4" customFormat="1" ht="18.600000000000001" thickBot="1" x14ac:dyDescent="0.35">
      <c r="B29" s="149" t="s">
        <v>33</v>
      </c>
      <c r="C29" s="108" t="str">
        <f>Référentiel!A39</f>
        <v>Énergie positive</v>
      </c>
      <c r="D29" s="111">
        <f>'Grille 1'!E26</f>
        <v>0</v>
      </c>
      <c r="E29" s="164">
        <f>'Grille 1'!E26</f>
        <v>0</v>
      </c>
      <c r="F29" s="4">
        <f>D29/2</f>
        <v>0</v>
      </c>
      <c r="G29" s="4">
        <f>D29/4</f>
        <v>0</v>
      </c>
      <c r="H29" s="85"/>
      <c r="J29" s="95"/>
      <c r="K29" s="88"/>
      <c r="L29" s="88"/>
      <c r="M29" s="98"/>
      <c r="N29" s="98"/>
      <c r="O29" s="88"/>
      <c r="P29" s="79"/>
    </row>
    <row r="30" spans="2:23" s="4" customFormat="1" ht="18.75" customHeight="1" x14ac:dyDescent="0.3">
      <c r="B30" s="150"/>
      <c r="C30" s="109" t="str">
        <f>Référentiel!A40</f>
        <v>Démontre la volonté d'aider</v>
      </c>
      <c r="D30" s="63" t="str">
        <f>'Grille 1'!E27</f>
        <v>0</v>
      </c>
      <c r="E30" s="165"/>
      <c r="H30" s="85">
        <f>(D30/4.5)*100</f>
        <v>0</v>
      </c>
    </row>
    <row r="31" spans="2:23" s="4" customFormat="1" ht="18.75" customHeight="1" x14ac:dyDescent="0.3">
      <c r="B31" s="150"/>
      <c r="C31" s="109" t="str">
        <f>Référentiel!A42</f>
        <v>Fait preuve de dynamisme</v>
      </c>
      <c r="D31" s="63" t="str">
        <f>'Grille 1'!E28</f>
        <v>0</v>
      </c>
      <c r="E31" s="165"/>
      <c r="H31" s="85">
        <f t="shared" ref="H31:H38" si="3">(D31/4.5)*100</f>
        <v>0</v>
      </c>
    </row>
    <row r="32" spans="2:23" s="4" customFormat="1" ht="18.75" customHeight="1" x14ac:dyDescent="0.3">
      <c r="B32" s="150"/>
      <c r="C32" s="109" t="str">
        <f>Référentiel!A44</f>
        <v>Conserve un discours positif/crée un climat de confiance</v>
      </c>
      <c r="D32" s="63" t="str">
        <f>'Grille 1'!E29</f>
        <v>0</v>
      </c>
      <c r="E32" s="165"/>
      <c r="H32" s="85">
        <f t="shared" si="3"/>
        <v>0</v>
      </c>
    </row>
    <row r="33" spans="2:8" s="1" customFormat="1" ht="18.75" customHeight="1" thickBot="1" x14ac:dyDescent="0.35">
      <c r="B33" s="150"/>
      <c r="C33" s="110" t="str">
        <f>Référentiel!A46</f>
        <v>Utilise un débit et un ton approprié/sourire dans la voix (DIVAS)</v>
      </c>
      <c r="D33" s="107" t="str">
        <f>'Grille 1'!E30</f>
        <v>0</v>
      </c>
      <c r="E33" s="166"/>
      <c r="H33" s="85">
        <f t="shared" si="3"/>
        <v>0</v>
      </c>
    </row>
    <row r="34" spans="2:8" s="4" customFormat="1" ht="18" x14ac:dyDescent="0.3">
      <c r="B34" s="150"/>
      <c r="C34" s="108" t="str">
        <f>Référentiel!A48</f>
        <v>Qualité du discours</v>
      </c>
      <c r="D34" s="111">
        <f>'Grille 1'!E31</f>
        <v>0</v>
      </c>
      <c r="E34" s="164">
        <f>'Grille 1'!E31</f>
        <v>0</v>
      </c>
      <c r="F34" s="4">
        <f>D34/2</f>
        <v>0</v>
      </c>
      <c r="G34" s="4">
        <f>D34/4</f>
        <v>0</v>
      </c>
      <c r="H34" s="85"/>
    </row>
    <row r="35" spans="2:8" s="4" customFormat="1" ht="18.75" customHeight="1" x14ac:dyDescent="0.3">
      <c r="B35" s="150"/>
      <c r="C35" s="109" t="str">
        <f>Référentiel!A49</f>
        <v>Utilise un niveau de langage professionnel et un vocabulaire approprié</v>
      </c>
      <c r="D35" s="63" t="str">
        <f>'Grille 1'!E32</f>
        <v>0</v>
      </c>
      <c r="E35" s="165"/>
      <c r="H35" s="85">
        <f t="shared" si="3"/>
        <v>0</v>
      </c>
    </row>
    <row r="36" spans="2:8" s="1" customFormat="1" ht="18.75" customHeight="1" x14ac:dyDescent="0.3">
      <c r="B36" s="150"/>
      <c r="C36" s="109" t="str">
        <f>Référentiel!A51</f>
        <v>Utilise un discours cohérent, concis et précis</v>
      </c>
      <c r="D36" s="63" t="str">
        <f>'Grille 1'!E33</f>
        <v>0</v>
      </c>
      <c r="E36" s="165"/>
      <c r="H36" s="85">
        <f t="shared" si="3"/>
        <v>0</v>
      </c>
    </row>
    <row r="37" spans="2:8" s="4" customFormat="1" ht="18.75" customHeight="1" x14ac:dyDescent="0.3">
      <c r="B37" s="150"/>
      <c r="C37" s="109" t="str">
        <f>Référentiel!A53</f>
        <v>Fait preuve d’empathie</v>
      </c>
      <c r="D37" s="63" t="str">
        <f>'Grille 1'!E34</f>
        <v>0</v>
      </c>
      <c r="E37" s="165"/>
      <c r="H37" s="85">
        <f t="shared" si="3"/>
        <v>0</v>
      </c>
    </row>
    <row r="38" spans="2:8" s="1" customFormat="1" ht="18.75" customHeight="1" thickBot="1" x14ac:dyDescent="0.35">
      <c r="B38" s="150"/>
      <c r="C38" s="110" t="str">
        <f>Référentiel!A55</f>
        <v>Utilise les règles de courtoisie habituelles et fait preuve de tact et de diplomatie</v>
      </c>
      <c r="D38" s="107" t="str">
        <f>'Grille 1'!E35</f>
        <v>0</v>
      </c>
      <c r="E38" s="166"/>
      <c r="H38" s="85">
        <f t="shared" si="3"/>
        <v>0</v>
      </c>
    </row>
    <row r="39" spans="2:8" s="4" customFormat="1" ht="18" x14ac:dyDescent="0.3">
      <c r="B39" s="150"/>
      <c r="C39" s="108" t="str">
        <f>Référentiel!A57</f>
        <v xml:space="preserve">Efficacité de l'appel </v>
      </c>
      <c r="D39" s="112">
        <f>'Grille 1'!E36</f>
        <v>0</v>
      </c>
      <c r="E39" s="167">
        <f>'Grille 1'!E36</f>
        <v>0</v>
      </c>
      <c r="F39" s="85">
        <f>D39/2</f>
        <v>0</v>
      </c>
      <c r="G39" s="85">
        <f>D39/4</f>
        <v>0</v>
      </c>
      <c r="H39" s="85"/>
    </row>
    <row r="40" spans="2:8" s="4" customFormat="1" ht="18.75" customHeight="1" x14ac:dyDescent="0.3">
      <c r="B40" s="150"/>
      <c r="C40" s="109" t="str">
        <f>Référentiel!A58</f>
        <v>Structure son appel de façon à en maximiser l’efficacité</v>
      </c>
      <c r="D40" s="63" t="str">
        <f>'Grille 1'!E37</f>
        <v>0</v>
      </c>
      <c r="E40" s="168"/>
      <c r="H40" s="85">
        <f>(D40/4.67)*100</f>
        <v>0</v>
      </c>
    </row>
    <row r="41" spans="2:8" s="4" customFormat="1" ht="18.75" customHeight="1" x14ac:dyDescent="0.3">
      <c r="B41" s="150"/>
      <c r="C41" s="109" t="str">
        <f>Référentiel!A60</f>
        <v>Utilise la mise en attente de façon adéquate / Non applicable si pas de mise en attente</v>
      </c>
      <c r="D41" s="63" t="str">
        <f>'Grille 1'!E38</f>
        <v>0</v>
      </c>
      <c r="E41" s="168"/>
      <c r="H41" s="85">
        <f t="shared" ref="H41:H42" si="4">(D41/4.67)*100</f>
        <v>0</v>
      </c>
    </row>
    <row r="42" spans="2:8" ht="18.75" customHeight="1" thickBot="1" x14ac:dyDescent="0.35">
      <c r="B42" s="151"/>
      <c r="C42" s="110" t="str">
        <f>Référentiel!A62</f>
        <v>Utilise le rappel de façon adéquate / Non applicable si pas de rappel</v>
      </c>
      <c r="D42" s="107" t="str">
        <f>'Grille 1'!E39</f>
        <v>0</v>
      </c>
      <c r="E42" s="169"/>
      <c r="H42" s="85">
        <f t="shared" si="4"/>
        <v>0</v>
      </c>
    </row>
    <row r="43" spans="2:8" s="58" customFormat="1" x14ac:dyDescent="0.3">
      <c r="D43" s="64"/>
    </row>
    <row r="44" spans="2:8" s="58" customFormat="1" x14ac:dyDescent="0.3">
      <c r="D44" s="64"/>
    </row>
    <row r="45" spans="2:8" s="58" customFormat="1" x14ac:dyDescent="0.3">
      <c r="D45" s="64"/>
    </row>
    <row r="46" spans="2:8" s="58" customFormat="1" x14ac:dyDescent="0.3">
      <c r="D46" s="64"/>
    </row>
    <row r="47" spans="2:8" s="58" customFormat="1" x14ac:dyDescent="0.3">
      <c r="D47" s="64"/>
    </row>
    <row r="48" spans="2:8" s="58" customFormat="1" x14ac:dyDescent="0.3">
      <c r="D48" s="64"/>
    </row>
    <row r="49" spans="4:4" s="58" customFormat="1" x14ac:dyDescent="0.3">
      <c r="D49" s="64"/>
    </row>
    <row r="50" spans="4:4" s="58" customFormat="1" x14ac:dyDescent="0.3">
      <c r="D50" s="64"/>
    </row>
    <row r="51" spans="4:4" s="58" customFormat="1" x14ac:dyDescent="0.3">
      <c r="D51" s="64"/>
    </row>
    <row r="52" spans="4:4" s="58" customFormat="1" x14ac:dyDescent="0.3">
      <c r="D52" s="64"/>
    </row>
    <row r="53" spans="4:4" s="58" customFormat="1" x14ac:dyDescent="0.3">
      <c r="D53" s="64"/>
    </row>
    <row r="54" spans="4:4" s="58" customFormat="1" x14ac:dyDescent="0.3">
      <c r="D54" s="64"/>
    </row>
    <row r="55" spans="4:4" s="58" customFormat="1" x14ac:dyDescent="0.3">
      <c r="D55" s="64"/>
    </row>
    <row r="56" spans="4:4" s="58" customFormat="1" x14ac:dyDescent="0.3">
      <c r="D56" s="64"/>
    </row>
    <row r="57" spans="4:4" s="58" customFormat="1" x14ac:dyDescent="0.3">
      <c r="D57" s="64"/>
    </row>
    <row r="58" spans="4:4" s="58" customFormat="1" x14ac:dyDescent="0.3">
      <c r="D58" s="64"/>
    </row>
    <row r="59" spans="4:4" s="58" customFormat="1" x14ac:dyDescent="0.3">
      <c r="D59" s="64"/>
    </row>
    <row r="60" spans="4:4" s="58" customFormat="1" x14ac:dyDescent="0.3">
      <c r="D60" s="64"/>
    </row>
    <row r="61" spans="4:4" s="58" customFormat="1" x14ac:dyDescent="0.3">
      <c r="D61" s="64"/>
    </row>
    <row r="62" spans="4:4" s="58" customFormat="1" x14ac:dyDescent="0.3">
      <c r="D62" s="64"/>
    </row>
    <row r="63" spans="4:4" s="58" customFormat="1" x14ac:dyDescent="0.3">
      <c r="D63" s="64"/>
    </row>
    <row r="64" spans="4:4" s="58" customFormat="1" x14ac:dyDescent="0.3">
      <c r="D64" s="64"/>
    </row>
    <row r="65" spans="4:4" s="58" customFormat="1" x14ac:dyDescent="0.3">
      <c r="D65" s="64"/>
    </row>
    <row r="66" spans="4:4" s="58" customFormat="1" x14ac:dyDescent="0.3">
      <c r="D66" s="64"/>
    </row>
    <row r="67" spans="4:4" s="58" customFormat="1" x14ac:dyDescent="0.3">
      <c r="D67" s="64"/>
    </row>
    <row r="68" spans="4:4" s="58" customFormat="1" x14ac:dyDescent="0.3">
      <c r="D68" s="64"/>
    </row>
    <row r="69" spans="4:4" s="58" customFormat="1" x14ac:dyDescent="0.3">
      <c r="D69" s="64"/>
    </row>
    <row r="70" spans="4:4" s="58" customFormat="1" x14ac:dyDescent="0.3">
      <c r="D70" s="64"/>
    </row>
    <row r="71" spans="4:4" s="58" customFormat="1" x14ac:dyDescent="0.3">
      <c r="D71" s="64"/>
    </row>
    <row r="72" spans="4:4" s="58" customFormat="1" x14ac:dyDescent="0.3">
      <c r="D72" s="64"/>
    </row>
    <row r="73" spans="4:4" s="58" customFormat="1" x14ac:dyDescent="0.3">
      <c r="D73" s="64"/>
    </row>
    <row r="74" spans="4:4" s="58" customFormat="1" x14ac:dyDescent="0.3">
      <c r="D74" s="64"/>
    </row>
    <row r="75" spans="4:4" s="58" customFormat="1" x14ac:dyDescent="0.3">
      <c r="D75" s="64"/>
    </row>
    <row r="76" spans="4:4" s="58" customFormat="1" x14ac:dyDescent="0.3">
      <c r="D76" s="64"/>
    </row>
    <row r="77" spans="4:4" s="58" customFormat="1" x14ac:dyDescent="0.3">
      <c r="D77" s="64"/>
    </row>
    <row r="78" spans="4:4" s="58" customFormat="1" x14ac:dyDescent="0.3">
      <c r="D78" s="64"/>
    </row>
    <row r="79" spans="4:4" s="58" customFormat="1" x14ac:dyDescent="0.3">
      <c r="D79" s="64"/>
    </row>
    <row r="80" spans="4:4" s="58" customFormat="1" x14ac:dyDescent="0.3">
      <c r="D80" s="64"/>
    </row>
    <row r="81" spans="4:4" s="58" customFormat="1" x14ac:dyDescent="0.3">
      <c r="D81" s="64"/>
    </row>
    <row r="82" spans="4:4" s="58" customFormat="1" x14ac:dyDescent="0.3">
      <c r="D82" s="64"/>
    </row>
    <row r="83" spans="4:4" s="58" customFormat="1" x14ac:dyDescent="0.3">
      <c r="D83" s="64"/>
    </row>
    <row r="84" spans="4:4" s="58" customFormat="1" x14ac:dyDescent="0.3">
      <c r="D84" s="64"/>
    </row>
    <row r="85" spans="4:4" s="58" customFormat="1" x14ac:dyDescent="0.3">
      <c r="D85" s="64"/>
    </row>
    <row r="86" spans="4:4" s="58" customFormat="1" x14ac:dyDescent="0.3">
      <c r="D86" s="64"/>
    </row>
    <row r="87" spans="4:4" s="58" customFormat="1" x14ac:dyDescent="0.3">
      <c r="D87" s="64"/>
    </row>
    <row r="88" spans="4:4" s="58" customFormat="1" x14ac:dyDescent="0.3">
      <c r="D88" s="64"/>
    </row>
    <row r="89" spans="4:4" s="58" customFormat="1" x14ac:dyDescent="0.3">
      <c r="D89" s="64"/>
    </row>
    <row r="90" spans="4:4" s="58" customFormat="1" x14ac:dyDescent="0.3">
      <c r="D90" s="64"/>
    </row>
    <row r="91" spans="4:4" s="58" customFormat="1" x14ac:dyDescent="0.3">
      <c r="D91" s="64"/>
    </row>
    <row r="92" spans="4:4" s="58" customFormat="1" x14ac:dyDescent="0.3">
      <c r="D92" s="64"/>
    </row>
    <row r="93" spans="4:4" s="58" customFormat="1" x14ac:dyDescent="0.3">
      <c r="D93" s="64"/>
    </row>
    <row r="94" spans="4:4" s="58" customFormat="1" x14ac:dyDescent="0.3">
      <c r="D94" s="64"/>
    </row>
    <row r="95" spans="4:4" s="58" customFormat="1" x14ac:dyDescent="0.3">
      <c r="D95" s="64"/>
    </row>
    <row r="96" spans="4:4" s="58" customFormat="1" x14ac:dyDescent="0.3">
      <c r="D96" s="64"/>
    </row>
    <row r="97" spans="4:4" s="58" customFormat="1" x14ac:dyDescent="0.3">
      <c r="D97" s="64"/>
    </row>
  </sheetData>
  <mergeCells count="12">
    <mergeCell ref="B29:B42"/>
    <mergeCell ref="B9:B27"/>
    <mergeCell ref="J11:P11"/>
    <mergeCell ref="J4:P8"/>
    <mergeCell ref="E9:E11"/>
    <mergeCell ref="E12:E17"/>
    <mergeCell ref="E18:E21"/>
    <mergeCell ref="E22:E23"/>
    <mergeCell ref="E24:E27"/>
    <mergeCell ref="E29:E33"/>
    <mergeCell ref="E34:E38"/>
    <mergeCell ref="E39:E42"/>
  </mergeCells>
  <conditionalFormatting sqref="E5">
    <cfRule type="cellIs" dxfId="63" priority="74" operator="greaterThanOrEqual">
      <formula>85</formula>
    </cfRule>
    <cfRule type="cellIs" dxfId="62" priority="75" operator="between">
      <formula>65</formula>
      <formula>84</formula>
    </cfRule>
    <cfRule type="cellIs" dxfId="61" priority="76" operator="lessThanOrEqual">
      <formula>64</formula>
    </cfRule>
  </conditionalFormatting>
  <conditionalFormatting sqref="E6:E7">
    <cfRule type="cellIs" dxfId="60" priority="68" operator="lessThanOrEqual">
      <formula>32</formula>
    </cfRule>
    <cfRule type="cellIs" dxfId="59" priority="69" operator="between">
      <formula>33</formula>
      <formula>41</formula>
    </cfRule>
    <cfRule type="cellIs" dxfId="58" priority="70" operator="greaterThan">
      <formula>42</formula>
    </cfRule>
  </conditionalFormatting>
  <conditionalFormatting sqref="C10">
    <cfRule type="expression" dxfId="57" priority="57">
      <formula>$H$10&lt;49</formula>
    </cfRule>
    <cfRule type="expression" dxfId="56" priority="58">
      <formula>$H$10&lt;52</formula>
    </cfRule>
  </conditionalFormatting>
  <conditionalFormatting sqref="C11">
    <cfRule type="expression" dxfId="55" priority="49">
      <formula>$H$11&lt;49</formula>
    </cfRule>
    <cfRule type="expression" dxfId="54" priority="50">
      <formula>$H$11&lt;52</formula>
    </cfRule>
  </conditionalFormatting>
  <conditionalFormatting sqref="C13">
    <cfRule type="expression" dxfId="53" priority="45">
      <formula>$H$13&lt;49</formula>
    </cfRule>
    <cfRule type="expression" dxfId="52" priority="46">
      <formula>$H$13&lt;51</formula>
    </cfRule>
  </conditionalFormatting>
  <conditionalFormatting sqref="C14">
    <cfRule type="expression" dxfId="51" priority="43">
      <formula>$H$14&lt;49</formula>
    </cfRule>
    <cfRule type="expression" dxfId="50" priority="44">
      <formula>$H$14&lt;51</formula>
    </cfRule>
  </conditionalFormatting>
  <conditionalFormatting sqref="C15">
    <cfRule type="expression" dxfId="49" priority="42">
      <formula>$H$15&lt;49</formula>
    </cfRule>
  </conditionalFormatting>
  <conditionalFormatting sqref="C16">
    <cfRule type="expression" dxfId="48" priority="36">
      <formula>$H$16&lt;30</formula>
    </cfRule>
    <cfRule type="expression" dxfId="47" priority="37">
      <formula>$H$16&lt;51</formula>
    </cfRule>
  </conditionalFormatting>
  <conditionalFormatting sqref="C17">
    <cfRule type="expression" dxfId="46" priority="35">
      <formula>$H$17&lt;49</formula>
    </cfRule>
  </conditionalFormatting>
  <conditionalFormatting sqref="C19">
    <cfRule type="expression" dxfId="45" priority="30">
      <formula>$H$19&lt;50</formula>
    </cfRule>
    <cfRule type="expression" dxfId="44" priority="31">
      <formula>$H$19&lt;100</formula>
    </cfRule>
  </conditionalFormatting>
  <conditionalFormatting sqref="C20">
    <cfRule type="expression" dxfId="43" priority="28">
      <formula>$H$20&lt;50</formula>
    </cfRule>
    <cfRule type="expression" dxfId="42" priority="29">
      <formula>$H$20&lt;100</formula>
    </cfRule>
  </conditionalFormatting>
  <conditionalFormatting sqref="C21">
    <cfRule type="expression" dxfId="41" priority="27">
      <formula>$H$21&lt;100</formula>
    </cfRule>
  </conditionalFormatting>
  <conditionalFormatting sqref="C23">
    <cfRule type="expression" dxfId="40" priority="25">
      <formula>$H$23&lt;30</formula>
    </cfRule>
    <cfRule type="expression" dxfId="39" priority="26">
      <formula>$H$23&lt;51</formula>
    </cfRule>
  </conditionalFormatting>
  <conditionalFormatting sqref="C25">
    <cfRule type="expression" dxfId="38" priority="24">
      <formula>$H$25&lt;100</formula>
    </cfRule>
  </conditionalFormatting>
  <conditionalFormatting sqref="C26">
    <cfRule type="expression" dxfId="37" priority="22">
      <formula>$H$26&lt;50</formula>
    </cfRule>
    <cfRule type="expression" dxfId="36" priority="23">
      <formula>$H$26&lt;100</formula>
    </cfRule>
  </conditionalFormatting>
  <conditionalFormatting sqref="C27">
    <cfRule type="expression" dxfId="35" priority="21">
      <formula>$H$27&lt;100</formula>
    </cfRule>
  </conditionalFormatting>
  <conditionalFormatting sqref="C30">
    <cfRule type="expression" dxfId="34" priority="20">
      <formula>$H$30&lt;100</formula>
    </cfRule>
  </conditionalFormatting>
  <conditionalFormatting sqref="C31">
    <cfRule type="expression" dxfId="33" priority="18">
      <formula>$H$31&lt;50</formula>
    </cfRule>
    <cfRule type="expression" dxfId="32" priority="19">
      <formula>$H$31&lt;100</formula>
    </cfRule>
  </conditionalFormatting>
  <conditionalFormatting sqref="C32">
    <cfRule type="expression" dxfId="31" priority="16">
      <formula>$H$32&lt;50</formula>
    </cfRule>
    <cfRule type="expression" dxfId="30" priority="17">
      <formula>$H$32&lt;100</formula>
    </cfRule>
  </conditionalFormatting>
  <conditionalFormatting sqref="C33">
    <cfRule type="expression" dxfId="29" priority="14">
      <formula>$H$33&lt;50</formula>
    </cfRule>
    <cfRule type="expression" dxfId="28" priority="15">
      <formula>$H$33&lt;100</formula>
    </cfRule>
  </conditionalFormatting>
  <conditionalFormatting sqref="C35">
    <cfRule type="expression" dxfId="27" priority="12">
      <formula>$H$35&lt;50</formula>
    </cfRule>
    <cfRule type="expression" dxfId="26" priority="13">
      <formula>$H$35&lt;100</formula>
    </cfRule>
  </conditionalFormatting>
  <conditionalFormatting sqref="C36">
    <cfRule type="expression" dxfId="25" priority="10">
      <formula>$H$36&lt;50</formula>
    </cfRule>
    <cfRule type="expression" dxfId="24" priority="11">
      <formula>$H$36&lt;100</formula>
    </cfRule>
  </conditionalFormatting>
  <conditionalFormatting sqref="C37">
    <cfRule type="expression" dxfId="23" priority="9">
      <formula>$H$37&lt;100</formula>
    </cfRule>
  </conditionalFormatting>
  <conditionalFormatting sqref="C38">
    <cfRule type="expression" dxfId="22" priority="7">
      <formula>$H$38&lt;50</formula>
    </cfRule>
    <cfRule type="expression" dxfId="21" priority="8">
      <formula>$H$38&lt;100</formula>
    </cfRule>
  </conditionalFormatting>
  <conditionalFormatting sqref="C40">
    <cfRule type="expression" dxfId="20" priority="5">
      <formula>$H$40&lt;49</formula>
    </cfRule>
    <cfRule type="expression" dxfId="19" priority="6">
      <formula>$H$40&lt;100</formula>
    </cfRule>
  </conditionalFormatting>
  <conditionalFormatting sqref="C41">
    <cfRule type="expression" dxfId="18" priority="3">
      <formula>$H$41&lt;49</formula>
    </cfRule>
    <cfRule type="expression" dxfId="17" priority="4">
      <formula>$H$41&lt;100</formula>
    </cfRule>
  </conditionalFormatting>
  <conditionalFormatting sqref="C42">
    <cfRule type="expression" dxfId="16" priority="1">
      <formula>$H$42&lt;49</formula>
    </cfRule>
    <cfRule type="expression" dxfId="15" priority="2">
      <formula>$H$42&lt;100</formula>
    </cfRule>
  </conditionalFormatting>
  <dataValidations count="5">
    <dataValidation type="list" allowBlank="1" showInputMessage="1" showErrorMessage="1" sqref="J13:J29">
      <formula1>$W$2:$W$26</formula1>
    </dataValidation>
    <dataValidation type="list" allowBlank="1" showInputMessage="1" showErrorMessage="1" sqref="K13:K29">
      <formula1>$X$2:$X$4</formula1>
    </dataValidation>
    <dataValidation type="list" allowBlank="1" showInputMessage="1" showErrorMessage="1" sqref="L13:L29">
      <formula1>$Y$2:$Y$5</formula1>
    </dataValidation>
    <dataValidation type="list" allowBlank="1" showInputMessage="1" showErrorMessage="1" sqref="O13:O29">
      <formula1>$Z$2:$Z$4</formula1>
    </dataValidation>
    <dataValidation type="list" allowBlank="1" showInputMessage="1" showErrorMessage="1" sqref="P13:P29">
      <formula1>$AA$2:$AA$3</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S175"/>
  <sheetViews>
    <sheetView zoomScale="85" zoomScaleNormal="85" workbookViewId="0">
      <selection activeCell="Q34" sqref="Q34"/>
    </sheetView>
  </sheetViews>
  <sheetFormatPr baseColWidth="10" defaultColWidth="11.44140625" defaultRowHeight="14.4" x14ac:dyDescent="0.3"/>
  <cols>
    <col min="1" max="1" width="7.33203125" customWidth="1"/>
    <col min="3" max="3" width="90.5546875" bestFit="1" customWidth="1"/>
    <col min="4" max="4" width="28.33203125" bestFit="1" customWidth="1"/>
    <col min="5" max="5" width="9.5546875" style="55" hidden="1" customWidth="1"/>
    <col min="6" max="7" width="11.44140625" style="58"/>
    <col min="8" max="8" width="35.6640625" style="60" hidden="1" customWidth="1"/>
    <col min="9" max="11" width="0" style="58" hidden="1" customWidth="1"/>
    <col min="12" max="19" width="11.44140625" style="58"/>
  </cols>
  <sheetData>
    <row r="1" spans="1:10" ht="18" x14ac:dyDescent="0.35">
      <c r="A1" s="58"/>
      <c r="B1" s="58"/>
      <c r="C1" s="138" t="s">
        <v>0</v>
      </c>
      <c r="D1" s="138"/>
      <c r="E1" s="138"/>
      <c r="H1" s="59" t="s">
        <v>1</v>
      </c>
      <c r="I1" s="59" t="s">
        <v>1</v>
      </c>
      <c r="J1" s="59" t="s">
        <v>1</v>
      </c>
    </row>
    <row r="2" spans="1:10" s="58" customFormat="1" ht="15.6" x14ac:dyDescent="0.3">
      <c r="C2" s="61" t="s">
        <v>151</v>
      </c>
      <c r="E2" s="62"/>
      <c r="H2" s="59" t="s">
        <v>3</v>
      </c>
      <c r="I2" s="100" t="s">
        <v>4</v>
      </c>
      <c r="J2" s="100" t="s">
        <v>4</v>
      </c>
    </row>
    <row r="3" spans="1:10" s="58" customFormat="1" ht="15.6" x14ac:dyDescent="0.3">
      <c r="E3" s="62"/>
      <c r="H3" s="100" t="s">
        <v>4</v>
      </c>
      <c r="I3" s="59"/>
      <c r="J3" s="59" t="s">
        <v>5</v>
      </c>
    </row>
    <row r="4" spans="1:10" ht="16.2" thickBot="1" x14ac:dyDescent="0.35">
      <c r="B4" s="58"/>
      <c r="C4" s="7" t="s">
        <v>6</v>
      </c>
      <c r="D4" s="7" t="s">
        <v>7</v>
      </c>
      <c r="E4" s="56" t="s">
        <v>8</v>
      </c>
      <c r="H4" s="59" t="s">
        <v>5</v>
      </c>
      <c r="J4" s="59"/>
    </row>
    <row r="5" spans="1:10" ht="18.600000000000001" hidden="1" thickBot="1" x14ac:dyDescent="0.4">
      <c r="C5" s="72" t="s">
        <v>9</v>
      </c>
      <c r="D5" s="73"/>
      <c r="E5" s="57">
        <f>E6+E9+E15+E19+E21</f>
        <v>42.5</v>
      </c>
    </row>
    <row r="6" spans="1:10" s="1" customFormat="1" ht="18" x14ac:dyDescent="0.3">
      <c r="B6" s="140" t="s">
        <v>9</v>
      </c>
      <c r="C6" s="74" t="str">
        <f>'Résultats 1'!C9</f>
        <v xml:space="preserve">Accueil  </v>
      </c>
      <c r="D6" s="75"/>
      <c r="E6" s="69">
        <f>E7+E8</f>
        <v>7.5</v>
      </c>
    </row>
    <row r="7" spans="1:10" s="4" customFormat="1" ht="15" customHeight="1" x14ac:dyDescent="0.3">
      <c r="B7" s="141"/>
      <c r="C7" s="68" t="str">
        <f>'Résultats 1'!C10</f>
        <v>Accueille l'appelant et se présente de façon courtoise</v>
      </c>
      <c r="D7" s="76" t="s">
        <v>1</v>
      </c>
      <c r="E7" s="70" t="str">
        <f>IF(D7="Répond aux attentes", "3,75",IF(D7="Non applicable", "3,75", IF(D7="Répond partiellement aux attentes","1,88", "0")))</f>
        <v>3,75</v>
      </c>
    </row>
    <row r="8" spans="1:10" s="4" customFormat="1" ht="15" customHeight="1" x14ac:dyDescent="0.3">
      <c r="B8" s="141"/>
      <c r="C8" s="68" t="str">
        <f>'Résultats 1'!C11</f>
        <v>Identifie l'appelant</v>
      </c>
      <c r="D8" s="76" t="s">
        <v>1</v>
      </c>
      <c r="E8" s="70" t="str">
        <f>IF(D8="Répond aux attentes", "3,75",IF(D8="Non applicable", "3,75", IF(D8="Répond partiellement aux attentes","1,88", "0")))</f>
        <v>3,75</v>
      </c>
    </row>
    <row r="9" spans="1:10" s="1" customFormat="1" ht="18" x14ac:dyDescent="0.3">
      <c r="B9" s="141"/>
      <c r="C9" s="67" t="str">
        <f>'Résultats 1'!C12</f>
        <v>Ecoute active</v>
      </c>
      <c r="D9" s="77"/>
      <c r="E9" s="69">
        <f>E10+E11+E12+E13+E14</f>
        <v>7.5</v>
      </c>
    </row>
    <row r="10" spans="1:10" s="4" customFormat="1" ht="15" customHeight="1" x14ac:dyDescent="0.3">
      <c r="B10" s="141"/>
      <c r="C10" s="68" t="str">
        <f>'Résultats 1'!C13</f>
        <v>S’assure de la bonne compréhension du besoin de l'appelant</v>
      </c>
      <c r="D10" s="76" t="s">
        <v>3</v>
      </c>
      <c r="E10" s="70" t="str">
        <f>IF(D10="Répond aux attentes", "3",IF(D10="Non applicable", "3", IF(D10="Répond partiellement aux attentes","1,5", "0")))</f>
        <v>1,5</v>
      </c>
    </row>
    <row r="11" spans="1:10" s="4" customFormat="1" ht="15" customHeight="1" x14ac:dyDescent="0.3">
      <c r="B11" s="141"/>
      <c r="C11" s="68" t="str">
        <f>'Résultats 1'!C14</f>
        <v>Fait répéter uniquement si c'est utile</v>
      </c>
      <c r="D11" s="76" t="s">
        <v>1</v>
      </c>
      <c r="E11" s="70" t="str">
        <f>IF(D11="Répond aux attentes", "3",IF(D11="Non applicable",3, "0"))</f>
        <v>3</v>
      </c>
    </row>
    <row r="12" spans="1:10" s="4" customFormat="1" ht="15" customHeight="1" x14ac:dyDescent="0.3">
      <c r="B12" s="141"/>
      <c r="C12" s="68" t="str">
        <f>'Résultats 1'!C15</f>
        <v>Laisse s'exprimer l'appelant sans l'interrompre</v>
      </c>
      <c r="D12" s="76" t="s">
        <v>4</v>
      </c>
      <c r="E12" s="70" t="str">
        <f>IF(D12="Répond aux attentes", "3", "0")</f>
        <v>0</v>
      </c>
    </row>
    <row r="13" spans="1:10" s="4" customFormat="1" ht="15" customHeight="1" x14ac:dyDescent="0.3">
      <c r="B13" s="141"/>
      <c r="C13" s="68" t="str">
        <f>'Résultats 1'!C16</f>
        <v>Participe de manière active à la conversation</v>
      </c>
      <c r="D13" s="76" t="s">
        <v>4</v>
      </c>
      <c r="E13" s="70" t="str">
        <f>IF(D13="Répond aux attentes", "3", "0")</f>
        <v>0</v>
      </c>
    </row>
    <row r="14" spans="1:10" s="4" customFormat="1" ht="15" customHeight="1" x14ac:dyDescent="0.3">
      <c r="B14" s="141"/>
      <c r="C14" s="68" t="str">
        <f>'Résultats 1'!C17</f>
        <v>Neutralise les bruits parasites</v>
      </c>
      <c r="D14" s="76" t="s">
        <v>1</v>
      </c>
      <c r="E14" s="70" t="str">
        <f>IF(D14="Répond aux attentes", "3",IF(D14="Non applicable", "3", IF(D14="Répond partiellement aux attentes","1,5", "0")))</f>
        <v>3</v>
      </c>
    </row>
    <row r="15" spans="1:10" s="4" customFormat="1" ht="18.75" customHeight="1" x14ac:dyDescent="0.3">
      <c r="B15" s="141"/>
      <c r="C15" s="67" t="str">
        <f>'Résultats 1'!C18</f>
        <v>Proposer et négocier  / Non applicable si transfert d'appel</v>
      </c>
      <c r="D15" s="77"/>
      <c r="E15" s="69">
        <f>E16+E17+E18</f>
        <v>15</v>
      </c>
    </row>
    <row r="16" spans="1:10" s="4" customFormat="1" ht="15" customHeight="1" x14ac:dyDescent="0.3">
      <c r="B16" s="141"/>
      <c r="C16" s="68" t="str">
        <f>'Résultats 1'!C19</f>
        <v>Transmet l'information complète et exacte  à l'appelant conformément aux règles et procédures</v>
      </c>
      <c r="D16" s="76" t="s">
        <v>1</v>
      </c>
      <c r="E16" s="71" t="str">
        <f>IF(D16="Répond aux attentes", "5",IF(D16="Non applicable", "5", IF(D16="Répond partiellement aux attentes","2,5", "0")))</f>
        <v>5</v>
      </c>
    </row>
    <row r="17" spans="2:5" s="4" customFormat="1" ht="15" customHeight="1" x14ac:dyDescent="0.3">
      <c r="B17" s="141"/>
      <c r="C17" s="68" t="str">
        <f>'Résultats 1'!C20</f>
        <v>Sait expliquer le ou les choix proposés en les  traduisant en avantages pour l'appelant</v>
      </c>
      <c r="D17" s="76" t="s">
        <v>1</v>
      </c>
      <c r="E17" s="70" t="str">
        <f>IF(D17="Répond aux attentes", "5",IF(D17="Non applicable", "5", IF(D17="Répond partiellement aux attentes","2,5", "0")))</f>
        <v>5</v>
      </c>
    </row>
    <row r="18" spans="2:5" s="4" customFormat="1" ht="15" customHeight="1" x14ac:dyDescent="0.3">
      <c r="B18" s="141"/>
      <c r="C18" s="68" t="str">
        <f>'Résultats 1'!C21</f>
        <v xml:space="preserve">Propose des options répondant au besoin de l'appelant </v>
      </c>
      <c r="D18" s="76" t="s">
        <v>1</v>
      </c>
      <c r="E18" s="70" t="str">
        <f>IF(D18="Répond aux attentes", "5",IF(D18="Non applicable", "5", "0"))</f>
        <v>5</v>
      </c>
    </row>
    <row r="19" spans="2:5" s="4" customFormat="1" ht="18" x14ac:dyDescent="0.3">
      <c r="B19" s="141"/>
      <c r="C19" s="67" t="str">
        <f>'Résultats 1'!C22</f>
        <v>Transfert de l'appel / Non applicable si pas de transfert</v>
      </c>
      <c r="D19" s="77"/>
      <c r="E19" s="69" t="str">
        <f>E20</f>
        <v>5</v>
      </c>
    </row>
    <row r="20" spans="2:5" s="4" customFormat="1" ht="15" customHeight="1" x14ac:dyDescent="0.3">
      <c r="B20" s="141"/>
      <c r="C20" s="68" t="str">
        <f>'Résultats 1'!C23</f>
        <v>Transfère l'appel après avoir validé les informations nécessaires</v>
      </c>
      <c r="D20" s="76" t="s">
        <v>1</v>
      </c>
      <c r="E20" s="70" t="str">
        <f>IF(D20="Répond aux attentes", "5",IF(D20="Non applicable", "5", IF(D20="Répond partiellement aux attentes","2,5", "0")))</f>
        <v>5</v>
      </c>
    </row>
    <row r="21" spans="2:5" s="1" customFormat="1" ht="18" x14ac:dyDescent="0.3">
      <c r="B21" s="141"/>
      <c r="C21" s="67" t="str">
        <f>'Résultats 1'!C24</f>
        <v>Résumé et conclusion</v>
      </c>
      <c r="D21" s="77"/>
      <c r="E21" s="69">
        <f>E22+E23+E24</f>
        <v>7.5</v>
      </c>
    </row>
    <row r="22" spans="2:5" s="4" customFormat="1" ht="15" customHeight="1" x14ac:dyDescent="0.3">
      <c r="B22" s="141"/>
      <c r="C22" s="68" t="str">
        <f>'Résultats 1'!C25</f>
        <v>Résume les éléments clés de la conversation / Non applicable si Transfert</v>
      </c>
      <c r="D22" s="76" t="s">
        <v>1</v>
      </c>
      <c r="E22" s="71" t="str">
        <f>IF(D22="Répond aux attentes", "2,5",IF(D22="Non Applicable", "2,5", IF(D22="Répond partiellement aux attentes","0", "0")))</f>
        <v>2,5</v>
      </c>
    </row>
    <row r="23" spans="2:5" s="4" customFormat="1" ht="15" customHeight="1" x14ac:dyDescent="0.3">
      <c r="B23" s="141"/>
      <c r="C23" s="68" t="str">
        <f>'Résultats 1'!C26</f>
        <v>S'assure d'avoir répondu à toutes les attentes de l'appelant / Non applicable si Transfert</v>
      </c>
      <c r="D23" s="76" t="s">
        <v>1</v>
      </c>
      <c r="E23" s="71" t="str">
        <f>IF(D23="Répond aux attentes", "2,5",IF(D23="Non applicable", "2,5", IF(D23="Répond partiellement aux attentes","1,25", "0")))</f>
        <v>2,5</v>
      </c>
    </row>
    <row r="24" spans="2:5" s="4" customFormat="1" ht="15" customHeight="1" thickBot="1" x14ac:dyDescent="0.35">
      <c r="B24" s="142"/>
      <c r="C24" s="78" t="str">
        <f>'Résultats 1'!C27</f>
        <v>Prend congé de façon courtoise</v>
      </c>
      <c r="D24" s="79" t="s">
        <v>1</v>
      </c>
      <c r="E24" s="71" t="str">
        <f>IF(D24="Répond aux attentes", "2,5",IF(D24="Non applicable", "2,5", IF(D24="Répond partiellement aux attentes","0", "0")))</f>
        <v>2,5</v>
      </c>
    </row>
    <row r="25" spans="2:5" s="1" customFormat="1" ht="18.600000000000001" hidden="1" thickBot="1" x14ac:dyDescent="0.4">
      <c r="C25" s="80" t="e">
        <f>'Résultats 1'!#REF!</f>
        <v>#REF!</v>
      </c>
      <c r="D25" s="81"/>
      <c r="E25" s="83">
        <f>E26+E31+E36</f>
        <v>50.01</v>
      </c>
    </row>
    <row r="26" spans="2:5" s="4" customFormat="1" ht="18" x14ac:dyDescent="0.3">
      <c r="B26" s="140" t="s">
        <v>10</v>
      </c>
      <c r="C26" s="74" t="str">
        <f>'Résultats 1'!C29</f>
        <v>Énergie positive</v>
      </c>
      <c r="D26" s="75"/>
      <c r="E26" s="69">
        <f>E27+E28+E29+E30</f>
        <v>18</v>
      </c>
    </row>
    <row r="27" spans="2:5" s="4" customFormat="1" ht="15" customHeight="1" x14ac:dyDescent="0.3">
      <c r="B27" s="141"/>
      <c r="C27" s="68" t="str">
        <f>'Résultats 1'!C30</f>
        <v>Démontre la volonté d'aider</v>
      </c>
      <c r="D27" s="76" t="s">
        <v>1</v>
      </c>
      <c r="E27" s="71" t="str">
        <f>IF(D27="Répond aux attentes","4,5",IF(D27="Répond partiellement aux attentes","0","0"))</f>
        <v>4,5</v>
      </c>
    </row>
    <row r="28" spans="2:5" s="4" customFormat="1" ht="15" customHeight="1" x14ac:dyDescent="0.3">
      <c r="B28" s="141"/>
      <c r="C28" s="68" t="str">
        <f>'Résultats 1'!C31</f>
        <v>Fait preuve de dynamisme</v>
      </c>
      <c r="D28" s="76" t="s">
        <v>1</v>
      </c>
      <c r="E28" s="71" t="str">
        <f>IF(D28="Répond aux attentes", "4,5", IF(D28="Répond partiellement aux attentes","2,25", "0"))</f>
        <v>4,5</v>
      </c>
    </row>
    <row r="29" spans="2:5" s="4" customFormat="1" ht="15" customHeight="1" x14ac:dyDescent="0.3">
      <c r="B29" s="141"/>
      <c r="C29" s="68" t="str">
        <f>'Résultats 1'!C32</f>
        <v>Conserve un discours positif/crée un climat de confiance</v>
      </c>
      <c r="D29" s="76" t="s">
        <v>1</v>
      </c>
      <c r="E29" s="71" t="str">
        <f t="shared" ref="E29:E30" si="0">IF(D29="Répond aux attentes", "4,5", IF(D29="Répond partiellement aux attentes","2,25", "0"))</f>
        <v>4,5</v>
      </c>
    </row>
    <row r="30" spans="2:5" s="1" customFormat="1" x14ac:dyDescent="0.3">
      <c r="B30" s="141"/>
      <c r="C30" s="68" t="str">
        <f>'Résultats 1'!C33</f>
        <v>Utilise un débit et un ton approprié/sourire dans la voix (DIVAS)</v>
      </c>
      <c r="D30" s="76" t="s">
        <v>1</v>
      </c>
      <c r="E30" s="71" t="str">
        <f t="shared" si="0"/>
        <v>4,5</v>
      </c>
    </row>
    <row r="31" spans="2:5" s="4" customFormat="1" ht="18" x14ac:dyDescent="0.3">
      <c r="B31" s="141"/>
      <c r="C31" s="67" t="str">
        <f>'Résultats 1'!C34</f>
        <v>Qualité du discours</v>
      </c>
      <c r="D31" s="77"/>
      <c r="E31" s="69">
        <f>E32+E33+E34+E35</f>
        <v>18</v>
      </c>
    </row>
    <row r="32" spans="2:5" s="4" customFormat="1" ht="15" customHeight="1" x14ac:dyDescent="0.3">
      <c r="B32" s="141"/>
      <c r="C32" s="68" t="str">
        <f>'Résultats 1'!C35</f>
        <v>Utilise un niveau de langage professionnel et un vocabulaire approprié</v>
      </c>
      <c r="D32" s="76" t="s">
        <v>1</v>
      </c>
      <c r="E32" s="71" t="str">
        <f>IF(D32="Répond aux attentes", "4,5", IF(D32="Répond partiellement aux attentes","2,25", "0"))</f>
        <v>4,5</v>
      </c>
    </row>
    <row r="33" spans="2:8" s="1" customFormat="1" x14ac:dyDescent="0.3">
      <c r="B33" s="141"/>
      <c r="C33" s="68" t="str">
        <f>'Résultats 1'!C36</f>
        <v>Utilise un discours cohérent, concis et précis</v>
      </c>
      <c r="D33" s="76" t="s">
        <v>1</v>
      </c>
      <c r="E33" s="71" t="str">
        <f t="shared" ref="E33:E35" si="1">IF(D33="Répond aux attentes", "4,5", IF(D33="Répond partiellement aux attentes","2,25", "0"))</f>
        <v>4,5</v>
      </c>
    </row>
    <row r="34" spans="2:8" s="4" customFormat="1" ht="15" customHeight="1" x14ac:dyDescent="0.3">
      <c r="B34" s="141"/>
      <c r="C34" s="68" t="str">
        <f>'Résultats 1'!C37</f>
        <v>Fait preuve d’empathie</v>
      </c>
      <c r="D34" s="76" t="s">
        <v>1</v>
      </c>
      <c r="E34" s="71" t="str">
        <f t="shared" si="1"/>
        <v>4,5</v>
      </c>
    </row>
    <row r="35" spans="2:8" s="1" customFormat="1" x14ac:dyDescent="0.3">
      <c r="B35" s="141"/>
      <c r="C35" s="68" t="str">
        <f>'Résultats 1'!C38</f>
        <v>Utilise les règles de courtoisie habituelles et fait preuve de tact et de diplomatie</v>
      </c>
      <c r="D35" s="76" t="s">
        <v>1</v>
      </c>
      <c r="E35" s="71" t="str">
        <f t="shared" si="1"/>
        <v>4,5</v>
      </c>
    </row>
    <row r="36" spans="2:8" s="4" customFormat="1" ht="18" x14ac:dyDescent="0.3">
      <c r="B36" s="141"/>
      <c r="C36" s="67" t="str">
        <f>'Résultats 1'!C39</f>
        <v xml:space="preserve">Efficacité de l'appel </v>
      </c>
      <c r="D36" s="77"/>
      <c r="E36" s="82">
        <f>E37+E38+E39</f>
        <v>14.01</v>
      </c>
    </row>
    <row r="37" spans="2:8" s="4" customFormat="1" ht="15" customHeight="1" x14ac:dyDescent="0.3">
      <c r="B37" s="141"/>
      <c r="C37" s="68" t="str">
        <f>'Résultats 1'!C40</f>
        <v>Structure son appel de façon à en maximiser l’efficacité</v>
      </c>
      <c r="D37" s="76" t="s">
        <v>1</v>
      </c>
      <c r="E37" s="71" t="str">
        <f>IF(D37="Répond aux attentes", "4,67", IF(D37="Répond partiellement aux attentes","2,33", "0"))</f>
        <v>4,67</v>
      </c>
    </row>
    <row r="38" spans="2:8" s="4" customFormat="1" ht="15" customHeight="1" x14ac:dyDescent="0.3">
      <c r="B38" s="141"/>
      <c r="C38" s="68" t="str">
        <f>'Résultats 1'!C41</f>
        <v>Utilise la mise en attente de façon adéquate / Non applicable si pas de mise en attente</v>
      </c>
      <c r="D38" s="76" t="s">
        <v>1</v>
      </c>
      <c r="E38" s="71" t="str">
        <f>IF(D38="Répond aux attentes", "4,67",IF(D38="Non applicable", "4,67", IF(D38="Répond partiellement aux attentes","2,33", "0")))</f>
        <v>4,67</v>
      </c>
    </row>
    <row r="39" spans="2:8" ht="15" thickBot="1" x14ac:dyDescent="0.35">
      <c r="B39" s="142"/>
      <c r="C39" s="78" t="str">
        <f>'Résultats 1'!C42</f>
        <v>Utilise le rappel de façon adéquate / Non applicable si pas de rappel</v>
      </c>
      <c r="D39" s="79" t="s">
        <v>1</v>
      </c>
      <c r="E39" s="71" t="str">
        <f>IF(D39="Répond aux attentes", "4,67",IF(D39="Non applicable", "4,67", IF(D39="Répond partiellement aux attentes","2,33", "0")))</f>
        <v>4,67</v>
      </c>
    </row>
    <row r="40" spans="2:8" s="58" customFormat="1" x14ac:dyDescent="0.3">
      <c r="C40" s="170" t="s">
        <v>11</v>
      </c>
      <c r="D40" s="170"/>
      <c r="E40" s="139"/>
      <c r="H40" s="60"/>
    </row>
    <row r="41" spans="2:8" s="58" customFormat="1" x14ac:dyDescent="0.3">
      <c r="C41" s="139"/>
      <c r="D41" s="139"/>
      <c r="E41" s="139"/>
      <c r="H41" s="60"/>
    </row>
    <row r="42" spans="2:8" s="58" customFormat="1" x14ac:dyDescent="0.3">
      <c r="C42" s="139"/>
      <c r="D42" s="139"/>
      <c r="E42" s="139"/>
      <c r="H42" s="60"/>
    </row>
    <row r="43" spans="2:8" s="58" customFormat="1" x14ac:dyDescent="0.3">
      <c r="E43" s="62"/>
      <c r="H43" s="60"/>
    </row>
    <row r="44" spans="2:8" s="58" customFormat="1" x14ac:dyDescent="0.3">
      <c r="E44" s="62"/>
      <c r="H44" s="60"/>
    </row>
    <row r="45" spans="2:8" s="58" customFormat="1" x14ac:dyDescent="0.3">
      <c r="E45" s="62"/>
      <c r="H45" s="60"/>
    </row>
    <row r="46" spans="2:8" s="58" customFormat="1" x14ac:dyDescent="0.3">
      <c r="E46" s="62"/>
      <c r="H46" s="60"/>
    </row>
    <row r="47" spans="2:8" s="58" customFormat="1" x14ac:dyDescent="0.3">
      <c r="E47" s="62"/>
      <c r="H47" s="60"/>
    </row>
    <row r="48" spans="2:8" s="58" customFormat="1" x14ac:dyDescent="0.3">
      <c r="E48" s="62"/>
      <c r="H48" s="60"/>
    </row>
    <row r="49" spans="5:8" s="58" customFormat="1" x14ac:dyDescent="0.3">
      <c r="E49" s="62"/>
      <c r="H49" s="60"/>
    </row>
    <row r="50" spans="5:8" s="58" customFormat="1" x14ac:dyDescent="0.3">
      <c r="E50" s="62"/>
      <c r="H50" s="60"/>
    </row>
    <row r="51" spans="5:8" s="58" customFormat="1" x14ac:dyDescent="0.3">
      <c r="E51" s="62"/>
      <c r="H51" s="60"/>
    </row>
    <row r="52" spans="5:8" s="58" customFormat="1" x14ac:dyDescent="0.3">
      <c r="E52" s="62"/>
      <c r="H52" s="60"/>
    </row>
    <row r="53" spans="5:8" s="58" customFormat="1" x14ac:dyDescent="0.3">
      <c r="E53" s="62"/>
      <c r="H53" s="60"/>
    </row>
    <row r="54" spans="5:8" s="58" customFormat="1" x14ac:dyDescent="0.3">
      <c r="E54" s="62"/>
      <c r="H54" s="60"/>
    </row>
    <row r="55" spans="5:8" s="58" customFormat="1" x14ac:dyDescent="0.3">
      <c r="E55" s="62"/>
      <c r="H55" s="60"/>
    </row>
    <row r="56" spans="5:8" s="58" customFormat="1" x14ac:dyDescent="0.3">
      <c r="E56" s="62"/>
      <c r="H56" s="60"/>
    </row>
    <row r="57" spans="5:8" s="58" customFormat="1" x14ac:dyDescent="0.3">
      <c r="E57" s="62"/>
      <c r="H57" s="60"/>
    </row>
    <row r="58" spans="5:8" s="58" customFormat="1" x14ac:dyDescent="0.3">
      <c r="E58" s="62"/>
      <c r="H58" s="60"/>
    </row>
    <row r="59" spans="5:8" s="58" customFormat="1" x14ac:dyDescent="0.3">
      <c r="E59" s="62"/>
      <c r="H59" s="60"/>
    </row>
    <row r="60" spans="5:8" s="58" customFormat="1" x14ac:dyDescent="0.3">
      <c r="E60" s="62"/>
      <c r="H60" s="60"/>
    </row>
    <row r="61" spans="5:8" s="58" customFormat="1" x14ac:dyDescent="0.3">
      <c r="E61" s="62"/>
      <c r="H61" s="60"/>
    </row>
    <row r="62" spans="5:8" s="58" customFormat="1" x14ac:dyDescent="0.3">
      <c r="E62" s="62"/>
      <c r="H62" s="60"/>
    </row>
    <row r="63" spans="5:8" s="58" customFormat="1" x14ac:dyDescent="0.3">
      <c r="E63" s="62"/>
      <c r="H63" s="60"/>
    </row>
    <row r="64" spans="5:8" s="58" customFormat="1" x14ac:dyDescent="0.3">
      <c r="E64" s="62"/>
      <c r="H64" s="60"/>
    </row>
    <row r="65" spans="5:8" s="58" customFormat="1" x14ac:dyDescent="0.3">
      <c r="E65" s="62"/>
      <c r="H65" s="60"/>
    </row>
    <row r="66" spans="5:8" s="58" customFormat="1" x14ac:dyDescent="0.3">
      <c r="E66" s="62"/>
      <c r="H66" s="60"/>
    </row>
    <row r="67" spans="5:8" s="58" customFormat="1" x14ac:dyDescent="0.3">
      <c r="E67" s="62"/>
      <c r="H67" s="60"/>
    </row>
    <row r="68" spans="5:8" s="58" customFormat="1" x14ac:dyDescent="0.3">
      <c r="E68" s="62"/>
      <c r="H68" s="60"/>
    </row>
    <row r="69" spans="5:8" s="58" customFormat="1" x14ac:dyDescent="0.3">
      <c r="E69" s="62"/>
      <c r="H69" s="60"/>
    </row>
    <row r="70" spans="5:8" s="58" customFormat="1" x14ac:dyDescent="0.3">
      <c r="E70" s="62"/>
      <c r="H70" s="60"/>
    </row>
    <row r="71" spans="5:8" s="58" customFormat="1" x14ac:dyDescent="0.3">
      <c r="E71" s="62"/>
      <c r="H71" s="60"/>
    </row>
    <row r="72" spans="5:8" s="58" customFormat="1" x14ac:dyDescent="0.3">
      <c r="E72" s="62"/>
      <c r="H72" s="60"/>
    </row>
    <row r="73" spans="5:8" s="58" customFormat="1" x14ac:dyDescent="0.3">
      <c r="E73" s="62"/>
      <c r="H73" s="60"/>
    </row>
    <row r="74" spans="5:8" s="58" customFormat="1" x14ac:dyDescent="0.3">
      <c r="E74" s="62"/>
      <c r="H74" s="60"/>
    </row>
    <row r="75" spans="5:8" s="58" customFormat="1" x14ac:dyDescent="0.3">
      <c r="E75" s="62"/>
      <c r="H75" s="60"/>
    </row>
    <row r="76" spans="5:8" s="58" customFormat="1" x14ac:dyDescent="0.3">
      <c r="E76" s="62"/>
      <c r="H76" s="60"/>
    </row>
    <row r="77" spans="5:8" s="58" customFormat="1" x14ac:dyDescent="0.3">
      <c r="E77" s="62"/>
      <c r="H77" s="60"/>
    </row>
    <row r="78" spans="5:8" s="58" customFormat="1" x14ac:dyDescent="0.3">
      <c r="E78" s="62"/>
      <c r="H78" s="60"/>
    </row>
    <row r="79" spans="5:8" s="58" customFormat="1" x14ac:dyDescent="0.3">
      <c r="E79" s="62"/>
      <c r="H79" s="60"/>
    </row>
    <row r="80" spans="5:8" s="58" customFormat="1" x14ac:dyDescent="0.3">
      <c r="E80" s="62"/>
      <c r="H80" s="60"/>
    </row>
    <row r="81" spans="5:8" s="58" customFormat="1" x14ac:dyDescent="0.3">
      <c r="E81" s="62"/>
      <c r="H81" s="60"/>
    </row>
    <row r="82" spans="5:8" s="58" customFormat="1" x14ac:dyDescent="0.3">
      <c r="E82" s="62"/>
      <c r="H82" s="60"/>
    </row>
    <row r="83" spans="5:8" s="58" customFormat="1" x14ac:dyDescent="0.3">
      <c r="E83" s="62"/>
      <c r="H83" s="60"/>
    </row>
    <row r="84" spans="5:8" s="58" customFormat="1" x14ac:dyDescent="0.3">
      <c r="E84" s="62"/>
      <c r="H84" s="60"/>
    </row>
    <row r="85" spans="5:8" s="58" customFormat="1" x14ac:dyDescent="0.3">
      <c r="E85" s="62"/>
      <c r="H85" s="60"/>
    </row>
    <row r="86" spans="5:8" s="58" customFormat="1" x14ac:dyDescent="0.3">
      <c r="E86" s="62"/>
      <c r="H86" s="60"/>
    </row>
    <row r="87" spans="5:8" s="58" customFormat="1" x14ac:dyDescent="0.3">
      <c r="E87" s="62"/>
      <c r="H87" s="60"/>
    </row>
    <row r="88" spans="5:8" s="58" customFormat="1" x14ac:dyDescent="0.3">
      <c r="E88" s="62"/>
      <c r="H88" s="60"/>
    </row>
    <row r="89" spans="5:8" s="58" customFormat="1" x14ac:dyDescent="0.3">
      <c r="E89" s="62"/>
      <c r="H89" s="60"/>
    </row>
    <row r="90" spans="5:8" s="58" customFormat="1" x14ac:dyDescent="0.3">
      <c r="E90" s="62"/>
      <c r="H90" s="60"/>
    </row>
    <row r="91" spans="5:8" s="58" customFormat="1" x14ac:dyDescent="0.3">
      <c r="E91" s="62"/>
      <c r="H91" s="60"/>
    </row>
    <row r="92" spans="5:8" s="58" customFormat="1" x14ac:dyDescent="0.3">
      <c r="E92" s="62"/>
      <c r="H92" s="60"/>
    </row>
    <row r="93" spans="5:8" s="58" customFormat="1" x14ac:dyDescent="0.3">
      <c r="E93" s="62"/>
      <c r="H93" s="60"/>
    </row>
    <row r="94" spans="5:8" s="58" customFormat="1" x14ac:dyDescent="0.3">
      <c r="E94" s="62"/>
      <c r="H94" s="60"/>
    </row>
    <row r="95" spans="5:8" s="58" customFormat="1" x14ac:dyDescent="0.3">
      <c r="E95" s="62"/>
      <c r="H95" s="60"/>
    </row>
    <row r="96" spans="5:8" s="58" customFormat="1" x14ac:dyDescent="0.3">
      <c r="E96" s="62"/>
      <c r="H96" s="60"/>
    </row>
    <row r="97" spans="5:8" s="58" customFormat="1" x14ac:dyDescent="0.3">
      <c r="E97" s="62"/>
      <c r="H97" s="60"/>
    </row>
    <row r="98" spans="5:8" s="58" customFormat="1" x14ac:dyDescent="0.3">
      <c r="E98" s="62"/>
      <c r="H98" s="60"/>
    </row>
    <row r="99" spans="5:8" s="58" customFormat="1" x14ac:dyDescent="0.3">
      <c r="E99" s="62"/>
      <c r="H99" s="60"/>
    </row>
    <row r="100" spans="5:8" s="58" customFormat="1" x14ac:dyDescent="0.3">
      <c r="E100" s="62"/>
      <c r="H100" s="60"/>
    </row>
    <row r="101" spans="5:8" s="58" customFormat="1" x14ac:dyDescent="0.3">
      <c r="E101" s="62"/>
      <c r="H101" s="60"/>
    </row>
    <row r="102" spans="5:8" s="58" customFormat="1" x14ac:dyDescent="0.3">
      <c r="E102" s="62"/>
      <c r="H102" s="60"/>
    </row>
    <row r="103" spans="5:8" s="58" customFormat="1" x14ac:dyDescent="0.3">
      <c r="E103" s="62"/>
      <c r="H103" s="60"/>
    </row>
    <row r="104" spans="5:8" s="58" customFormat="1" x14ac:dyDescent="0.3">
      <c r="E104" s="62"/>
      <c r="H104" s="60"/>
    </row>
    <row r="105" spans="5:8" s="58" customFormat="1" x14ac:dyDescent="0.3">
      <c r="E105" s="62"/>
      <c r="H105" s="60"/>
    </row>
    <row r="106" spans="5:8" s="58" customFormat="1" x14ac:dyDescent="0.3">
      <c r="E106" s="62"/>
      <c r="H106" s="60"/>
    </row>
    <row r="107" spans="5:8" s="58" customFormat="1" x14ac:dyDescent="0.3">
      <c r="E107" s="62"/>
      <c r="H107" s="60"/>
    </row>
    <row r="108" spans="5:8" s="58" customFormat="1" x14ac:dyDescent="0.3">
      <c r="E108" s="62"/>
      <c r="H108" s="60"/>
    </row>
    <row r="109" spans="5:8" s="58" customFormat="1" x14ac:dyDescent="0.3">
      <c r="E109" s="62"/>
      <c r="H109" s="60"/>
    </row>
    <row r="110" spans="5:8" s="58" customFormat="1" x14ac:dyDescent="0.3">
      <c r="E110" s="62"/>
      <c r="H110" s="60"/>
    </row>
    <row r="111" spans="5:8" s="58" customFormat="1" x14ac:dyDescent="0.3">
      <c r="E111" s="62"/>
      <c r="H111" s="60"/>
    </row>
    <row r="112" spans="5:8" s="58" customFormat="1" x14ac:dyDescent="0.3">
      <c r="E112" s="62"/>
      <c r="H112" s="60"/>
    </row>
    <row r="113" spans="5:8" s="58" customFormat="1" x14ac:dyDescent="0.3">
      <c r="E113" s="62"/>
      <c r="H113" s="60"/>
    </row>
    <row r="114" spans="5:8" s="58" customFormat="1" x14ac:dyDescent="0.3">
      <c r="E114" s="62"/>
      <c r="H114" s="60"/>
    </row>
    <row r="115" spans="5:8" s="58" customFormat="1" x14ac:dyDescent="0.3">
      <c r="E115" s="62"/>
      <c r="H115" s="60"/>
    </row>
    <row r="116" spans="5:8" s="58" customFormat="1" x14ac:dyDescent="0.3">
      <c r="E116" s="62"/>
      <c r="H116" s="60"/>
    </row>
    <row r="117" spans="5:8" s="58" customFormat="1" x14ac:dyDescent="0.3">
      <c r="E117" s="62"/>
      <c r="H117" s="60"/>
    </row>
    <row r="118" spans="5:8" s="58" customFormat="1" x14ac:dyDescent="0.3">
      <c r="E118" s="62"/>
      <c r="H118" s="60"/>
    </row>
    <row r="119" spans="5:8" s="58" customFormat="1" x14ac:dyDescent="0.3">
      <c r="E119" s="62"/>
      <c r="H119" s="60"/>
    </row>
    <row r="120" spans="5:8" s="58" customFormat="1" x14ac:dyDescent="0.3">
      <c r="E120" s="62"/>
      <c r="H120" s="60"/>
    </row>
    <row r="121" spans="5:8" s="58" customFormat="1" x14ac:dyDescent="0.3">
      <c r="E121" s="62"/>
      <c r="H121" s="60"/>
    </row>
    <row r="122" spans="5:8" s="58" customFormat="1" x14ac:dyDescent="0.3">
      <c r="E122" s="62"/>
      <c r="H122" s="60"/>
    </row>
    <row r="123" spans="5:8" s="58" customFormat="1" x14ac:dyDescent="0.3">
      <c r="E123" s="62"/>
      <c r="H123" s="60"/>
    </row>
    <row r="124" spans="5:8" s="58" customFormat="1" x14ac:dyDescent="0.3">
      <c r="E124" s="62"/>
      <c r="H124" s="60"/>
    </row>
    <row r="125" spans="5:8" s="58" customFormat="1" x14ac:dyDescent="0.3">
      <c r="E125" s="62"/>
      <c r="H125" s="60"/>
    </row>
    <row r="126" spans="5:8" s="58" customFormat="1" x14ac:dyDescent="0.3">
      <c r="E126" s="62"/>
      <c r="H126" s="60"/>
    </row>
    <row r="127" spans="5:8" s="58" customFormat="1" x14ac:dyDescent="0.3">
      <c r="E127" s="62"/>
      <c r="H127" s="60"/>
    </row>
    <row r="128" spans="5:8" s="58" customFormat="1" x14ac:dyDescent="0.3">
      <c r="E128" s="62"/>
      <c r="H128" s="60"/>
    </row>
    <row r="129" spans="5:8" s="58" customFormat="1" x14ac:dyDescent="0.3">
      <c r="E129" s="62"/>
      <c r="H129" s="60"/>
    </row>
    <row r="130" spans="5:8" s="58" customFormat="1" x14ac:dyDescent="0.3">
      <c r="E130" s="62"/>
      <c r="H130" s="60"/>
    </row>
    <row r="131" spans="5:8" s="58" customFormat="1" x14ac:dyDescent="0.3">
      <c r="E131" s="62"/>
      <c r="H131" s="60"/>
    </row>
    <row r="132" spans="5:8" s="58" customFormat="1" x14ac:dyDescent="0.3">
      <c r="E132" s="62"/>
      <c r="H132" s="60"/>
    </row>
    <row r="133" spans="5:8" s="58" customFormat="1" x14ac:dyDescent="0.3">
      <c r="E133" s="62"/>
      <c r="H133" s="60"/>
    </row>
    <row r="134" spans="5:8" s="58" customFormat="1" x14ac:dyDescent="0.3">
      <c r="E134" s="62"/>
      <c r="H134" s="60"/>
    </row>
    <row r="135" spans="5:8" s="58" customFormat="1" x14ac:dyDescent="0.3">
      <c r="E135" s="62"/>
      <c r="H135" s="60"/>
    </row>
    <row r="136" spans="5:8" s="58" customFormat="1" x14ac:dyDescent="0.3">
      <c r="E136" s="62"/>
      <c r="H136" s="60"/>
    </row>
    <row r="137" spans="5:8" s="58" customFormat="1" x14ac:dyDescent="0.3">
      <c r="E137" s="62"/>
      <c r="H137" s="60"/>
    </row>
    <row r="138" spans="5:8" s="58" customFormat="1" x14ac:dyDescent="0.3">
      <c r="E138" s="62"/>
      <c r="H138" s="60"/>
    </row>
    <row r="139" spans="5:8" s="58" customFormat="1" x14ac:dyDescent="0.3">
      <c r="E139" s="62"/>
      <c r="H139" s="60"/>
    </row>
    <row r="140" spans="5:8" s="58" customFormat="1" x14ac:dyDescent="0.3">
      <c r="E140" s="62"/>
      <c r="H140" s="60"/>
    </row>
    <row r="141" spans="5:8" s="58" customFormat="1" x14ac:dyDescent="0.3">
      <c r="E141" s="62"/>
      <c r="H141" s="60"/>
    </row>
    <row r="142" spans="5:8" s="58" customFormat="1" x14ac:dyDescent="0.3">
      <c r="E142" s="62"/>
      <c r="H142" s="60"/>
    </row>
    <row r="143" spans="5:8" s="58" customFormat="1" x14ac:dyDescent="0.3">
      <c r="E143" s="62"/>
      <c r="H143" s="60"/>
    </row>
    <row r="144" spans="5:8" s="58" customFormat="1" x14ac:dyDescent="0.3">
      <c r="E144" s="62"/>
      <c r="H144" s="60"/>
    </row>
    <row r="145" spans="5:8" s="58" customFormat="1" x14ac:dyDescent="0.3">
      <c r="E145" s="62"/>
      <c r="H145" s="60"/>
    </row>
    <row r="146" spans="5:8" s="58" customFormat="1" x14ac:dyDescent="0.3">
      <c r="E146" s="62"/>
      <c r="H146" s="60"/>
    </row>
    <row r="147" spans="5:8" s="58" customFormat="1" x14ac:dyDescent="0.3">
      <c r="E147" s="62"/>
      <c r="H147" s="60"/>
    </row>
    <row r="148" spans="5:8" s="58" customFormat="1" x14ac:dyDescent="0.3">
      <c r="E148" s="62"/>
      <c r="H148" s="60"/>
    </row>
    <row r="149" spans="5:8" s="58" customFormat="1" x14ac:dyDescent="0.3">
      <c r="E149" s="62"/>
      <c r="H149" s="60"/>
    </row>
    <row r="150" spans="5:8" s="58" customFormat="1" x14ac:dyDescent="0.3">
      <c r="E150" s="62"/>
      <c r="H150" s="60"/>
    </row>
    <row r="151" spans="5:8" s="58" customFormat="1" x14ac:dyDescent="0.3">
      <c r="E151" s="62"/>
      <c r="H151" s="60"/>
    </row>
    <row r="152" spans="5:8" s="58" customFormat="1" x14ac:dyDescent="0.3">
      <c r="E152" s="62"/>
      <c r="H152" s="60"/>
    </row>
    <row r="153" spans="5:8" s="58" customFormat="1" x14ac:dyDescent="0.3">
      <c r="E153" s="62"/>
      <c r="H153" s="60"/>
    </row>
    <row r="154" spans="5:8" s="58" customFormat="1" x14ac:dyDescent="0.3">
      <c r="E154" s="62"/>
      <c r="H154" s="60"/>
    </row>
    <row r="155" spans="5:8" s="58" customFormat="1" x14ac:dyDescent="0.3">
      <c r="E155" s="62"/>
      <c r="H155" s="60"/>
    </row>
    <row r="156" spans="5:8" s="58" customFormat="1" x14ac:dyDescent="0.3">
      <c r="E156" s="62"/>
      <c r="H156" s="60"/>
    </row>
    <row r="157" spans="5:8" s="58" customFormat="1" x14ac:dyDescent="0.3">
      <c r="E157" s="62"/>
      <c r="H157" s="60"/>
    </row>
    <row r="158" spans="5:8" s="58" customFormat="1" x14ac:dyDescent="0.3">
      <c r="E158" s="62"/>
      <c r="H158" s="60"/>
    </row>
    <row r="159" spans="5:8" s="58" customFormat="1" x14ac:dyDescent="0.3">
      <c r="E159" s="62"/>
      <c r="H159" s="60"/>
    </row>
    <row r="160" spans="5:8" s="58" customFormat="1" x14ac:dyDescent="0.3">
      <c r="E160" s="62"/>
      <c r="H160" s="60"/>
    </row>
    <row r="161" spans="5:8" s="58" customFormat="1" x14ac:dyDescent="0.3">
      <c r="E161" s="62"/>
      <c r="H161" s="60"/>
    </row>
    <row r="162" spans="5:8" s="58" customFormat="1" x14ac:dyDescent="0.3">
      <c r="E162" s="62"/>
      <c r="H162" s="60"/>
    </row>
    <row r="163" spans="5:8" s="58" customFormat="1" x14ac:dyDescent="0.3">
      <c r="E163" s="62"/>
      <c r="H163" s="60"/>
    </row>
    <row r="164" spans="5:8" s="58" customFormat="1" x14ac:dyDescent="0.3">
      <c r="E164" s="62"/>
      <c r="H164" s="60"/>
    </row>
    <row r="165" spans="5:8" s="58" customFormat="1" x14ac:dyDescent="0.3">
      <c r="E165" s="62"/>
      <c r="H165" s="60"/>
    </row>
    <row r="166" spans="5:8" s="58" customFormat="1" x14ac:dyDescent="0.3">
      <c r="E166" s="62"/>
      <c r="H166" s="60"/>
    </row>
    <row r="167" spans="5:8" s="58" customFormat="1" x14ac:dyDescent="0.3">
      <c r="E167" s="62"/>
      <c r="H167" s="60"/>
    </row>
    <row r="168" spans="5:8" s="58" customFormat="1" x14ac:dyDescent="0.3">
      <c r="E168" s="62"/>
      <c r="H168" s="60"/>
    </row>
    <row r="169" spans="5:8" s="58" customFormat="1" x14ac:dyDescent="0.3">
      <c r="E169" s="62"/>
      <c r="H169" s="60"/>
    </row>
    <row r="170" spans="5:8" s="58" customFormat="1" x14ac:dyDescent="0.3">
      <c r="E170" s="62"/>
      <c r="H170" s="60"/>
    </row>
    <row r="171" spans="5:8" s="58" customFormat="1" x14ac:dyDescent="0.3">
      <c r="E171" s="62"/>
      <c r="H171" s="60"/>
    </row>
    <row r="172" spans="5:8" s="58" customFormat="1" x14ac:dyDescent="0.3">
      <c r="E172" s="62"/>
      <c r="H172" s="60"/>
    </row>
    <row r="173" spans="5:8" s="58" customFormat="1" x14ac:dyDescent="0.3">
      <c r="E173" s="62"/>
      <c r="H173" s="60"/>
    </row>
    <row r="174" spans="5:8" s="58" customFormat="1" x14ac:dyDescent="0.3">
      <c r="E174" s="62"/>
      <c r="H174" s="60"/>
    </row>
    <row r="175" spans="5:8" s="58" customFormat="1" x14ac:dyDescent="0.3">
      <c r="E175" s="62"/>
      <c r="H175" s="60"/>
    </row>
  </sheetData>
  <mergeCells count="4">
    <mergeCell ref="C1:E1"/>
    <mergeCell ref="B6:B24"/>
    <mergeCell ref="B26:B39"/>
    <mergeCell ref="C40:E42"/>
  </mergeCells>
  <dataValidations count="3">
    <dataValidation type="list" allowBlank="1" showInputMessage="1" showErrorMessage="1" sqref="D11:D12">
      <formula1>$I$1:$I$2</formula1>
    </dataValidation>
    <dataValidation type="list" allowBlank="1" showInputMessage="1" showErrorMessage="1" sqref="D7 D37 D27:D30 D32:D35 D13:D14">
      <formula1>$H$1:$H$3</formula1>
    </dataValidation>
    <dataValidation type="list" allowBlank="1" showInputMessage="1" showErrorMessage="1" sqref="D38:D39 D8 D16:D18 D20 D22:D25 D10">
      <formula1>$H$1:$H$4</formula1>
    </dataValidation>
  </dataValidations>
  <pageMargins left="0" right="0" top="0" bottom="0"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Z97"/>
  <sheetViews>
    <sheetView zoomScale="85" zoomScaleNormal="85" workbookViewId="0">
      <selection activeCell="J41" sqref="J41"/>
    </sheetView>
  </sheetViews>
  <sheetFormatPr baseColWidth="10" defaultColWidth="11.44140625" defaultRowHeight="14.4" x14ac:dyDescent="0.3"/>
  <cols>
    <col min="1" max="1" width="5.44140625" customWidth="1"/>
    <col min="3" max="3" width="88.44140625" customWidth="1"/>
    <col min="4" max="4" width="11.44140625" style="63" hidden="1" customWidth="1"/>
    <col min="5" max="5" width="11.44140625" style="58"/>
    <col min="6" max="7" width="11.44140625" style="58" hidden="1" customWidth="1"/>
    <col min="8" max="9" width="11.44140625" style="58" customWidth="1"/>
    <col min="10" max="10" width="78.88671875" style="58" customWidth="1"/>
    <col min="11" max="11" width="29.44140625" style="58" bestFit="1" customWidth="1"/>
    <col min="12" max="12" width="12" style="58" bestFit="1" customWidth="1"/>
    <col min="13" max="13" width="33" style="58" customWidth="1"/>
    <col min="14" max="14" width="11.44140625" style="58" customWidth="1"/>
    <col min="15" max="15" width="7" bestFit="1" customWidth="1"/>
    <col min="16" max="16" width="8.44140625" customWidth="1"/>
    <col min="23" max="27" width="11.44140625" customWidth="1"/>
  </cols>
  <sheetData>
    <row r="1" spans="1:52" ht="18" x14ac:dyDescent="0.35">
      <c r="A1" s="58"/>
      <c r="B1" s="58"/>
      <c r="C1" s="19" t="s">
        <v>12</v>
      </c>
      <c r="D1" s="64"/>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row>
    <row r="2" spans="1:52" s="58" customFormat="1" x14ac:dyDescent="0.3">
      <c r="C2" s="61" t="s">
        <v>152</v>
      </c>
      <c r="D2" s="64"/>
      <c r="W2" s="25" t="s">
        <v>13</v>
      </c>
      <c r="X2" s="4" t="s">
        <v>14</v>
      </c>
      <c r="Y2" s="4" t="s">
        <v>15</v>
      </c>
      <c r="Z2" s="4" t="s">
        <v>16</v>
      </c>
      <c r="AA2" s="4" t="s">
        <v>17</v>
      </c>
    </row>
    <row r="3" spans="1:52" s="58" customFormat="1" ht="15" thickBot="1" x14ac:dyDescent="0.35">
      <c r="C3" s="58" t="s">
        <v>6</v>
      </c>
      <c r="D3" s="64"/>
      <c r="W3" s="25" t="s">
        <v>18</v>
      </c>
      <c r="X3" s="4" t="s">
        <v>19</v>
      </c>
      <c r="Y3" s="4" t="s">
        <v>20</v>
      </c>
      <c r="Z3" s="4" t="s">
        <v>21</v>
      </c>
      <c r="AA3" s="4" t="s">
        <v>22</v>
      </c>
    </row>
    <row r="4" spans="1:52" s="58" customFormat="1" ht="15.75" customHeight="1" x14ac:dyDescent="0.3">
      <c r="D4" s="64"/>
      <c r="J4" s="155" t="s">
        <v>23</v>
      </c>
      <c r="K4" s="156"/>
      <c r="L4" s="156"/>
      <c r="M4" s="156"/>
      <c r="N4" s="156"/>
      <c r="O4" s="156"/>
      <c r="P4" s="157"/>
      <c r="W4" s="86" t="s">
        <v>24</v>
      </c>
      <c r="X4" s="4" t="s">
        <v>25</v>
      </c>
      <c r="Y4" s="4" t="s">
        <v>26</v>
      </c>
      <c r="Z4" s="4" t="s">
        <v>27</v>
      </c>
    </row>
    <row r="5" spans="1:52" s="58" customFormat="1" ht="28.8" x14ac:dyDescent="0.55000000000000004">
      <c r="C5" s="113" t="s">
        <v>28</v>
      </c>
      <c r="D5" s="114"/>
      <c r="E5" s="115">
        <f>E6+E7</f>
        <v>92.509999999999991</v>
      </c>
      <c r="J5" s="158"/>
      <c r="K5" s="159"/>
      <c r="L5" s="159"/>
      <c r="M5" s="159"/>
      <c r="N5" s="159"/>
      <c r="O5" s="159"/>
      <c r="P5" s="160"/>
      <c r="W5" s="86" t="s">
        <v>29</v>
      </c>
      <c r="Y5" s="4" t="s">
        <v>30</v>
      </c>
    </row>
    <row r="6" spans="1:52" s="58" customFormat="1" ht="18" x14ac:dyDescent="0.35">
      <c r="C6" s="116" t="s">
        <v>31</v>
      </c>
      <c r="D6" s="105"/>
      <c r="E6" s="117">
        <f>'Grille '!E5</f>
        <v>42.5</v>
      </c>
      <c r="J6" s="158"/>
      <c r="K6" s="159"/>
      <c r="L6" s="159"/>
      <c r="M6" s="159"/>
      <c r="N6" s="159"/>
      <c r="O6" s="159"/>
      <c r="P6" s="160"/>
      <c r="W6" s="86" t="s">
        <v>32</v>
      </c>
    </row>
    <row r="7" spans="1:52" s="58" customFormat="1" ht="18" x14ac:dyDescent="0.35">
      <c r="C7" s="116" t="s">
        <v>33</v>
      </c>
      <c r="D7" s="105"/>
      <c r="E7" s="118">
        <f>'Grille '!E25</f>
        <v>50.01</v>
      </c>
      <c r="J7" s="158"/>
      <c r="K7" s="159"/>
      <c r="L7" s="159"/>
      <c r="M7" s="159"/>
      <c r="N7" s="159"/>
      <c r="O7" s="159"/>
      <c r="P7" s="160"/>
      <c r="W7" s="25" t="s">
        <v>13</v>
      </c>
      <c r="X7" s="4" t="s">
        <v>14</v>
      </c>
      <c r="Y7" s="4" t="s">
        <v>15</v>
      </c>
      <c r="Z7" s="4" t="s">
        <v>16</v>
      </c>
      <c r="AA7" s="4" t="s">
        <v>17</v>
      </c>
    </row>
    <row r="8" spans="1:52" s="58" customFormat="1" ht="15" thickBot="1" x14ac:dyDescent="0.35">
      <c r="D8" s="64"/>
      <c r="F8" s="58" t="s">
        <v>35</v>
      </c>
      <c r="G8" s="58" t="s">
        <v>36</v>
      </c>
      <c r="J8" s="161"/>
      <c r="K8" s="162"/>
      <c r="L8" s="162"/>
      <c r="M8" s="162"/>
      <c r="N8" s="162"/>
      <c r="O8" s="162"/>
      <c r="P8" s="163"/>
      <c r="W8" s="25" t="s">
        <v>18</v>
      </c>
      <c r="X8" s="4" t="s">
        <v>19</v>
      </c>
      <c r="Y8" s="4" t="s">
        <v>20</v>
      </c>
      <c r="Z8" s="4" t="s">
        <v>21</v>
      </c>
      <c r="AA8" s="4" t="s">
        <v>22</v>
      </c>
    </row>
    <row r="9" spans="1:52" s="1" customFormat="1" ht="19.5" customHeight="1" x14ac:dyDescent="0.3">
      <c r="B9" s="149" t="s">
        <v>9</v>
      </c>
      <c r="C9" s="108" t="str">
        <f>Référentiel!A3</f>
        <v xml:space="preserve">Accueil  </v>
      </c>
      <c r="D9" s="106">
        <f>'Grille '!E6</f>
        <v>7.5</v>
      </c>
      <c r="E9" s="164">
        <f>'Grille '!E6</f>
        <v>7.5</v>
      </c>
      <c r="F9" s="1">
        <f>D9/2</f>
        <v>3.75</v>
      </c>
      <c r="G9" s="1">
        <f>D9/4</f>
        <v>1.875</v>
      </c>
      <c r="W9" s="86" t="s">
        <v>24</v>
      </c>
      <c r="X9" s="4" t="s">
        <v>25</v>
      </c>
      <c r="Y9" s="4" t="s">
        <v>26</v>
      </c>
      <c r="Z9" s="4" t="s">
        <v>27</v>
      </c>
      <c r="AA9" s="58"/>
      <c r="AB9" s="58"/>
    </row>
    <row r="10" spans="1:52" s="4" customFormat="1" ht="16.2" thickBot="1" x14ac:dyDescent="0.35">
      <c r="B10" s="150"/>
      <c r="C10" s="109" t="str">
        <f>Référentiel!A4</f>
        <v>Accueille l'appelant et se présente de façon courtoise</v>
      </c>
      <c r="D10" s="63" t="str">
        <f>'Grille '!E7</f>
        <v>3,75</v>
      </c>
      <c r="E10" s="165"/>
      <c r="H10" s="85">
        <f>(D10/3.75)*100</f>
        <v>100</v>
      </c>
      <c r="W10" s="86" t="s">
        <v>29</v>
      </c>
      <c r="X10" s="58"/>
      <c r="Y10" s="4" t="s">
        <v>30</v>
      </c>
      <c r="Z10" s="58"/>
      <c r="AA10" s="58"/>
      <c r="AB10" s="58"/>
    </row>
    <row r="11" spans="1:52" s="4" customFormat="1" ht="16.2" thickBot="1" x14ac:dyDescent="0.35">
      <c r="B11" s="150"/>
      <c r="C11" s="110" t="str">
        <f>Référentiel!A6</f>
        <v>Identifie l'appelant</v>
      </c>
      <c r="D11" s="107" t="str">
        <f>'Grille '!E8</f>
        <v>3,75</v>
      </c>
      <c r="E11" s="166"/>
      <c r="H11" s="85">
        <f>(D11/3.75)*100</f>
        <v>100</v>
      </c>
      <c r="J11" s="152" t="s">
        <v>64</v>
      </c>
      <c r="K11" s="153"/>
      <c r="L11" s="153"/>
      <c r="M11" s="153"/>
      <c r="N11" s="153"/>
      <c r="O11" s="153"/>
      <c r="P11" s="154"/>
      <c r="W11" s="86" t="s">
        <v>32</v>
      </c>
      <c r="X11" s="58"/>
      <c r="Y11" s="58"/>
      <c r="Z11" s="58"/>
      <c r="AA11" s="58"/>
      <c r="AB11" s="58"/>
    </row>
    <row r="12" spans="1:52" s="1" customFormat="1" ht="18" x14ac:dyDescent="0.3">
      <c r="B12" s="150"/>
      <c r="C12" s="108" t="str">
        <f>Référentiel!A8</f>
        <v>Ecoute active</v>
      </c>
      <c r="D12" s="111">
        <f>'Grille '!E9</f>
        <v>7.5</v>
      </c>
      <c r="E12" s="164">
        <f>'Grille '!E9</f>
        <v>7.5</v>
      </c>
      <c r="F12" s="1">
        <f>D12/2</f>
        <v>3.75</v>
      </c>
      <c r="G12" s="1">
        <f>D12/4</f>
        <v>1.875</v>
      </c>
      <c r="J12" s="101" t="s">
        <v>42</v>
      </c>
      <c r="K12" s="102" t="s">
        <v>43</v>
      </c>
      <c r="L12" s="102" t="s">
        <v>44</v>
      </c>
      <c r="M12" s="102" t="s">
        <v>45</v>
      </c>
      <c r="N12" s="102" t="s">
        <v>46</v>
      </c>
      <c r="O12" s="102" t="s">
        <v>47</v>
      </c>
      <c r="P12" s="103" t="s">
        <v>48</v>
      </c>
      <c r="W12" s="86" t="s">
        <v>34</v>
      </c>
      <c r="X12" s="58"/>
      <c r="Y12" s="58"/>
      <c r="Z12" s="58"/>
      <c r="AA12" s="58"/>
      <c r="AB12" s="58"/>
    </row>
    <row r="13" spans="1:52" s="4" customFormat="1" ht="15.6" x14ac:dyDescent="0.3">
      <c r="B13" s="150"/>
      <c r="C13" s="109" t="str">
        <f>Référentiel!A9</f>
        <v>S’assure de la bonne compréhension du besoin de l'appelant</v>
      </c>
      <c r="D13" s="63" t="str">
        <f>'Grille '!E10</f>
        <v>1,5</v>
      </c>
      <c r="E13" s="165"/>
      <c r="H13" s="85">
        <f>(D13/3)*100</f>
        <v>50</v>
      </c>
      <c r="J13" s="65">
        <f>'Résultats 1'!J13</f>
        <v>0</v>
      </c>
      <c r="K13" s="65">
        <f>'Résultats 1'!K13</f>
        <v>0</v>
      </c>
      <c r="L13" s="65">
        <f>'Résultats 1'!L13</f>
        <v>0</v>
      </c>
      <c r="M13" s="65">
        <f>'Résultats 1'!M13</f>
        <v>0</v>
      </c>
      <c r="N13" s="65">
        <f>'Résultats 1'!N13</f>
        <v>0</v>
      </c>
      <c r="O13" s="65">
        <f>'Résultats 1'!O13</f>
        <v>0</v>
      </c>
      <c r="P13" s="121">
        <f>'Résultats 1'!P13</f>
        <v>0</v>
      </c>
      <c r="W13" s="86" t="s">
        <v>37</v>
      </c>
      <c r="X13" s="58"/>
      <c r="Y13" s="58"/>
      <c r="Z13" s="58"/>
      <c r="AA13" s="58"/>
      <c r="AB13" s="58"/>
    </row>
    <row r="14" spans="1:52" s="4" customFormat="1" ht="15.6" x14ac:dyDescent="0.3">
      <c r="B14" s="150"/>
      <c r="C14" s="109" t="str">
        <f>Référentiel!A11</f>
        <v>Fait répéter uniquement si c'est utile</v>
      </c>
      <c r="D14" s="63" t="str">
        <f>'Grille '!E11</f>
        <v>3</v>
      </c>
      <c r="E14" s="165"/>
      <c r="H14" s="85">
        <f t="shared" ref="H14:H17" si="0">(D14/3)*100</f>
        <v>100</v>
      </c>
      <c r="J14" s="65">
        <f>'Résultats 1'!J14</f>
        <v>0</v>
      </c>
      <c r="K14" s="65">
        <f>'Résultats 1'!K14</f>
        <v>0</v>
      </c>
      <c r="L14" s="65">
        <f>'Résultats 1'!L14</f>
        <v>0</v>
      </c>
      <c r="M14" s="65">
        <f>'Résultats 1'!M14</f>
        <v>0</v>
      </c>
      <c r="N14" s="65">
        <f>'Résultats 1'!N14</f>
        <v>0</v>
      </c>
      <c r="O14" s="65">
        <f>'Résultats 1'!O14</f>
        <v>0</v>
      </c>
      <c r="P14" s="121">
        <f>'Résultats 1'!P14</f>
        <v>0</v>
      </c>
      <c r="W14" s="86" t="s">
        <v>38</v>
      </c>
      <c r="X14" s="1"/>
      <c r="Y14" s="1"/>
      <c r="Z14" s="1"/>
      <c r="AA14" s="1"/>
      <c r="AB14" s="1"/>
    </row>
    <row r="15" spans="1:52" s="4" customFormat="1" ht="15.6" x14ac:dyDescent="0.3">
      <c r="B15" s="150"/>
      <c r="C15" s="109" t="str">
        <f>Référentiel!A13</f>
        <v>Laisse s'exprimer l'appelant sans l'interrompre</v>
      </c>
      <c r="D15" s="63" t="str">
        <f>'Grille '!E12</f>
        <v>0</v>
      </c>
      <c r="E15" s="165"/>
      <c r="H15" s="85">
        <f t="shared" si="0"/>
        <v>0</v>
      </c>
      <c r="J15" s="65">
        <f>'Résultats 1'!J15</f>
        <v>0</v>
      </c>
      <c r="K15" s="65">
        <f>'Résultats 1'!K15</f>
        <v>0</v>
      </c>
      <c r="L15" s="65">
        <f>'Résultats 1'!L15</f>
        <v>0</v>
      </c>
      <c r="M15" s="65">
        <f>'Résultats 1'!M15</f>
        <v>0</v>
      </c>
      <c r="N15" s="65">
        <f>'Résultats 1'!N15</f>
        <v>0</v>
      </c>
      <c r="O15" s="65">
        <f>'Résultats 1'!O15</f>
        <v>0</v>
      </c>
      <c r="P15" s="121">
        <f>'Résultats 1'!P15</f>
        <v>0</v>
      </c>
      <c r="W15" s="86" t="s">
        <v>39</v>
      </c>
    </row>
    <row r="16" spans="1:52" s="4" customFormat="1" ht="15.6" x14ac:dyDescent="0.3">
      <c r="B16" s="150"/>
      <c r="C16" s="109" t="str">
        <f>Référentiel!A15</f>
        <v>Participe de manière active à la conversation</v>
      </c>
      <c r="D16" s="63" t="str">
        <f>'Grille '!E13</f>
        <v>0</v>
      </c>
      <c r="E16" s="165"/>
      <c r="H16" s="85">
        <f t="shared" si="0"/>
        <v>0</v>
      </c>
      <c r="J16" s="65">
        <f>'Résultats 1'!J16</f>
        <v>0</v>
      </c>
      <c r="K16" s="65">
        <f>'Résultats 1'!K16</f>
        <v>0</v>
      </c>
      <c r="L16" s="65">
        <f>'Résultats 1'!L16</f>
        <v>0</v>
      </c>
      <c r="M16" s="65">
        <f>'Résultats 1'!M16</f>
        <v>0</v>
      </c>
      <c r="N16" s="65">
        <f>'Résultats 1'!N16</f>
        <v>0</v>
      </c>
      <c r="O16" s="65">
        <f>'Résultats 1'!O16</f>
        <v>0</v>
      </c>
      <c r="P16" s="121">
        <f>'Résultats 1'!P16</f>
        <v>0</v>
      </c>
      <c r="W16" s="86" t="s">
        <v>41</v>
      </c>
    </row>
    <row r="17" spans="2:28" s="4" customFormat="1" ht="16.2" thickBot="1" x14ac:dyDescent="0.35">
      <c r="B17" s="150"/>
      <c r="C17" s="110" t="str">
        <f>Référentiel!A17</f>
        <v>Neutralise les bruits parasites</v>
      </c>
      <c r="D17" s="107" t="str">
        <f>'Grille '!E14</f>
        <v>3</v>
      </c>
      <c r="E17" s="166"/>
      <c r="H17" s="85">
        <f t="shared" si="0"/>
        <v>100</v>
      </c>
      <c r="J17" s="65">
        <f>'Résultats 1'!J17</f>
        <v>0</v>
      </c>
      <c r="K17" s="65">
        <f>'Résultats 1'!K17</f>
        <v>0</v>
      </c>
      <c r="L17" s="65">
        <f>'Résultats 1'!L17</f>
        <v>0</v>
      </c>
      <c r="M17" s="65">
        <f>'Résultats 1'!M17</f>
        <v>0</v>
      </c>
      <c r="N17" s="65">
        <f>'Résultats 1'!N17</f>
        <v>0</v>
      </c>
      <c r="O17" s="65">
        <f>'Résultats 1'!O17</f>
        <v>0</v>
      </c>
      <c r="P17" s="121">
        <f>'Résultats 1'!P17</f>
        <v>0</v>
      </c>
      <c r="W17" s="87" t="s">
        <v>49</v>
      </c>
      <c r="X17" s="1"/>
      <c r="Y17" s="1"/>
      <c r="Z17" s="1"/>
      <c r="AA17" s="1"/>
      <c r="AB17" s="1"/>
    </row>
    <row r="18" spans="2:28" s="4" customFormat="1" ht="18" x14ac:dyDescent="0.3">
      <c r="B18" s="150"/>
      <c r="C18" s="108" t="str">
        <f>Référentiel!A19</f>
        <v>Proposer et négocier  / Non applicable si transfert d'appel</v>
      </c>
      <c r="D18" s="111" t="str">
        <f>'Grille '!E16</f>
        <v>5</v>
      </c>
      <c r="E18" s="164" t="str">
        <f>'Grille '!E16</f>
        <v>5</v>
      </c>
      <c r="F18" s="4">
        <f>D18/2</f>
        <v>2.5</v>
      </c>
      <c r="G18" s="4">
        <f>D18/4</f>
        <v>1.25</v>
      </c>
      <c r="H18" s="85"/>
      <c r="J18" s="65">
        <f>'Résultats 1'!J18</f>
        <v>0</v>
      </c>
      <c r="K18" s="65">
        <f>'Résultats 1'!K18</f>
        <v>0</v>
      </c>
      <c r="L18" s="65">
        <f>'Résultats 1'!L18</f>
        <v>0</v>
      </c>
      <c r="M18" s="65">
        <f>'Résultats 1'!M18</f>
        <v>0</v>
      </c>
      <c r="N18" s="65">
        <f>'Résultats 1'!N18</f>
        <v>0</v>
      </c>
      <c r="O18" s="65">
        <f>'Résultats 1'!O18</f>
        <v>0</v>
      </c>
      <c r="P18" s="121">
        <f>'Résultats 1'!P18</f>
        <v>0</v>
      </c>
      <c r="W18" s="86" t="s">
        <v>50</v>
      </c>
    </row>
    <row r="19" spans="2:28" s="4" customFormat="1" ht="15.6" x14ac:dyDescent="0.3">
      <c r="B19" s="150"/>
      <c r="C19" s="109" t="str">
        <f>Référentiel!A20</f>
        <v>Transmet l'information complète et exacte  à l'appelant conformément aux règles et procédures</v>
      </c>
      <c r="D19" s="63" t="str">
        <f>'Grille '!E17</f>
        <v>5</v>
      </c>
      <c r="E19" s="165"/>
      <c r="H19" s="85">
        <f>(D19/5)*100</f>
        <v>100</v>
      </c>
      <c r="J19" s="65">
        <f>'Résultats 1'!J19</f>
        <v>0</v>
      </c>
      <c r="K19" s="65">
        <f>'Résultats 1'!K19</f>
        <v>0</v>
      </c>
      <c r="L19" s="65">
        <f>'Résultats 1'!L19</f>
        <v>0</v>
      </c>
      <c r="M19" s="65">
        <f>'Résultats 1'!M19</f>
        <v>0</v>
      </c>
      <c r="N19" s="65">
        <f>'Résultats 1'!N19</f>
        <v>0</v>
      </c>
      <c r="O19" s="65">
        <f>'Résultats 1'!O19</f>
        <v>0</v>
      </c>
      <c r="P19" s="121">
        <f>'Résultats 1'!P19</f>
        <v>0</v>
      </c>
      <c r="W19" s="86" t="s">
        <v>51</v>
      </c>
    </row>
    <row r="20" spans="2:28" s="4" customFormat="1" ht="15.6" x14ac:dyDescent="0.3">
      <c r="B20" s="150"/>
      <c r="C20" s="109" t="str">
        <f>Référentiel!A22</f>
        <v>Sait expliquer le ou les choix proposés en les  traduisant en avantages pour l'appelant</v>
      </c>
      <c r="D20" s="63" t="str">
        <f>'Grille '!E18</f>
        <v>5</v>
      </c>
      <c r="E20" s="165"/>
      <c r="H20" s="85">
        <f t="shared" ref="H20:H21" si="1">(D20/5)*100</f>
        <v>100</v>
      </c>
      <c r="J20" s="65">
        <f>'Résultats 1'!J20</f>
        <v>0</v>
      </c>
      <c r="K20" s="65">
        <f>'Résultats 1'!K20</f>
        <v>0</v>
      </c>
      <c r="L20" s="65">
        <f>'Résultats 1'!L20</f>
        <v>0</v>
      </c>
      <c r="M20" s="65">
        <f>'Résultats 1'!M20</f>
        <v>0</v>
      </c>
      <c r="N20" s="65">
        <f>'Résultats 1'!N20</f>
        <v>0</v>
      </c>
      <c r="O20" s="65">
        <f>'Résultats 1'!O20</f>
        <v>0</v>
      </c>
      <c r="P20" s="121">
        <f>'Résultats 1'!P20</f>
        <v>0</v>
      </c>
      <c r="W20" s="86" t="s">
        <v>52</v>
      </c>
    </row>
    <row r="21" spans="2:28" s="4" customFormat="1" ht="16.2" thickBot="1" x14ac:dyDescent="0.35">
      <c r="B21" s="150"/>
      <c r="C21" s="110" t="str">
        <f>Référentiel!A24</f>
        <v xml:space="preserve">Propose des options répondant au besoin de l'appelant </v>
      </c>
      <c r="D21" s="107" t="str">
        <f>'Grille '!E19</f>
        <v>5</v>
      </c>
      <c r="E21" s="166"/>
      <c r="H21" s="85">
        <f t="shared" si="1"/>
        <v>100</v>
      </c>
      <c r="J21" s="65">
        <f>'Résultats 1'!J21</f>
        <v>0</v>
      </c>
      <c r="K21" s="65">
        <f>'Résultats 1'!K21</f>
        <v>0</v>
      </c>
      <c r="L21" s="65">
        <f>'Résultats 1'!L21</f>
        <v>0</v>
      </c>
      <c r="M21" s="65">
        <f>'Résultats 1'!M21</f>
        <v>0</v>
      </c>
      <c r="N21" s="65">
        <f>'Résultats 1'!N21</f>
        <v>0</v>
      </c>
      <c r="O21" s="65">
        <f>'Résultats 1'!O21</f>
        <v>0</v>
      </c>
      <c r="P21" s="121">
        <f>'Résultats 1'!P21</f>
        <v>0</v>
      </c>
      <c r="W21" s="86" t="s">
        <v>53</v>
      </c>
    </row>
    <row r="22" spans="2:28" s="4" customFormat="1" ht="18" x14ac:dyDescent="0.3">
      <c r="B22" s="150"/>
      <c r="C22" s="108" t="str">
        <f>Référentiel!A26</f>
        <v>Transfert de l'appel / Non applicable si pas de transfert</v>
      </c>
      <c r="D22" s="111" t="str">
        <f>'Grille '!E20</f>
        <v>5</v>
      </c>
      <c r="E22" s="164" t="str">
        <f>'Grille '!E20</f>
        <v>5</v>
      </c>
      <c r="F22" s="4">
        <f>D22/2</f>
        <v>2.5</v>
      </c>
      <c r="G22" s="4">
        <f>D22/4</f>
        <v>1.25</v>
      </c>
      <c r="H22" s="85"/>
      <c r="J22" s="65">
        <f>'Résultats 1'!J22</f>
        <v>0</v>
      </c>
      <c r="K22" s="65">
        <f>'Résultats 1'!K22</f>
        <v>0</v>
      </c>
      <c r="L22" s="65">
        <f>'Résultats 1'!L22</f>
        <v>0</v>
      </c>
      <c r="M22" s="65">
        <f>'Résultats 1'!M22</f>
        <v>0</v>
      </c>
      <c r="N22" s="65">
        <f>'Résultats 1'!N22</f>
        <v>0</v>
      </c>
      <c r="O22" s="65">
        <f>'Résultats 1'!O22</f>
        <v>0</v>
      </c>
      <c r="P22" s="121">
        <f>'Résultats 1'!P22</f>
        <v>0</v>
      </c>
      <c r="W22" s="25" t="s">
        <v>54</v>
      </c>
    </row>
    <row r="23" spans="2:28" s="4" customFormat="1" ht="15" thickBot="1" x14ac:dyDescent="0.35">
      <c r="B23" s="150"/>
      <c r="C23" s="110" t="str">
        <f>Référentiel!A27</f>
        <v>Transfère l'appel après avoir validé les informations nécessaires</v>
      </c>
      <c r="D23" s="107" t="str">
        <f>'Grille '!E20</f>
        <v>5</v>
      </c>
      <c r="E23" s="166"/>
      <c r="H23" s="85">
        <f>(D23/5)*100</f>
        <v>100</v>
      </c>
      <c r="J23" s="65">
        <f>'Résultats 1'!J23</f>
        <v>0</v>
      </c>
      <c r="K23" s="65">
        <f>'Résultats 1'!K23</f>
        <v>0</v>
      </c>
      <c r="L23" s="65">
        <f>'Résultats 1'!L23</f>
        <v>0</v>
      </c>
      <c r="M23" s="65">
        <f>'Résultats 1'!M23</f>
        <v>0</v>
      </c>
      <c r="N23" s="65">
        <f>'Résultats 1'!N23</f>
        <v>0</v>
      </c>
      <c r="O23" s="65">
        <f>'Résultats 1'!O23</f>
        <v>0</v>
      </c>
      <c r="P23" s="121">
        <f>'Résultats 1'!P23</f>
        <v>0</v>
      </c>
      <c r="W23" s="25" t="s">
        <v>55</v>
      </c>
    </row>
    <row r="24" spans="2:28" s="1" customFormat="1" ht="18" x14ac:dyDescent="0.3">
      <c r="B24" s="150"/>
      <c r="C24" s="108" t="str">
        <f>Référentiel!A29</f>
        <v>Résumé et conclusion</v>
      </c>
      <c r="D24" s="111">
        <f>'Grille '!E21</f>
        <v>7.5</v>
      </c>
      <c r="E24" s="164">
        <f>'Grille '!E21</f>
        <v>7.5</v>
      </c>
      <c r="F24" s="1">
        <f>D24/2</f>
        <v>3.75</v>
      </c>
      <c r="G24" s="1">
        <f>D24/4</f>
        <v>1.875</v>
      </c>
      <c r="H24" s="99"/>
      <c r="J24" s="65">
        <f>'Résultats 1'!J24</f>
        <v>0</v>
      </c>
      <c r="K24" s="65">
        <f>'Résultats 1'!K24</f>
        <v>0</v>
      </c>
      <c r="L24" s="65">
        <f>'Résultats 1'!L24</f>
        <v>0</v>
      </c>
      <c r="M24" s="65">
        <f>'Résultats 1'!M24</f>
        <v>0</v>
      </c>
      <c r="N24" s="65">
        <f>'Résultats 1'!N24</f>
        <v>0</v>
      </c>
      <c r="O24" s="65">
        <f>'Résultats 1'!O24</f>
        <v>0</v>
      </c>
      <c r="P24" s="121">
        <f>'Résultats 1'!P24</f>
        <v>0</v>
      </c>
      <c r="W24" s="25" t="s">
        <v>56</v>
      </c>
      <c r="X24" s="4"/>
      <c r="Y24" s="4"/>
      <c r="Z24" s="4"/>
      <c r="AA24" s="4"/>
      <c r="AB24" s="4"/>
    </row>
    <row r="25" spans="2:28" s="4" customFormat="1" ht="15.6" x14ac:dyDescent="0.3">
      <c r="B25" s="150"/>
      <c r="C25" s="109" t="str">
        <f>Référentiel!A30</f>
        <v>Résume les éléments clés de la conversation / Non applicable si Transfert</v>
      </c>
      <c r="D25" s="63" t="str">
        <f>'Grille '!E22</f>
        <v>2,5</v>
      </c>
      <c r="E25" s="165"/>
      <c r="H25" s="85">
        <f>(D25/2.5)*100</f>
        <v>100</v>
      </c>
      <c r="J25" s="65">
        <f>'Résultats 1'!J25</f>
        <v>0</v>
      </c>
      <c r="K25" s="65">
        <f>'Résultats 1'!K25</f>
        <v>0</v>
      </c>
      <c r="L25" s="65">
        <f>'Résultats 1'!L25</f>
        <v>0</v>
      </c>
      <c r="M25" s="65">
        <f>'Résultats 1'!M25</f>
        <v>0</v>
      </c>
      <c r="N25" s="65">
        <f>'Résultats 1'!N25</f>
        <v>0</v>
      </c>
      <c r="O25" s="65">
        <f>'Résultats 1'!O25</f>
        <v>0</v>
      </c>
      <c r="P25" s="121">
        <f>'Résultats 1'!P25</f>
        <v>0</v>
      </c>
      <c r="W25" s="86" t="s">
        <v>57</v>
      </c>
    </row>
    <row r="26" spans="2:28" s="4" customFormat="1" ht="15.6" x14ac:dyDescent="0.3">
      <c r="B26" s="150"/>
      <c r="C26" s="109" t="str">
        <f>Référentiel!A32</f>
        <v>S'assure d'avoir répondu à toutes les attentes de l'appelant / Non applicable si Transfert</v>
      </c>
      <c r="D26" s="63" t="str">
        <f>'Grille '!E23</f>
        <v>2,5</v>
      </c>
      <c r="E26" s="165"/>
      <c r="H26" s="85">
        <f t="shared" ref="H26:H27" si="2">(D26/2.5)*100</f>
        <v>100</v>
      </c>
      <c r="J26" s="65">
        <f>'Résultats 1'!J26</f>
        <v>0</v>
      </c>
      <c r="K26" s="65">
        <f>'Résultats 1'!K26</f>
        <v>0</v>
      </c>
      <c r="L26" s="65">
        <f>'Résultats 1'!L26</f>
        <v>0</v>
      </c>
      <c r="M26" s="65">
        <f>'Résultats 1'!M26</f>
        <v>0</v>
      </c>
      <c r="N26" s="65">
        <f>'Résultats 1'!N26</f>
        <v>0</v>
      </c>
      <c r="O26" s="65">
        <f>'Résultats 1'!O26</f>
        <v>0</v>
      </c>
      <c r="P26" s="121">
        <f>'Résultats 1'!P26</f>
        <v>0</v>
      </c>
      <c r="W26" s="86" t="s">
        <v>58</v>
      </c>
    </row>
    <row r="27" spans="2:28" s="4" customFormat="1" ht="16.2" thickBot="1" x14ac:dyDescent="0.35">
      <c r="B27" s="151"/>
      <c r="C27" s="110" t="str">
        <f>Référentiel!A34</f>
        <v>Prend congé de façon courtoise</v>
      </c>
      <c r="D27" s="107" t="str">
        <f>'Grille '!E24</f>
        <v>2,5</v>
      </c>
      <c r="E27" s="166"/>
      <c r="H27" s="85">
        <f t="shared" si="2"/>
        <v>100</v>
      </c>
      <c r="J27" s="65">
        <f>'Résultats 1'!J27</f>
        <v>0</v>
      </c>
      <c r="K27" s="65">
        <f>'Résultats 1'!K27</f>
        <v>0</v>
      </c>
      <c r="L27" s="65">
        <f>'Résultats 1'!L27</f>
        <v>0</v>
      </c>
      <c r="M27" s="65">
        <f>'Résultats 1'!M27</f>
        <v>0</v>
      </c>
      <c r="N27" s="65">
        <f>'Résultats 1'!N27</f>
        <v>0</v>
      </c>
      <c r="O27" s="65">
        <f>'Résultats 1'!O27</f>
        <v>0</v>
      </c>
      <c r="P27" s="121">
        <f>'Résultats 1'!P27</f>
        <v>0</v>
      </c>
      <c r="W27" s="86" t="s">
        <v>59</v>
      </c>
    </row>
    <row r="28" spans="2:28" s="4" customFormat="1" ht="18.600000000000001" thickBot="1" x14ac:dyDescent="0.35">
      <c r="B28" s="84"/>
      <c r="D28" s="63"/>
      <c r="E28" s="104"/>
      <c r="H28" s="85"/>
      <c r="J28" s="65">
        <f>'Résultats 1'!J28</f>
        <v>0</v>
      </c>
      <c r="K28" s="65">
        <f>'Résultats 1'!K28</f>
        <v>0</v>
      </c>
      <c r="L28" s="65">
        <f>'Résultats 1'!L28</f>
        <v>0</v>
      </c>
      <c r="M28" s="65">
        <f>'Résultats 1'!M28</f>
        <v>0</v>
      </c>
      <c r="N28" s="65">
        <f>'Résultats 1'!N28</f>
        <v>0</v>
      </c>
      <c r="O28" s="65">
        <f>'Résultats 1'!O28</f>
        <v>0</v>
      </c>
      <c r="P28" s="121">
        <f>'Résultats 1'!P28</f>
        <v>0</v>
      </c>
      <c r="W28" s="25" t="s">
        <v>60</v>
      </c>
    </row>
    <row r="29" spans="2:28" s="4" customFormat="1" ht="18.600000000000001" thickBot="1" x14ac:dyDescent="0.35">
      <c r="B29" s="149" t="s">
        <v>33</v>
      </c>
      <c r="C29" s="108" t="str">
        <f>Référentiel!A39</f>
        <v>Énergie positive</v>
      </c>
      <c r="D29" s="111">
        <f>'Grille '!E26</f>
        <v>18</v>
      </c>
      <c r="E29" s="164">
        <f>'Grille '!E26</f>
        <v>18</v>
      </c>
      <c r="F29" s="4">
        <f>D29/2</f>
        <v>9</v>
      </c>
      <c r="G29" s="4">
        <f>D29/4</f>
        <v>4.5</v>
      </c>
      <c r="H29" s="85"/>
      <c r="J29" s="66">
        <f>'Résultats 1'!J29</f>
        <v>0</v>
      </c>
      <c r="K29" s="66">
        <f>'Résultats 1'!K29</f>
        <v>0</v>
      </c>
      <c r="L29" s="66">
        <f>'Résultats 1'!L29</f>
        <v>0</v>
      </c>
      <c r="M29" s="66">
        <f>'Résultats 1'!M29</f>
        <v>0</v>
      </c>
      <c r="N29" s="66">
        <f>'Résultats 1'!N29</f>
        <v>0</v>
      </c>
      <c r="O29" s="66">
        <f>'Résultats 1'!O29</f>
        <v>0</v>
      </c>
      <c r="P29" s="122">
        <f>'Résultats 1'!P29</f>
        <v>0</v>
      </c>
      <c r="W29" s="86" t="s">
        <v>61</v>
      </c>
      <c r="X29" s="1"/>
      <c r="Y29" s="1"/>
      <c r="Z29" s="1"/>
      <c r="AA29" s="1"/>
      <c r="AB29" s="1"/>
    </row>
    <row r="30" spans="2:28" s="4" customFormat="1" ht="15.6" x14ac:dyDescent="0.3">
      <c r="B30" s="150"/>
      <c r="C30" s="109" t="str">
        <f>Référentiel!A40</f>
        <v>Démontre la volonté d'aider</v>
      </c>
      <c r="D30" s="63" t="str">
        <f>'Grille '!E27</f>
        <v>4,5</v>
      </c>
      <c r="E30" s="165"/>
      <c r="H30" s="85">
        <f>(D30/4.5)*100</f>
        <v>100</v>
      </c>
      <c r="W30" s="86" t="s">
        <v>62</v>
      </c>
    </row>
    <row r="31" spans="2:28" s="4" customFormat="1" ht="15" thickBot="1" x14ac:dyDescent="0.35">
      <c r="B31" s="150"/>
      <c r="C31" s="109" t="str">
        <f>Référentiel!A42</f>
        <v>Fait preuve de dynamisme</v>
      </c>
      <c r="D31" s="63" t="str">
        <f>'Grille '!E28</f>
        <v>4,5</v>
      </c>
      <c r="E31" s="165"/>
      <c r="H31" s="85">
        <f t="shared" ref="H31:H38" si="3">(D31/4.5)*100</f>
        <v>100</v>
      </c>
      <c r="W31" s="25" t="s">
        <v>63</v>
      </c>
    </row>
    <row r="32" spans="2:28" s="4" customFormat="1" ht="16.2" thickBot="1" x14ac:dyDescent="0.35">
      <c r="B32" s="150"/>
      <c r="C32" s="109" t="str">
        <f>Référentiel!A44</f>
        <v>Conserve un discours positif/crée un climat de confiance</v>
      </c>
      <c r="D32" s="63" t="str">
        <f>'Grille '!E29</f>
        <v>4,5</v>
      </c>
      <c r="E32" s="165"/>
      <c r="H32" s="85">
        <f t="shared" si="3"/>
        <v>100</v>
      </c>
      <c r="J32" s="152" t="s">
        <v>65</v>
      </c>
      <c r="K32" s="153"/>
      <c r="L32" s="153"/>
      <c r="M32" s="153"/>
      <c r="N32" s="153"/>
      <c r="O32" s="153"/>
      <c r="P32" s="154"/>
    </row>
    <row r="33" spans="2:16" s="1" customFormat="1" ht="15" thickBot="1" x14ac:dyDescent="0.35">
      <c r="B33" s="150"/>
      <c r="C33" s="110" t="str">
        <f>Référentiel!A46</f>
        <v>Utilise un débit et un ton approprié/sourire dans la voix (DIVAS)</v>
      </c>
      <c r="D33" s="107" t="str">
        <f>'Grille '!E30</f>
        <v>4,5</v>
      </c>
      <c r="E33" s="166"/>
      <c r="H33" s="85">
        <f t="shared" si="3"/>
        <v>100</v>
      </c>
      <c r="J33" s="101" t="s">
        <v>42</v>
      </c>
      <c r="K33" s="102" t="s">
        <v>43</v>
      </c>
      <c r="L33" s="102" t="s">
        <v>44</v>
      </c>
      <c r="M33" s="102" t="s">
        <v>45</v>
      </c>
      <c r="N33" s="102" t="s">
        <v>46</v>
      </c>
      <c r="O33" s="102" t="s">
        <v>47</v>
      </c>
      <c r="P33" s="103" t="s">
        <v>48</v>
      </c>
    </row>
    <row r="34" spans="2:16" s="4" customFormat="1" ht="18" x14ac:dyDescent="0.3">
      <c r="B34" s="150"/>
      <c r="C34" s="108" t="str">
        <f>Référentiel!A48</f>
        <v>Qualité du discours</v>
      </c>
      <c r="D34" s="111">
        <f>'Grille '!E31</f>
        <v>18</v>
      </c>
      <c r="E34" s="164">
        <f>'Grille '!E31</f>
        <v>18</v>
      </c>
      <c r="F34" s="4">
        <f>D34/2</f>
        <v>9</v>
      </c>
      <c r="G34" s="4">
        <f>D34/4</f>
        <v>4.5</v>
      </c>
      <c r="H34" s="85"/>
      <c r="J34" s="65"/>
      <c r="K34" s="10"/>
      <c r="L34" s="10"/>
      <c r="M34" s="10"/>
      <c r="N34" s="10"/>
      <c r="O34" s="10"/>
      <c r="P34" s="76"/>
    </row>
    <row r="35" spans="2:16" s="4" customFormat="1" x14ac:dyDescent="0.3">
      <c r="B35" s="150"/>
      <c r="C35" s="109" t="str">
        <f>Référentiel!A49</f>
        <v>Utilise un niveau de langage professionnel et un vocabulaire approprié</v>
      </c>
      <c r="D35" s="63" t="str">
        <f>'Grille '!E32</f>
        <v>4,5</v>
      </c>
      <c r="E35" s="165"/>
      <c r="H35" s="85">
        <f t="shared" si="3"/>
        <v>100</v>
      </c>
      <c r="J35" s="65"/>
      <c r="K35" s="10"/>
      <c r="L35" s="10"/>
      <c r="M35" s="10"/>
      <c r="N35" s="10"/>
      <c r="O35" s="10"/>
      <c r="P35" s="76"/>
    </row>
    <row r="36" spans="2:16" s="1" customFormat="1" x14ac:dyDescent="0.3">
      <c r="B36" s="150"/>
      <c r="C36" s="109" t="str">
        <f>Référentiel!A51</f>
        <v>Utilise un discours cohérent, concis et précis</v>
      </c>
      <c r="D36" s="63" t="str">
        <f>'Grille '!E33</f>
        <v>4,5</v>
      </c>
      <c r="E36" s="165"/>
      <c r="H36" s="85">
        <f t="shared" si="3"/>
        <v>100</v>
      </c>
      <c r="J36" s="65"/>
      <c r="K36" s="10"/>
      <c r="L36" s="10"/>
      <c r="M36" s="10"/>
      <c r="N36" s="10"/>
      <c r="O36" s="10"/>
      <c r="P36" s="76"/>
    </row>
    <row r="37" spans="2:16" s="4" customFormat="1" x14ac:dyDescent="0.3">
      <c r="B37" s="150"/>
      <c r="C37" s="109" t="str">
        <f>Référentiel!A53</f>
        <v>Fait preuve d’empathie</v>
      </c>
      <c r="D37" s="63" t="str">
        <f>'Grille '!E34</f>
        <v>4,5</v>
      </c>
      <c r="E37" s="165"/>
      <c r="H37" s="85">
        <f t="shared" si="3"/>
        <v>100</v>
      </c>
      <c r="J37" s="65"/>
      <c r="K37" s="10"/>
      <c r="L37" s="10"/>
      <c r="M37" s="10"/>
      <c r="N37" s="10"/>
      <c r="O37" s="10"/>
      <c r="P37" s="76"/>
    </row>
    <row r="38" spans="2:16" s="1" customFormat="1" ht="15" thickBot="1" x14ac:dyDescent="0.35">
      <c r="B38" s="150"/>
      <c r="C38" s="110" t="str">
        <f>Référentiel!A55</f>
        <v>Utilise les règles de courtoisie habituelles et fait preuve de tact et de diplomatie</v>
      </c>
      <c r="D38" s="107" t="str">
        <f>'Grille '!E35</f>
        <v>4,5</v>
      </c>
      <c r="E38" s="166"/>
      <c r="H38" s="85">
        <f t="shared" si="3"/>
        <v>100</v>
      </c>
      <c r="J38" s="65"/>
      <c r="K38" s="10"/>
      <c r="L38" s="10"/>
      <c r="M38" s="10"/>
      <c r="N38" s="10"/>
      <c r="O38" s="10"/>
      <c r="P38" s="76"/>
    </row>
    <row r="39" spans="2:16" s="4" customFormat="1" ht="18" x14ac:dyDescent="0.3">
      <c r="B39" s="150"/>
      <c r="C39" s="108" t="str">
        <f>Référentiel!A57</f>
        <v xml:space="preserve">Efficacité de l'appel </v>
      </c>
      <c r="D39" s="112">
        <f>'Grille '!E36</f>
        <v>14.01</v>
      </c>
      <c r="E39" s="167">
        <f>'Grille '!E36</f>
        <v>14.01</v>
      </c>
      <c r="F39" s="85">
        <f>D39/2</f>
        <v>7.0049999999999999</v>
      </c>
      <c r="G39" s="85">
        <f>D39/4</f>
        <v>3.5024999999999999</v>
      </c>
      <c r="H39" s="85"/>
      <c r="J39" s="65"/>
      <c r="K39" s="10"/>
      <c r="L39" s="10"/>
      <c r="M39" s="10"/>
      <c r="N39" s="10"/>
      <c r="O39" s="10"/>
      <c r="P39" s="76"/>
    </row>
    <row r="40" spans="2:16" s="4" customFormat="1" x14ac:dyDescent="0.3">
      <c r="B40" s="150"/>
      <c r="C40" s="109" t="str">
        <f>Référentiel!A58</f>
        <v>Structure son appel de façon à en maximiser l’efficacité</v>
      </c>
      <c r="D40" s="63" t="str">
        <f>'Grille 1'!E37</f>
        <v>0</v>
      </c>
      <c r="E40" s="168"/>
      <c r="H40" s="85">
        <f>(D40/4.67)*100</f>
        <v>0</v>
      </c>
      <c r="J40" s="65"/>
      <c r="K40" s="10"/>
      <c r="L40" s="10"/>
      <c r="M40" s="10"/>
      <c r="N40" s="10"/>
      <c r="O40" s="10"/>
      <c r="P40" s="76"/>
    </row>
    <row r="41" spans="2:16" s="4" customFormat="1" x14ac:dyDescent="0.3">
      <c r="B41" s="150"/>
      <c r="C41" s="109" t="str">
        <f>Référentiel!A60</f>
        <v>Utilise la mise en attente de façon adéquate / Non applicable si pas de mise en attente</v>
      </c>
      <c r="D41" s="63" t="str">
        <f>'Grille '!E38</f>
        <v>4,67</v>
      </c>
      <c r="E41" s="168"/>
      <c r="H41" s="85">
        <f t="shared" ref="H41:H42" si="4">(D41/4.67)*100</f>
        <v>100</v>
      </c>
      <c r="J41" s="65"/>
      <c r="K41" s="10"/>
      <c r="L41" s="10"/>
      <c r="M41" s="10"/>
      <c r="N41" s="10"/>
      <c r="O41" s="10"/>
      <c r="P41" s="76"/>
    </row>
    <row r="42" spans="2:16" ht="15" thickBot="1" x14ac:dyDescent="0.35">
      <c r="B42" s="151"/>
      <c r="C42" s="110" t="str">
        <f>Référentiel!A62</f>
        <v>Utilise le rappel de façon adéquate / Non applicable si pas de rappel</v>
      </c>
      <c r="D42" s="107" t="str">
        <f>'Grille '!E39</f>
        <v>4,67</v>
      </c>
      <c r="E42" s="169"/>
      <c r="H42" s="85">
        <f t="shared" si="4"/>
        <v>100</v>
      </c>
      <c r="J42" s="65"/>
      <c r="K42" s="10"/>
      <c r="L42" s="10"/>
      <c r="M42" s="10"/>
      <c r="N42" s="10"/>
      <c r="O42" s="10"/>
      <c r="P42" s="76"/>
    </row>
    <row r="43" spans="2:16" s="58" customFormat="1" ht="18" x14ac:dyDescent="0.35">
      <c r="D43" s="64"/>
      <c r="E43" s="105"/>
      <c r="J43" s="65"/>
      <c r="K43" s="10"/>
      <c r="L43" s="10"/>
      <c r="M43" s="10"/>
      <c r="N43" s="10"/>
      <c r="O43" s="10"/>
      <c r="P43" s="76"/>
    </row>
    <row r="44" spans="2:16" s="58" customFormat="1" x14ac:dyDescent="0.3">
      <c r="D44" s="64"/>
      <c r="J44" s="65"/>
      <c r="K44" s="10"/>
      <c r="L44" s="10"/>
      <c r="M44" s="97"/>
      <c r="N44" s="10"/>
      <c r="O44" s="10"/>
      <c r="P44" s="76"/>
    </row>
    <row r="45" spans="2:16" s="58" customFormat="1" x14ac:dyDescent="0.3">
      <c r="D45" s="64"/>
      <c r="J45" s="65"/>
      <c r="K45" s="10"/>
      <c r="L45" s="10"/>
      <c r="M45" s="97"/>
      <c r="N45" s="10"/>
      <c r="O45" s="10"/>
      <c r="P45" s="76"/>
    </row>
    <row r="46" spans="2:16" s="58" customFormat="1" x14ac:dyDescent="0.3">
      <c r="D46" s="64"/>
      <c r="J46" s="65"/>
      <c r="K46" s="10"/>
      <c r="L46" s="10"/>
      <c r="M46" s="97"/>
      <c r="N46" s="10"/>
      <c r="O46" s="10"/>
      <c r="P46" s="76"/>
    </row>
    <row r="47" spans="2:16" s="58" customFormat="1" x14ac:dyDescent="0.3">
      <c r="D47" s="64"/>
      <c r="J47" s="65"/>
      <c r="K47" s="10"/>
      <c r="L47" s="10"/>
      <c r="M47" s="97"/>
      <c r="N47" s="10"/>
      <c r="O47" s="10"/>
      <c r="P47" s="76"/>
    </row>
    <row r="48" spans="2:16" s="58" customFormat="1" x14ac:dyDescent="0.3">
      <c r="D48" s="64"/>
      <c r="J48" s="65"/>
      <c r="K48" s="10"/>
      <c r="L48" s="10"/>
      <c r="M48" s="97"/>
      <c r="N48" s="10"/>
      <c r="O48" s="10"/>
      <c r="P48" s="76"/>
    </row>
    <row r="49" spans="4:16" s="58" customFormat="1" x14ac:dyDescent="0.3">
      <c r="D49" s="64"/>
      <c r="J49" s="65"/>
      <c r="K49" s="10"/>
      <c r="L49" s="10"/>
      <c r="M49" s="97"/>
      <c r="N49" s="10"/>
      <c r="O49" s="10"/>
      <c r="P49" s="76"/>
    </row>
    <row r="50" spans="4:16" s="58" customFormat="1" ht="15" thickBot="1" x14ac:dyDescent="0.35">
      <c r="D50" s="64"/>
      <c r="J50" s="66"/>
      <c r="K50" s="88"/>
      <c r="L50" s="88"/>
      <c r="M50" s="98"/>
      <c r="N50" s="88"/>
      <c r="O50" s="88"/>
      <c r="P50" s="79"/>
    </row>
    <row r="51" spans="4:16" s="58" customFormat="1" x14ac:dyDescent="0.3">
      <c r="D51" s="64"/>
    </row>
    <row r="52" spans="4:16" s="58" customFormat="1" x14ac:dyDescent="0.3">
      <c r="D52" s="64"/>
    </row>
    <row r="53" spans="4:16" s="58" customFormat="1" x14ac:dyDescent="0.3">
      <c r="D53" s="64"/>
    </row>
    <row r="54" spans="4:16" s="58" customFormat="1" x14ac:dyDescent="0.3">
      <c r="D54" s="64"/>
    </row>
    <row r="55" spans="4:16" s="58" customFormat="1" x14ac:dyDescent="0.3">
      <c r="D55" s="64"/>
    </row>
    <row r="56" spans="4:16" s="58" customFormat="1" x14ac:dyDescent="0.3">
      <c r="D56" s="64"/>
    </row>
    <row r="57" spans="4:16" s="58" customFormat="1" x14ac:dyDescent="0.3">
      <c r="D57" s="64"/>
    </row>
    <row r="58" spans="4:16" s="58" customFormat="1" x14ac:dyDescent="0.3">
      <c r="D58" s="64"/>
    </row>
    <row r="59" spans="4:16" s="58" customFormat="1" x14ac:dyDescent="0.3">
      <c r="D59" s="64"/>
    </row>
    <row r="60" spans="4:16" s="58" customFormat="1" x14ac:dyDescent="0.3">
      <c r="D60" s="64"/>
    </row>
    <row r="61" spans="4:16" s="58" customFormat="1" x14ac:dyDescent="0.3">
      <c r="D61" s="64"/>
    </row>
    <row r="62" spans="4:16" s="58" customFormat="1" x14ac:dyDescent="0.3">
      <c r="D62" s="64"/>
    </row>
    <row r="63" spans="4:16" s="58" customFormat="1" x14ac:dyDescent="0.3">
      <c r="D63" s="64"/>
    </row>
    <row r="64" spans="4:16" s="58" customFormat="1" x14ac:dyDescent="0.3">
      <c r="D64" s="64"/>
    </row>
    <row r="65" spans="4:4" s="58" customFormat="1" x14ac:dyDescent="0.3">
      <c r="D65" s="64"/>
    </row>
    <row r="66" spans="4:4" s="58" customFormat="1" x14ac:dyDescent="0.3">
      <c r="D66" s="64"/>
    </row>
    <row r="67" spans="4:4" s="58" customFormat="1" x14ac:dyDescent="0.3">
      <c r="D67" s="64"/>
    </row>
    <row r="68" spans="4:4" s="58" customFormat="1" x14ac:dyDescent="0.3">
      <c r="D68" s="64"/>
    </row>
    <row r="69" spans="4:4" s="58" customFormat="1" x14ac:dyDescent="0.3">
      <c r="D69" s="64"/>
    </row>
    <row r="70" spans="4:4" s="58" customFormat="1" x14ac:dyDescent="0.3">
      <c r="D70" s="64"/>
    </row>
    <row r="71" spans="4:4" s="58" customFormat="1" x14ac:dyDescent="0.3">
      <c r="D71" s="64"/>
    </row>
    <row r="72" spans="4:4" s="58" customFormat="1" x14ac:dyDescent="0.3">
      <c r="D72" s="64"/>
    </row>
    <row r="73" spans="4:4" s="58" customFormat="1" x14ac:dyDescent="0.3">
      <c r="D73" s="64"/>
    </row>
    <row r="74" spans="4:4" s="58" customFormat="1" x14ac:dyDescent="0.3">
      <c r="D74" s="64"/>
    </row>
    <row r="75" spans="4:4" s="58" customFormat="1" x14ac:dyDescent="0.3">
      <c r="D75" s="64"/>
    </row>
    <row r="76" spans="4:4" s="58" customFormat="1" x14ac:dyDescent="0.3">
      <c r="D76" s="64"/>
    </row>
    <row r="77" spans="4:4" s="58" customFormat="1" x14ac:dyDescent="0.3">
      <c r="D77" s="64"/>
    </row>
    <row r="78" spans="4:4" s="58" customFormat="1" x14ac:dyDescent="0.3">
      <c r="D78" s="64"/>
    </row>
    <row r="79" spans="4:4" s="58" customFormat="1" x14ac:dyDescent="0.3">
      <c r="D79" s="64"/>
    </row>
    <row r="80" spans="4:4" s="58" customFormat="1" x14ac:dyDescent="0.3">
      <c r="D80" s="64"/>
    </row>
    <row r="81" spans="4:4" s="58" customFormat="1" x14ac:dyDescent="0.3">
      <c r="D81" s="64"/>
    </row>
    <row r="82" spans="4:4" s="58" customFormat="1" x14ac:dyDescent="0.3">
      <c r="D82" s="64"/>
    </row>
    <row r="83" spans="4:4" s="58" customFormat="1" x14ac:dyDescent="0.3">
      <c r="D83" s="64"/>
    </row>
    <row r="84" spans="4:4" s="58" customFormat="1" x14ac:dyDescent="0.3">
      <c r="D84" s="64"/>
    </row>
    <row r="85" spans="4:4" s="58" customFormat="1" x14ac:dyDescent="0.3">
      <c r="D85" s="64"/>
    </row>
    <row r="86" spans="4:4" s="58" customFormat="1" x14ac:dyDescent="0.3">
      <c r="D86" s="64"/>
    </row>
    <row r="87" spans="4:4" s="58" customFormat="1" x14ac:dyDescent="0.3">
      <c r="D87" s="64"/>
    </row>
    <row r="88" spans="4:4" s="58" customFormat="1" x14ac:dyDescent="0.3">
      <c r="D88" s="64"/>
    </row>
    <row r="89" spans="4:4" s="58" customFormat="1" x14ac:dyDescent="0.3">
      <c r="D89" s="64"/>
    </row>
    <row r="90" spans="4:4" s="58" customFormat="1" x14ac:dyDescent="0.3">
      <c r="D90" s="64"/>
    </row>
    <row r="91" spans="4:4" s="58" customFormat="1" x14ac:dyDescent="0.3">
      <c r="D91" s="64"/>
    </row>
    <row r="92" spans="4:4" s="58" customFormat="1" x14ac:dyDescent="0.3">
      <c r="D92" s="64"/>
    </row>
    <row r="93" spans="4:4" s="58" customFormat="1" x14ac:dyDescent="0.3">
      <c r="D93" s="64"/>
    </row>
    <row r="94" spans="4:4" s="58" customFormat="1" x14ac:dyDescent="0.3">
      <c r="D94" s="64"/>
    </row>
    <row r="95" spans="4:4" s="58" customFormat="1" x14ac:dyDescent="0.3">
      <c r="D95" s="64"/>
    </row>
    <row r="96" spans="4:4" s="58" customFormat="1" x14ac:dyDescent="0.3">
      <c r="D96" s="64"/>
    </row>
    <row r="97" spans="4:4" s="58" customFormat="1" x14ac:dyDescent="0.3">
      <c r="D97" s="64"/>
    </row>
  </sheetData>
  <mergeCells count="13">
    <mergeCell ref="E29:E33"/>
    <mergeCell ref="E34:E38"/>
    <mergeCell ref="E39:E42"/>
    <mergeCell ref="J4:P8"/>
    <mergeCell ref="B9:B27"/>
    <mergeCell ref="J11:P11"/>
    <mergeCell ref="B29:B42"/>
    <mergeCell ref="J32:P32"/>
    <mergeCell ref="E9:E11"/>
    <mergeCell ref="E12:E17"/>
    <mergeCell ref="E18:E21"/>
    <mergeCell ref="E22:E23"/>
    <mergeCell ref="E24:E27"/>
  </mergeCells>
  <conditionalFormatting sqref="E5">
    <cfRule type="cellIs" dxfId="14" priority="13" operator="greaterThanOrEqual">
      <formula>85</formula>
    </cfRule>
    <cfRule type="cellIs" dxfId="13" priority="14" operator="between">
      <formula>65</formula>
      <formula>84</formula>
    </cfRule>
    <cfRule type="cellIs" dxfId="12" priority="15" operator="lessThanOrEqual">
      <formula>64</formula>
    </cfRule>
  </conditionalFormatting>
  <conditionalFormatting sqref="E6:E7">
    <cfRule type="cellIs" dxfId="11" priority="10" operator="lessThanOrEqual">
      <formula>32</formula>
    </cfRule>
    <cfRule type="cellIs" dxfId="10" priority="11" operator="between">
      <formula>33</formula>
      <formula>41</formula>
    </cfRule>
    <cfRule type="cellIs" dxfId="9" priority="12" operator="greaterThan">
      <formula>42</formula>
    </cfRule>
  </conditionalFormatting>
  <conditionalFormatting sqref="C10">
    <cfRule type="expression" dxfId="8" priority="8">
      <formula>$H$10&lt;49</formula>
    </cfRule>
    <cfRule type="expression" dxfId="7" priority="9">
      <formula>$H$10&lt;52</formula>
    </cfRule>
  </conditionalFormatting>
  <conditionalFormatting sqref="C11">
    <cfRule type="expression" dxfId="6" priority="6">
      <formula>$H$11&lt;49</formula>
    </cfRule>
    <cfRule type="expression" dxfId="5" priority="7">
      <formula>$H$11&lt;52</formula>
    </cfRule>
  </conditionalFormatting>
  <conditionalFormatting sqref="C13">
    <cfRule type="expression" dxfId="4" priority="4">
      <formula>$H$13&lt;49</formula>
    </cfRule>
    <cfRule type="expression" dxfId="3" priority="5">
      <formula>$H$13&lt;51</formula>
    </cfRule>
  </conditionalFormatting>
  <conditionalFormatting sqref="C14">
    <cfRule type="expression" dxfId="2" priority="2">
      <formula>$H$14&lt;49</formula>
    </cfRule>
    <cfRule type="expression" dxfId="1" priority="3">
      <formula>$H$14&lt;51</formula>
    </cfRule>
  </conditionalFormatting>
  <conditionalFormatting sqref="C15">
    <cfRule type="expression" dxfId="0" priority="1">
      <formula>$H$15&lt;49</formula>
    </cfRule>
  </conditionalFormatting>
  <dataValidations count="5">
    <dataValidation type="list" allowBlank="1" showInputMessage="1" showErrorMessage="1" sqref="P34">
      <formula1>$AA$2:$AA$3</formula1>
    </dataValidation>
    <dataValidation type="list" allowBlank="1" showInputMessage="1" showErrorMessage="1" sqref="O34">
      <formula1>$Z$2:$Z$4</formula1>
    </dataValidation>
    <dataValidation type="list" allowBlank="1" showInputMessage="1" showErrorMessage="1" sqref="L34">
      <formula1>$Y$2:$Y$5</formula1>
    </dataValidation>
    <dataValidation type="list" allowBlank="1" showInputMessage="1" showErrorMessage="1" sqref="K34">
      <formula1>$X$2:$X$4</formula1>
    </dataValidation>
    <dataValidation type="list" allowBlank="1" showInputMessage="1" showErrorMessage="1" sqref="J34:J50">
      <formula1>$W$2:$W$26</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41"/>
  <sheetViews>
    <sheetView workbookViewId="0">
      <selection activeCell="J27" sqref="J27"/>
    </sheetView>
  </sheetViews>
  <sheetFormatPr baseColWidth="10" defaultColWidth="11.44140625" defaultRowHeight="14.4" x14ac:dyDescent="0.3"/>
  <cols>
    <col min="1" max="1" width="90.5546875" bestFit="1" customWidth="1"/>
    <col min="2" max="2" width="5.44140625" bestFit="1" customWidth="1"/>
    <col min="3" max="3" width="16.109375" customWidth="1"/>
    <col min="4" max="4" width="14.44140625" customWidth="1"/>
    <col min="5" max="5" width="15.109375" customWidth="1"/>
    <col min="6" max="6" width="28.44140625" customWidth="1"/>
  </cols>
  <sheetData>
    <row r="1" spans="1:6" ht="18" x14ac:dyDescent="0.35">
      <c r="A1" s="138" t="s">
        <v>153</v>
      </c>
      <c r="B1" s="138"/>
      <c r="C1" s="138"/>
      <c r="D1" s="138"/>
      <c r="E1" s="138"/>
      <c r="F1" s="138"/>
    </row>
    <row r="2" spans="1:6" x14ac:dyDescent="0.3">
      <c r="A2" s="6" t="s">
        <v>154</v>
      </c>
    </row>
    <row r="4" spans="1:6" ht="15.6" x14ac:dyDescent="0.3">
      <c r="A4" s="7" t="s">
        <v>6</v>
      </c>
      <c r="B4" s="7">
        <v>100</v>
      </c>
      <c r="C4" s="8" t="s">
        <v>155</v>
      </c>
      <c r="D4" s="8" t="s">
        <v>156</v>
      </c>
      <c r="E4" s="8" t="s">
        <v>157</v>
      </c>
      <c r="F4" s="8" t="s">
        <v>158</v>
      </c>
    </row>
    <row r="5" spans="1:6" ht="18" x14ac:dyDescent="0.35">
      <c r="A5" s="9" t="s">
        <v>9</v>
      </c>
      <c r="B5" s="42">
        <f>Référentiel!B1</f>
        <v>50</v>
      </c>
      <c r="C5" s="25"/>
      <c r="D5" s="25"/>
      <c r="E5" s="25"/>
      <c r="F5" s="25"/>
    </row>
    <row r="6" spans="1:6" s="1" customFormat="1" ht="18" x14ac:dyDescent="0.3">
      <c r="A6" s="2" t="str">
        <f>'Résultats 1'!C9</f>
        <v xml:space="preserve">Accueil  </v>
      </c>
      <c r="B6" s="172">
        <f>Référentiel!B3</f>
        <v>7.5</v>
      </c>
      <c r="C6" s="172"/>
      <c r="D6" s="172"/>
      <c r="E6" s="172"/>
      <c r="F6" s="2"/>
    </row>
    <row r="7" spans="1:6" s="4" customFormat="1" ht="13.8" x14ac:dyDescent="0.3">
      <c r="A7" s="10" t="str">
        <f>'Résultats 1'!C10</f>
        <v>Accueille l'appelant et se présente de façon courtoise</v>
      </c>
      <c r="B7" s="10"/>
      <c r="C7" s="23">
        <f>Référentiel!C4</f>
        <v>3.75</v>
      </c>
      <c r="D7" s="44">
        <f>Référentiel!D4</f>
        <v>1.875</v>
      </c>
      <c r="E7" s="23">
        <f>Référentiel!E4</f>
        <v>0</v>
      </c>
      <c r="F7" s="23"/>
    </row>
    <row r="8" spans="1:6" s="4" customFormat="1" ht="13.8" x14ac:dyDescent="0.3">
      <c r="A8" s="10" t="str">
        <f>'Résultats 1'!C11</f>
        <v>Identifie l'appelant</v>
      </c>
      <c r="B8" s="10"/>
      <c r="C8" s="23">
        <f>Référentiel!C6</f>
        <v>3.75</v>
      </c>
      <c r="D8" s="44">
        <f>Référentiel!D6</f>
        <v>1.875</v>
      </c>
      <c r="E8" s="23">
        <f>Référentiel!E6</f>
        <v>0</v>
      </c>
      <c r="F8" s="23"/>
    </row>
    <row r="9" spans="1:6" s="1" customFormat="1" ht="18" x14ac:dyDescent="0.3">
      <c r="A9" s="2" t="str">
        <f>'Résultats 1'!C12</f>
        <v>Ecoute active</v>
      </c>
      <c r="B9" s="172">
        <f>Référentiel!B8</f>
        <v>0</v>
      </c>
      <c r="C9" s="172"/>
      <c r="D9" s="172"/>
      <c r="E9" s="172"/>
      <c r="F9" s="2"/>
    </row>
    <row r="10" spans="1:6" s="4" customFormat="1" x14ac:dyDescent="0.3">
      <c r="A10" s="10" t="str">
        <f>'Résultats 1'!C13</f>
        <v>S’assure de la bonne compréhension du besoin de l'appelant</v>
      </c>
      <c r="B10" s="10"/>
      <c r="C10" s="23">
        <f>Référentiel!C9</f>
        <v>3</v>
      </c>
      <c r="D10" s="44">
        <f>Référentiel!D9</f>
        <v>1.5</v>
      </c>
      <c r="E10" s="23">
        <f>Référentiel!E9</f>
        <v>0</v>
      </c>
      <c r="F10" s="24" t="s">
        <v>159</v>
      </c>
    </row>
    <row r="11" spans="1:6" s="4" customFormat="1" x14ac:dyDescent="0.3">
      <c r="A11" s="10" t="str">
        <f>'Résultats 1'!C14</f>
        <v>Fait répéter uniquement si c'est utile</v>
      </c>
      <c r="B11" s="10"/>
      <c r="C11" s="23">
        <f>Référentiel!C11</f>
        <v>3</v>
      </c>
      <c r="D11" s="44">
        <f>Référentiel!D11</f>
        <v>0</v>
      </c>
      <c r="E11" s="23">
        <f>Référentiel!E11</f>
        <v>0</v>
      </c>
      <c r="F11" s="24" t="s">
        <v>159</v>
      </c>
    </row>
    <row r="12" spans="1:6" s="4" customFormat="1" ht="13.8" x14ac:dyDescent="0.3">
      <c r="A12" s="10" t="str">
        <f>'Résultats 1'!C15</f>
        <v>Laisse s'exprimer l'appelant sans l'interrompre</v>
      </c>
      <c r="B12" s="10"/>
      <c r="C12" s="23">
        <f>Référentiel!C13</f>
        <v>3</v>
      </c>
      <c r="D12" s="44">
        <f>Référentiel!D13</f>
        <v>0</v>
      </c>
      <c r="E12" s="23">
        <f>Référentiel!E13</f>
        <v>0</v>
      </c>
      <c r="F12" s="23"/>
    </row>
    <row r="13" spans="1:6" s="4" customFormat="1" ht="13.8" x14ac:dyDescent="0.3">
      <c r="A13" s="10" t="str">
        <f>'Résultats 1'!C16</f>
        <v>Participe de manière active à la conversation</v>
      </c>
      <c r="B13" s="10"/>
      <c r="C13" s="23">
        <f>Référentiel!C15</f>
        <v>3</v>
      </c>
      <c r="D13" s="44">
        <f>Référentiel!D15</f>
        <v>1.5</v>
      </c>
      <c r="E13" s="23">
        <f>Référentiel!E15</f>
        <v>0</v>
      </c>
      <c r="F13" s="23"/>
    </row>
    <row r="14" spans="1:6" s="4" customFormat="1" ht="18" x14ac:dyDescent="0.3">
      <c r="A14" s="2" t="str">
        <f>'Résultats 1'!C18</f>
        <v>Proposer et négocier  / Non applicable si transfert d'appel</v>
      </c>
      <c r="B14" s="172">
        <f>Référentiel!B19</f>
        <v>15</v>
      </c>
      <c r="C14" s="172"/>
      <c r="D14" s="172"/>
      <c r="E14" s="172"/>
      <c r="F14" s="2"/>
    </row>
    <row r="15" spans="1:6" s="4" customFormat="1" x14ac:dyDescent="0.3">
      <c r="A15" s="10" t="str">
        <f>'Résultats 1'!C19</f>
        <v>Transmet l'information complète et exacte  à l'appelant conformément aux règles et procédures</v>
      </c>
      <c r="B15" s="10"/>
      <c r="C15" s="23">
        <f>Référentiel!C20</f>
        <v>5</v>
      </c>
      <c r="D15" s="44">
        <f>Référentiel!D20</f>
        <v>2.5</v>
      </c>
      <c r="E15" s="23">
        <f>Référentiel!E20</f>
        <v>0</v>
      </c>
      <c r="F15" s="24" t="s">
        <v>159</v>
      </c>
    </row>
    <row r="16" spans="1:6" s="4" customFormat="1" x14ac:dyDescent="0.3">
      <c r="A16" s="10" t="str">
        <f>'Résultats 1'!C20</f>
        <v>Sait expliquer le ou les choix proposés en les  traduisant en avantages pour l'appelant</v>
      </c>
      <c r="B16" s="10"/>
      <c r="C16" s="23">
        <f>Référentiel!C22</f>
        <v>5</v>
      </c>
      <c r="D16" s="44">
        <f>Référentiel!D22</f>
        <v>2.5</v>
      </c>
      <c r="E16" s="23">
        <f>Référentiel!E22</f>
        <v>0</v>
      </c>
      <c r="F16" s="24" t="s">
        <v>159</v>
      </c>
    </row>
    <row r="17" spans="1:6" s="4" customFormat="1" x14ac:dyDescent="0.3">
      <c r="A17" s="10" t="str">
        <f>'Résultats 1'!C21</f>
        <v xml:space="preserve">Propose des options répondant au besoin de l'appelant </v>
      </c>
      <c r="B17" s="10"/>
      <c r="C17" s="23">
        <f>Référentiel!C24</f>
        <v>5</v>
      </c>
      <c r="D17" s="44">
        <f>Référentiel!D24</f>
        <v>0</v>
      </c>
      <c r="E17" s="23">
        <f>Référentiel!E24</f>
        <v>0</v>
      </c>
      <c r="F17" s="24" t="s">
        <v>159</v>
      </c>
    </row>
    <row r="18" spans="1:6" s="4" customFormat="1" ht="18" x14ac:dyDescent="0.3">
      <c r="A18" s="2" t="str">
        <f>'Résultats 1'!C22</f>
        <v>Transfert de l'appel / Non applicable si pas de transfert</v>
      </c>
      <c r="B18" s="172">
        <f>Référentiel!B26</f>
        <v>5</v>
      </c>
      <c r="C18" s="172"/>
      <c r="D18" s="172"/>
      <c r="E18" s="172"/>
      <c r="F18" s="26"/>
    </row>
    <row r="19" spans="1:6" s="4" customFormat="1" x14ac:dyDescent="0.3">
      <c r="A19" s="10" t="str">
        <f>'Résultats 1'!C23</f>
        <v>Transfère l'appel après avoir validé les informations nécessaires</v>
      </c>
      <c r="B19" s="10"/>
      <c r="C19" s="23">
        <f>Référentiel!C27</f>
        <v>5</v>
      </c>
      <c r="D19" s="23">
        <f>Référentiel!D27</f>
        <v>2.5</v>
      </c>
      <c r="E19" s="23">
        <f>Référentiel!E27</f>
        <v>0</v>
      </c>
      <c r="F19" s="24" t="s">
        <v>159</v>
      </c>
    </row>
    <row r="20" spans="1:6" s="1" customFormat="1" ht="18" x14ac:dyDescent="0.3">
      <c r="A20" s="2" t="str">
        <f>'Résultats 1'!C24</f>
        <v>Résumé et conclusion</v>
      </c>
      <c r="B20" s="172">
        <f>Référentiel!B29</f>
        <v>7.5</v>
      </c>
      <c r="C20" s="172"/>
      <c r="D20" s="172"/>
      <c r="E20" s="172"/>
      <c r="F20" s="26"/>
    </row>
    <row r="21" spans="1:6" s="4" customFormat="1" x14ac:dyDescent="0.3">
      <c r="A21" s="10" t="str">
        <f>'Résultats 1'!C25</f>
        <v>Résume les éléments clés de la conversation / Non applicable si Transfert</v>
      </c>
      <c r="B21" s="10"/>
      <c r="C21" s="44">
        <f>Référentiel!C30</f>
        <v>2.5</v>
      </c>
      <c r="D21" s="44">
        <f>Référentiel!D30</f>
        <v>0</v>
      </c>
      <c r="E21" s="23">
        <f>Référentiel!E30</f>
        <v>0</v>
      </c>
      <c r="F21" s="24" t="s">
        <v>159</v>
      </c>
    </row>
    <row r="22" spans="1:6" s="4" customFormat="1" x14ac:dyDescent="0.3">
      <c r="A22" s="10" t="str">
        <f>'Résultats 1'!C26</f>
        <v>S'assure d'avoir répondu à toutes les attentes de l'appelant / Non applicable si Transfert</v>
      </c>
      <c r="B22" s="10"/>
      <c r="C22" s="44">
        <f>Référentiel!C32</f>
        <v>2.5</v>
      </c>
      <c r="D22" s="44">
        <f>Référentiel!D32</f>
        <v>1.25</v>
      </c>
      <c r="E22" s="23">
        <f>Référentiel!E32</f>
        <v>0</v>
      </c>
      <c r="F22" s="24" t="s">
        <v>159</v>
      </c>
    </row>
    <row r="23" spans="1:6" s="4" customFormat="1" x14ac:dyDescent="0.3">
      <c r="A23" s="10" t="str">
        <f>'Résultats 1'!C27</f>
        <v>Prend congé de façon courtoise</v>
      </c>
      <c r="B23" s="10"/>
      <c r="C23" s="44">
        <f>Référentiel!C34</f>
        <v>2.5</v>
      </c>
      <c r="D23" s="44">
        <f>Référentiel!D34</f>
        <v>0</v>
      </c>
      <c r="E23" s="23">
        <f>Référentiel!E34</f>
        <v>0</v>
      </c>
      <c r="F23" s="27" t="s">
        <v>160</v>
      </c>
    </row>
    <row r="24" spans="1:6" s="1" customFormat="1" ht="18" x14ac:dyDescent="0.35">
      <c r="A24" s="9" t="e">
        <f>'Résultats 1'!#REF!</f>
        <v>#REF!</v>
      </c>
      <c r="B24" s="42">
        <f>Référentiel!B37</f>
        <v>50</v>
      </c>
      <c r="C24" s="12"/>
      <c r="D24" s="12"/>
      <c r="E24" s="12"/>
      <c r="F24" s="12"/>
    </row>
    <row r="25" spans="1:6" s="4" customFormat="1" ht="18" x14ac:dyDescent="0.3">
      <c r="A25" s="2" t="str">
        <f>'Résultats 1'!C29</f>
        <v>Énergie positive</v>
      </c>
      <c r="B25" s="172">
        <f>Référentiel!B39</f>
        <v>18</v>
      </c>
      <c r="C25" s="172"/>
      <c r="D25" s="172"/>
      <c r="E25" s="172"/>
      <c r="F25" s="2"/>
    </row>
    <row r="26" spans="1:6" s="4" customFormat="1" ht="13.8" x14ac:dyDescent="0.3">
      <c r="A26" s="10" t="str">
        <f>'Résultats 1'!C30</f>
        <v>Démontre la volonté d'aider</v>
      </c>
      <c r="B26" s="10"/>
      <c r="C26" s="44">
        <f>Référentiel!C40</f>
        <v>4.5</v>
      </c>
      <c r="D26" s="23">
        <f>Référentiel!D40</f>
        <v>0</v>
      </c>
      <c r="E26" s="23">
        <f>Référentiel!E40</f>
        <v>0</v>
      </c>
      <c r="F26" s="23"/>
    </row>
    <row r="27" spans="1:6" s="4" customFormat="1" ht="13.8" x14ac:dyDescent="0.3">
      <c r="A27" s="10" t="str">
        <f>'Résultats 1'!C31</f>
        <v>Fait preuve de dynamisme</v>
      </c>
      <c r="B27" s="10"/>
      <c r="C27" s="44">
        <f>Référentiel!C42</f>
        <v>4.5</v>
      </c>
      <c r="D27" s="23">
        <f>Référentiel!D42</f>
        <v>2.25</v>
      </c>
      <c r="E27" s="23">
        <f>Référentiel!E42</f>
        <v>0</v>
      </c>
      <c r="F27" s="23"/>
    </row>
    <row r="28" spans="1:6" s="4" customFormat="1" ht="13.8" x14ac:dyDescent="0.3">
      <c r="A28" s="10" t="str">
        <f>'Résultats 1'!C32</f>
        <v>Conserve un discours positif/crée un climat de confiance</v>
      </c>
      <c r="B28" s="10"/>
      <c r="C28" s="44">
        <f>Référentiel!C44</f>
        <v>4.5</v>
      </c>
      <c r="D28" s="23">
        <f>Référentiel!D44</f>
        <v>2.25</v>
      </c>
      <c r="E28" s="23">
        <f>Référentiel!E44</f>
        <v>0</v>
      </c>
      <c r="F28" s="23"/>
    </row>
    <row r="29" spans="1:6" s="1" customFormat="1" x14ac:dyDescent="0.3">
      <c r="A29" s="10" t="str">
        <f>'Résultats 1'!C33</f>
        <v>Utilise un débit et un ton approprié/sourire dans la voix (DIVAS)</v>
      </c>
      <c r="B29" s="12"/>
      <c r="C29" s="44">
        <f>Référentiel!C46</f>
        <v>4.5</v>
      </c>
      <c r="D29" s="23">
        <f>Référentiel!D46</f>
        <v>2.25</v>
      </c>
      <c r="E29" s="23">
        <f>Référentiel!E46</f>
        <v>0</v>
      </c>
      <c r="F29" s="23"/>
    </row>
    <row r="30" spans="1:6" s="4" customFormat="1" ht="18" x14ac:dyDescent="0.3">
      <c r="A30" s="2" t="str">
        <f>'Résultats 1'!C34</f>
        <v>Qualité du discours</v>
      </c>
      <c r="B30" s="172">
        <f>Référentiel!B48</f>
        <v>18</v>
      </c>
      <c r="C30" s="172"/>
      <c r="D30" s="172"/>
      <c r="E30" s="172"/>
      <c r="F30" s="2"/>
    </row>
    <row r="31" spans="1:6" s="4" customFormat="1" ht="13.8" x14ac:dyDescent="0.3">
      <c r="A31" s="10" t="str">
        <f>'Résultats 1'!C35</f>
        <v>Utilise un niveau de langage professionnel et un vocabulaire approprié</v>
      </c>
      <c r="B31" s="10"/>
      <c r="C31" s="44">
        <f>Référentiel!C49</f>
        <v>4.5</v>
      </c>
      <c r="D31" s="44">
        <f>Référentiel!D49</f>
        <v>2.25</v>
      </c>
      <c r="E31" s="23">
        <f>Référentiel!E49</f>
        <v>0</v>
      </c>
      <c r="F31" s="23"/>
    </row>
    <row r="32" spans="1:6" s="1" customFormat="1" x14ac:dyDescent="0.3">
      <c r="A32" s="10" t="str">
        <f>'Résultats 1'!C36</f>
        <v>Utilise un discours cohérent, concis et précis</v>
      </c>
      <c r="B32" s="12"/>
      <c r="C32" s="44">
        <f>Référentiel!C51</f>
        <v>4.5</v>
      </c>
      <c r="D32" s="44">
        <f>Référentiel!D51</f>
        <v>2.25</v>
      </c>
      <c r="E32" s="23">
        <f>Référentiel!E51</f>
        <v>0</v>
      </c>
      <c r="F32" s="23"/>
    </row>
    <row r="33" spans="1:6" s="4" customFormat="1" ht="13.8" x14ac:dyDescent="0.3">
      <c r="A33" s="10" t="str">
        <f>'Résultats 1'!C37</f>
        <v>Fait preuve d’empathie</v>
      </c>
      <c r="B33" s="10"/>
      <c r="C33" s="44">
        <f>Référentiel!C53</f>
        <v>4.5</v>
      </c>
      <c r="D33" s="44">
        <f>Référentiel!D53</f>
        <v>2.25</v>
      </c>
      <c r="E33" s="23">
        <f>Référentiel!E53</f>
        <v>0</v>
      </c>
      <c r="F33" s="23"/>
    </row>
    <row r="34" spans="1:6" s="1" customFormat="1" x14ac:dyDescent="0.3">
      <c r="A34" s="10" t="str">
        <f>'Résultats 1'!C38</f>
        <v>Utilise les règles de courtoisie habituelles et fait preuve de tact et de diplomatie</v>
      </c>
      <c r="B34" s="12"/>
      <c r="C34" s="44">
        <f>Référentiel!C55</f>
        <v>4.5</v>
      </c>
      <c r="D34" s="44">
        <f>Référentiel!D55</f>
        <v>2.25</v>
      </c>
      <c r="E34" s="23">
        <f>Référentiel!E55</f>
        <v>0</v>
      </c>
      <c r="F34" s="23"/>
    </row>
    <row r="35" spans="1:6" s="4" customFormat="1" ht="18" x14ac:dyDescent="0.3">
      <c r="A35" s="2" t="str">
        <f>'Résultats 1'!C39</f>
        <v xml:space="preserve">Efficacité de l'appel </v>
      </c>
      <c r="B35" s="172">
        <f>Référentiel!B57</f>
        <v>14</v>
      </c>
      <c r="C35" s="172"/>
      <c r="D35" s="172"/>
      <c r="E35" s="172"/>
      <c r="F35" s="2"/>
    </row>
    <row r="36" spans="1:6" s="4" customFormat="1" ht="13.8" x14ac:dyDescent="0.3">
      <c r="A36" s="10" t="str">
        <f>'Résultats 1'!C40</f>
        <v>Structure son appel de façon à en maximiser l’efficacité</v>
      </c>
      <c r="B36" s="10"/>
      <c r="C36" s="44">
        <f>Référentiel!C58</f>
        <v>4.666666666666667</v>
      </c>
      <c r="D36" s="44">
        <f>Référentiel!D58</f>
        <v>2.3333333333333335</v>
      </c>
      <c r="E36" s="23">
        <f>Référentiel!E58</f>
        <v>0</v>
      </c>
      <c r="F36" s="23"/>
    </row>
    <row r="37" spans="1:6" s="4" customFormat="1" x14ac:dyDescent="0.3">
      <c r="A37" s="10" t="str">
        <f>'Résultats 1'!C41</f>
        <v>Utilise la mise en attente de façon adéquate / Non applicable si pas de mise en attente</v>
      </c>
      <c r="B37" s="10"/>
      <c r="C37" s="44">
        <f>Référentiel!C60</f>
        <v>4.666666666666667</v>
      </c>
      <c r="D37" s="44">
        <f>Référentiel!D60</f>
        <v>2.3333333333333335</v>
      </c>
      <c r="E37" s="23">
        <f>Référentiel!E60</f>
        <v>0</v>
      </c>
      <c r="F37" s="24" t="s">
        <v>159</v>
      </c>
    </row>
    <row r="38" spans="1:6" x14ac:dyDescent="0.3">
      <c r="A38" s="10" t="str">
        <f>'Résultats 1'!C42</f>
        <v>Utilise le rappel de façon adéquate / Non applicable si pas de rappel</v>
      </c>
      <c r="B38" s="10"/>
      <c r="C38" s="44">
        <f>Référentiel!C62</f>
        <v>4.666666666666667</v>
      </c>
      <c r="D38" s="44">
        <f>Référentiel!D62</f>
        <v>2.3333333333333335</v>
      </c>
      <c r="E38" s="23">
        <f>Référentiel!E62</f>
        <v>0</v>
      </c>
      <c r="F38" s="24" t="s">
        <v>159</v>
      </c>
    </row>
    <row r="39" spans="1:6" x14ac:dyDescent="0.3">
      <c r="A39" s="171" t="s">
        <v>11</v>
      </c>
      <c r="B39" s="171"/>
      <c r="C39" s="171"/>
      <c r="D39" s="171"/>
      <c r="E39" s="171"/>
      <c r="F39" s="171"/>
    </row>
    <row r="40" spans="1:6" x14ac:dyDescent="0.3">
      <c r="A40" s="171"/>
      <c r="B40" s="171"/>
      <c r="C40" s="171"/>
      <c r="D40" s="171"/>
      <c r="E40" s="171"/>
      <c r="F40" s="171"/>
    </row>
    <row r="41" spans="1:6" x14ac:dyDescent="0.3">
      <c r="A41" s="171"/>
      <c r="B41" s="171"/>
      <c r="C41" s="171"/>
      <c r="D41" s="171"/>
      <c r="E41" s="171"/>
      <c r="F41" s="171"/>
    </row>
  </sheetData>
  <mergeCells count="10">
    <mergeCell ref="A39:F41"/>
    <mergeCell ref="B25:E25"/>
    <mergeCell ref="B30:E30"/>
    <mergeCell ref="B35:E35"/>
    <mergeCell ref="A1:F1"/>
    <mergeCell ref="B6:E6"/>
    <mergeCell ref="B9:E9"/>
    <mergeCell ref="B14:E14"/>
    <mergeCell ref="B20:E20"/>
    <mergeCell ref="B18:E18"/>
  </mergeCells>
  <pageMargins left="0" right="0" top="0" bottom="0" header="0.31496062992125984" footer="0.31496062992125984"/>
  <pageSetup paperSize="9" scale="8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C72D9944D29934DB07A7BE525C4C20F" ma:contentTypeVersion="4" ma:contentTypeDescription="Crée un document." ma:contentTypeScope="" ma:versionID="b58e4e804dab8f90acf901da24cd8e6e">
  <xsd:schema xmlns:xsd="http://www.w3.org/2001/XMLSchema" xmlns:xs="http://www.w3.org/2001/XMLSchema" xmlns:p="http://schemas.microsoft.com/office/2006/metadata/properties" xmlns:ns2="d234e32e-8c10-4b12-9937-8c980bdff3c7" xmlns:ns3="71f6b79f-be12-436b-899d-e088475e5c31" targetNamespace="http://schemas.microsoft.com/office/2006/metadata/properties" ma:root="true" ma:fieldsID="1b43eb23379c5fae3930bb531c0d420f" ns2:_="" ns3:_="">
    <xsd:import namespace="d234e32e-8c10-4b12-9937-8c980bdff3c7"/>
    <xsd:import namespace="71f6b79f-be12-436b-899d-e088475e5c3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34e32e-8c10-4b12-9937-8c980bdff3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f6b79f-be12-436b-899d-e088475e5c31"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C0809D-1E32-42FC-93FD-187490A80D9B}">
  <ds:schemaRefs>
    <ds:schemaRef ds:uri="http://schemas.microsoft.com/sharepoint/v3/contenttype/forms"/>
  </ds:schemaRefs>
</ds:datastoreItem>
</file>

<file path=customXml/itemProps2.xml><?xml version="1.0" encoding="utf-8"?>
<ds:datastoreItem xmlns:ds="http://schemas.openxmlformats.org/officeDocument/2006/customXml" ds:itemID="{D216C9B5-0084-4CD6-B9B4-12E58AB19CF3}">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d234e32e-8c10-4b12-9937-8c980bdff3c7"/>
    <ds:schemaRef ds:uri="71f6b79f-be12-436b-899d-e088475e5c31"/>
    <ds:schemaRef ds:uri="http://www.w3.org/XML/1998/namespace"/>
  </ds:schemaRefs>
</ds:datastoreItem>
</file>

<file path=customXml/itemProps3.xml><?xml version="1.0" encoding="utf-8"?>
<ds:datastoreItem xmlns:ds="http://schemas.openxmlformats.org/officeDocument/2006/customXml" ds:itemID="{BB3A1C41-4414-4E93-8889-05111C5297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34e32e-8c10-4b12-9937-8c980bdff3c7"/>
    <ds:schemaRef ds:uri="71f6b79f-be12-436b-899d-e088475e5c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Grille 1</vt:lpstr>
      <vt:lpstr>BD</vt:lpstr>
      <vt:lpstr>Référentiel</vt:lpstr>
      <vt:lpstr>Résultats 1</vt:lpstr>
      <vt:lpstr>Grille </vt:lpstr>
      <vt:lpstr>Résultats</vt:lpstr>
      <vt:lpstr>Grille</vt:lpstr>
      <vt:lpstr>Grille!Zone_d_impression</vt:lpstr>
      <vt:lpstr>'Grille '!Zone_d_impression</vt:lpstr>
      <vt:lpstr>'Grille 1'!Zone_d_impression</vt:lpstr>
      <vt:lpstr>Référentiel!Zone_d_impression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Stéphanie Bouyer</dc:creator>
  <cp:keywords/>
  <dc:description/>
  <cp:lastModifiedBy>BADINA Matthieu</cp:lastModifiedBy>
  <cp:revision/>
  <dcterms:created xsi:type="dcterms:W3CDTF">2020-12-14T09:00:57Z</dcterms:created>
  <dcterms:modified xsi:type="dcterms:W3CDTF">2021-12-15T10:09:27Z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0x0101005C72D9944D29934DB07A7BE525C4C20F</vt:lpwstr>
  </property>
</Properties>
</file>