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1.xml" ContentType="application/vnd.openxmlformats-officedocument.spreadsheetml.comment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codeName="{3D1A710C-6663-3D7B-7F91-EC182F24A4BC}"/>
  <workbookPr showInkAnnotation="0" codeName="ThisWorkbook"/>
  <mc:AlternateContent xmlns:mc="http://schemas.openxmlformats.org/markup-compatibility/2006">
    <mc:Choice Requires="x15">
      <x15ac:absPath xmlns:x15ac="http://schemas.microsoft.com/office/spreadsheetml/2010/11/ac" url="C:\Users\anthony.mega.TLPU023.007\Desktop\"/>
    </mc:Choice>
  </mc:AlternateContent>
  <xr:revisionPtr revIDLastSave="0" documentId="8_{8D10DC0C-0F2E-49B6-90CC-407FC43D44AA}" xr6:coauthVersionLast="36" xr6:coauthVersionMax="36" xr10:uidLastSave="{00000000-0000-0000-0000-000000000000}"/>
  <bookViews>
    <workbookView xWindow="-120" yWindow="-120" windowWidth="29040" windowHeight="15840" tabRatio="1000" activeTab="3" xr2:uid="{00000000-000D-0000-FFFF-FFFF00000000}"/>
  </bookViews>
  <sheets>
    <sheet name="Base_de_données" sheetId="13" r:id="rId1"/>
    <sheet name="Page_de_garde" sheetId="1" r:id="rId2"/>
    <sheet name="EP1" sheetId="4" r:id="rId3"/>
    <sheet name="EP2_Centre" sheetId="11" r:id="rId4"/>
    <sheet name="EP2_Entreprise" sheetId="12" r:id="rId5"/>
    <sheet name="EP3" sheetId="2" r:id="rId6"/>
  </sheets>
  <functionGroups builtInGroupCount="19"/>
  <definedNames>
    <definedName name="Academie">Base_de_données!$B$1</definedName>
    <definedName name="Diplome">Base_de_données!$B$2</definedName>
    <definedName name="EP1_J">Base_de_données!$Q$5</definedName>
    <definedName name="EP1_P">Base_de_données!$P$5</definedName>
    <definedName name="EP2_C_J">Base_de_données!$Q$6</definedName>
    <definedName name="EP2_C_P">Base_de_données!$P$6</definedName>
    <definedName name="EP2_E_J">Base_de_données!$Q$7</definedName>
    <definedName name="EP2_E_P">Base_de_données!$P$7</definedName>
    <definedName name="EP3_J">Base_de_données!$Q$8</definedName>
    <definedName name="EP3_P">Base_de_données!$P$8</definedName>
    <definedName name="Etablissement">Base_de_données!$B$3</definedName>
    <definedName name="Nom_Eleve">OFFSET(Base_de_données!$A$5,1,,COUNTA(Base_de_données!$A$5:$A$98)-1,1)</definedName>
    <definedName name="Session">Base_de_données!$D$1</definedName>
    <definedName name="_xlnm.Print_Area" localSheetId="2">'EP1'!$A$1:$M$40</definedName>
    <definedName name="_xlnm.Print_Area" localSheetId="3">EP2_Centre!$A$1:$M$72</definedName>
    <definedName name="_xlnm.Print_Area" localSheetId="4">EP2_Entreprise!$A$1:$M$73</definedName>
    <definedName name="_xlnm.Print_Area" localSheetId="5">'EP3'!$A$1:$M$51</definedName>
    <definedName name="_xlnm.Print_Area" localSheetId="1">Page_de_garde!$A$1:$J$25</definedName>
  </definedNames>
  <calcPr calcId="191029" iterateDelta="1E-4"/>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33" i="2" l="1"/>
  <c r="Q32" i="2"/>
  <c r="Q31" i="2"/>
  <c r="Q30" i="2"/>
  <c r="Q29" i="2"/>
  <c r="N30" i="2" a="1"/>
  <c r="N33" i="2" a="1"/>
  <c r="K33" i="2" a="1"/>
  <c r="K30" i="2" a="1"/>
  <c r="N32" i="2" a="1"/>
  <c r="K32" i="2" a="1"/>
  <c r="K34" i="2" a="1"/>
  <c r="N29" i="2" a="1"/>
  <c r="K31" i="2" a="1"/>
  <c r="N31" i="2" a="1"/>
  <c r="K29" i="2" a="1"/>
  <c r="N29" i="2" l="1"/>
  <c r="K29" i="2"/>
  <c r="K31" i="2"/>
  <c r="N31" i="2"/>
  <c r="N33" i="2"/>
  <c r="K32" i="2"/>
  <c r="N32" i="2"/>
  <c r="K33" i="2"/>
  <c r="K30" i="2"/>
  <c r="N30" i="2"/>
  <c r="K34" i="2"/>
  <c r="O32" i="2" a="1"/>
  <c r="O30" i="2" a="1"/>
  <c r="O33" i="2" a="1"/>
  <c r="O31" i="2" a="1"/>
  <c r="O29" i="2" a="1"/>
  <c r="N34" i="2" a="1"/>
  <c r="O30" i="2" l="1"/>
  <c r="O32" i="2"/>
  <c r="O33" i="2"/>
  <c r="O31" i="2"/>
  <c r="O29" i="2"/>
  <c r="N34" i="2"/>
  <c r="O34" i="2" a="1"/>
  <c r="O34" i="2" l="1"/>
  <c r="Q34" i="2"/>
  <c r="Q59" i="12"/>
  <c r="Q58" i="12"/>
  <c r="Q57" i="12"/>
  <c r="Q56" i="12"/>
  <c r="Q55" i="12"/>
  <c r="Q54" i="12"/>
  <c r="Q53" i="12"/>
  <c r="M52" i="12"/>
  <c r="Q51" i="12"/>
  <c r="Q49" i="12"/>
  <c r="Q47" i="12"/>
  <c r="Q46" i="12"/>
  <c r="Q45" i="12"/>
  <c r="Q44" i="12"/>
  <c r="Q43" i="12"/>
  <c r="Q42" i="12"/>
  <c r="Q41" i="12"/>
  <c r="M40" i="12"/>
  <c r="Q39" i="12"/>
  <c r="Q38" i="12"/>
  <c r="Q37" i="12"/>
  <c r="Q36" i="12"/>
  <c r="M35" i="12"/>
  <c r="Q34" i="12"/>
  <c r="Q33" i="12"/>
  <c r="Q32" i="12"/>
  <c r="Q31" i="12"/>
  <c r="Q30" i="12"/>
  <c r="M29" i="12"/>
  <c r="K31" i="12" a="1"/>
  <c r="N59" i="12" a="1"/>
  <c r="K56" i="12" a="1"/>
  <c r="K59" i="12" a="1"/>
  <c r="K53" i="12" a="1"/>
  <c r="Q29" i="12"/>
  <c r="N42" i="12" a="1"/>
  <c r="K54" i="12" a="1"/>
  <c r="K49" i="12" a="1"/>
  <c r="K33" i="12" a="1"/>
  <c r="N56" i="12" a="1"/>
  <c r="K45" i="12" a="1"/>
  <c r="N51" i="12" a="1"/>
  <c r="N53" i="12" a="1"/>
  <c r="Q52" i="12"/>
  <c r="K51" i="12" a="1"/>
  <c r="K58" i="12" a="1"/>
  <c r="N33" i="12" a="1"/>
  <c r="N41" i="12" a="1"/>
  <c r="K30" i="12" a="1"/>
  <c r="N43" i="12" a="1"/>
  <c r="N30" i="12" a="1"/>
  <c r="N54" i="12" a="1"/>
  <c r="K37" i="12" a="1"/>
  <c r="K44" i="12" a="1"/>
  <c r="K42" i="12" a="1"/>
  <c r="K41" i="12" a="1"/>
  <c r="K47" i="12" a="1"/>
  <c r="Q40" i="12"/>
  <c r="K38" i="12" a="1"/>
  <c r="K57" i="12" a="1"/>
  <c r="N46" i="12" a="1"/>
  <c r="K36" i="12" a="1"/>
  <c r="K39" i="12" a="1"/>
  <c r="N44" i="12" a="1"/>
  <c r="N57" i="12" a="1"/>
  <c r="K46" i="12" a="1"/>
  <c r="Q35" i="12"/>
  <c r="N34" i="12" a="1"/>
  <c r="N47" i="12" a="1"/>
  <c r="N49" i="12" a="1"/>
  <c r="N37" i="12" a="1"/>
  <c r="K32" i="12" a="1"/>
  <c r="K55" i="12" a="1"/>
  <c r="N38" i="12" a="1"/>
  <c r="N45" i="12" a="1"/>
  <c r="N32" i="12" a="1"/>
  <c r="N36" i="12" a="1"/>
  <c r="N55" i="12" a="1"/>
  <c r="K43" i="12" a="1"/>
  <c r="N39" i="12" a="1"/>
  <c r="N31" i="12" a="1"/>
  <c r="K34" i="12" a="1"/>
  <c r="N58" i="12" a="1"/>
  <c r="N53" i="12" l="1"/>
  <c r="K59" i="12"/>
  <c r="N54" i="12"/>
  <c r="K55" i="12"/>
  <c r="K57" i="12"/>
  <c r="N57" i="12"/>
  <c r="K54" i="12"/>
  <c r="N56" i="12"/>
  <c r="K58" i="12"/>
  <c r="N58" i="12"/>
  <c r="N55" i="12"/>
  <c r="N59" i="12"/>
  <c r="K56" i="12"/>
  <c r="K53" i="12"/>
  <c r="K51" i="12"/>
  <c r="N51" i="12"/>
  <c r="N49" i="12"/>
  <c r="K49" i="12"/>
  <c r="N46" i="12"/>
  <c r="K45" i="12"/>
  <c r="N47" i="12"/>
  <c r="N42" i="12"/>
  <c r="K44" i="12"/>
  <c r="N41" i="12"/>
  <c r="K46" i="12"/>
  <c r="K43" i="12"/>
  <c r="N43" i="12"/>
  <c r="N45" i="12"/>
  <c r="K47" i="12"/>
  <c r="K42" i="12"/>
  <c r="N44" i="12"/>
  <c r="K41" i="12"/>
  <c r="K37" i="12"/>
  <c r="N37" i="12"/>
  <c r="N38" i="12"/>
  <c r="K36" i="12"/>
  <c r="N36" i="12"/>
  <c r="K38" i="12"/>
  <c r="K39" i="12"/>
  <c r="N39" i="12"/>
  <c r="N33" i="12"/>
  <c r="K30" i="12"/>
  <c r="N30" i="12"/>
  <c r="K32" i="12"/>
  <c r="N32" i="12"/>
  <c r="K34" i="12"/>
  <c r="N34" i="12"/>
  <c r="K31" i="12"/>
  <c r="N31" i="12"/>
  <c r="K33" i="12"/>
  <c r="L68" i="11"/>
  <c r="Q58" i="11"/>
  <c r="Q57" i="11"/>
  <c r="Q46" i="11"/>
  <c r="Q45" i="11"/>
  <c r="Q44" i="11"/>
  <c r="O53" i="12" a="1"/>
  <c r="N45" i="11" a="1"/>
  <c r="P40" i="12"/>
  <c r="O31" i="12" a="1"/>
  <c r="O38" i="12" a="1"/>
  <c r="P35" i="12"/>
  <c r="P52" i="12"/>
  <c r="O55" i="12" a="1"/>
  <c r="O42" i="12" a="1"/>
  <c r="O33" i="12" a="1"/>
  <c r="O37" i="12" a="1"/>
  <c r="K45" i="11" a="1"/>
  <c r="N44" i="11" a="1"/>
  <c r="O36" i="12" a="1"/>
  <c r="O58" i="12" a="1"/>
  <c r="O56" i="12" a="1"/>
  <c r="K46" i="11" a="1"/>
  <c r="O41" i="12" a="1"/>
  <c r="O59" i="12" a="1"/>
  <c r="N58" i="11" a="1"/>
  <c r="K58" i="11" a="1"/>
  <c r="P29" i="12"/>
  <c r="O32" i="12" a="1"/>
  <c r="N46" i="11" a="1"/>
  <c r="O30" i="12" a="1"/>
  <c r="O34" i="12" a="1"/>
  <c r="K44" i="11" a="1"/>
  <c r="O47" i="12" a="1"/>
  <c r="K57" i="11" a="1"/>
  <c r="O45" i="12" a="1"/>
  <c r="O51" i="12" a="1"/>
  <c r="O43" i="12" a="1"/>
  <c r="O46" i="12" a="1"/>
  <c r="O44" i="12" a="1"/>
  <c r="O39" i="12" a="1"/>
  <c r="O54" i="12" a="1"/>
  <c r="O49" i="12" a="1"/>
  <c r="O57" i="12" a="1"/>
  <c r="N57" i="11" a="1"/>
  <c r="O59" i="12" l="1"/>
  <c r="O55" i="12"/>
  <c r="O58" i="12"/>
  <c r="O56" i="12"/>
  <c r="O57" i="12"/>
  <c r="O54" i="12"/>
  <c r="O53" i="12"/>
  <c r="N52" i="12"/>
  <c r="O51" i="12"/>
  <c r="O49" i="12"/>
  <c r="O45" i="12"/>
  <c r="O43" i="12"/>
  <c r="O41" i="12"/>
  <c r="O42" i="12"/>
  <c r="O47" i="12"/>
  <c r="O44" i="12"/>
  <c r="O46" i="12"/>
  <c r="N40" i="12"/>
  <c r="O37" i="12"/>
  <c r="O39" i="12"/>
  <c r="O36" i="12"/>
  <c r="O38" i="12"/>
  <c r="N35" i="12"/>
  <c r="O31" i="12"/>
  <c r="O34" i="12"/>
  <c r="O32" i="12"/>
  <c r="O30" i="12"/>
  <c r="O33" i="12"/>
  <c r="N29" i="12"/>
  <c r="N57" i="11"/>
  <c r="N58" i="11"/>
  <c r="K58" i="11"/>
  <c r="K57" i="11"/>
  <c r="K46" i="11"/>
  <c r="N46" i="11"/>
  <c r="N45" i="11"/>
  <c r="K45" i="11"/>
  <c r="N44" i="11"/>
  <c r="K44" i="11"/>
  <c r="Q33" i="11"/>
  <c r="Q32" i="11"/>
  <c r="L45" i="2"/>
  <c r="Q64" i="12"/>
  <c r="Q63" i="12"/>
  <c r="Q62" i="12"/>
  <c r="Q61" i="12"/>
  <c r="M60" i="12"/>
  <c r="Q64" i="11"/>
  <c r="Q63" i="11"/>
  <c r="Q62" i="11"/>
  <c r="Q61" i="11"/>
  <c r="M60" i="11"/>
  <c r="N32" i="11" a="1"/>
  <c r="O29" i="12"/>
  <c r="N63" i="11" a="1"/>
  <c r="O46" i="11" a="1"/>
  <c r="K61" i="12" a="1"/>
  <c r="N61" i="11" a="1"/>
  <c r="Q60" i="11"/>
  <c r="K63" i="12" a="1"/>
  <c r="O50" i="12"/>
  <c r="O44" i="11" a="1"/>
  <c r="K64" i="12" a="1"/>
  <c r="K64" i="11" a="1"/>
  <c r="O57" i="11" a="1"/>
  <c r="O52" i="12"/>
  <c r="K32" i="11" a="1"/>
  <c r="O40" i="12"/>
  <c r="O58" i="11" a="1"/>
  <c r="N33" i="11" a="1"/>
  <c r="N64" i="11" a="1"/>
  <c r="N64" i="12" a="1"/>
  <c r="O35" i="12"/>
  <c r="K63" i="11" a="1"/>
  <c r="K33" i="11" a="1"/>
  <c r="K62" i="11" a="1"/>
  <c r="K62" i="12" a="1"/>
  <c r="N62" i="11" a="1"/>
  <c r="Q60" i="12"/>
  <c r="N63" i="12" a="1"/>
  <c r="O45" i="11" a="1"/>
  <c r="K61" i="11" a="1"/>
  <c r="N62" i="12" a="1"/>
  <c r="N61" i="12" a="1"/>
  <c r="O58" i="11" l="1"/>
  <c r="O57" i="11"/>
  <c r="O46" i="11"/>
  <c r="O45" i="11"/>
  <c r="O44" i="11"/>
  <c r="K33" i="11"/>
  <c r="N33" i="11"/>
  <c r="K32" i="11"/>
  <c r="N32" i="11"/>
  <c r="N62" i="12"/>
  <c r="K64" i="12"/>
  <c r="N64" i="12"/>
  <c r="N63" i="12"/>
  <c r="K63" i="12"/>
  <c r="K62" i="12"/>
  <c r="K61" i="12"/>
  <c r="N61" i="12"/>
  <c r="K64" i="11"/>
  <c r="K62" i="11"/>
  <c r="N64" i="11"/>
  <c r="N63" i="11"/>
  <c r="N62" i="11"/>
  <c r="K61" i="11"/>
  <c r="N61" i="11"/>
  <c r="K63" i="11"/>
  <c r="C9" i="1"/>
  <c r="O62" i="11" a="1"/>
  <c r="O61" i="11" a="1"/>
  <c r="P60" i="12"/>
  <c r="O63" i="11" a="1"/>
  <c r="O62" i="12" a="1"/>
  <c r="O64" i="12" a="1"/>
  <c r="O61" i="12" a="1"/>
  <c r="O32" i="11" a="1"/>
  <c r="O64" i="11" a="1"/>
  <c r="P60" i="11"/>
  <c r="O63" i="12" a="1"/>
  <c r="O33" i="11" a="1"/>
  <c r="O33" i="11" l="1"/>
  <c r="O32" i="11"/>
  <c r="O61" i="12"/>
  <c r="O63" i="12"/>
  <c r="O64" i="12"/>
  <c r="O62" i="12"/>
  <c r="N60" i="12"/>
  <c r="O61" i="11"/>
  <c r="O62" i="11"/>
  <c r="O63" i="11"/>
  <c r="O64" i="11"/>
  <c r="N60" i="11"/>
  <c r="D11" i="2"/>
  <c r="D6" i="12"/>
  <c r="D6" i="11"/>
  <c r="D6" i="4"/>
  <c r="G57" i="2"/>
  <c r="G80" i="12"/>
  <c r="G80" i="11"/>
  <c r="G37" i="4"/>
  <c r="O60" i="11"/>
  <c r="O60" i="12"/>
  <c r="D5" i="11" l="1"/>
  <c r="D4" i="11"/>
  <c r="D5" i="12"/>
  <c r="D4" i="12"/>
  <c r="D9" i="2"/>
  <c r="Q43" i="2" l="1"/>
  <c r="Q42" i="2"/>
  <c r="Q41" i="2"/>
  <c r="Q40" i="2"/>
  <c r="M39" i="2"/>
  <c r="Q38" i="2"/>
  <c r="Q37" i="2"/>
  <c r="Q36" i="2"/>
  <c r="M35" i="2"/>
  <c r="Q28" i="2"/>
  <c r="Q27" i="2"/>
  <c r="Q26" i="2"/>
  <c r="K36" i="2" a="1"/>
  <c r="N27" i="2" a="1"/>
  <c r="N40" i="2" a="1"/>
  <c r="K38" i="2" a="1"/>
  <c r="K37" i="2" a="1"/>
  <c r="N41" i="2" a="1"/>
  <c r="N28" i="2" a="1"/>
  <c r="N43" i="2" a="1"/>
  <c r="K42" i="2" a="1"/>
  <c r="Q35" i="2"/>
  <c r="N37" i="2" a="1"/>
  <c r="K28" i="2" a="1"/>
  <c r="N38" i="2" a="1"/>
  <c r="K41" i="2" a="1"/>
  <c r="N42" i="2" a="1"/>
  <c r="Q39" i="2"/>
  <c r="N36" i="2" a="1"/>
  <c r="K43" i="2" a="1"/>
  <c r="K27" i="2" a="1"/>
  <c r="K40" i="2" a="1"/>
  <c r="K28" i="2" l="1"/>
  <c r="K37" i="2"/>
  <c r="N41" i="2"/>
  <c r="K43" i="2"/>
  <c r="K27" i="2"/>
  <c r="K42" i="2"/>
  <c r="K38" i="2"/>
  <c r="K36" i="2"/>
  <c r="N38" i="2"/>
  <c r="N27" i="2"/>
  <c r="N36" i="2"/>
  <c r="K40" i="2"/>
  <c r="N42" i="2"/>
  <c r="N28" i="2"/>
  <c r="N37" i="2"/>
  <c r="K41" i="2"/>
  <c r="N43" i="2"/>
  <c r="N40" i="2"/>
  <c r="Q25" i="2"/>
  <c r="M24" i="2"/>
  <c r="Q23" i="2"/>
  <c r="M22" i="2"/>
  <c r="O37" i="2" a="1"/>
  <c r="O27" i="2" a="1"/>
  <c r="O42" i="2" a="1"/>
  <c r="O40" i="2" a="1"/>
  <c r="N23" i="2" a="1"/>
  <c r="Q24" i="2"/>
  <c r="O38" i="2" a="1"/>
  <c r="K25" i="2" a="1"/>
  <c r="K23" i="2" a="1"/>
  <c r="P35" i="2"/>
  <c r="N26" i="2" a="1"/>
  <c r="O36" i="2" a="1"/>
  <c r="K26" i="2" a="1"/>
  <c r="O41" i="2" a="1"/>
  <c r="Q22" i="2"/>
  <c r="N25" i="2" a="1"/>
  <c r="O43" i="2" a="1"/>
  <c r="P39" i="2"/>
  <c r="O28" i="2" a="1"/>
  <c r="Q45" i="2" l="1"/>
  <c r="G45" i="2" s="1"/>
  <c r="N26" i="2"/>
  <c r="O37" i="2"/>
  <c r="O28" i="2"/>
  <c r="O41" i="2"/>
  <c r="K23" i="2"/>
  <c r="K25" i="2"/>
  <c r="O27" i="2"/>
  <c r="O38" i="2"/>
  <c r="O40" i="2"/>
  <c r="O36" i="2"/>
  <c r="K26" i="2"/>
  <c r="N23" i="2"/>
  <c r="N25" i="2"/>
  <c r="O42" i="2"/>
  <c r="O43" i="2"/>
  <c r="N39" i="2"/>
  <c r="N35" i="2"/>
  <c r="D10" i="2"/>
  <c r="L68" i="12"/>
  <c r="Q66" i="12"/>
  <c r="M65" i="12"/>
  <c r="M50" i="12"/>
  <c r="M48" i="12"/>
  <c r="Q28" i="12"/>
  <c r="M27" i="12"/>
  <c r="Q26" i="12"/>
  <c r="Q25" i="12"/>
  <c r="Q24" i="12"/>
  <c r="Q23" i="12"/>
  <c r="M22" i="12"/>
  <c r="Q21" i="12"/>
  <c r="Q20" i="12"/>
  <c r="Q19" i="12"/>
  <c r="M18" i="12"/>
  <c r="Q17" i="12"/>
  <c r="Q16" i="12"/>
  <c r="M15" i="12"/>
  <c r="Q66" i="11"/>
  <c r="M65" i="11"/>
  <c r="Q59" i="11"/>
  <c r="Q56" i="11"/>
  <c r="Q55" i="11"/>
  <c r="Q54" i="11"/>
  <c r="Q53" i="11"/>
  <c r="M52" i="11"/>
  <c r="Q51" i="11"/>
  <c r="M50" i="11"/>
  <c r="Q49" i="11"/>
  <c r="M48" i="11"/>
  <c r="Q47" i="11"/>
  <c r="Q43" i="11"/>
  <c r="Q42" i="11"/>
  <c r="Q41" i="11"/>
  <c r="M40" i="11"/>
  <c r="Q39" i="11"/>
  <c r="Q38" i="11"/>
  <c r="Q37" i="11"/>
  <c r="Q36" i="11"/>
  <c r="M35" i="11"/>
  <c r="Q34" i="11"/>
  <c r="Q31" i="11"/>
  <c r="Q30" i="11"/>
  <c r="M29" i="11"/>
  <c r="Q28" i="11"/>
  <c r="M27" i="11"/>
  <c r="Q26" i="11"/>
  <c r="Q25" i="11"/>
  <c r="Q24" i="11"/>
  <c r="Q23" i="11"/>
  <c r="M22" i="11"/>
  <c r="Q21" i="11"/>
  <c r="Q20" i="11"/>
  <c r="Q19" i="11"/>
  <c r="M18" i="11"/>
  <c r="Q17" i="11"/>
  <c r="Q16" i="11"/>
  <c r="M15" i="11"/>
  <c r="L25" i="4"/>
  <c r="Q23" i="4"/>
  <c r="Q22" i="4"/>
  <c r="M21" i="4"/>
  <c r="Q20" i="4"/>
  <c r="Q19" i="4"/>
  <c r="M18" i="4"/>
  <c r="Q17" i="4"/>
  <c r="Q16" i="4"/>
  <c r="M15" i="4"/>
  <c r="D5" i="4"/>
  <c r="D4" i="4"/>
  <c r="I24" i="1"/>
  <c r="Q18" i="11"/>
  <c r="N20" i="12" a="1"/>
  <c r="K24" i="11" a="1"/>
  <c r="N19" i="12" a="1"/>
  <c r="N19" i="4" a="1"/>
  <c r="K25" i="11" a="1"/>
  <c r="N25" i="11" a="1"/>
  <c r="N16" i="11" a="1"/>
  <c r="K21" i="12" a="1"/>
  <c r="N24" i="11" a="1"/>
  <c r="N28" i="12" a="1"/>
  <c r="N26" i="11" a="1"/>
  <c r="K20" i="11" a="1"/>
  <c r="K43" i="11" a="1"/>
  <c r="K26" i="12" a="1"/>
  <c r="O35" i="2"/>
  <c r="N17" i="12" a="1"/>
  <c r="P24" i="2"/>
  <c r="N16" i="4" a="1"/>
  <c r="K55" i="11" a="1"/>
  <c r="N55" i="11" a="1"/>
  <c r="N31" i="11" a="1"/>
  <c r="Q27" i="12"/>
  <c r="K30" i="11" a="1"/>
  <c r="N19" i="11" a="1"/>
  <c r="N21" i="12" a="1"/>
  <c r="K51" i="11" a="1"/>
  <c r="N49" i="11" a="1"/>
  <c r="N59" i="11" a="1"/>
  <c r="O26" i="2" a="1"/>
  <c r="N16" i="12" a="1"/>
  <c r="K23" i="4" a="1"/>
  <c r="K66" i="12" a="1"/>
  <c r="N23" i="4" a="1"/>
  <c r="Q65" i="12"/>
  <c r="K17" i="12" a="1"/>
  <c r="K19" i="12" a="1"/>
  <c r="N39" i="11" a="1"/>
  <c r="N28" i="11" a="1"/>
  <c r="K23" i="11" a="1"/>
  <c r="N36" i="11" a="1"/>
  <c r="Q15" i="4"/>
  <c r="K41" i="11" a="1"/>
  <c r="N66" i="12" a="1"/>
  <c r="P22" i="2"/>
  <c r="N38" i="11" a="1"/>
  <c r="K24" i="12" a="1"/>
  <c r="K31" i="11" a="1"/>
  <c r="K20" i="12" a="1"/>
  <c r="Q35" i="11"/>
  <c r="N37" i="11" a="1"/>
  <c r="R22" i="4" a="1"/>
  <c r="N34" i="11" a="1"/>
  <c r="K37" i="11" a="1"/>
  <c r="K39" i="11" a="1"/>
  <c r="K53" i="11" a="1"/>
  <c r="K26" i="11" a="1"/>
  <c r="O23" i="2" a="1"/>
  <c r="N20" i="4" a="1"/>
  <c r="N43" i="11" a="1"/>
  <c r="Q50" i="11"/>
  <c r="N23" i="11" a="1"/>
  <c r="K22" i="4" a="1"/>
  <c r="Q29" i="11"/>
  <c r="K42" i="11" a="1"/>
  <c r="Q18" i="12"/>
  <c r="Q65" i="11"/>
  <c r="K21" i="11" a="1"/>
  <c r="Q15" i="11"/>
  <c r="N21" i="11" a="1"/>
  <c r="K28" i="11" a="1"/>
  <c r="O25" i="2" a="1"/>
  <c r="N24" i="12" a="1"/>
  <c r="N30" i="11" a="1"/>
  <c r="K34" i="11" a="1"/>
  <c r="N47" i="11" a="1"/>
  <c r="K56" i="11" a="1"/>
  <c r="K17" i="4" a="1"/>
  <c r="Q40" i="11"/>
  <c r="N54" i="11" a="1"/>
  <c r="N56" i="11" a="1"/>
  <c r="K19" i="11" a="1"/>
  <c r="K20" i="4" a="1"/>
  <c r="N22" i="4" a="1"/>
  <c r="Q48" i="11"/>
  <c r="K19" i="4" a="1"/>
  <c r="K17" i="11" a="1"/>
  <c r="N42" i="11" a="1"/>
  <c r="Q22" i="12"/>
  <c r="K16" i="11" a="1"/>
  <c r="K23" i="12" a="1"/>
  <c r="K36" i="11" a="1"/>
  <c r="K16" i="12" a="1"/>
  <c r="N41" i="11" a="1"/>
  <c r="K54" i="11" a="1"/>
  <c r="Q50" i="12"/>
  <c r="Q21" i="4"/>
  <c r="Q27" i="11"/>
  <c r="N51" i="11" a="1"/>
  <c r="N17" i="11" a="1"/>
  <c r="K49" i="11" a="1"/>
  <c r="O39" i="2"/>
  <c r="N53" i="11" a="1"/>
  <c r="K16" i="4" a="1"/>
  <c r="K38" i="11" a="1"/>
  <c r="N20" i="11" a="1"/>
  <c r="Q22" i="11"/>
  <c r="K66" i="11" a="1"/>
  <c r="K28" i="12" a="1"/>
  <c r="N25" i="12" a="1"/>
  <c r="Q52" i="11"/>
  <c r="N26" i="12" a="1"/>
  <c r="K47" i="11" a="1"/>
  <c r="N17" i="4" a="1"/>
  <c r="Q18" i="4"/>
  <c r="N23" i="12" a="1"/>
  <c r="Q48" i="12"/>
  <c r="Q15" i="12"/>
  <c r="K25" i="12" a="1"/>
  <c r="N66" i="11" a="1"/>
  <c r="K59" i="11" a="1"/>
  <c r="Q68" i="12" l="1"/>
  <c r="G68" i="12" s="1"/>
  <c r="Q68" i="11"/>
  <c r="G68" i="11" s="1"/>
  <c r="N23" i="4"/>
  <c r="K21" i="11"/>
  <c r="N37" i="11"/>
  <c r="N42" i="11"/>
  <c r="K49" i="11"/>
  <c r="K59" i="11"/>
  <c r="K16" i="4"/>
  <c r="N20" i="4"/>
  <c r="N22" i="4"/>
  <c r="K16" i="11"/>
  <c r="N20" i="11"/>
  <c r="K24" i="11"/>
  <c r="N26" i="11"/>
  <c r="N28" i="11"/>
  <c r="N30" i="11"/>
  <c r="K34" i="11"/>
  <c r="K36" i="11"/>
  <c r="N38" i="11"/>
  <c r="K41" i="11"/>
  <c r="N43" i="11"/>
  <c r="K54" i="11"/>
  <c r="N56" i="11"/>
  <c r="K17" i="12"/>
  <c r="K19" i="12"/>
  <c r="N21" i="12"/>
  <c r="N23" i="12"/>
  <c r="K25" i="12"/>
  <c r="N66" i="12"/>
  <c r="O26" i="2"/>
  <c r="N17" i="4"/>
  <c r="Q25" i="4"/>
  <c r="G25" i="4" s="1"/>
  <c r="K23" i="11"/>
  <c r="K17" i="4"/>
  <c r="K23" i="4"/>
  <c r="K17" i="11"/>
  <c r="K19" i="11"/>
  <c r="N21" i="11"/>
  <c r="N23" i="11"/>
  <c r="K25" i="11"/>
  <c r="N31" i="11"/>
  <c r="K37" i="11"/>
  <c r="N39" i="11"/>
  <c r="K42" i="11"/>
  <c r="N47" i="11"/>
  <c r="N49" i="11"/>
  <c r="K51" i="11"/>
  <c r="N53" i="11"/>
  <c r="K55" i="11"/>
  <c r="N59" i="11"/>
  <c r="N66" i="11"/>
  <c r="N16" i="12"/>
  <c r="K20" i="12"/>
  <c r="N24" i="12"/>
  <c r="K26" i="12"/>
  <c r="K28" i="12"/>
  <c r="N19" i="4"/>
  <c r="N17" i="11"/>
  <c r="N25" i="11"/>
  <c r="K31" i="11"/>
  <c r="K47" i="11"/>
  <c r="N51" i="11"/>
  <c r="K19" i="4"/>
  <c r="N16" i="4"/>
  <c r="K20" i="4"/>
  <c r="K22" i="4"/>
  <c r="N16" i="11"/>
  <c r="K20" i="11"/>
  <c r="N24" i="11"/>
  <c r="K26" i="11"/>
  <c r="K28" i="11"/>
  <c r="K30" i="11"/>
  <c r="N34" i="11"/>
  <c r="N36" i="11"/>
  <c r="K38" i="11"/>
  <c r="N41" i="11"/>
  <c r="K43" i="11"/>
  <c r="N54" i="11"/>
  <c r="K56" i="11"/>
  <c r="N17" i="12"/>
  <c r="N19" i="12"/>
  <c r="K21" i="12"/>
  <c r="K23" i="12"/>
  <c r="N25" i="12"/>
  <c r="K66" i="12"/>
  <c r="O23" i="2"/>
  <c r="R22" i="4"/>
  <c r="N19" i="11"/>
  <c r="K39" i="11"/>
  <c r="K53" i="11"/>
  <c r="N55" i="11"/>
  <c r="K66" i="11"/>
  <c r="K16" i="12"/>
  <c r="N20" i="12"/>
  <c r="K24" i="12"/>
  <c r="N26" i="12"/>
  <c r="N28" i="12"/>
  <c r="O25" i="2"/>
  <c r="N22" i="2"/>
  <c r="N24" i="2"/>
  <c r="I20" i="1"/>
  <c r="O23" i="12" a="1"/>
  <c r="O16" i="12" a="1"/>
  <c r="O25" i="12" a="1"/>
  <c r="O24" i="2"/>
  <c r="P35" i="11"/>
  <c r="O66" i="11" a="1"/>
  <c r="O55" i="11" a="1"/>
  <c r="P50" i="11"/>
  <c r="O19" i="12" a="1"/>
  <c r="O21" i="12" a="1"/>
  <c r="P48" i="12"/>
  <c r="O20" i="12" a="1"/>
  <c r="H21" i="1" a="1"/>
  <c r="P15" i="4"/>
  <c r="O41" i="11" a="1"/>
  <c r="O20" i="11" a="1"/>
  <c r="O24" i="11" a="1"/>
  <c r="O16" i="11" a="1"/>
  <c r="P52" i="11"/>
  <c r="O53" i="11" a="1"/>
  <c r="O54" i="11" a="1"/>
  <c r="O31" i="11" a="1"/>
  <c r="O47" i="11" a="1"/>
  <c r="P22" i="12"/>
  <c r="P40" i="11"/>
  <c r="O21" i="11" a="1"/>
  <c r="P29" i="11"/>
  <c r="P27" i="12"/>
  <c r="O59" i="11" a="1"/>
  <c r="O49" i="11" a="1"/>
  <c r="O56" i="11" a="1"/>
  <c r="O37" i="11" a="1"/>
  <c r="O17" i="11" a="1"/>
  <c r="O16" i="4" a="1"/>
  <c r="P65" i="11"/>
  <c r="P18" i="12"/>
  <c r="O19" i="4" a="1"/>
  <c r="O43" i="11" a="1"/>
  <c r="O51" i="11" a="1"/>
  <c r="O30" i="11" a="1"/>
  <c r="O20" i="4" a="1"/>
  <c r="O39" i="11" a="1"/>
  <c r="O28" i="11" a="1"/>
  <c r="O42" i="11" a="1"/>
  <c r="O26" i="12" a="1"/>
  <c r="O17" i="12" a="1"/>
  <c r="P65" i="12"/>
  <c r="O19" i="11" a="1"/>
  <c r="O28" i="12" a="1"/>
  <c r="P21" i="4"/>
  <c r="O17" i="4" a="1"/>
  <c r="O34" i="11" a="1"/>
  <c r="O24" i="12" a="1"/>
  <c r="O38" i="11" a="1"/>
  <c r="P18" i="4"/>
  <c r="P27" i="11"/>
  <c r="O23" i="11" a="1"/>
  <c r="O23" i="4" a="1"/>
  <c r="P18" i="11"/>
  <c r="O36" i="11" a="1"/>
  <c r="P48" i="11"/>
  <c r="O22" i="4" a="1"/>
  <c r="P22" i="11"/>
  <c r="O25" i="11" a="1"/>
  <c r="P15" i="12"/>
  <c r="P15" i="11"/>
  <c r="P50" i="12"/>
  <c r="O22" i="2"/>
  <c r="O26" i="11" a="1"/>
  <c r="O66" i="12" a="1"/>
  <c r="O45" i="2" l="1"/>
  <c r="O24" i="11"/>
  <c r="O42" i="11"/>
  <c r="O20" i="12"/>
  <c r="O39" i="11"/>
  <c r="O56" i="11"/>
  <c r="O43" i="11"/>
  <c r="O41" i="11"/>
  <c r="O16" i="12"/>
  <c r="O53" i="11"/>
  <c r="O49" i="11"/>
  <c r="O21" i="11"/>
  <c r="O66" i="12"/>
  <c r="O20" i="4"/>
  <c r="O36" i="11"/>
  <c r="O51" i="11"/>
  <c r="O17" i="11"/>
  <c r="O23" i="11"/>
  <c r="O21" i="12"/>
  <c r="O26" i="11"/>
  <c r="O22" i="4"/>
  <c r="O23" i="4"/>
  <c r="H21" i="1"/>
  <c r="I21" i="1" s="1"/>
  <c r="O54" i="11"/>
  <c r="O55" i="11"/>
  <c r="O25" i="12"/>
  <c r="O25" i="11"/>
  <c r="O24" i="12"/>
  <c r="O38" i="11"/>
  <c r="O31" i="11"/>
  <c r="O20" i="11"/>
  <c r="O37" i="11"/>
  <c r="O28" i="12"/>
  <c r="O34" i="11"/>
  <c r="O19" i="4"/>
  <c r="O19" i="11"/>
  <c r="O17" i="12"/>
  <c r="O16" i="11"/>
  <c r="O59" i="11"/>
  <c r="O23" i="12"/>
  <c r="O28" i="11"/>
  <c r="O26" i="12"/>
  <c r="O19" i="12"/>
  <c r="O16" i="4"/>
  <c r="O66" i="11"/>
  <c r="O47" i="11"/>
  <c r="O17" i="4"/>
  <c r="O30" i="11"/>
  <c r="N40" i="11"/>
  <c r="N15" i="12"/>
  <c r="N52" i="11"/>
  <c r="N48" i="11"/>
  <c r="N65" i="12"/>
  <c r="N35" i="11"/>
  <c r="N50" i="11"/>
  <c r="N22" i="11"/>
  <c r="N48" i="12"/>
  <c r="N21" i="4"/>
  <c r="N27" i="12"/>
  <c r="N18" i="4"/>
  <c r="N18" i="11"/>
  <c r="N50" i="12"/>
  <c r="N15" i="11"/>
  <c r="N22" i="12"/>
  <c r="N27" i="11"/>
  <c r="N46" i="2"/>
  <c r="N45" i="2"/>
  <c r="N18" i="12"/>
  <c r="N15" i="4"/>
  <c r="N65" i="11"/>
  <c r="N29" i="11"/>
  <c r="C8" i="1"/>
  <c r="C7" i="1"/>
  <c r="O48" i="11"/>
  <c r="O48" i="12"/>
  <c r="O22" i="12"/>
  <c r="P45" i="2"/>
  <c r="O29" i="11"/>
  <c r="O27" i="12"/>
  <c r="O18" i="11"/>
  <c r="O27" i="11"/>
  <c r="O52" i="11"/>
  <c r="O15" i="4"/>
  <c r="O18" i="12"/>
  <c r="O21" i="4"/>
  <c r="O35" i="11"/>
  <c r="O22" i="11"/>
  <c r="O15" i="11"/>
  <c r="O40" i="11"/>
  <c r="O50" i="11"/>
  <c r="O65" i="12"/>
  <c r="O18" i="4"/>
  <c r="O65" i="11"/>
  <c r="O15" i="12"/>
  <c r="O68" i="11" l="1"/>
  <c r="G47" i="2"/>
  <c r="O25" i="4"/>
  <c r="O68" i="12"/>
  <c r="N69" i="11"/>
  <c r="N68" i="11"/>
  <c r="N69" i="12"/>
  <c r="N68" i="12"/>
  <c r="N25" i="4"/>
  <c r="N26" i="4"/>
  <c r="K19" i="13"/>
  <c r="P47" i="2" a="1"/>
  <c r="P68" i="11"/>
  <c r="P25" i="4" a="1"/>
  <c r="P68" i="12"/>
  <c r="P47" i="2" l="1"/>
  <c r="G70" i="12"/>
  <c r="G70" i="11"/>
  <c r="P25" i="4"/>
  <c r="P70" i="12" a="1"/>
  <c r="P70" i="11" a="1"/>
  <c r="P27" i="4" a="1"/>
  <c r="P70" i="12" l="1"/>
  <c r="P70" i="11"/>
  <c r="P27" i="4"/>
  <c r="G27" i="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user</author>
  </authors>
  <commentList>
    <comment ref="G80" authorId="0" shapeId="0" xr:uid="{00000000-0006-0000-0300-000001000000}">
      <text>
        <r>
          <rPr>
            <b/>
            <sz val="9"/>
            <color indexed="81"/>
            <rFont val="Tahoma"/>
            <family val="2"/>
          </rPr>
          <t>user:</t>
        </r>
        <r>
          <rPr>
            <sz val="9"/>
            <color indexed="81"/>
            <rFont val="Tahoma"/>
            <family val="2"/>
          </rPr>
          <t xml:space="preserve">
</t>
        </r>
      </text>
    </comment>
  </commentList>
</comments>
</file>

<file path=xl/sharedStrings.xml><?xml version="1.0" encoding="utf-8"?>
<sst xmlns="http://schemas.openxmlformats.org/spreadsheetml/2006/main" count="528" uniqueCount="290">
  <si>
    <t>Identifications</t>
  </si>
  <si>
    <t>Établissement :</t>
  </si>
  <si>
    <t xml:space="preserve">Session : </t>
  </si>
  <si>
    <t>Nom du candidat :</t>
  </si>
  <si>
    <t>Prénom du candidat :</t>
  </si>
  <si>
    <t>Date de l'évaluation :</t>
  </si>
  <si>
    <t>Lieu de l'évaluation :</t>
  </si>
  <si>
    <t>Compétences évaluées</t>
  </si>
  <si>
    <t>Taux pondéré de compétences et indicateurs évalués :</t>
  </si>
  <si>
    <t>/20</t>
  </si>
  <si>
    <t>Appréciation globale</t>
  </si>
  <si>
    <t>Noms des Correcteurs</t>
  </si>
  <si>
    <t>Signatures</t>
  </si>
  <si>
    <t>Date</t>
  </si>
  <si>
    <t>Evaluation</t>
  </si>
  <si>
    <t>COEFF</t>
  </si>
  <si>
    <t>CCF</t>
  </si>
  <si>
    <t>Ref</t>
  </si>
  <si>
    <t>MOD</t>
  </si>
  <si>
    <t>Note sur 20</t>
  </si>
  <si>
    <t>C 2.1.1</t>
  </si>
  <si>
    <t>C 3.1.1</t>
  </si>
  <si>
    <t>C 2.3.1</t>
  </si>
  <si>
    <t>C 3.7.1</t>
  </si>
  <si>
    <t xml:space="preserve">
</t>
  </si>
  <si>
    <t>Non</t>
  </si>
  <si>
    <t>* La note proposée, arrondie au demi point, est décidée par les évaluateurs à partir de la note brute qui peut être modulée de + 0 à + 1 point en fonction de la réactivité du candidat ou de tout autre attitude professionnelle positive observée.</t>
  </si>
  <si>
    <r>
      <rPr>
        <b/>
        <sz val="22"/>
        <color rgb="FFFF0000"/>
        <rFont val="Arial"/>
        <family val="2"/>
      </rPr>
      <t>*</t>
    </r>
    <r>
      <rPr>
        <b/>
        <sz val="10"/>
        <color rgb="FFFF0000"/>
        <rFont val="Arial"/>
        <family val="2"/>
      </rPr>
      <t xml:space="preserve"> La note proposée, arrondie au demi point, est décidée par les évaluateurs à partir de la note brute qui peut être modulée de + 0 à + 1 point en fonction de la réactivité du candidat ou de tout autre attitude professionnelle positive observée.</t>
    </r>
  </si>
  <si>
    <t>Note Coefficientée de l'épreuve</t>
  </si>
  <si>
    <t>Lieu de l'évaluation:</t>
  </si>
  <si>
    <t>Académie</t>
  </si>
  <si>
    <t>Compétence non acquise</t>
  </si>
  <si>
    <t>Compétence en cours d'acquisition  non stabilisée</t>
  </si>
  <si>
    <t>Compétence partiellement acquise</t>
  </si>
  <si>
    <t>Compétence totalement acquise et transférable</t>
  </si>
  <si>
    <t>Étude et préparation d’une intervention</t>
  </si>
  <si>
    <t>Réalisation de travaux spécifiques</t>
  </si>
  <si>
    <t>UP1</t>
  </si>
  <si>
    <t>UP2</t>
  </si>
  <si>
    <t>UP3</t>
  </si>
  <si>
    <t>Evaluation en entreprise Situation 2</t>
  </si>
  <si>
    <t>3 h</t>
  </si>
  <si>
    <t>15 h</t>
  </si>
  <si>
    <t xml:space="preserve">Epreuve EP3 (Unité U3) :                                                   Réalisation de travaux spécifiques                                                    </t>
  </si>
  <si>
    <t xml:space="preserve">Critères d'évaluation        </t>
  </si>
  <si>
    <t>C1.1  Compléter et transmettre des documents</t>
  </si>
  <si>
    <t>C 2.2.1</t>
  </si>
  <si>
    <t>C 2.2.2</t>
  </si>
  <si>
    <t>C 3.2.1</t>
  </si>
  <si>
    <t>C 3.2.2</t>
  </si>
  <si>
    <t>C 3.4.1</t>
  </si>
  <si>
    <t>C 3.5.1</t>
  </si>
  <si>
    <t>C 3.5.2</t>
  </si>
  <si>
    <t>C 3.6.1</t>
  </si>
  <si>
    <t>C 3.6.2</t>
  </si>
  <si>
    <t>C4.2.1</t>
  </si>
  <si>
    <t>C4.2.2</t>
  </si>
  <si>
    <t>EP1</t>
  </si>
  <si>
    <t>EP2</t>
  </si>
  <si>
    <t>EP3</t>
  </si>
  <si>
    <t>Epreuve EP1 : (Unité UP1) :                              Étude et préparation d’une intervention</t>
  </si>
  <si>
    <t>Réalisation et contrôle d’un ouvrage courant</t>
  </si>
  <si>
    <t>C 3.1.2</t>
  </si>
  <si>
    <t>C 3.1.3</t>
  </si>
  <si>
    <t>C 3.2.3</t>
  </si>
  <si>
    <t>C3.8.1</t>
  </si>
  <si>
    <t>C 2.1.2</t>
  </si>
  <si>
    <t>C 2.3.2</t>
  </si>
  <si>
    <t>C 3.2.4</t>
  </si>
  <si>
    <t>C3.9.1</t>
  </si>
  <si>
    <t>C3.10.1</t>
  </si>
  <si>
    <t xml:space="preserve">C4.1.1 </t>
  </si>
  <si>
    <t>C3.10.2</t>
  </si>
  <si>
    <t>L’organisation du poste de travail est adaptée à l’avancement des travaux</t>
  </si>
  <si>
    <t>Les dangers sont identifiés de manière exhaustive</t>
  </si>
  <si>
    <t>Appliquer les mesures de prévention prévues ou nécessaires</t>
  </si>
  <si>
    <t>Installer une signalisation temporaire</t>
  </si>
  <si>
    <t>La signalisation temporaire est conforme et garantit la sécurité du chantier et des usagers.
La signalisation temporaire est entretenue
Les consignes de dépose de la signalisation temporaire sont respectées.</t>
  </si>
  <si>
    <t>Une situation dangereuse persistante est signalée à sa hiérarchie.
Le droit de retrait est appliqué en cas de danger grave et imminent</t>
  </si>
  <si>
    <t>C 3.6.3</t>
  </si>
  <si>
    <t>C 3.6.4</t>
  </si>
  <si>
    <t>C3.3 :  Intervenir à proximité des réseaux</t>
  </si>
  <si>
    <t>C3.3.1</t>
  </si>
  <si>
    <t>C3.3.2</t>
  </si>
  <si>
    <t>C3.3.3</t>
  </si>
  <si>
    <t>C3.3.4</t>
  </si>
  <si>
    <t>C3.3.5</t>
  </si>
  <si>
    <t>C3.3.6</t>
  </si>
  <si>
    <t xml:space="preserve">Les critères d’évaluation des compétences du « profil opérateur » sont définis sous forme de « résultats attendus » dans l’annexe II de l’arrêté du 15-1-2019 (J.O. du 28-2-2019, BO n°12 du 21-3-19) : délivrance de l’AIPR </t>
  </si>
  <si>
    <t>Les matériaux, matériels, outillages sont à proximité de la réalisation
Les matériels et outillages approvisionnés permettent la réalisation rationnelle de l’intervention
L’état des EPI, matériels et outillages est vérifié, leur fonctionnement est testé et tout dysfonctionnement est signalé
Les matériaux et éléments approvisionnés correspondent en quantité et qualité à l’intervention
Le positionnement des matériaux permet l’avancement chronologique des travaux  
Les gestes et posture nécessaires à la manipulation sont appropriés à la tâche
Les gestes conventionnels de guidage sont connus et appliqués
Les gestes de commandement pour les appareils de levage sont connus et appliqués.</t>
  </si>
  <si>
    <t>C2.1 : Décoder un dossier technique</t>
  </si>
  <si>
    <t>C 1.1.1</t>
  </si>
  <si>
    <t>C 1.1.2</t>
  </si>
  <si>
    <t>Identifier et vérifier la compatibilité du matériel et l’outillage avec la réalisation de son intervention.</t>
  </si>
  <si>
    <t>Inventorier, sélectionner et lister les EPC et les EPI nécessaires à l’intervention.</t>
  </si>
  <si>
    <t>C1.2.1</t>
  </si>
  <si>
    <t>C4.2.3</t>
  </si>
  <si>
    <t>Note obtenue par calcul automatique :</t>
  </si>
  <si>
    <t>Note sur 20 proposée au jury*:</t>
  </si>
  <si>
    <t>Evaluation en centre Situation 1</t>
  </si>
  <si>
    <t>Candidat</t>
  </si>
  <si>
    <t>Nom</t>
  </si>
  <si>
    <t>Prénom</t>
  </si>
  <si>
    <t>Académie :</t>
  </si>
  <si>
    <t>Diplôme :</t>
  </si>
  <si>
    <t>EP2 Centre</t>
  </si>
  <si>
    <t>EP2 Entrep</t>
  </si>
  <si>
    <r>
      <t xml:space="preserve">Choisir l'élève </t>
    </r>
    <r>
      <rPr>
        <sz val="12"/>
        <color theme="1"/>
        <rFont val="Wingdings"/>
        <charset val="2"/>
      </rPr>
      <t>â</t>
    </r>
  </si>
  <si>
    <t>Report des notes</t>
  </si>
  <si>
    <t>Nb Err</t>
  </si>
  <si>
    <t>% Item Eval</t>
  </si>
  <si>
    <t>………………………………</t>
  </si>
  <si>
    <t>En centre</t>
  </si>
  <si>
    <t>Err saisie</t>
  </si>
  <si>
    <t>Rendre compte oralement d’une situation professionnelle:
- à sa hiérarchie 
- à un partenaire professionnel
- à un intervenant du chantier
- au client ou à l’usager
- …</t>
  </si>
  <si>
    <r>
      <t>ATTENTION,</t>
    </r>
    <r>
      <rPr>
        <sz val="12"/>
        <color rgb="FFFF0000"/>
        <rFont val="Arial"/>
        <family val="2"/>
      </rPr>
      <t xml:space="preserve"> Ne pas les évaluer plusieurs fois dans des épreuves différentes. Un choix judicieux de la répartition des compétences à évaluer sur l’ensemble des situations d’évaluation est donc à faire globalement pour toutes les épreuves.</t>
    </r>
  </si>
  <si>
    <t>EP2_C</t>
  </si>
  <si>
    <t>EP2_E</t>
  </si>
  <si>
    <t>Proposition</t>
  </si>
  <si>
    <t>Jury</t>
  </si>
  <si>
    <t>G29</t>
  </si>
  <si>
    <t>Cellule de report des notes</t>
  </si>
  <si>
    <t>P27</t>
  </si>
  <si>
    <t xml:space="preserve">                                Critères d'évaluation                                            </t>
  </si>
  <si>
    <t>Epreuve EP2: Unité (UP2) :                                 Réalisation et contrôle d’un ouvrage courant</t>
  </si>
  <si>
    <t>Prendre connaissance d’une consigne, d’un document technique</t>
  </si>
  <si>
    <t>Compléter et transmettre un document technique</t>
  </si>
  <si>
    <t xml:space="preserve">Le document proposé est complété d'une manière claire et exhaustive
La procédure de transmission est respectée
</t>
  </si>
  <si>
    <t>Effectuer un croquis d’une solution technique d’une partie d’un ouvrage, manuellement ou avec un outil digital</t>
  </si>
  <si>
    <t xml:space="preserve">La représentation des détails (croquis, schémas, …) permet la réalisation
Les conventions de représentation et les normes de dessin technique sont respectées
</t>
  </si>
  <si>
    <t xml:space="preserve">Les matériels et l’outillage nécessaires sont conformes aux préconisations
Les règles et limites d’utilisation des matériels et de l’outillage sont prises en compte
Les accessoires et consommables nécessaires sont identifiés
</t>
  </si>
  <si>
    <t xml:space="preserve">L’inventaire des EPC et des EPI à disposition est complet et précis
Les éléments d’EPC et d’EPI sélectionnés sont adaptés à l’intervention
Les listes établies sont complètes et exploitables
</t>
  </si>
  <si>
    <t>C 3.5.3</t>
  </si>
  <si>
    <t>Mettre et maintenir en position</t>
  </si>
  <si>
    <t>C 3.7.4</t>
  </si>
  <si>
    <t>C 3.7.5</t>
  </si>
  <si>
    <t xml:space="preserve">Distribuer les ouvrages </t>
  </si>
  <si>
    <t>C4,1 Contrôler le travail réalisé</t>
  </si>
  <si>
    <t>Effectuer la maintenance</t>
  </si>
  <si>
    <t xml:space="preserve">Consigner </t>
  </si>
  <si>
    <t>C4.3.1</t>
  </si>
  <si>
    <t xml:space="preserve">Effectuer un diagnostic simple 
</t>
  </si>
  <si>
    <t xml:space="preserve">Les dysfonctionnements sont identifiés
Les éléments du contrat de maintenance sont repérés
</t>
  </si>
  <si>
    <t>C4.3.2</t>
  </si>
  <si>
    <t>Suivre une procédure d’entretien</t>
  </si>
  <si>
    <t>C4.3.3</t>
  </si>
  <si>
    <t xml:space="preserve">Proposer une solution corrective </t>
  </si>
  <si>
    <t>Les solutions proposées sont pertinentes et adaptées</t>
  </si>
  <si>
    <t>C4.3.4</t>
  </si>
  <si>
    <t>Consigner les opérations réalisées</t>
  </si>
  <si>
    <t xml:space="preserve">Le document de suivi est renseigné
Le temps alloué est respecté
</t>
  </si>
  <si>
    <t>Contrôler</t>
  </si>
  <si>
    <t>Nettoyer</t>
  </si>
  <si>
    <t>Replier le matériel et équipements</t>
  </si>
  <si>
    <t>UNITÉS PROFESSIONNELLES</t>
  </si>
  <si>
    <t>ÉPREUVES</t>
  </si>
  <si>
    <t>En entreprise</t>
  </si>
  <si>
    <t xml:space="preserve">En centre </t>
  </si>
  <si>
    <t>UNITÉES</t>
  </si>
  <si>
    <t>DURÉE</t>
  </si>
  <si>
    <t>C2.2 : Choisir les matériels et les outillages</t>
  </si>
  <si>
    <t>C3.1 :  Organiser son poste de travail</t>
  </si>
  <si>
    <t>C3.2 :  Sécuriser son intervention</t>
  </si>
  <si>
    <t>C1.2 : Échanger et rendre compte oralement</t>
  </si>
  <si>
    <t>C3.11 :  Préparer la réception de l'ouvrage</t>
  </si>
  <si>
    <t>C 3.11.1</t>
  </si>
  <si>
    <t>C 3.11.2</t>
  </si>
  <si>
    <t>C 3.11.3</t>
  </si>
  <si>
    <t>C 3.11.4</t>
  </si>
  <si>
    <t>Evacuer</t>
  </si>
  <si>
    <t xml:space="preserve">L'ouvrage et son environnement sont nettoyés </t>
  </si>
  <si>
    <t>Le matériel et équipements sont ineventoriés, rapatriés en entreprise Le matériel et équipements sont nettoyés, vérifiés et rangés 
Les dysfonctionnments sont signalés</t>
  </si>
  <si>
    <t>L'état de finition et de propreté sont vérifiés 
Les imperfections sont reprises</t>
  </si>
  <si>
    <t xml:space="preserve">Les déchets sont triés, évacués conformément aux règles de tri 
La démarche eco-responsable est adoptée et respectée
</t>
  </si>
  <si>
    <t xml:space="preserve">La consigne, le document et leurs finalités sont compris et respectés
(Document en français et en anglais)
</t>
  </si>
  <si>
    <t>Collecter des informations techniques</t>
  </si>
  <si>
    <t>C3.4 :  Utiliser des échafaudages de pied fixe</t>
  </si>
  <si>
    <t>C3.5 : Réaliser des opérations de débit et d'usinage</t>
  </si>
  <si>
    <t>C3.6 : Réaliser des opérations de façonnage et de finition des vitrages</t>
  </si>
  <si>
    <t>C3.7 :  Réaliser des opérations d'assemblage</t>
  </si>
  <si>
    <t>C3.8 :  Mettre en place le vitrage ou éléments de remplissage</t>
  </si>
  <si>
    <t>C3.9 Réaliser la dépose d'un ouvrage</t>
  </si>
  <si>
    <t xml:space="preserve">Mesurer et tracer </t>
  </si>
  <si>
    <t>Paramétrer et régler le matériel</t>
  </si>
  <si>
    <t>C 3.5.4</t>
  </si>
  <si>
    <t>C 3.5.5</t>
  </si>
  <si>
    <t xml:space="preserve">Les mesures et tracés sont conformes aux plans et/ou à la fiche de débit
</t>
  </si>
  <si>
    <t xml:space="preserve">Le paramétrage et l'outillage sont adaptés au profilé, vitrage ou autre élément
L'utilisation du matériel est conforme aux gestes professionnels
</t>
  </si>
  <si>
    <t xml:space="preserve">La disposition de l'élément est conforme aux règles d'isotatisme
</t>
  </si>
  <si>
    <t xml:space="preserve">Le niveau des lubrifiants est vérifié et adapté
Les dimensions de débit (linéaires et géométriques) sont respectées
Les angles de coupe sont conformes
</t>
  </si>
  <si>
    <t>L'usinage respecte les plans
Un contrôle est effectué à chaque étape
Le temps alloué est respecté</t>
  </si>
  <si>
    <t>C3.9 : Réaliser la dépose d'un ouvrage</t>
  </si>
  <si>
    <t>C3.10 : Réaliser la mise en œuvre d'un ouvrage</t>
  </si>
  <si>
    <t>C4.1 : Contrôler le travail réalisé</t>
  </si>
  <si>
    <t>Réaliser des joints façonnés</t>
  </si>
  <si>
    <t>Réaliser des encoches</t>
  </si>
  <si>
    <t>Réaliser un sablage</t>
  </si>
  <si>
    <t>Réaliser une gravure au laser</t>
  </si>
  <si>
    <t>Les irrégularités sont éliminées
Les façonnages (joints, encoches…) respectent les critères de la norme en vigueur
L'aspect du dépoli est conforme
La profondeur de dépoli est respectée
Le tracé respecte le plan
Le réglage de la machine est conforme
Le calcul de l'épaisseur de gravure est conforme
Un contrôle est effectué à chaque étape
Le temps alloué est respecté</t>
  </si>
  <si>
    <t>C 3.7.2</t>
  </si>
  <si>
    <t>Assembler par moyens mécaniques (équerre à visser, à sertir…)</t>
  </si>
  <si>
    <t>C 3.7.3</t>
  </si>
  <si>
    <t>Assembler par collage les produits verriers</t>
  </si>
  <si>
    <t>Mettre en place des équipements complémentaires (barre anti-panique, ferme porte…)</t>
  </si>
  <si>
    <t>C 3.7.6</t>
  </si>
  <si>
    <t>Vérifier le bon fonctionnement de l'ouvrage</t>
  </si>
  <si>
    <t>C 3.7.7</t>
  </si>
  <si>
    <t>Conditionner et stocker les ouvrages</t>
  </si>
  <si>
    <t>La disposition de l'ouvrage est conforme aux règles d'isostatisme</t>
  </si>
  <si>
    <t>La planéité des angles est respectée</t>
  </si>
  <si>
    <t>La continuité de l'étanchéité est assurée
Le collage respecte les préconisations des fabricants
Le choix de la colle est adapté au produit à assembler et à leur utilisation</t>
  </si>
  <si>
    <t xml:space="preserve">La position des accessoires respecte le plan du gammiste
La position des joints respecte le plan du gammiste
L'assemblage de l'ouvrage est conforme au plan d'exécution
</t>
  </si>
  <si>
    <t xml:space="preserve">Les équipements complémentaires sont positionnés conformément au plan du fournisseur
</t>
  </si>
  <si>
    <t>Vérifier les ouvrages réceptionnés</t>
  </si>
  <si>
    <t>Les ouvrages receptionnés sont distribués à l'emplacement prévu</t>
  </si>
  <si>
    <t xml:space="preserve">Les ouvrages réceptionnés sont vérifiés
</t>
  </si>
  <si>
    <t>C3.10.3</t>
  </si>
  <si>
    <t>L'ouvrage est maintenu en toute sécurité
L'ouvrage est posé d'aplomb et de niveau</t>
  </si>
  <si>
    <t>C3.10.4</t>
  </si>
  <si>
    <t>Fixer l'ouvrage</t>
  </si>
  <si>
    <t>L’ouvrage est fixé conformément au plan de pose</t>
  </si>
  <si>
    <t>C3.10.5</t>
  </si>
  <si>
    <t>Réaliser l'étanchéité périphérique</t>
  </si>
  <si>
    <t>La continuité de l'étanchéité périphérique est assurée</t>
  </si>
  <si>
    <t>C3.10.6</t>
  </si>
  <si>
    <t>Mettre en place les éléments de finition</t>
  </si>
  <si>
    <t>Les éléments de finition sont installés</t>
  </si>
  <si>
    <t>C3.10.7</t>
  </si>
  <si>
    <t xml:space="preserve">Les dysfonctionnements et/ou les anomalies sont repérés et signalés
L’ouvrage est conforme à ses fonctions
L’ouvrage est prêt à être réceptionné
</t>
  </si>
  <si>
    <t xml:space="preserve">
Les données techniques nécessaires à son intervention sont identifiées
La collecte des informations nécessaires à l’intervention est complète et exploitable
La terminologie anglaise est comprise et traduite
Les conditions d’intervention sur site (spécificités du chantier) sont identifiées
</t>
  </si>
  <si>
    <t>C3.3.7</t>
  </si>
  <si>
    <t>C3.3.8</t>
  </si>
  <si>
    <t>C3.3.9</t>
  </si>
  <si>
    <t>C3.3.10</t>
  </si>
  <si>
    <t>Situer son rôle et expliciter sa mission et ses responsabilités</t>
  </si>
  <si>
    <t>Identifier le type de réseau aérien</t>
  </si>
  <si>
    <t>Mettre en œuvre et adapter les mesures de protection collective et individuelle applicable à la situation</t>
  </si>
  <si>
    <t>C4.2 : Assurer la maintenance préventive (de premier niveau) des machines et des outils</t>
  </si>
  <si>
    <t xml:space="preserve">
Vérifier l'état général
</t>
  </si>
  <si>
    <t>Le matériel et l’outillage sont contrôlés (points de sécurité, les consommables…)</t>
  </si>
  <si>
    <t xml:space="preserve">Les éléments du contrat de maintenance sont repérés
Le matériel et l’outillage sont entretenus (affûtage, niveau de fluides…)
Les détériorations et les dysfonctionnements sont repérés et signalés au supérieur hiérarchique
</t>
  </si>
  <si>
    <t>C4.3 : Assurer des opérations de dépannage ou de maintenance d’ouvrages</t>
  </si>
  <si>
    <t>G72</t>
  </si>
  <si>
    <t>P70</t>
  </si>
  <si>
    <t>G49</t>
  </si>
  <si>
    <t>P47</t>
  </si>
  <si>
    <t>C2.3 : Déterminer des quantités de matériaux</t>
  </si>
  <si>
    <t xml:space="preserve">C2.3 : Déterminer des quantités de matériaux </t>
  </si>
  <si>
    <t xml:space="preserve">Le repérage, l'emballage, le stockage des ouvrages respectent les instructions de l'entreprise
Les ouvrages sont repérés, l'emballage leur assure une protection efficace lors de la manutenion, du stockage et du transport
</t>
  </si>
  <si>
    <t>La position et le maintien des cales respectent les règles et normes en vigueur
La position des faces des vitrages est respectée
La disposition des joints et parcloses est respectée et conforme au plan du gammiste
La continuité de l'étanchéité est assurée</t>
  </si>
  <si>
    <t>Le site est protégé
L'outillage utilisé est adapté
Les éléments conservés sont laissés en l'état
La remise en état du support permet la mise en œuvre de l'ouvrage
Les déchets sont triés, évacués conformément au principe 3RVE</t>
  </si>
  <si>
    <t>Vérifier le bon fonctionnement de l’ouvrage</t>
  </si>
  <si>
    <t>Identifier l'ensemble des risques liés aux réseaux sensibles et non sensibles</t>
  </si>
  <si>
    <t>Identifier les affleurants des réseaux, le marquage-piquetage et les dispositifs avertisseurs</t>
  </si>
  <si>
    <t>Identifier une situation à risque ou non conforme et alerter son responsable</t>
  </si>
  <si>
    <t>Adapter les moyens et techniques d’exécution aux zones d’incertitudes de localisation des réseaux</t>
  </si>
  <si>
    <t>Maintenir en état le marquage piquetage des réseaux pendant toute la durée du chantier</t>
  </si>
  <si>
    <t>Appliquer les procédures en cas d’incident ou d’accident. Appliquer la règle des 4A</t>
  </si>
  <si>
    <t>Appliquer les règles relatives aux interventions à proximité de câbles électriques</t>
  </si>
  <si>
    <t>L’intervenant respecte la procédure</t>
  </si>
  <si>
    <t>La nature et les caractéristiques des matériaux et éléments sont conformes aux prescriptions techniques et données d’exécution.
La qualité correspond aux besoins de l’exécution</t>
  </si>
  <si>
    <t>Les quantités nécessaires à l’exécution sont estimées
Les quantités consommées sont communiquées à sa hiérarchie                                                                                                                  L’état des stocks de matériaux et éléments est communiqué à sa hiérarchie
Les unités sont adaptées aux quantités estimées</t>
  </si>
  <si>
    <t>Les spécificités du chantier sont identifiées
La démarche éco-responsable est respectée et le principe 3RVE est appliqué
La co-activité est prise en compte
Les dispositifs de sécurité sont mis en place et maintenus dans toutes les phases d’exécution
Le poste du travail est maintenu en état de propreté et de fonctionnalité
Les anomalies techniques sont repérées et signalées</t>
  </si>
  <si>
    <t>Identifier les matériaux et éléments nécessaires à son intervention                                                                                                 Apprécier la qualité des matériaux et éléments</t>
  </si>
  <si>
    <t>Déterminer les quantités de matériaux et d’éléments nécessaires à son intervention</t>
  </si>
  <si>
    <t>Organiser son poste de travail</t>
  </si>
  <si>
    <t>Adapter son poste de travail à l’évolution du chantier</t>
  </si>
  <si>
    <t>Approvisionner son poste de travail</t>
  </si>
  <si>
    <t>Identifier les dangers propres à son intervention</t>
  </si>
  <si>
    <t>Une démarche de prévention dans son environnement de travail est mise en œuvre
L’installation du poste de travail garantit la sécurité et la protection de la santé
Les EPC sont maintenus en place et suivent l’évolution du chantier
Les éléments d’EPC détériorés sont identifiés, signalés et détournés.
Les EPI utilisés sont adaptés à la situation
Les EPI détériorés sont remplacés
Les consignes de sécurité collective et individuelle sont respectées</t>
  </si>
  <si>
    <t>Alerter en cas de situation dangereuse</t>
  </si>
  <si>
    <t>Utiliser un échafaudage de pieds fixe</t>
  </si>
  <si>
    <t>En référence aux recommandations R408
Les règles d’accès et de circulation sur l’échafaudage sont respectées                                                                                                                           La charge autorisée sur l’échafaudage est respectée
La répartition de la charge est conforme aux préconisations du fabricant
L’échafaudage est maintenu en sécurité
Les biens environnants sont protégés et sauvegardés</t>
  </si>
  <si>
    <t>Débiter:
- les profilés
- les produits verriers
- autres EdR</t>
  </si>
  <si>
    <t>Usiner:
- les profilés
- les produits verriers (perçage de monolithique, feuilleté…)</t>
  </si>
  <si>
    <t>Mettre en place:
- les accessoires
- les joints
- les éléments d'étanchéité
- …</t>
  </si>
  <si>
    <t>Mettre en œuvre:
- les cales de vitrage
- les vitrages ou EdR
- les parcloses</t>
  </si>
  <si>
    <t>Réaliser une dépose:
- totale
- partielle</t>
  </si>
  <si>
    <t>Le travail réalisé respecte la demande et le descriptif technique
Le travail réalisé est conforme aux règlements, normes en vigueur
Les contrôles dimensionnels et géométriques sont effectués
Les points de contrôles spécifiques sont identifiés (étanchéité, raccords, assemblages, finition).                                                         Les défauts de réalisation sont identifiés au fur et à mesure du travail.
Les fiches d’autocontrôle sont complétées</t>
  </si>
  <si>
    <t>Vérifier la conformité du travail</t>
  </si>
  <si>
    <t>Identifier les matériaux et éléments nécessaires à son intervention                                                                                              Apprécier la qualité des matériaux et éléments</t>
  </si>
  <si>
    <t>La nature et les caractéristiques des matériaux et éléments sont conformes aux prescriptions techniques et données d’exécution
La qualité correspond aux besoins de l’exécution</t>
  </si>
  <si>
    <t>Les quantités nécessaires à l’exécution sont estimées
Les quantités consommées sont communiquées à sa hiérarchie.                                                                                                                   L’état des stocks de matériaux et éléments est communiqué à sa hiérarchie
Les unités sont adaptées aux quantités estimées</t>
  </si>
  <si>
    <t>Une démarche de prévention dans son environnement de travail est mise en œuvre
L’installation du poste de travail garantit la sécurité et la protection de la santé
Les EPC sont maintenus en place et suivent l’évolution du chantier
Les éléments d’EPC détériorés sont identifiés, signalés et détournés
Les EPI utilisés sont adaptés à la situation
Les EPI détériorés sont remplacés
Les consignes de sécurité collective et individuelle sont respectées</t>
  </si>
  <si>
    <t>La signalisation temporaire est conforme et garantit la sécurité du chantier et des usagers
La signalisation temporaire est entretenue
Les consignes de dépose de la signalisation temporaire sont respectées</t>
  </si>
  <si>
    <t>Une situation dangereuse persistante est signalée à sa hiérarchie
Le droit de retrait est appliqué en cas de danger grave et imminent</t>
  </si>
  <si>
    <t>En référence aux recommandations R408
Les règles d’accès et de circulation sur l’échafaudage sont respectées                                                                                                                            La charge autorisée sur l’échafaudage est respectée
La répartition de la charge est conforme aux préconisations du fabricant
L’échafaudage est maintenu en sécurité
Les biens environnants sont protégés et sauvegardés</t>
  </si>
  <si>
    <t>Le travail réalisé respecte la demande et le descriptif technique
Le travail réalisé est conforme aux règlements, normes en vigueur
Les contrôles dimensionnels et géométriques sont effectués
Les points de contrôles spécifiques sont identifiés (étanchéité, raccords, assemblages, finition)                                                       Les défauts de réalisation sont identifiés au fur et à mesure du travail.
Les fiches d’autocontrôle sont complétées</t>
  </si>
  <si>
    <t xml:space="preserve">Les opérations effectuées sont consignées
Un contrôle est effectué à chaque étape
Le temps alloué est respecté
</t>
  </si>
  <si>
    <t>L’interlocuteur est écouté et compris
L’information transmise est conforme aux règles de l’entreprise
Le contenu de l’échange (champ lexical, structure…) est adapté à l’interlocuteur
Le propos est clair, précis et concis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</si>
</sst>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
    <numFmt numFmtId="165" formatCode="0.0%"/>
  </numFmts>
  <fonts count="54" x14ac:knownFonts="1">
    <font>
      <sz val="11"/>
      <color theme="1"/>
      <name val="Arial"/>
      <family val="2"/>
    </font>
    <font>
      <sz val="11"/>
      <color theme="1"/>
      <name val="Calibri"/>
      <family val="2"/>
      <scheme val="minor"/>
    </font>
    <font>
      <b/>
      <sz val="11"/>
      <color theme="1"/>
      <name val="Arial"/>
      <family val="2"/>
    </font>
    <font>
      <sz val="10"/>
      <name val="Arial"/>
      <family val="2"/>
    </font>
    <font>
      <b/>
      <sz val="10"/>
      <name val="Arial"/>
      <family val="2"/>
    </font>
    <font>
      <sz val="8"/>
      <name val="Arial"/>
      <family val="2"/>
    </font>
    <font>
      <sz val="12"/>
      <name val="Arial"/>
      <family val="2"/>
    </font>
    <font>
      <b/>
      <sz val="14"/>
      <name val="Arial"/>
      <family val="2"/>
    </font>
    <font>
      <b/>
      <sz val="12"/>
      <name val="Arial"/>
      <family val="2"/>
    </font>
    <font>
      <sz val="11"/>
      <color theme="1"/>
      <name val="Calibri"/>
      <family val="2"/>
      <scheme val="minor"/>
    </font>
    <font>
      <sz val="11"/>
      <color theme="0"/>
      <name val="Calibri"/>
      <family val="2"/>
      <scheme val="minor"/>
    </font>
    <font>
      <sz val="12"/>
      <color rgb="FF000000"/>
      <name val="Arial"/>
      <family val="2"/>
    </font>
    <font>
      <b/>
      <sz val="12"/>
      <color rgb="FF000000"/>
      <name val="Arial"/>
      <family val="2"/>
    </font>
    <font>
      <sz val="11"/>
      <color theme="1"/>
      <name val="Arial"/>
      <family val="2"/>
    </font>
    <font>
      <sz val="9"/>
      <name val="Arial"/>
      <family val="2"/>
    </font>
    <font>
      <b/>
      <sz val="14"/>
      <color theme="1"/>
      <name val="Arial"/>
      <family val="2"/>
    </font>
    <font>
      <b/>
      <sz val="10"/>
      <color rgb="FFFF0000"/>
      <name val="Arial"/>
      <family val="2"/>
    </font>
    <font>
      <b/>
      <sz val="14"/>
      <color rgb="FF000000"/>
      <name val="Arial"/>
      <family val="2"/>
    </font>
    <font>
      <b/>
      <sz val="16"/>
      <color theme="1"/>
      <name val="Arial"/>
      <family val="2"/>
    </font>
    <font>
      <sz val="12"/>
      <color theme="1"/>
      <name val="Arial"/>
      <family val="2"/>
    </font>
    <font>
      <b/>
      <sz val="18"/>
      <color rgb="FFFF0000"/>
      <name val="Arial"/>
      <family val="2"/>
    </font>
    <font>
      <b/>
      <sz val="16"/>
      <name val="Arial"/>
      <family val="2"/>
    </font>
    <font>
      <b/>
      <sz val="12"/>
      <color theme="4" tint="-0.24994659260841701"/>
      <name val="Arial"/>
      <family val="2"/>
    </font>
    <font>
      <sz val="14"/>
      <color theme="1"/>
      <name val="Arial"/>
      <family val="2"/>
    </font>
    <font>
      <b/>
      <sz val="18"/>
      <color theme="1"/>
      <name val="Arial"/>
      <family val="2"/>
    </font>
    <font>
      <b/>
      <sz val="22"/>
      <color theme="1"/>
      <name val="Arial"/>
      <family val="2"/>
    </font>
    <font>
      <b/>
      <sz val="24"/>
      <color rgb="FFFF0000"/>
      <name val="Arial"/>
      <family val="2"/>
    </font>
    <font>
      <sz val="14"/>
      <name val="Arial"/>
      <family val="2"/>
    </font>
    <font>
      <sz val="16"/>
      <name val="Arial"/>
      <family val="2"/>
    </font>
    <font>
      <b/>
      <sz val="18"/>
      <name val="Arial"/>
      <family val="2"/>
    </font>
    <font>
      <b/>
      <sz val="10"/>
      <color rgb="FFFF0000"/>
      <name val="Aparajita"/>
      <family val="2"/>
    </font>
    <font>
      <sz val="10"/>
      <color rgb="FFFF0000"/>
      <name val="Aparajita"/>
      <family val="2"/>
    </font>
    <font>
      <b/>
      <sz val="22"/>
      <color rgb="FFFF0000"/>
      <name val="Arial"/>
      <family val="2"/>
    </font>
    <font>
      <sz val="11"/>
      <color rgb="FFFF0000"/>
      <name val="Arial"/>
      <family val="2"/>
    </font>
    <font>
      <b/>
      <sz val="28"/>
      <color rgb="FF002060"/>
      <name val="Arial"/>
      <family val="2"/>
    </font>
    <font>
      <b/>
      <sz val="28"/>
      <name val="Arial"/>
      <family val="2"/>
    </font>
    <font>
      <b/>
      <sz val="28"/>
      <color rgb="FF00B050"/>
      <name val="Arial"/>
      <family val="2"/>
    </font>
    <font>
      <sz val="28"/>
      <name val="Arial"/>
      <family val="2"/>
    </font>
    <font>
      <b/>
      <sz val="28"/>
      <color rgb="FFFF0000"/>
      <name val="Arial"/>
      <family val="2"/>
    </font>
    <font>
      <b/>
      <sz val="13"/>
      <name val="Arial"/>
      <family val="2"/>
    </font>
    <font>
      <sz val="12"/>
      <color theme="1"/>
      <name val="Wingdings"/>
      <charset val="2"/>
    </font>
    <font>
      <b/>
      <sz val="12"/>
      <color theme="1"/>
      <name val="Arial"/>
      <family val="2"/>
    </font>
    <font>
      <sz val="12"/>
      <color rgb="FF002060"/>
      <name val="Arial"/>
      <family val="2"/>
    </font>
    <font>
      <i/>
      <sz val="12"/>
      <name val="Arial"/>
      <family val="2"/>
    </font>
    <font>
      <sz val="12"/>
      <color rgb="FFFF0000"/>
      <name val="Arial"/>
      <family val="2"/>
    </font>
    <font>
      <u/>
      <sz val="11"/>
      <color theme="10"/>
      <name val="Arial"/>
      <family val="2"/>
    </font>
    <font>
      <b/>
      <sz val="20"/>
      <name val="Arial"/>
      <family val="2"/>
    </font>
    <font>
      <b/>
      <sz val="12"/>
      <color rgb="FFFF0000"/>
      <name val="Arial"/>
      <family val="2"/>
    </font>
    <font>
      <b/>
      <sz val="22"/>
      <color rgb="FF002060"/>
      <name val="Arial"/>
      <family val="2"/>
    </font>
    <font>
      <sz val="10"/>
      <color theme="1"/>
      <name val="Arial"/>
      <family val="2"/>
    </font>
    <font>
      <sz val="8"/>
      <color theme="1"/>
      <name val="Arial"/>
      <family val="2"/>
    </font>
    <font>
      <sz val="11"/>
      <name val="Arial"/>
      <family val="2"/>
    </font>
    <font>
      <sz val="9"/>
      <color indexed="81"/>
      <name val="Tahoma"/>
      <family val="2"/>
    </font>
    <font>
      <b/>
      <sz val="9"/>
      <color indexed="81"/>
      <name val="Tahoma"/>
      <family val="2"/>
    </font>
  </fonts>
  <fills count="28">
    <fill>
      <patternFill patternType="none"/>
    </fill>
    <fill>
      <patternFill patternType="gray125"/>
    </fill>
    <fill>
      <patternFill patternType="solid">
        <fgColor theme="4" tint="0.39997558519241921"/>
        <bgColor indexed="65"/>
      </patternFill>
    </fill>
    <fill>
      <patternFill patternType="solid">
        <fgColor theme="5" tint="0.39997558519241921"/>
        <bgColor indexed="65"/>
      </patternFill>
    </fill>
    <fill>
      <patternFill patternType="solid">
        <fgColor theme="6" tint="0.59999389629810485"/>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
      <patternFill patternType="solid">
        <fgColor theme="0"/>
        <bgColor rgb="FFCCFFFF"/>
      </patternFill>
    </fill>
    <fill>
      <patternFill patternType="solid">
        <fgColor theme="2"/>
        <bgColor indexed="64"/>
      </patternFill>
    </fill>
    <fill>
      <patternFill patternType="solid">
        <fgColor theme="0"/>
        <bgColor rgb="FF99CCFF"/>
      </patternFill>
    </fill>
    <fill>
      <patternFill patternType="solid">
        <fgColor theme="3" tint="0.79998168889431442"/>
        <bgColor indexed="64"/>
      </patternFill>
    </fill>
    <fill>
      <patternFill patternType="solid">
        <fgColor rgb="FFCCFF99"/>
        <bgColor indexed="64"/>
      </patternFill>
    </fill>
    <fill>
      <patternFill patternType="solid">
        <fgColor rgb="FFFF0000"/>
        <bgColor indexed="64"/>
      </patternFill>
    </fill>
    <fill>
      <patternFill patternType="solid">
        <fgColor rgb="FFFFFF00"/>
        <bgColor indexed="64"/>
      </patternFill>
    </fill>
    <fill>
      <patternFill patternType="solid">
        <fgColor rgb="FFFFC000"/>
        <bgColor indexed="64"/>
      </patternFill>
    </fill>
    <fill>
      <patternFill patternType="solid">
        <fgColor rgb="FFFFFF99"/>
        <bgColor indexed="64"/>
      </patternFill>
    </fill>
    <fill>
      <patternFill patternType="solid">
        <fgColor theme="5" tint="0.79998168889431442"/>
        <bgColor indexed="64"/>
      </patternFill>
    </fill>
    <fill>
      <patternFill patternType="solid">
        <fgColor rgb="FF9CBE6A"/>
        <bgColor indexed="64"/>
      </patternFill>
    </fill>
    <fill>
      <patternFill patternType="solid">
        <fgColor rgb="FF00B7C0"/>
        <bgColor indexed="64"/>
      </patternFill>
    </fill>
    <fill>
      <patternFill patternType="solid">
        <fgColor rgb="FF00D3DE"/>
        <bgColor indexed="64"/>
      </patternFill>
    </fill>
    <fill>
      <patternFill patternType="solid">
        <fgColor rgb="FFB6D9E4"/>
        <bgColor indexed="64"/>
      </patternFill>
    </fill>
    <fill>
      <patternFill patternType="solid">
        <fgColor rgb="FFFF0000"/>
        <bgColor rgb="FFFF0000"/>
      </patternFill>
    </fill>
    <fill>
      <patternFill patternType="solid">
        <fgColor theme="4" tint="0.79998168889431442"/>
        <bgColor indexed="64"/>
      </patternFill>
    </fill>
    <fill>
      <patternFill patternType="solid">
        <fgColor rgb="FFFF9900"/>
        <bgColor indexed="64"/>
      </patternFill>
    </fill>
    <fill>
      <patternFill patternType="solid">
        <fgColor rgb="FFFFCC81"/>
        <bgColor indexed="64"/>
      </patternFill>
    </fill>
    <fill>
      <patternFill patternType="solid">
        <fgColor rgb="FFA1C872"/>
        <bgColor indexed="64"/>
      </patternFill>
    </fill>
    <fill>
      <patternFill patternType="solid">
        <fgColor rgb="FFD1DFD0"/>
        <bgColor rgb="FF99CCFF"/>
      </patternFill>
    </fill>
  </fills>
  <borders count="63">
    <border>
      <left/>
      <right/>
      <top/>
      <bottom/>
      <diagonal/>
    </border>
    <border>
      <left style="thin">
        <color auto="1"/>
      </left>
      <right style="medium">
        <color auto="1"/>
      </right>
      <top style="thin">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
      <left/>
      <right/>
      <top style="medium">
        <color auto="1"/>
      </top>
      <bottom style="medium">
        <color auto="1"/>
      </bottom>
      <diagonal/>
    </border>
    <border>
      <left/>
      <right style="thin">
        <color auto="1"/>
      </right>
      <top style="thin">
        <color auto="1"/>
      </top>
      <bottom style="thin">
        <color auto="1"/>
      </bottom>
      <diagonal/>
    </border>
    <border>
      <left/>
      <right style="medium">
        <color auto="1"/>
      </right>
      <top style="medium">
        <color auto="1"/>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thin">
        <color auto="1"/>
      </top>
      <bottom/>
      <diagonal/>
    </border>
    <border>
      <left/>
      <right/>
      <top/>
      <bottom style="medium">
        <color auto="1"/>
      </bottom>
      <diagonal/>
    </border>
    <border>
      <left style="medium">
        <color auto="1"/>
      </left>
      <right/>
      <top style="medium">
        <color auto="1"/>
      </top>
      <bottom style="medium">
        <color auto="1"/>
      </bottom>
      <diagonal/>
    </border>
    <border>
      <left style="medium">
        <color auto="1"/>
      </left>
      <right/>
      <top/>
      <bottom style="medium">
        <color auto="1"/>
      </bottom>
      <diagonal/>
    </border>
    <border>
      <left/>
      <right style="medium">
        <color auto="1"/>
      </right>
      <top/>
      <bottom style="medium">
        <color auto="1"/>
      </bottom>
      <diagonal/>
    </border>
    <border>
      <left style="medium">
        <color auto="1"/>
      </left>
      <right style="thin">
        <color auto="1"/>
      </right>
      <top style="medium">
        <color auto="1"/>
      </top>
      <bottom style="thin">
        <color auto="1"/>
      </bottom>
      <diagonal/>
    </border>
    <border>
      <left style="medium">
        <color auto="1"/>
      </left>
      <right style="thin">
        <color auto="1"/>
      </right>
      <top style="thin">
        <color auto="1"/>
      </top>
      <bottom style="thin">
        <color auto="1"/>
      </bottom>
      <diagonal/>
    </border>
    <border>
      <left/>
      <right style="medium">
        <color auto="1"/>
      </right>
      <top style="thin">
        <color auto="1"/>
      </top>
      <bottom style="thin">
        <color auto="1"/>
      </bottom>
      <diagonal/>
    </border>
    <border>
      <left/>
      <right style="medium">
        <color auto="1"/>
      </right>
      <top style="thin">
        <color auto="1"/>
      </top>
      <bottom style="medium">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diagonal/>
    </border>
    <border>
      <left style="medium">
        <color auto="1"/>
      </left>
      <right style="thin">
        <color auto="1"/>
      </right>
      <top style="thin">
        <color auto="1"/>
      </top>
      <bottom/>
      <diagonal/>
    </border>
    <border>
      <left style="thin">
        <color rgb="FF000000"/>
      </left>
      <right/>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style="thin">
        <color rgb="FF000000"/>
      </top>
      <bottom style="thin">
        <color rgb="FF000000"/>
      </bottom>
      <diagonal/>
    </border>
    <border>
      <left style="thin">
        <color rgb="FF000000"/>
      </left>
      <right style="thin">
        <color rgb="FF000000"/>
      </right>
      <top style="thin">
        <color rgb="FF000000"/>
      </top>
      <bottom/>
      <diagonal/>
    </border>
    <border>
      <left/>
      <right style="thin">
        <color rgb="FF000000"/>
      </right>
      <top style="thin">
        <color rgb="FF000000"/>
      </top>
      <bottom/>
      <diagonal/>
    </border>
    <border>
      <left style="thin">
        <color rgb="FF000000"/>
      </left>
      <right/>
      <top style="thin">
        <color rgb="FF000000"/>
      </top>
      <bottom/>
      <diagonal/>
    </border>
    <border>
      <left/>
      <right/>
      <top style="thin">
        <color rgb="FF000000"/>
      </top>
      <bottom/>
      <diagonal/>
    </border>
    <border>
      <left/>
      <right style="thin">
        <color rgb="FF000000"/>
      </right>
      <top/>
      <bottom/>
      <diagonal/>
    </border>
    <border>
      <left style="thin">
        <color rgb="FF000000"/>
      </left>
      <right/>
      <top/>
      <bottom/>
      <diagonal/>
    </border>
    <border>
      <left style="thin">
        <color indexed="64"/>
      </left>
      <right style="thin">
        <color indexed="64"/>
      </right>
      <top/>
      <bottom style="thin">
        <color indexed="64"/>
      </bottom>
      <diagonal/>
    </border>
    <border>
      <left style="thin">
        <color auto="1"/>
      </left>
      <right/>
      <top style="thin">
        <color auto="1"/>
      </top>
      <bottom/>
      <diagonal/>
    </border>
    <border>
      <left/>
      <right style="thin">
        <color auto="1"/>
      </right>
      <top/>
      <bottom style="thin">
        <color auto="1"/>
      </bottom>
      <diagonal/>
    </border>
    <border>
      <left style="thin">
        <color auto="1"/>
      </left>
      <right style="thin">
        <color auto="1"/>
      </right>
      <top/>
      <bottom/>
      <diagonal/>
    </border>
    <border>
      <left style="thin">
        <color rgb="FF000000"/>
      </left>
      <right style="thin">
        <color rgb="FF000000"/>
      </right>
      <top/>
      <bottom/>
      <diagonal/>
    </border>
    <border>
      <left/>
      <right/>
      <top/>
      <bottom style="thin">
        <color auto="1"/>
      </bottom>
      <diagonal/>
    </border>
    <border>
      <left/>
      <right/>
      <top style="thin">
        <color auto="1"/>
      </top>
      <bottom/>
      <diagonal/>
    </border>
    <border>
      <left style="thin">
        <color auto="1"/>
      </left>
      <right/>
      <top/>
      <bottom/>
      <diagonal/>
    </border>
    <border>
      <left style="thin">
        <color auto="1"/>
      </left>
      <right/>
      <top/>
      <bottom style="thin">
        <color auto="1"/>
      </bottom>
      <diagonal/>
    </border>
    <border>
      <left style="medium">
        <color auto="1"/>
      </left>
      <right/>
      <top style="thin">
        <color auto="1"/>
      </top>
      <bottom style="thin">
        <color auto="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indexed="64"/>
      </right>
      <top/>
      <bottom/>
      <diagonal/>
    </border>
    <border>
      <left style="thin">
        <color rgb="FF000000"/>
      </left>
      <right/>
      <top style="thin">
        <color indexed="64"/>
      </top>
      <bottom/>
      <diagonal/>
    </border>
    <border>
      <left style="medium">
        <color indexed="64"/>
      </left>
      <right style="thin">
        <color auto="1"/>
      </right>
      <top style="thin">
        <color auto="1"/>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style="medium">
        <color auto="1"/>
      </left>
      <right/>
      <top style="thin">
        <color auto="1"/>
      </top>
      <bottom style="medium">
        <color indexed="64"/>
      </bottom>
      <diagonal/>
    </border>
    <border>
      <left/>
      <right style="thin">
        <color auto="1"/>
      </right>
      <top style="thin">
        <color auto="1"/>
      </top>
      <bottom style="medium">
        <color indexed="64"/>
      </bottom>
      <diagonal/>
    </border>
    <border>
      <left style="thin">
        <color auto="1"/>
      </left>
      <right/>
      <top style="medium">
        <color auto="1"/>
      </top>
      <bottom style="thin">
        <color auto="1"/>
      </bottom>
      <diagonal/>
    </border>
    <border>
      <left style="thin">
        <color auto="1"/>
      </left>
      <right style="thin">
        <color auto="1"/>
      </right>
      <top style="thin">
        <color auto="1"/>
      </top>
      <bottom style="medium">
        <color indexed="64"/>
      </bottom>
      <diagonal/>
    </border>
    <border>
      <left/>
      <right/>
      <top style="thin">
        <color auto="1"/>
      </top>
      <bottom style="medium">
        <color auto="1"/>
      </bottom>
      <diagonal/>
    </border>
    <border>
      <left style="thin">
        <color auto="1"/>
      </left>
      <right style="medium">
        <color indexed="64"/>
      </right>
      <top style="thin">
        <color auto="1"/>
      </top>
      <bottom style="medium">
        <color indexed="64"/>
      </bottom>
      <diagonal/>
    </border>
    <border>
      <left/>
      <right style="medium">
        <color indexed="64"/>
      </right>
      <top style="medium">
        <color indexed="64"/>
      </top>
      <bottom style="thin">
        <color auto="1"/>
      </bottom>
      <diagonal/>
    </border>
    <border>
      <left style="medium">
        <color auto="1"/>
      </left>
      <right style="thin">
        <color auto="1"/>
      </right>
      <top/>
      <bottom/>
      <diagonal/>
    </border>
    <border>
      <left style="thin">
        <color auto="1"/>
      </left>
      <right style="medium">
        <color auto="1"/>
      </right>
      <top/>
      <bottom/>
      <diagonal/>
    </border>
    <border>
      <left style="thin">
        <color auto="1"/>
      </left>
      <right style="thin">
        <color rgb="FF000000"/>
      </right>
      <top style="thin">
        <color indexed="64"/>
      </top>
      <bottom style="thin">
        <color rgb="FF000000"/>
      </bottom>
      <diagonal/>
    </border>
    <border>
      <left/>
      <right/>
      <top style="thin">
        <color rgb="FF000000"/>
      </top>
      <bottom style="thin">
        <color indexed="64"/>
      </bottom>
      <diagonal/>
    </border>
  </borders>
  <cellStyleXfs count="12">
    <xf numFmtId="0" fontId="0" fillId="0" borderId="0"/>
    <xf numFmtId="0" fontId="3" fillId="0" borderId="0"/>
    <xf numFmtId="0" fontId="3" fillId="0" borderId="0"/>
    <xf numFmtId="9" fontId="3" fillId="0" borderId="0" applyFont="0" applyFill="0" applyBorder="0" applyAlignment="0" applyProtection="0"/>
    <xf numFmtId="0" fontId="9" fillId="4" borderId="0" applyNumberFormat="0" applyBorder="0" applyAlignment="0" applyProtection="0"/>
    <xf numFmtId="0" fontId="9" fillId="5" borderId="0" applyNumberFormat="0" applyBorder="0" applyAlignment="0" applyProtection="0"/>
    <xf numFmtId="0" fontId="10" fillId="2" borderId="0" applyNumberFormat="0" applyBorder="0" applyAlignment="0" applyProtection="0"/>
    <xf numFmtId="0" fontId="10" fillId="3" borderId="0" applyNumberFormat="0" applyBorder="0" applyAlignment="0" applyProtection="0"/>
    <xf numFmtId="0" fontId="10" fillId="6" borderId="0" applyNumberFormat="0" applyBorder="0" applyAlignment="0" applyProtection="0"/>
    <xf numFmtId="0" fontId="45" fillId="0" borderId="0" applyNumberFormat="0" applyFill="0" applyBorder="0" applyAlignment="0" applyProtection="0"/>
    <xf numFmtId="0" fontId="1" fillId="4" borderId="0" applyNumberFormat="0" applyBorder="0" applyAlignment="0" applyProtection="0"/>
    <xf numFmtId="0" fontId="1" fillId="5" borderId="0" applyNumberFormat="0" applyBorder="0" applyAlignment="0" applyProtection="0"/>
  </cellStyleXfs>
  <cellXfs count="424">
    <xf numFmtId="0" fontId="0" fillId="0" borderId="0" xfId="0"/>
    <xf numFmtId="0" fontId="3" fillId="7" borderId="1" xfId="2" applyFont="1" applyFill="1" applyBorder="1" applyAlignment="1" applyProtection="1">
      <alignment horizontal="center" vertical="center"/>
      <protection locked="0"/>
    </xf>
    <xf numFmtId="0" fontId="3" fillId="7" borderId="9" xfId="2" applyFont="1" applyFill="1" applyBorder="1" applyAlignment="1" applyProtection="1">
      <alignment horizontal="center" vertical="center"/>
      <protection locked="0"/>
    </xf>
    <xf numFmtId="0" fontId="8" fillId="7" borderId="16" xfId="2" applyFont="1" applyFill="1" applyBorder="1" applyAlignment="1" applyProtection="1">
      <alignment horizontal="left" vertical="center" wrapText="1"/>
      <protection locked="0"/>
    </xf>
    <xf numFmtId="14" fontId="8" fillId="7" borderId="16" xfId="2" applyNumberFormat="1" applyFont="1" applyFill="1" applyBorder="1" applyAlignment="1" applyProtection="1">
      <alignment horizontal="left" vertical="center" wrapText="1"/>
      <protection locked="0"/>
    </xf>
    <xf numFmtId="0" fontId="7" fillId="7" borderId="16" xfId="2" applyFont="1" applyFill="1" applyBorder="1" applyAlignment="1" applyProtection="1">
      <alignment horizontal="left" vertical="center" wrapText="1"/>
      <protection locked="0"/>
    </xf>
    <xf numFmtId="0" fontId="38" fillId="7" borderId="4" xfId="2" applyFont="1" applyFill="1" applyBorder="1" applyAlignment="1" applyProtection="1">
      <alignment horizontal="center" vertical="center" wrapText="1"/>
      <protection locked="0"/>
    </xf>
    <xf numFmtId="0" fontId="38" fillId="7" borderId="35" xfId="2" applyFont="1" applyFill="1" applyBorder="1" applyAlignment="1" applyProtection="1">
      <alignment horizontal="center" vertical="center" wrapText="1"/>
      <protection locked="0"/>
    </xf>
    <xf numFmtId="0" fontId="38" fillId="7" borderId="43" xfId="2" applyFont="1" applyFill="1" applyBorder="1" applyAlignment="1" applyProtection="1">
      <alignment horizontal="center" vertical="center" wrapText="1"/>
      <protection locked="0"/>
    </xf>
    <xf numFmtId="0" fontId="38" fillId="7" borderId="24" xfId="2" applyFont="1" applyFill="1" applyBorder="1" applyAlignment="1" applyProtection="1">
      <alignment horizontal="center" vertical="center"/>
      <protection locked="0"/>
    </xf>
    <xf numFmtId="0" fontId="38" fillId="7" borderId="22" xfId="2" applyFont="1" applyFill="1" applyBorder="1" applyAlignment="1" applyProtection="1">
      <alignment horizontal="center" vertical="center"/>
      <protection locked="0"/>
    </xf>
    <xf numFmtId="0" fontId="38" fillId="8" borderId="39" xfId="2" applyFont="1" applyFill="1" applyBorder="1" applyAlignment="1" applyProtection="1">
      <alignment horizontal="center" vertical="center"/>
      <protection locked="0"/>
    </xf>
    <xf numFmtId="0" fontId="38" fillId="8" borderId="33" xfId="2" applyFont="1" applyFill="1" applyBorder="1" applyAlignment="1" applyProtection="1">
      <alignment horizontal="center" vertical="center"/>
      <protection locked="0"/>
    </xf>
    <xf numFmtId="0" fontId="38" fillId="8" borderId="4" xfId="2" applyFont="1" applyFill="1" applyBorder="1" applyAlignment="1" applyProtection="1">
      <alignment horizontal="center" vertical="center"/>
      <protection locked="0"/>
    </xf>
    <xf numFmtId="0" fontId="38" fillId="8" borderId="30" xfId="2" applyFont="1" applyFill="1" applyBorder="1" applyAlignment="1" applyProtection="1">
      <alignment horizontal="center" vertical="center"/>
      <protection locked="0"/>
    </xf>
    <xf numFmtId="0" fontId="38" fillId="8" borderId="29" xfId="2" applyFont="1" applyFill="1" applyBorder="1" applyAlignment="1" applyProtection="1">
      <alignment horizontal="center" vertical="center"/>
      <protection locked="0"/>
    </xf>
    <xf numFmtId="164" fontId="20" fillId="7" borderId="0" xfId="2" applyNumberFormat="1" applyFont="1" applyFill="1" applyBorder="1" applyAlignment="1" applyProtection="1">
      <alignment horizontal="right" vertical="center"/>
    </xf>
    <xf numFmtId="0" fontId="38" fillId="7" borderId="39" xfId="2" applyFont="1" applyFill="1" applyBorder="1" applyAlignment="1" applyProtection="1">
      <alignment horizontal="center" vertical="center"/>
      <protection locked="0"/>
    </xf>
    <xf numFmtId="0" fontId="38" fillId="7" borderId="34" xfId="2" applyFont="1" applyFill="1" applyBorder="1" applyAlignment="1" applyProtection="1">
      <alignment horizontal="center" vertical="center"/>
      <protection locked="0"/>
    </xf>
    <xf numFmtId="0" fontId="38" fillId="7" borderId="4" xfId="2" applyFont="1" applyFill="1" applyBorder="1" applyAlignment="1" applyProtection="1">
      <alignment horizontal="center" vertical="center"/>
      <protection locked="0"/>
    </xf>
    <xf numFmtId="0" fontId="38" fillId="8" borderId="32" xfId="2" applyFont="1" applyFill="1" applyBorder="1" applyAlignment="1" applyProtection="1">
      <alignment horizontal="center" vertical="center"/>
      <protection locked="0"/>
    </xf>
    <xf numFmtId="0" fontId="38" fillId="8" borderId="26" xfId="2" applyFont="1" applyFill="1" applyBorder="1" applyAlignment="1" applyProtection="1">
      <alignment horizontal="center" vertical="center"/>
      <protection locked="0"/>
    </xf>
    <xf numFmtId="0" fontId="38" fillId="8" borderId="27" xfId="2" applyFont="1" applyFill="1" applyBorder="1" applyAlignment="1" applyProtection="1">
      <alignment horizontal="center" vertical="center"/>
      <protection locked="0"/>
    </xf>
    <xf numFmtId="0" fontId="38" fillId="8" borderId="28" xfId="2" applyFont="1" applyFill="1" applyBorder="1" applyAlignment="1" applyProtection="1">
      <alignment horizontal="center" vertical="center"/>
      <protection locked="0"/>
    </xf>
    <xf numFmtId="0" fontId="38" fillId="10" borderId="4" xfId="2" applyFont="1" applyFill="1" applyBorder="1" applyAlignment="1" applyProtection="1">
      <alignment horizontal="center" vertical="center"/>
      <protection locked="0"/>
    </xf>
    <xf numFmtId="0" fontId="38" fillId="10" borderId="18" xfId="2" applyFont="1" applyFill="1" applyBorder="1" applyAlignment="1" applyProtection="1">
      <alignment horizontal="center" vertical="center"/>
      <protection locked="0"/>
    </xf>
    <xf numFmtId="0" fontId="38" fillId="10" borderId="3" xfId="2" applyFont="1" applyFill="1" applyBorder="1" applyAlignment="1" applyProtection="1">
      <alignment horizontal="center" vertical="center"/>
      <protection locked="0"/>
    </xf>
    <xf numFmtId="0" fontId="38" fillId="7" borderId="3" xfId="2" applyFont="1" applyFill="1" applyBorder="1" applyAlignment="1" applyProtection="1">
      <alignment horizontal="center" vertical="center"/>
      <protection locked="0"/>
    </xf>
    <xf numFmtId="0" fontId="38" fillId="8" borderId="3" xfId="2" applyFont="1" applyFill="1" applyBorder="1" applyAlignment="1" applyProtection="1">
      <alignment horizontal="center" vertical="center"/>
      <protection locked="0"/>
    </xf>
    <xf numFmtId="0" fontId="22" fillId="11" borderId="23" xfId="2" applyFont="1" applyFill="1" applyBorder="1" applyAlignment="1" applyProtection="1">
      <alignment horizontal="center" vertical="center"/>
      <protection locked="0"/>
    </xf>
    <xf numFmtId="0" fontId="4" fillId="14" borderId="4" xfId="1" applyFont="1" applyFill="1" applyBorder="1" applyAlignment="1" applyProtection="1">
      <alignment horizontal="center" vertical="center" wrapText="1"/>
    </xf>
    <xf numFmtId="0" fontId="7" fillId="7" borderId="47" xfId="2" applyFont="1" applyFill="1" applyBorder="1" applyAlignment="1" applyProtection="1">
      <alignment horizontal="left" vertical="center" wrapText="1"/>
      <protection locked="0"/>
    </xf>
    <xf numFmtId="0" fontId="0" fillId="7" borderId="0" xfId="0" applyNumberFormat="1" applyFont="1" applyFill="1" applyBorder="1" applyAlignment="1" applyProtection="1">
      <alignment horizontal="center" vertical="center"/>
    </xf>
    <xf numFmtId="0" fontId="0" fillId="7" borderId="0" xfId="0" applyNumberFormat="1" applyFill="1" applyBorder="1" applyAlignment="1" applyProtection="1">
      <alignment horizontal="center" vertical="center"/>
    </xf>
    <xf numFmtId="0" fontId="0" fillId="7" borderId="0" xfId="0" applyFill="1" applyProtection="1"/>
    <xf numFmtId="0" fontId="33" fillId="7" borderId="0" xfId="0" applyFont="1" applyFill="1" applyProtection="1"/>
    <xf numFmtId="0" fontId="3" fillId="7" borderId="0" xfId="2" applyFont="1" applyFill="1" applyProtection="1"/>
    <xf numFmtId="0" fontId="39" fillId="9" borderId="50" xfId="2" applyFont="1" applyFill="1" applyBorder="1" applyAlignment="1" applyProtection="1">
      <alignment horizontal="right" vertical="center"/>
    </xf>
    <xf numFmtId="0" fontId="21" fillId="7" borderId="0" xfId="0" applyFont="1" applyFill="1" applyProtection="1"/>
    <xf numFmtId="2" fontId="0" fillId="7" borderId="0" xfId="0" applyNumberFormat="1" applyFill="1" applyBorder="1" applyAlignment="1" applyProtection="1">
      <alignment horizontal="center" vertical="center"/>
    </xf>
    <xf numFmtId="0" fontId="7" fillId="7" borderId="0" xfId="2" applyFont="1" applyFill="1" applyBorder="1" applyAlignment="1" applyProtection="1">
      <alignment horizontal="right" vertical="center"/>
    </xf>
    <xf numFmtId="164" fontId="28" fillId="7" borderId="0" xfId="2" applyNumberFormat="1" applyFont="1" applyFill="1" applyBorder="1" applyAlignment="1" applyProtection="1">
      <alignment horizontal="center" vertical="center"/>
    </xf>
    <xf numFmtId="164" fontId="3" fillId="7" borderId="0" xfId="2" applyNumberFormat="1" applyFont="1" applyFill="1" applyBorder="1" applyAlignment="1" applyProtection="1">
      <alignment horizontal="center" vertical="center"/>
    </xf>
    <xf numFmtId="0" fontId="27" fillId="7" borderId="0" xfId="2" applyFont="1" applyFill="1" applyBorder="1" applyAlignment="1" applyProtection="1">
      <alignment horizontal="right" vertical="center"/>
    </xf>
    <xf numFmtId="164" fontId="3" fillId="7" borderId="41" xfId="2" applyNumberFormat="1" applyFont="1" applyFill="1" applyBorder="1" applyAlignment="1" applyProtection="1">
      <alignment horizontal="right" vertical="center"/>
    </xf>
    <xf numFmtId="0" fontId="3" fillId="7" borderId="41" xfId="2" applyFont="1" applyFill="1" applyBorder="1" applyAlignment="1" applyProtection="1">
      <alignment horizontal="left" vertical="center"/>
    </xf>
    <xf numFmtId="0" fontId="21" fillId="7" borderId="0" xfId="2" applyFont="1" applyFill="1" applyBorder="1" applyAlignment="1" applyProtection="1">
      <alignment horizontal="right" vertical="center"/>
    </xf>
    <xf numFmtId="0" fontId="29" fillId="7" borderId="0" xfId="2" applyFont="1" applyFill="1" applyBorder="1" applyAlignment="1" applyProtection="1">
      <alignment horizontal="center" vertical="center"/>
    </xf>
    <xf numFmtId="0" fontId="7" fillId="7" borderId="0" xfId="2" applyFont="1" applyFill="1" applyBorder="1" applyAlignment="1" applyProtection="1">
      <alignment horizontal="left" vertical="center"/>
    </xf>
    <xf numFmtId="0" fontId="21" fillId="7" borderId="0" xfId="0" applyFont="1" applyFill="1" applyBorder="1" applyProtection="1"/>
    <xf numFmtId="0" fontId="8" fillId="7" borderId="2" xfId="2" applyFont="1" applyFill="1" applyBorder="1" applyAlignment="1" applyProtection="1">
      <alignment horizontal="center" vertical="center"/>
    </xf>
    <xf numFmtId="0" fontId="4" fillId="7" borderId="0" xfId="2" applyFont="1" applyFill="1" applyBorder="1" applyAlignment="1" applyProtection="1">
      <alignment horizontal="center" vertical="center"/>
    </xf>
    <xf numFmtId="0" fontId="13" fillId="7" borderId="0" xfId="0" applyFont="1" applyFill="1" applyProtection="1"/>
    <xf numFmtId="0" fontId="26" fillId="11" borderId="4" xfId="0" applyFont="1" applyFill="1" applyBorder="1" applyAlignment="1" applyProtection="1">
      <alignment horizontal="center" vertical="center"/>
    </xf>
    <xf numFmtId="0" fontId="3" fillId="7" borderId="0" xfId="2" applyFont="1" applyFill="1" applyBorder="1" applyAlignment="1" applyProtection="1">
      <alignment horizontal="center" vertical="center"/>
    </xf>
    <xf numFmtId="2" fontId="3" fillId="7" borderId="0" xfId="2" applyNumberFormat="1" applyFont="1" applyFill="1" applyBorder="1" applyAlignment="1" applyProtection="1">
      <alignment horizontal="center" vertical="center"/>
    </xf>
    <xf numFmtId="164" fontId="0" fillId="7" borderId="0" xfId="0" applyNumberFormat="1" applyFont="1" applyFill="1" applyBorder="1" applyAlignment="1" applyProtection="1">
      <alignment horizontal="center" vertical="center"/>
    </xf>
    <xf numFmtId="164" fontId="0" fillId="7" borderId="0" xfId="0" applyNumberFormat="1" applyFill="1" applyBorder="1" applyAlignment="1" applyProtection="1">
      <alignment horizontal="center" vertical="center"/>
    </xf>
    <xf numFmtId="0" fontId="11" fillId="7" borderId="30" xfId="2" applyFont="1" applyFill="1" applyBorder="1" applyAlignment="1" applyProtection="1">
      <alignment horizontal="left" vertical="center" wrapText="1"/>
    </xf>
    <xf numFmtId="0" fontId="19" fillId="7" borderId="20" xfId="0" applyFont="1" applyFill="1" applyBorder="1" applyAlignment="1" applyProtection="1">
      <alignment vertical="center" wrapText="1"/>
    </xf>
    <xf numFmtId="0" fontId="11" fillId="7" borderId="3" xfId="2" applyFont="1" applyFill="1" applyBorder="1" applyAlignment="1" applyProtection="1">
      <alignment vertical="center" wrapText="1"/>
    </xf>
    <xf numFmtId="0" fontId="11" fillId="7" borderId="33" xfId="2" applyFont="1" applyFill="1" applyBorder="1" applyAlignment="1" applyProtection="1">
      <alignment horizontal="left" vertical="center" wrapText="1"/>
    </xf>
    <xf numFmtId="0" fontId="11" fillId="7" borderId="39" xfId="2" applyFont="1" applyFill="1" applyBorder="1" applyAlignment="1" applyProtection="1">
      <alignment vertical="center" wrapText="1"/>
    </xf>
    <xf numFmtId="0" fontId="11" fillId="7" borderId="4" xfId="2" applyFont="1" applyFill="1" applyBorder="1" applyAlignment="1" applyProtection="1">
      <alignment horizontal="left" vertical="center" wrapText="1"/>
    </xf>
    <xf numFmtId="0" fontId="11" fillId="7" borderId="4" xfId="2" applyFont="1" applyFill="1" applyBorder="1" applyAlignment="1" applyProtection="1">
      <alignment vertical="center" wrapText="1"/>
    </xf>
    <xf numFmtId="0" fontId="0" fillId="7" borderId="0" xfId="0" applyFill="1" applyBorder="1" applyProtection="1"/>
    <xf numFmtId="0" fontId="3" fillId="7" borderId="0" xfId="2" applyNumberFormat="1" applyFont="1" applyFill="1" applyBorder="1" applyAlignment="1" applyProtection="1">
      <alignment horizontal="center" vertical="center"/>
    </xf>
    <xf numFmtId="0" fontId="0" fillId="7" borderId="47" xfId="0" applyFill="1" applyBorder="1" applyProtection="1"/>
    <xf numFmtId="0" fontId="14" fillId="7" borderId="0" xfId="2" applyFont="1" applyFill="1" applyBorder="1" applyAlignment="1" applyProtection="1">
      <alignment vertical="top" wrapText="1"/>
    </xf>
    <xf numFmtId="0" fontId="14" fillId="7" borderId="0" xfId="2" applyFont="1" applyFill="1" applyBorder="1" applyAlignment="1" applyProtection="1">
      <alignment horizontal="center" vertical="top" wrapText="1"/>
    </xf>
    <xf numFmtId="0" fontId="22" fillId="7" borderId="24" xfId="2" applyFont="1" applyFill="1" applyBorder="1" applyAlignment="1" applyProtection="1">
      <alignment horizontal="center" vertical="center"/>
    </xf>
    <xf numFmtId="0" fontId="0" fillId="7" borderId="42" xfId="0" applyFill="1" applyBorder="1" applyProtection="1"/>
    <xf numFmtId="0" fontId="4" fillId="7" borderId="0" xfId="2" applyFont="1" applyFill="1" applyBorder="1" applyAlignment="1" applyProtection="1">
      <alignment horizontal="left" vertical="top"/>
    </xf>
    <xf numFmtId="0" fontId="11" fillId="7" borderId="0" xfId="0" applyFont="1" applyFill="1" applyAlignment="1" applyProtection="1">
      <alignment horizontal="left" vertical="center" wrapText="1"/>
    </xf>
    <xf numFmtId="0" fontId="11" fillId="7" borderId="20" xfId="2" applyFont="1" applyFill="1" applyBorder="1" applyAlignment="1" applyProtection="1">
      <alignment vertical="center" wrapText="1"/>
    </xf>
    <xf numFmtId="0" fontId="11" fillId="7" borderId="32" xfId="2" applyFont="1" applyFill="1" applyBorder="1" applyAlignment="1" applyProtection="1">
      <alignment horizontal="left" vertical="center" wrapText="1"/>
    </xf>
    <xf numFmtId="0" fontId="11" fillId="7" borderId="26" xfId="2" applyFont="1" applyFill="1" applyBorder="1" applyAlignment="1" applyProtection="1">
      <alignment horizontal="left" vertical="center" wrapText="1"/>
    </xf>
    <xf numFmtId="0" fontId="11" fillId="8" borderId="25" xfId="2" applyFont="1" applyFill="1" applyBorder="1" applyAlignment="1" applyProtection="1">
      <alignment vertical="center" wrapText="1"/>
    </xf>
    <xf numFmtId="0" fontId="11" fillId="8" borderId="29" xfId="2" applyFont="1" applyFill="1" applyBorder="1" applyAlignment="1" applyProtection="1">
      <alignment vertical="center" wrapText="1"/>
    </xf>
    <xf numFmtId="0" fontId="11" fillId="7" borderId="4" xfId="0" applyFont="1" applyFill="1" applyBorder="1" applyAlignment="1" applyProtection="1">
      <alignment vertical="center"/>
    </xf>
    <xf numFmtId="0" fontId="11" fillId="8" borderId="4" xfId="2" applyFont="1" applyFill="1" applyBorder="1" applyAlignment="1" applyProtection="1">
      <alignment vertical="center" wrapText="1"/>
    </xf>
    <xf numFmtId="0" fontId="11" fillId="7" borderId="3" xfId="0" applyFont="1" applyFill="1" applyBorder="1" applyAlignment="1" applyProtection="1">
      <alignment vertical="center"/>
    </xf>
    <xf numFmtId="0" fontId="11" fillId="8" borderId="3" xfId="2" applyFont="1" applyFill="1" applyBorder="1" applyAlignment="1" applyProtection="1">
      <alignment vertical="center" wrapText="1"/>
    </xf>
    <xf numFmtId="0" fontId="11" fillId="7" borderId="3" xfId="2" applyFont="1" applyFill="1" applyBorder="1" applyAlignment="1" applyProtection="1">
      <alignment horizontal="left" vertical="center" wrapText="1"/>
    </xf>
    <xf numFmtId="0" fontId="19" fillId="7" borderId="4" xfId="0" applyFont="1" applyFill="1" applyBorder="1" applyAlignment="1" applyProtection="1">
      <alignment vertical="center" wrapText="1"/>
    </xf>
    <xf numFmtId="0" fontId="28" fillId="7" borderId="0" xfId="2" applyFont="1" applyFill="1" applyBorder="1" applyAlignment="1" applyProtection="1">
      <alignment horizontal="right" vertical="center"/>
    </xf>
    <xf numFmtId="0" fontId="3" fillId="7" borderId="40" xfId="2" applyFont="1" applyFill="1" applyBorder="1" applyProtection="1"/>
    <xf numFmtId="0" fontId="7" fillId="7" borderId="40" xfId="2" applyFont="1" applyFill="1" applyBorder="1" applyAlignment="1" applyProtection="1">
      <alignment horizontal="left" vertical="center"/>
    </xf>
    <xf numFmtId="0" fontId="13" fillId="7" borderId="1" xfId="0" applyFont="1" applyFill="1" applyBorder="1" applyProtection="1">
      <protection locked="0"/>
    </xf>
    <xf numFmtId="0" fontId="13" fillId="7" borderId="57" xfId="0" applyFont="1" applyFill="1" applyBorder="1" applyProtection="1">
      <protection locked="0"/>
    </xf>
    <xf numFmtId="0" fontId="19" fillId="7" borderId="4" xfId="0" applyFont="1" applyFill="1" applyBorder="1" applyAlignment="1" applyProtection="1">
      <alignment vertical="center"/>
    </xf>
    <xf numFmtId="0" fontId="2" fillId="7" borderId="4" xfId="0" applyFont="1" applyFill="1" applyBorder="1" applyAlignment="1" applyProtection="1">
      <alignment horizontal="center" vertical="center"/>
    </xf>
    <xf numFmtId="0" fontId="19" fillId="7" borderId="0" xfId="0" applyFont="1" applyFill="1" applyAlignment="1" applyProtection="1">
      <alignment horizontal="center" vertical="center"/>
    </xf>
    <xf numFmtId="0" fontId="6" fillId="7" borderId="0" xfId="2" applyFont="1" applyFill="1" applyAlignment="1" applyProtection="1">
      <alignment horizontal="center" vertical="center"/>
    </xf>
    <xf numFmtId="0" fontId="6" fillId="7" borderId="0" xfId="2" applyFont="1" applyFill="1" applyBorder="1" applyAlignment="1" applyProtection="1">
      <alignment horizontal="center" vertical="center"/>
    </xf>
    <xf numFmtId="0" fontId="8" fillId="7" borderId="0" xfId="2" applyFont="1" applyFill="1" applyBorder="1" applyAlignment="1" applyProtection="1">
      <alignment horizontal="center" vertical="center"/>
    </xf>
    <xf numFmtId="9" fontId="6" fillId="7" borderId="3" xfId="2" applyNumberFormat="1" applyFont="1" applyFill="1" applyBorder="1" applyAlignment="1" applyProtection="1">
      <alignment horizontal="center" vertical="center"/>
    </xf>
    <xf numFmtId="9" fontId="6" fillId="7" borderId="4" xfId="2" applyNumberFormat="1" applyFont="1" applyFill="1" applyBorder="1" applyAlignment="1" applyProtection="1">
      <alignment horizontal="center" vertical="center"/>
    </xf>
    <xf numFmtId="9" fontId="6" fillId="7" borderId="6" xfId="2" applyNumberFormat="1" applyFont="1" applyFill="1" applyBorder="1" applyAlignment="1" applyProtection="1">
      <alignment horizontal="center" vertical="center"/>
    </xf>
    <xf numFmtId="0" fontId="19" fillId="7" borderId="0" xfId="0" applyFont="1" applyFill="1" applyBorder="1" applyAlignment="1" applyProtection="1">
      <alignment horizontal="center" vertical="center"/>
    </xf>
    <xf numFmtId="9" fontId="41" fillId="7" borderId="0" xfId="0" applyNumberFormat="1" applyFont="1" applyFill="1" applyAlignment="1" applyProtection="1">
      <alignment horizontal="center" vertical="center"/>
    </xf>
    <xf numFmtId="0" fontId="0" fillId="7" borderId="0" xfId="0" applyFill="1" applyBorder="1" applyAlignment="1" applyProtection="1"/>
    <xf numFmtId="9" fontId="8" fillId="12" borderId="6" xfId="2" applyNumberFormat="1" applyFont="1" applyFill="1" applyBorder="1" applyAlignment="1" applyProtection="1">
      <alignment horizontal="center" vertical="center"/>
    </xf>
    <xf numFmtId="9" fontId="42" fillId="7" borderId="4" xfId="0" applyNumberFormat="1" applyFont="1" applyFill="1" applyBorder="1" applyAlignment="1" applyProtection="1">
      <alignment horizontal="center" vertical="center"/>
    </xf>
    <xf numFmtId="9" fontId="43" fillId="7" borderId="0" xfId="2" applyNumberFormat="1" applyFont="1" applyFill="1" applyBorder="1" applyAlignment="1" applyProtection="1">
      <alignment horizontal="center" vertical="center"/>
    </xf>
    <xf numFmtId="0" fontId="2" fillId="7" borderId="0" xfId="0" applyFont="1" applyFill="1" applyProtection="1"/>
    <xf numFmtId="0" fontId="0" fillId="7" borderId="0" xfId="0" applyFill="1" applyAlignment="1" applyProtection="1">
      <alignment vertical="top" wrapText="1"/>
    </xf>
    <xf numFmtId="0" fontId="7" fillId="7" borderId="14" xfId="2" applyFont="1" applyFill="1" applyBorder="1" applyAlignment="1" applyProtection="1">
      <alignment horizontal="center" vertical="center" wrapText="1"/>
    </xf>
    <xf numFmtId="0" fontId="2" fillId="7" borderId="4" xfId="0" applyFont="1" applyFill="1" applyBorder="1" applyAlignment="1" applyProtection="1">
      <alignment horizontal="center" vertical="center" wrapText="1"/>
    </xf>
    <xf numFmtId="0" fontId="15" fillId="7" borderId="4" xfId="0" applyFont="1" applyFill="1" applyBorder="1" applyAlignment="1" applyProtection="1">
      <alignment vertical="center"/>
    </xf>
    <xf numFmtId="0" fontId="15" fillId="7" borderId="4" xfId="0" applyFont="1" applyFill="1" applyBorder="1" applyAlignment="1" applyProtection="1">
      <alignment horizontal="center" vertical="center"/>
    </xf>
    <xf numFmtId="0" fontId="23" fillId="7" borderId="4" xfId="0" applyFont="1" applyFill="1" applyBorder="1" applyAlignment="1" applyProtection="1">
      <alignment horizontal="center" vertical="center" wrapText="1"/>
    </xf>
    <xf numFmtId="0" fontId="23" fillId="7" borderId="4" xfId="0" applyFont="1" applyFill="1" applyBorder="1" applyAlignment="1" applyProtection="1">
      <alignment horizontal="center" vertical="center"/>
    </xf>
    <xf numFmtId="164" fontId="0" fillId="7" borderId="0" xfId="0" applyNumberFormat="1" applyFill="1" applyProtection="1"/>
    <xf numFmtId="0" fontId="15" fillId="7" borderId="4" xfId="0" applyFont="1" applyFill="1" applyBorder="1" applyAlignment="1" applyProtection="1">
      <alignment horizontal="right" vertical="center"/>
    </xf>
    <xf numFmtId="0" fontId="19" fillId="7" borderId="36" xfId="0" applyFont="1" applyFill="1" applyBorder="1" applyAlignment="1" applyProtection="1">
      <alignment horizontal="right" vertical="center"/>
    </xf>
    <xf numFmtId="0" fontId="19" fillId="7" borderId="41" xfId="0" applyFont="1" applyFill="1" applyBorder="1" applyAlignment="1" applyProtection="1">
      <alignment horizontal="right" vertical="center"/>
    </xf>
    <xf numFmtId="0" fontId="19" fillId="7" borderId="20" xfId="0" applyFont="1" applyFill="1" applyBorder="1" applyAlignment="1" applyProtection="1">
      <alignment horizontal="right" vertical="center"/>
    </xf>
    <xf numFmtId="164" fontId="0" fillId="7" borderId="0" xfId="0" applyNumberFormat="1" applyFill="1" applyBorder="1" applyProtection="1"/>
    <xf numFmtId="0" fontId="19" fillId="7" borderId="43" xfId="0" applyFont="1" applyFill="1" applyBorder="1" applyAlignment="1" applyProtection="1">
      <alignment horizontal="right" vertical="center"/>
    </xf>
    <xf numFmtId="0" fontId="19" fillId="7" borderId="40" xfId="0" applyFont="1" applyFill="1" applyBorder="1" applyAlignment="1" applyProtection="1">
      <alignment horizontal="right" vertical="center" wrapText="1"/>
    </xf>
    <xf numFmtId="0" fontId="19" fillId="7" borderId="37" xfId="0" applyFont="1" applyFill="1" applyBorder="1" applyAlignment="1" applyProtection="1">
      <alignment horizontal="right" vertical="center"/>
    </xf>
    <xf numFmtId="0" fontId="15" fillId="7" borderId="4" xfId="0" applyFont="1" applyFill="1" applyBorder="1" applyAlignment="1" applyProtection="1">
      <alignment horizontal="left" vertical="center"/>
    </xf>
    <xf numFmtId="0" fontId="19" fillId="0" borderId="0" xfId="0" applyFont="1" applyAlignment="1" applyProtection="1">
      <alignment vertical="center"/>
    </xf>
    <xf numFmtId="0" fontId="19" fillId="0" borderId="0" xfId="0" applyFont="1" applyFill="1" applyAlignment="1" applyProtection="1">
      <alignment vertical="center"/>
    </xf>
    <xf numFmtId="0" fontId="6" fillId="0" borderId="0" xfId="0" applyFont="1" applyFill="1" applyAlignment="1" applyProtection="1">
      <alignment vertical="center"/>
      <protection locked="0"/>
    </xf>
    <xf numFmtId="0" fontId="22" fillId="11" borderId="61" xfId="2" applyFont="1" applyFill="1" applyBorder="1" applyAlignment="1" applyProtection="1">
      <alignment horizontal="center" vertical="center"/>
      <protection locked="0"/>
    </xf>
    <xf numFmtId="0" fontId="46" fillId="7" borderId="17" xfId="2" applyFont="1" applyFill="1" applyBorder="1" applyAlignment="1" applyProtection="1">
      <alignment horizontal="left" vertical="center" wrapText="1"/>
      <protection locked="0"/>
    </xf>
    <xf numFmtId="0" fontId="44" fillId="7" borderId="0" xfId="0" applyFont="1" applyFill="1" applyAlignment="1" applyProtection="1">
      <alignment horizontal="center" vertical="center"/>
    </xf>
    <xf numFmtId="0" fontId="47" fillId="7" borderId="0" xfId="2" applyFont="1" applyFill="1" applyAlignment="1" applyProtection="1">
      <alignment vertical="top"/>
    </xf>
    <xf numFmtId="0" fontId="0" fillId="7" borderId="3" xfId="0" applyNumberFormat="1" applyFont="1" applyFill="1" applyBorder="1" applyAlignment="1" applyProtection="1">
      <alignment horizontal="center" vertical="center"/>
    </xf>
    <xf numFmtId="1" fontId="0" fillId="7" borderId="38" xfId="0" applyNumberFormat="1" applyFont="1" applyFill="1" applyBorder="1" applyAlignment="1" applyProtection="1">
      <alignment horizontal="center" vertical="center"/>
    </xf>
    <xf numFmtId="0" fontId="0" fillId="7" borderId="0" xfId="0" applyNumberFormat="1" applyFont="1" applyFill="1" applyBorder="1" applyAlignment="1" applyProtection="1">
      <alignment horizontal="left" vertical="center"/>
    </xf>
    <xf numFmtId="0" fontId="19" fillId="16" borderId="0" xfId="0" applyFont="1" applyFill="1" applyAlignment="1" applyProtection="1">
      <alignment horizontal="center" vertical="center"/>
    </xf>
    <xf numFmtId="0" fontId="49" fillId="0" borderId="0" xfId="0" applyFont="1" applyAlignment="1" applyProtection="1">
      <alignment horizontal="center" vertical="center"/>
    </xf>
    <xf numFmtId="0" fontId="0" fillId="17" borderId="0" xfId="0" applyNumberFormat="1" applyFill="1" applyBorder="1" applyAlignment="1" applyProtection="1">
      <alignment horizontal="center" vertical="center"/>
    </xf>
    <xf numFmtId="2" fontId="0" fillId="0" borderId="0" xfId="0" applyNumberFormat="1" applyFill="1" applyBorder="1" applyAlignment="1" applyProtection="1">
      <alignment horizontal="center" vertical="center"/>
    </xf>
    <xf numFmtId="0" fontId="19" fillId="0" borderId="0" xfId="0" applyFont="1" applyFill="1" applyAlignment="1" applyProtection="1">
      <alignment vertical="center"/>
      <protection locked="0"/>
    </xf>
    <xf numFmtId="0" fontId="51" fillId="0" borderId="0" xfId="9" applyFont="1" applyFill="1" applyAlignment="1" applyProtection="1">
      <alignment vertical="center"/>
      <protection locked="0"/>
    </xf>
    <xf numFmtId="0" fontId="22" fillId="11" borderId="4" xfId="2" applyFont="1" applyFill="1" applyBorder="1" applyAlignment="1" applyProtection="1">
      <alignment horizontal="center" vertical="center"/>
    </xf>
    <xf numFmtId="2" fontId="0" fillId="7" borderId="0" xfId="0" applyNumberFormat="1" applyFont="1" applyFill="1" applyBorder="1" applyAlignment="1" applyProtection="1">
      <alignment horizontal="center" vertical="center"/>
    </xf>
    <xf numFmtId="164" fontId="3" fillId="7" borderId="0" xfId="2" applyNumberFormat="1" applyFont="1" applyFill="1" applyBorder="1" applyAlignment="1" applyProtection="1">
      <alignment horizontal="right" vertical="center"/>
    </xf>
    <xf numFmtId="0" fontId="3" fillId="7" borderId="0" xfId="2" applyFont="1" applyFill="1" applyBorder="1" applyAlignment="1" applyProtection="1">
      <alignment horizontal="left" vertical="center"/>
    </xf>
    <xf numFmtId="0" fontId="11" fillId="7" borderId="39" xfId="2" applyFont="1" applyFill="1" applyBorder="1" applyAlignment="1" applyProtection="1">
      <alignment vertical="top" wrapText="1"/>
    </xf>
    <xf numFmtId="0" fontId="0" fillId="7" borderId="0" xfId="0" applyFill="1" applyAlignment="1" applyProtection="1">
      <alignment vertical="center"/>
    </xf>
    <xf numFmtId="9" fontId="42" fillId="7" borderId="0" xfId="0" applyNumberFormat="1" applyFont="1" applyFill="1" applyBorder="1" applyAlignment="1" applyProtection="1">
      <alignment horizontal="center" vertical="center"/>
    </xf>
    <xf numFmtId="0" fontId="22" fillId="11" borderId="4" xfId="2" applyFont="1" applyFill="1" applyBorder="1" applyAlignment="1" applyProtection="1">
      <alignment horizontal="center" vertical="center"/>
      <protection locked="0"/>
    </xf>
    <xf numFmtId="0" fontId="11" fillId="0" borderId="0" xfId="0" applyFont="1" applyAlignment="1">
      <alignment vertical="center"/>
    </xf>
    <xf numFmtId="0" fontId="11" fillId="0" borderId="4" xfId="0" applyFont="1" applyBorder="1" applyAlignment="1">
      <alignment vertical="center"/>
    </xf>
    <xf numFmtId="0" fontId="3" fillId="7" borderId="0" xfId="2" applyFont="1" applyFill="1" applyBorder="1" applyAlignment="1" applyProtection="1">
      <alignment horizontal="left" vertical="center"/>
    </xf>
    <xf numFmtId="164" fontId="3" fillId="7" borderId="0" xfId="2" applyNumberFormat="1" applyFont="1" applyFill="1" applyBorder="1" applyAlignment="1" applyProtection="1">
      <alignment horizontal="right" vertical="center"/>
    </xf>
    <xf numFmtId="0" fontId="6" fillId="7" borderId="49" xfId="2" applyFont="1" applyFill="1" applyBorder="1" applyAlignment="1" applyProtection="1">
      <alignment horizontal="right" vertical="center" wrapText="1"/>
    </xf>
    <xf numFmtId="0" fontId="19" fillId="0" borderId="0" xfId="0" applyFont="1" applyAlignment="1" applyProtection="1">
      <alignment horizontal="center" vertical="center"/>
      <protection locked="0"/>
    </xf>
    <xf numFmtId="0" fontId="19" fillId="0" borderId="0" xfId="0" applyFont="1" applyAlignment="1" applyProtection="1">
      <alignment vertical="center"/>
      <protection locked="0"/>
    </xf>
    <xf numFmtId="0" fontId="46" fillId="7" borderId="56" xfId="2" applyFont="1" applyFill="1" applyBorder="1" applyAlignment="1" applyProtection="1">
      <alignment horizontal="left" vertical="center" wrapText="1"/>
    </xf>
    <xf numFmtId="0" fontId="11" fillId="0" borderId="0" xfId="0" applyFont="1" applyAlignment="1" applyProtection="1">
      <alignment horizontal="left" vertical="center" wrapText="1"/>
    </xf>
    <xf numFmtId="0" fontId="0" fillId="7" borderId="0" xfId="0" applyFill="1" applyProtection="1">
      <protection locked="0"/>
    </xf>
    <xf numFmtId="0" fontId="19" fillId="7" borderId="0" xfId="0" applyFont="1" applyFill="1" applyAlignment="1" applyProtection="1">
      <alignment horizontal="center" vertical="center"/>
      <protection locked="0"/>
    </xf>
    <xf numFmtId="0" fontId="19" fillId="7" borderId="0" xfId="0" applyFont="1" applyFill="1" applyAlignment="1" applyProtection="1">
      <alignment horizontal="center"/>
      <protection locked="0"/>
    </xf>
    <xf numFmtId="0" fontId="0" fillId="7" borderId="51" xfId="0" applyFill="1" applyBorder="1" applyProtection="1">
      <protection locked="0"/>
    </xf>
    <xf numFmtId="0" fontId="0" fillId="7" borderId="47" xfId="0" applyFill="1" applyBorder="1" applyProtection="1">
      <protection locked="0"/>
    </xf>
    <xf numFmtId="0" fontId="6" fillId="7" borderId="0" xfId="2" applyFont="1" applyFill="1" applyBorder="1" applyAlignment="1" applyProtection="1">
      <alignment horizontal="right" vertical="center" wrapText="1"/>
      <protection locked="0"/>
    </xf>
    <xf numFmtId="0" fontId="8" fillId="7" borderId="0" xfId="2" applyFont="1" applyFill="1" applyBorder="1" applyAlignment="1" applyProtection="1">
      <alignment horizontal="left" vertical="center" wrapText="1"/>
      <protection locked="0"/>
    </xf>
    <xf numFmtId="0" fontId="2" fillId="7" borderId="0" xfId="0" applyFont="1" applyFill="1" applyProtection="1">
      <protection locked="0"/>
    </xf>
    <xf numFmtId="0" fontId="3" fillId="7" borderId="0" xfId="2" applyFill="1" applyProtection="1">
      <protection locked="0"/>
    </xf>
    <xf numFmtId="0" fontId="8" fillId="7" borderId="0" xfId="2" applyFont="1" applyFill="1" applyBorder="1" applyAlignment="1" applyProtection="1">
      <alignment horizontal="center" vertical="center"/>
      <protection locked="0"/>
    </xf>
    <xf numFmtId="0" fontId="6" fillId="7" borderId="0" xfId="2" applyFont="1" applyFill="1" applyAlignment="1" applyProtection="1">
      <alignment horizontal="center"/>
      <protection locked="0"/>
    </xf>
    <xf numFmtId="0" fontId="6" fillId="7" borderId="0" xfId="2" applyFont="1" applyFill="1" applyBorder="1" applyAlignment="1" applyProtection="1">
      <alignment horizontal="center" vertical="center"/>
      <protection locked="0"/>
    </xf>
    <xf numFmtId="0" fontId="6" fillId="7" borderId="0" xfId="2" applyFont="1" applyFill="1" applyBorder="1" applyAlignment="1" applyProtection="1">
      <alignment horizontal="center" vertical="top"/>
      <protection locked="0"/>
    </xf>
    <xf numFmtId="9" fontId="42" fillId="7" borderId="4" xfId="0" applyNumberFormat="1" applyFont="1" applyFill="1" applyBorder="1" applyAlignment="1" applyProtection="1">
      <alignment horizontal="center" vertical="center"/>
      <protection locked="0"/>
    </xf>
    <xf numFmtId="164" fontId="0" fillId="7" borderId="0" xfId="0" applyNumberFormat="1" applyFont="1" applyFill="1" applyBorder="1" applyAlignment="1" applyProtection="1">
      <alignment horizontal="center" vertical="center"/>
      <protection locked="0"/>
    </xf>
    <xf numFmtId="0" fontId="0" fillId="7" borderId="0" xfId="0" applyNumberFormat="1" applyFont="1" applyFill="1" applyBorder="1" applyAlignment="1" applyProtection="1">
      <alignment horizontal="center" vertical="center"/>
      <protection locked="0"/>
    </xf>
    <xf numFmtId="9" fontId="6" fillId="7" borderId="3" xfId="2" applyNumberFormat="1" applyFont="1" applyFill="1" applyBorder="1" applyAlignment="1" applyProtection="1">
      <alignment horizontal="center" vertical="center"/>
      <protection locked="0"/>
    </xf>
    <xf numFmtId="9" fontId="43" fillId="7" borderId="0" xfId="2" applyNumberFormat="1" applyFont="1" applyFill="1" applyBorder="1" applyAlignment="1" applyProtection="1">
      <alignment horizontal="center" vertical="center"/>
      <protection locked="0"/>
    </xf>
    <xf numFmtId="2" fontId="3" fillId="7" borderId="0" xfId="2" applyNumberFormat="1" applyFont="1" applyFill="1" applyBorder="1" applyAlignment="1" applyProtection="1">
      <alignment horizontal="center" vertical="center"/>
      <protection locked="0"/>
    </xf>
    <xf numFmtId="164" fontId="0" fillId="7" borderId="0" xfId="0" applyNumberFormat="1" applyFill="1" applyBorder="1" applyAlignment="1" applyProtection="1">
      <alignment horizontal="center" vertical="center"/>
      <protection locked="0"/>
    </xf>
    <xf numFmtId="9" fontId="6" fillId="7" borderId="4" xfId="2" applyNumberFormat="1" applyFont="1" applyFill="1" applyBorder="1" applyAlignment="1" applyProtection="1">
      <alignment horizontal="center" vertical="center"/>
      <protection locked="0"/>
    </xf>
    <xf numFmtId="0" fontId="19" fillId="7" borderId="0" xfId="0" applyFont="1" applyFill="1" applyBorder="1" applyAlignment="1" applyProtection="1">
      <alignment horizontal="center" vertical="center"/>
      <protection locked="0"/>
    </xf>
    <xf numFmtId="0" fontId="0" fillId="7" borderId="3" xfId="0" applyNumberFormat="1" applyFont="1" applyFill="1" applyBorder="1" applyAlignment="1" applyProtection="1">
      <alignment horizontal="center" vertical="center"/>
      <protection locked="0"/>
    </xf>
    <xf numFmtId="0" fontId="0" fillId="7" borderId="0" xfId="0" applyNumberFormat="1" applyFill="1" applyBorder="1" applyAlignment="1" applyProtection="1">
      <alignment horizontal="center" vertical="center"/>
      <protection locked="0"/>
    </xf>
    <xf numFmtId="0" fontId="47" fillId="7" borderId="0" xfId="2" applyFont="1" applyFill="1" applyAlignment="1" applyProtection="1">
      <alignment vertical="top"/>
      <protection locked="0"/>
    </xf>
    <xf numFmtId="0" fontId="3" fillId="7" borderId="0" xfId="2" applyFont="1" applyFill="1" applyProtection="1">
      <protection locked="0"/>
    </xf>
    <xf numFmtId="0" fontId="21" fillId="7" borderId="0" xfId="0" applyFont="1" applyFill="1" applyProtection="1">
      <protection locked="0"/>
    </xf>
    <xf numFmtId="9" fontId="41" fillId="7" borderId="0" xfId="0" applyNumberFormat="1" applyFont="1" applyFill="1" applyAlignment="1" applyProtection="1">
      <alignment horizontal="center" vertical="center"/>
      <protection locked="0"/>
    </xf>
    <xf numFmtId="1" fontId="0" fillId="7" borderId="38" xfId="0" applyNumberFormat="1" applyFont="1" applyFill="1" applyBorder="1" applyAlignment="1" applyProtection="1">
      <alignment horizontal="center" vertical="center"/>
      <protection locked="0"/>
    </xf>
    <xf numFmtId="2" fontId="0" fillId="0" borderId="0" xfId="0" applyNumberFormat="1" applyFill="1" applyBorder="1" applyAlignment="1" applyProtection="1">
      <alignment horizontal="center" vertical="center"/>
      <protection locked="0"/>
    </xf>
    <xf numFmtId="2" fontId="0" fillId="7" borderId="0" xfId="0" applyNumberFormat="1" applyFont="1" applyFill="1" applyBorder="1" applyAlignment="1" applyProtection="1">
      <alignment horizontal="center" vertical="center"/>
      <protection locked="0"/>
    </xf>
    <xf numFmtId="0" fontId="44" fillId="7" borderId="0" xfId="0" applyFont="1" applyFill="1" applyAlignment="1" applyProtection="1">
      <alignment horizontal="center" vertical="center"/>
      <protection locked="0"/>
    </xf>
    <xf numFmtId="0" fontId="0" fillId="17" borderId="0" xfId="0" applyNumberFormat="1" applyFill="1" applyBorder="1" applyAlignment="1" applyProtection="1">
      <alignment horizontal="center" vertical="center"/>
      <protection locked="0"/>
    </xf>
    <xf numFmtId="0" fontId="7" fillId="7" borderId="0" xfId="2" applyFont="1" applyFill="1" applyBorder="1" applyAlignment="1" applyProtection="1">
      <alignment horizontal="right" vertical="center"/>
      <protection locked="0"/>
    </xf>
    <xf numFmtId="164" fontId="28" fillId="7" borderId="0" xfId="2" applyNumberFormat="1" applyFont="1" applyFill="1" applyBorder="1" applyAlignment="1" applyProtection="1">
      <alignment horizontal="center" vertical="center"/>
      <protection locked="0"/>
    </xf>
    <xf numFmtId="164" fontId="3" fillId="7" borderId="0" xfId="2" applyNumberFormat="1" applyFont="1" applyFill="1" applyBorder="1" applyAlignment="1" applyProtection="1">
      <alignment horizontal="center" vertical="center"/>
      <protection locked="0"/>
    </xf>
    <xf numFmtId="0" fontId="28" fillId="7" borderId="0" xfId="2" applyFont="1" applyFill="1" applyBorder="1" applyAlignment="1" applyProtection="1">
      <alignment horizontal="right" vertical="center"/>
      <protection locked="0"/>
    </xf>
    <xf numFmtId="0" fontId="21" fillId="7" borderId="0" xfId="2" applyFont="1" applyFill="1" applyBorder="1" applyAlignment="1" applyProtection="1">
      <alignment horizontal="right" vertical="center"/>
      <protection locked="0"/>
    </xf>
    <xf numFmtId="0" fontId="3" fillId="7" borderId="40" xfId="2" applyFont="1" applyFill="1" applyBorder="1" applyProtection="1">
      <protection locked="0"/>
    </xf>
    <xf numFmtId="164" fontId="20" fillId="7" borderId="0" xfId="2" applyNumberFormat="1" applyFont="1" applyFill="1" applyBorder="1" applyAlignment="1" applyProtection="1">
      <alignment horizontal="right" vertical="center"/>
      <protection locked="0"/>
    </xf>
    <xf numFmtId="0" fontId="7" fillId="7" borderId="40" xfId="2" applyFont="1" applyFill="1" applyBorder="1" applyAlignment="1" applyProtection="1">
      <alignment horizontal="left" vertical="center"/>
      <protection locked="0"/>
    </xf>
    <xf numFmtId="0" fontId="0" fillId="7" borderId="0" xfId="0" applyFill="1" applyBorder="1" applyProtection="1">
      <protection locked="0"/>
    </xf>
    <xf numFmtId="0" fontId="14" fillId="7" borderId="0" xfId="2" applyFont="1" applyFill="1" applyBorder="1" applyAlignment="1" applyProtection="1">
      <alignment vertical="top" wrapText="1"/>
      <protection locked="0"/>
    </xf>
    <xf numFmtId="0" fontId="14" fillId="7" borderId="0" xfId="2" applyFont="1" applyFill="1" applyBorder="1" applyAlignment="1" applyProtection="1">
      <alignment horizontal="center" vertical="top" wrapText="1"/>
      <protection locked="0"/>
    </xf>
    <xf numFmtId="0" fontId="4" fillId="7" borderId="0" xfId="2" applyFont="1" applyFill="1" applyBorder="1" applyAlignment="1" applyProtection="1">
      <alignment horizontal="center" vertical="center"/>
      <protection locked="0"/>
    </xf>
    <xf numFmtId="0" fontId="3" fillId="7" borderId="0" xfId="2" applyFont="1" applyFill="1" applyBorder="1" applyAlignment="1" applyProtection="1">
      <alignment horizontal="center" vertical="center"/>
      <protection locked="0"/>
    </xf>
    <xf numFmtId="0" fontId="13" fillId="7" borderId="0" xfId="0" applyFont="1" applyFill="1" applyProtection="1">
      <protection locked="0"/>
    </xf>
    <xf numFmtId="0" fontId="2" fillId="7" borderId="0" xfId="0" applyFont="1" applyFill="1" applyAlignment="1" applyProtection="1">
      <alignment horizontal="center" vertical="center" wrapText="1"/>
    </xf>
    <xf numFmtId="0" fontId="2" fillId="7" borderId="0" xfId="0" applyFont="1" applyFill="1" applyAlignment="1" applyProtection="1">
      <alignment horizontal="center" vertical="center"/>
    </xf>
    <xf numFmtId="0" fontId="6" fillId="7" borderId="15" xfId="2" applyFont="1" applyFill="1" applyBorder="1" applyAlignment="1" applyProtection="1">
      <alignment horizontal="right" vertical="center" wrapText="1"/>
    </xf>
    <xf numFmtId="164" fontId="3" fillId="7" borderId="0" xfId="2" applyNumberFormat="1" applyFont="1" applyFill="1" applyBorder="1" applyAlignment="1" applyProtection="1">
      <alignment horizontal="right" vertical="center"/>
      <protection locked="0"/>
    </xf>
    <xf numFmtId="0" fontId="3" fillId="7" borderId="0" xfId="2" applyFont="1" applyFill="1" applyBorder="1" applyAlignment="1" applyProtection="1">
      <alignment horizontal="left" vertical="center"/>
      <protection locked="0"/>
    </xf>
    <xf numFmtId="0" fontId="46" fillId="7" borderId="17" xfId="2" applyFont="1" applyFill="1" applyBorder="1" applyAlignment="1" applyProtection="1">
      <alignment horizontal="left" vertical="center" wrapText="1"/>
    </xf>
    <xf numFmtId="0" fontId="7" fillId="14" borderId="4" xfId="2" applyFont="1" applyFill="1" applyBorder="1" applyAlignment="1" applyProtection="1">
      <alignment horizontal="center" vertical="center"/>
    </xf>
    <xf numFmtId="0" fontId="19" fillId="7" borderId="4" xfId="5" applyFont="1" applyFill="1" applyBorder="1" applyAlignment="1" applyProtection="1">
      <alignment horizontal="left" vertical="center" wrapText="1"/>
    </xf>
    <xf numFmtId="0" fontId="6" fillId="7" borderId="35" xfId="2" applyFont="1" applyFill="1" applyBorder="1" applyAlignment="1" applyProtection="1">
      <alignment horizontal="left" vertical="center" wrapText="1"/>
    </xf>
    <xf numFmtId="0" fontId="11" fillId="0" borderId="4" xfId="0" applyFont="1" applyBorder="1" applyAlignment="1" applyProtection="1">
      <alignment vertical="center"/>
    </xf>
    <xf numFmtId="0" fontId="11" fillId="0" borderId="35" xfId="0" applyFont="1" applyBorder="1" applyAlignment="1" applyProtection="1">
      <alignment vertical="center"/>
    </xf>
    <xf numFmtId="0" fontId="11" fillId="7" borderId="33" xfId="2" applyFont="1" applyFill="1" applyBorder="1" applyAlignment="1" applyProtection="1">
      <alignment vertical="center" wrapText="1"/>
    </xf>
    <xf numFmtId="0" fontId="8" fillId="7" borderId="19" xfId="2" applyFont="1" applyFill="1" applyBorder="1" applyAlignment="1" applyProtection="1">
      <alignment horizontal="left" vertical="center" wrapText="1"/>
      <protection locked="0"/>
    </xf>
    <xf numFmtId="14" fontId="8" fillId="7" borderId="19" xfId="2" applyNumberFormat="1" applyFont="1" applyFill="1" applyBorder="1" applyAlignment="1" applyProtection="1">
      <alignment horizontal="left" vertical="center" wrapText="1"/>
      <protection locked="0"/>
    </xf>
    <xf numFmtId="0" fontId="7" fillId="7" borderId="17" xfId="2" applyFont="1" applyFill="1" applyBorder="1" applyAlignment="1" applyProtection="1">
      <alignment horizontal="left" vertical="center" wrapText="1"/>
      <protection locked="0"/>
    </xf>
    <xf numFmtId="164" fontId="7" fillId="7" borderId="4" xfId="0" applyNumberFormat="1" applyFont="1" applyFill="1" applyBorder="1" applyAlignment="1" applyProtection="1">
      <alignment horizontal="center" vertical="center" wrapText="1"/>
      <protection locked="0"/>
    </xf>
    <xf numFmtId="2" fontId="15" fillId="7" borderId="4" xfId="0" applyNumberFormat="1" applyFont="1" applyFill="1" applyBorder="1" applyAlignment="1" applyProtection="1">
      <alignment horizontal="center" vertical="center" wrapText="1"/>
      <protection locked="0"/>
    </xf>
    <xf numFmtId="164" fontId="32" fillId="7" borderId="36" xfId="0" applyNumberFormat="1" applyFont="1" applyFill="1" applyBorder="1" applyAlignment="1" applyProtection="1">
      <alignment horizontal="center" vertical="center"/>
      <protection locked="0"/>
    </xf>
    <xf numFmtId="164" fontId="32" fillId="7" borderId="42" xfId="0" applyNumberFormat="1" applyFont="1" applyFill="1" applyBorder="1" applyAlignment="1" applyProtection="1">
      <alignment horizontal="center" vertical="center"/>
      <protection locked="0"/>
    </xf>
    <xf numFmtId="0" fontId="8" fillId="7" borderId="14" xfId="2" applyFont="1" applyFill="1" applyBorder="1" applyAlignment="1" applyProtection="1">
      <alignment horizontal="right" vertical="center" wrapText="1"/>
      <protection locked="0"/>
    </xf>
    <xf numFmtId="0" fontId="8" fillId="7" borderId="59" xfId="2" applyFont="1" applyFill="1" applyBorder="1" applyAlignment="1" applyProtection="1">
      <alignment horizontal="right" vertical="center" wrapText="1"/>
      <protection locked="0"/>
    </xf>
    <xf numFmtId="0" fontId="8" fillId="7" borderId="49" xfId="2" applyFont="1" applyFill="1" applyBorder="1" applyAlignment="1" applyProtection="1">
      <alignment horizontal="right" vertical="center" wrapText="1"/>
      <protection locked="0"/>
    </xf>
    <xf numFmtId="0" fontId="6" fillId="7" borderId="49" xfId="2" applyFont="1" applyFill="1" applyBorder="1" applyAlignment="1" applyProtection="1">
      <alignment horizontal="center" vertical="center" wrapText="1"/>
      <protection locked="0"/>
    </xf>
    <xf numFmtId="0" fontId="6" fillId="7" borderId="57" xfId="2" applyFont="1" applyFill="1" applyBorder="1" applyAlignment="1" applyProtection="1">
      <alignment horizontal="center" vertical="center" wrapText="1"/>
      <protection locked="0"/>
    </xf>
    <xf numFmtId="0" fontId="19" fillId="0" borderId="0" xfId="0" applyFont="1" applyAlignment="1" applyProtection="1">
      <alignment horizontal="center"/>
      <protection locked="0"/>
    </xf>
    <xf numFmtId="0" fontId="22" fillId="11" borderId="33" xfId="2" applyFont="1" applyFill="1" applyBorder="1" applyAlignment="1" applyProtection="1">
      <alignment horizontal="center" vertical="center"/>
      <protection locked="0"/>
    </xf>
    <xf numFmtId="0" fontId="26" fillId="11" borderId="3" xfId="0" applyFont="1" applyFill="1" applyBorder="1" applyAlignment="1" applyProtection="1">
      <alignment horizontal="center" vertical="center"/>
    </xf>
    <xf numFmtId="0" fontId="19" fillId="0" borderId="4" xfId="0" applyFont="1" applyBorder="1" applyAlignment="1" applyProtection="1">
      <alignment vertical="center" wrapText="1"/>
    </xf>
    <xf numFmtId="0" fontId="51" fillId="18" borderId="0" xfId="9" applyFont="1" applyFill="1" applyAlignment="1" applyProtection="1">
      <alignment vertical="center"/>
      <protection locked="0"/>
    </xf>
    <xf numFmtId="0" fontId="6" fillId="18" borderId="0" xfId="0" applyFont="1" applyFill="1" applyAlignment="1" applyProtection="1">
      <alignment vertical="center"/>
      <protection locked="0"/>
    </xf>
    <xf numFmtId="164" fontId="0" fillId="19" borderId="4" xfId="0" applyNumberFormat="1" applyFont="1" applyFill="1" applyBorder="1" applyAlignment="1" applyProtection="1">
      <alignment horizontal="center" vertical="center"/>
      <protection locked="0"/>
    </xf>
    <xf numFmtId="164" fontId="0" fillId="20" borderId="4" xfId="0" applyNumberFormat="1" applyFont="1" applyFill="1" applyBorder="1" applyAlignment="1" applyProtection="1">
      <alignment horizontal="center" vertical="center"/>
      <protection locked="0"/>
    </xf>
    <xf numFmtId="164" fontId="0" fillId="21" borderId="4" xfId="0" applyNumberFormat="1" applyFont="1" applyFill="1" applyBorder="1" applyAlignment="1" applyProtection="1">
      <alignment horizontal="center" vertical="center"/>
      <protection locked="0"/>
    </xf>
    <xf numFmtId="0" fontId="19" fillId="9" borderId="50" xfId="0" applyFont="1" applyFill="1" applyBorder="1" applyAlignment="1" applyProtection="1">
      <alignment horizontal="center" vertical="center"/>
      <protection locked="0"/>
    </xf>
    <xf numFmtId="0" fontId="25" fillId="19" borderId="4" xfId="0" applyFont="1" applyFill="1" applyBorder="1" applyAlignment="1" applyProtection="1">
      <alignment horizontal="center" vertical="center"/>
    </xf>
    <xf numFmtId="0" fontId="25" fillId="21" borderId="4" xfId="0" applyFont="1" applyFill="1" applyBorder="1" applyAlignment="1" applyProtection="1">
      <alignment horizontal="center" vertical="center"/>
    </xf>
    <xf numFmtId="0" fontId="18" fillId="19" borderId="4" xfId="4" applyFont="1" applyFill="1" applyBorder="1" applyAlignment="1" applyProtection="1">
      <alignment horizontal="center" vertical="center" wrapText="1"/>
    </xf>
    <xf numFmtId="0" fontId="8" fillId="13" borderId="6" xfId="2" applyFont="1" applyFill="1" applyBorder="1" applyAlignment="1" applyProtection="1">
      <alignment horizontal="center" vertical="center"/>
    </xf>
    <xf numFmtId="0" fontId="41" fillId="22" borderId="23" xfId="2" applyFont="1" applyFill="1" applyBorder="1" applyAlignment="1" applyProtection="1">
      <alignment horizontal="center" vertical="center"/>
      <protection locked="0"/>
    </xf>
    <xf numFmtId="0" fontId="19" fillId="23" borderId="2" xfId="0" applyFont="1" applyFill="1" applyBorder="1" applyAlignment="1" applyProtection="1">
      <alignment vertical="center"/>
      <protection locked="0"/>
    </xf>
    <xf numFmtId="0" fontId="19" fillId="23" borderId="60" xfId="0" applyFont="1" applyFill="1" applyBorder="1" applyAlignment="1" applyProtection="1">
      <alignment vertical="center"/>
      <protection locked="0"/>
    </xf>
    <xf numFmtId="0" fontId="19" fillId="23" borderId="57" xfId="0" applyFont="1" applyFill="1" applyBorder="1" applyAlignment="1" applyProtection="1">
      <alignment vertical="center"/>
      <protection locked="0"/>
    </xf>
    <xf numFmtId="164" fontId="32" fillId="15" borderId="4" xfId="0" applyNumberFormat="1" applyFont="1" applyFill="1" applyBorder="1" applyAlignment="1" applyProtection="1">
      <alignment horizontal="center" vertical="center" wrapText="1"/>
      <protection locked="0"/>
    </xf>
    <xf numFmtId="0" fontId="7" fillId="24" borderId="3" xfId="2" applyFont="1" applyFill="1" applyBorder="1" applyAlignment="1" applyProtection="1">
      <alignment horizontal="center" vertical="center"/>
    </xf>
    <xf numFmtId="0" fontId="4" fillId="24" borderId="4" xfId="1" applyFont="1" applyFill="1" applyBorder="1" applyAlignment="1" applyProtection="1">
      <alignment horizontal="center" vertical="center" wrapText="1"/>
    </xf>
    <xf numFmtId="0" fontId="7" fillId="15" borderId="3" xfId="2" applyFont="1" applyFill="1" applyBorder="1" applyAlignment="1" applyProtection="1">
      <alignment horizontal="center" vertical="center"/>
    </xf>
    <xf numFmtId="0" fontId="4" fillId="15" borderId="4" xfId="1" applyFont="1" applyFill="1" applyBorder="1" applyAlignment="1" applyProtection="1">
      <alignment horizontal="center" vertical="center" wrapText="1"/>
    </xf>
    <xf numFmtId="0" fontId="7" fillId="25" borderId="3" xfId="2" applyFont="1" applyFill="1" applyBorder="1" applyAlignment="1" applyProtection="1">
      <alignment horizontal="center" vertical="center"/>
    </xf>
    <xf numFmtId="0" fontId="4" fillId="25" borderId="4" xfId="1" applyFont="1" applyFill="1" applyBorder="1" applyAlignment="1" applyProtection="1">
      <alignment horizontal="center" vertical="center" wrapText="1"/>
    </xf>
    <xf numFmtId="9" fontId="21" fillId="26" borderId="6" xfId="0" applyNumberFormat="1" applyFont="1" applyFill="1" applyBorder="1" applyAlignment="1" applyProtection="1">
      <alignment vertical="center"/>
    </xf>
    <xf numFmtId="0" fontId="15" fillId="26" borderId="0" xfId="5" applyFont="1" applyFill="1" applyBorder="1" applyAlignment="1" applyProtection="1">
      <alignment vertical="center"/>
    </xf>
    <xf numFmtId="0" fontId="15" fillId="26" borderId="62" xfId="5" applyFont="1" applyFill="1" applyBorder="1" applyAlignment="1" applyProtection="1">
      <alignment vertical="center"/>
    </xf>
    <xf numFmtId="0" fontId="12" fillId="27" borderId="4" xfId="2" applyFont="1" applyFill="1" applyBorder="1" applyAlignment="1" applyProtection="1">
      <alignment horizontal="center" vertical="center"/>
    </xf>
    <xf numFmtId="0" fontId="12" fillId="27" borderId="3" xfId="2" applyFont="1" applyFill="1" applyBorder="1" applyAlignment="1" applyProtection="1">
      <alignment horizontal="center" vertical="center"/>
    </xf>
    <xf numFmtId="0" fontId="18" fillId="20" borderId="4" xfId="4" applyFont="1" applyFill="1" applyBorder="1" applyAlignment="1" applyProtection="1">
      <alignment horizontal="center" vertical="center" wrapText="1"/>
    </xf>
    <xf numFmtId="0" fontId="7" fillId="14" borderId="36" xfId="2" applyFont="1" applyFill="1" applyBorder="1" applyAlignment="1" applyProtection="1">
      <alignment horizontal="center" vertical="center"/>
    </xf>
    <xf numFmtId="9" fontId="18" fillId="26" borderId="6" xfId="0" applyNumberFormat="1" applyFont="1" applyFill="1" applyBorder="1" applyAlignment="1" applyProtection="1">
      <alignment vertical="center"/>
    </xf>
    <xf numFmtId="9" fontId="8" fillId="26" borderId="6" xfId="2" applyNumberFormat="1" applyFont="1" applyFill="1" applyBorder="1" applyAlignment="1" applyProtection="1">
      <alignment horizontal="center" vertical="center"/>
    </xf>
    <xf numFmtId="0" fontId="12" fillId="26" borderId="34" xfId="2" applyFont="1" applyFill="1" applyBorder="1" applyAlignment="1" applyProtection="1">
      <alignment horizontal="center" vertical="center"/>
    </xf>
    <xf numFmtId="0" fontId="19" fillId="26" borderId="18" xfId="0" applyFont="1" applyFill="1" applyBorder="1" applyAlignment="1" applyProtection="1">
      <alignment vertical="center" wrapText="1"/>
    </xf>
    <xf numFmtId="0" fontId="11" fillId="26" borderId="4" xfId="2" applyFont="1" applyFill="1" applyBorder="1" applyAlignment="1" applyProtection="1">
      <alignment horizontal="left" vertical="center" wrapText="1"/>
    </xf>
    <xf numFmtId="0" fontId="22" fillId="26" borderId="23" xfId="2" applyFont="1" applyFill="1" applyBorder="1" applyAlignment="1" applyProtection="1">
      <alignment horizontal="center" vertical="center"/>
      <protection locked="0"/>
    </xf>
    <xf numFmtId="0" fontId="38" fillId="26" borderId="4" xfId="2" applyFont="1" applyFill="1" applyBorder="1" applyAlignment="1" applyProtection="1">
      <alignment horizontal="center" vertical="center"/>
      <protection locked="0"/>
    </xf>
    <xf numFmtId="0" fontId="26" fillId="26" borderId="4" xfId="0" applyFont="1" applyFill="1" applyBorder="1" applyAlignment="1" applyProtection="1">
      <alignment horizontal="center" vertical="center"/>
    </xf>
    <xf numFmtId="9" fontId="6" fillId="26" borderId="4" xfId="2" applyNumberFormat="1" applyFont="1" applyFill="1" applyBorder="1" applyAlignment="1" applyProtection="1">
      <alignment horizontal="center" vertical="center"/>
    </xf>
    <xf numFmtId="0" fontId="17" fillId="26" borderId="48" xfId="5" applyFont="1" applyFill="1" applyBorder="1" applyAlignment="1" applyProtection="1">
      <alignment vertical="center"/>
    </xf>
    <xf numFmtId="0" fontId="17" fillId="26" borderId="41" xfId="5" applyFont="1" applyFill="1" applyBorder="1" applyAlignment="1" applyProtection="1">
      <alignment vertical="center"/>
    </xf>
    <xf numFmtId="9" fontId="8" fillId="26" borderId="6" xfId="0" applyNumberFormat="1" applyFont="1" applyFill="1" applyBorder="1" applyAlignment="1" applyProtection="1">
      <alignment horizontal="center" vertical="center"/>
    </xf>
    <xf numFmtId="9" fontId="12" fillId="26" borderId="6" xfId="2" applyNumberFormat="1" applyFont="1" applyFill="1" applyBorder="1" applyAlignment="1" applyProtection="1">
      <alignment horizontal="center" vertical="center" wrapText="1"/>
    </xf>
    <xf numFmtId="0" fontId="12" fillId="27" borderId="31" xfId="2" applyFont="1" applyFill="1" applyBorder="1" applyAlignment="1" applyProtection="1">
      <alignment horizontal="center" vertical="center"/>
    </xf>
    <xf numFmtId="0" fontId="12" fillId="27" borderId="34" xfId="2" applyFont="1" applyFill="1" applyBorder="1" applyAlignment="1" applyProtection="1">
      <alignment horizontal="center" vertical="center"/>
    </xf>
    <xf numFmtId="0" fontId="22" fillId="13" borderId="24" xfId="2" applyFont="1" applyFill="1" applyBorder="1" applyAlignment="1" applyProtection="1">
      <alignment horizontal="center" vertical="center"/>
    </xf>
    <xf numFmtId="0" fontId="0" fillId="19" borderId="0" xfId="0" applyFill="1" applyProtection="1">
      <protection locked="0"/>
    </xf>
    <xf numFmtId="0" fontId="22" fillId="13" borderId="22" xfId="2" applyFont="1" applyFill="1" applyBorder="1" applyAlignment="1" applyProtection="1">
      <alignment horizontal="center" vertical="center"/>
    </xf>
    <xf numFmtId="0" fontId="7" fillId="24" borderId="4" xfId="2" applyFont="1" applyFill="1" applyBorder="1" applyAlignment="1" applyProtection="1">
      <alignment horizontal="center" vertical="center"/>
    </xf>
    <xf numFmtId="0" fontId="7" fillId="15" borderId="4" xfId="2" applyFont="1" applyFill="1" applyBorder="1" applyAlignment="1" applyProtection="1">
      <alignment horizontal="center" vertical="center"/>
    </xf>
    <xf numFmtId="0" fontId="7" fillId="25" borderId="4" xfId="2" applyFont="1" applyFill="1" applyBorder="1" applyAlignment="1" applyProtection="1">
      <alignment horizontal="center" vertical="center"/>
    </xf>
    <xf numFmtId="0" fontId="8" fillId="14" borderId="4" xfId="2" applyFont="1" applyFill="1" applyBorder="1" applyAlignment="1" applyProtection="1">
      <alignment horizontal="center" vertical="center"/>
    </xf>
    <xf numFmtId="9" fontId="8" fillId="26" borderId="6" xfId="2" applyNumberFormat="1" applyFont="1" applyFill="1" applyBorder="1" applyAlignment="1" applyProtection="1">
      <alignment horizontal="center" vertical="center"/>
      <protection locked="0"/>
    </xf>
    <xf numFmtId="0" fontId="12" fillId="27" borderId="35" xfId="2" applyFont="1" applyFill="1" applyBorder="1" applyAlignment="1" applyProtection="1">
      <alignment horizontal="center" vertical="center"/>
    </xf>
    <xf numFmtId="0" fontId="50" fillId="0" borderId="0" xfId="0" applyFont="1" applyAlignment="1" applyProtection="1">
      <alignment horizontal="left" vertical="center"/>
    </xf>
    <xf numFmtId="0" fontId="6" fillId="7" borderId="11" xfId="2" applyFont="1" applyFill="1" applyBorder="1" applyAlignment="1" applyProtection="1">
      <alignment horizontal="center" vertical="center" wrapText="1"/>
      <protection locked="0"/>
    </xf>
    <xf numFmtId="0" fontId="6" fillId="7" borderId="7" xfId="2" applyFont="1" applyFill="1" applyBorder="1" applyAlignment="1" applyProtection="1">
      <alignment horizontal="center" vertical="center" wrapText="1"/>
      <protection locked="0"/>
    </xf>
    <xf numFmtId="0" fontId="19" fillId="0" borderId="14" xfId="0" applyFont="1" applyBorder="1" applyAlignment="1" applyProtection="1">
      <alignment horizontal="center" vertical="center"/>
      <protection locked="0"/>
    </xf>
    <xf numFmtId="0" fontId="19" fillId="0" borderId="2" xfId="0" applyFont="1" applyBorder="1" applyAlignment="1" applyProtection="1">
      <alignment horizontal="center" vertical="center"/>
      <protection locked="0"/>
    </xf>
    <xf numFmtId="0" fontId="19" fillId="16" borderId="0" xfId="0" applyFont="1" applyFill="1" applyAlignment="1" applyProtection="1">
      <alignment horizontal="center" vertical="center"/>
      <protection locked="0"/>
    </xf>
    <xf numFmtId="0" fontId="0" fillId="0" borderId="51" xfId="0" applyFont="1" applyBorder="1" applyAlignment="1" applyProtection="1">
      <alignment horizontal="center" vertical="center" wrapText="1"/>
      <protection locked="0"/>
    </xf>
    <xf numFmtId="0" fontId="0" fillId="0" borderId="0" xfId="0" applyFont="1" applyBorder="1" applyAlignment="1" applyProtection="1">
      <alignment horizontal="center" vertical="center" wrapText="1"/>
      <protection locked="0"/>
    </xf>
    <xf numFmtId="0" fontId="19" fillId="0" borderId="51" xfId="0" applyFont="1" applyBorder="1" applyAlignment="1" applyProtection="1">
      <alignment horizontal="center" vertical="center" wrapText="1"/>
      <protection locked="0"/>
    </xf>
    <xf numFmtId="0" fontId="19" fillId="0" borderId="0" xfId="0" applyFont="1" applyBorder="1" applyAlignment="1" applyProtection="1">
      <alignment horizontal="center" vertical="center" wrapText="1"/>
      <protection locked="0"/>
    </xf>
    <xf numFmtId="0" fontId="25" fillId="20" borderId="3" xfId="0" applyFont="1" applyFill="1" applyBorder="1" applyAlignment="1" applyProtection="1">
      <alignment horizontal="center" vertical="center"/>
    </xf>
    <xf numFmtId="0" fontId="25" fillId="20" borderId="38" xfId="0" applyFont="1" applyFill="1" applyBorder="1" applyAlignment="1" applyProtection="1">
      <alignment horizontal="center" vertical="center"/>
    </xf>
    <xf numFmtId="0" fontId="25" fillId="20" borderId="35" xfId="0" applyFont="1" applyFill="1" applyBorder="1" applyAlignment="1" applyProtection="1">
      <alignment horizontal="center" vertical="center"/>
    </xf>
    <xf numFmtId="0" fontId="19" fillId="7" borderId="3" xfId="0" applyFont="1" applyFill="1" applyBorder="1" applyAlignment="1" applyProtection="1">
      <alignment horizontal="center" vertical="center"/>
    </xf>
    <xf numFmtId="0" fontId="19" fillId="7" borderId="35" xfId="0" applyFont="1" applyFill="1" applyBorder="1" applyAlignment="1" applyProtection="1">
      <alignment horizontal="center" vertical="center"/>
    </xf>
    <xf numFmtId="0" fontId="7" fillId="7" borderId="11" xfId="2" applyFont="1" applyFill="1" applyBorder="1" applyAlignment="1" applyProtection="1">
      <alignment horizontal="center" vertical="center" wrapText="1"/>
    </xf>
    <xf numFmtId="0" fontId="7" fillId="7" borderId="7" xfId="2" applyFont="1" applyFill="1" applyBorder="1" applyAlignment="1" applyProtection="1">
      <alignment horizontal="center" vertical="center" wrapText="1"/>
    </xf>
    <xf numFmtId="0" fontId="2" fillId="7" borderId="0" xfId="0" applyFont="1" applyFill="1" applyAlignment="1" applyProtection="1">
      <alignment horizontal="center" vertical="center" wrapText="1"/>
    </xf>
    <xf numFmtId="0" fontId="2" fillId="7" borderId="0" xfId="0" applyFont="1" applyFill="1" applyAlignment="1" applyProtection="1">
      <alignment horizontal="center" vertical="center"/>
    </xf>
    <xf numFmtId="0" fontId="18" fillId="7" borderId="0" xfId="0" applyFont="1" applyFill="1" applyAlignment="1" applyProtection="1">
      <alignment horizontal="center" vertical="center" wrapText="1"/>
    </xf>
    <xf numFmtId="0" fontId="24" fillId="7" borderId="4" xfId="0" applyFont="1" applyFill="1" applyBorder="1" applyAlignment="1" applyProtection="1">
      <alignment horizontal="center" vertical="center"/>
    </xf>
    <xf numFmtId="0" fontId="18" fillId="7" borderId="4" xfId="0" applyFont="1" applyFill="1" applyBorder="1" applyAlignment="1" applyProtection="1">
      <alignment horizontal="center" vertical="center"/>
    </xf>
    <xf numFmtId="0" fontId="13" fillId="7" borderId="52" xfId="0" applyFont="1" applyFill="1" applyBorder="1" applyAlignment="1" applyProtection="1">
      <alignment horizontal="center"/>
      <protection locked="0"/>
    </xf>
    <xf numFmtId="0" fontId="13" fillId="7" borderId="56" xfId="0" applyFont="1" applyFill="1" applyBorder="1" applyAlignment="1" applyProtection="1">
      <alignment horizontal="center"/>
      <protection locked="0"/>
    </xf>
    <xf numFmtId="0" fontId="3" fillId="7" borderId="44" xfId="2" applyFont="1" applyFill="1" applyBorder="1" applyAlignment="1" applyProtection="1">
      <alignment horizontal="center" vertical="center" wrapText="1"/>
      <protection locked="0"/>
    </xf>
    <xf numFmtId="0" fontId="3" fillId="7" borderId="19" xfId="2" applyFont="1" applyFill="1" applyBorder="1" applyAlignment="1" applyProtection="1">
      <alignment horizontal="center" vertical="center" wrapText="1"/>
      <protection locked="0"/>
    </xf>
    <xf numFmtId="0" fontId="13" fillId="7" borderId="44" xfId="0" applyFont="1" applyFill="1" applyBorder="1" applyAlignment="1" applyProtection="1">
      <alignment horizontal="center"/>
      <protection locked="0"/>
    </xf>
    <xf numFmtId="0" fontId="13" fillId="7" borderId="19" xfId="0" applyFont="1" applyFill="1" applyBorder="1" applyAlignment="1" applyProtection="1">
      <alignment horizontal="center"/>
      <protection locked="0"/>
    </xf>
    <xf numFmtId="0" fontId="47" fillId="7" borderId="20" xfId="2" applyFont="1" applyFill="1" applyBorder="1" applyAlignment="1" applyProtection="1">
      <alignment horizontal="left" vertical="center" wrapText="1"/>
    </xf>
    <xf numFmtId="0" fontId="47" fillId="7" borderId="3" xfId="2" applyFont="1" applyFill="1" applyBorder="1" applyAlignment="1" applyProtection="1">
      <alignment horizontal="left" vertical="center" wrapText="1"/>
    </xf>
    <xf numFmtId="0" fontId="47" fillId="7" borderId="36" xfId="2" applyFont="1" applyFill="1" applyBorder="1" applyAlignment="1" applyProtection="1">
      <alignment horizontal="left" vertical="center" wrapText="1"/>
    </xf>
    <xf numFmtId="164" fontId="34" fillId="7" borderId="5" xfId="2" applyNumberFormat="1" applyFont="1" applyFill="1" applyBorder="1" applyAlignment="1" applyProtection="1">
      <alignment horizontal="left" vertical="center"/>
    </xf>
    <xf numFmtId="164" fontId="34" fillId="7" borderId="7" xfId="2" applyNumberFormat="1" applyFont="1" applyFill="1" applyBorder="1" applyAlignment="1" applyProtection="1">
      <alignment horizontal="left" vertical="center"/>
    </xf>
    <xf numFmtId="0" fontId="3" fillId="7" borderId="0" xfId="2" applyFont="1" applyFill="1" applyBorder="1" applyAlignment="1" applyProtection="1">
      <alignment horizontal="left" vertical="center"/>
    </xf>
    <xf numFmtId="164" fontId="35" fillId="7" borderId="19" xfId="2" applyNumberFormat="1" applyFont="1" applyFill="1" applyBorder="1" applyAlignment="1" applyProtection="1">
      <alignment horizontal="left" vertical="center"/>
    </xf>
    <xf numFmtId="164" fontId="37" fillId="7" borderId="6" xfId="2" applyNumberFormat="1" applyFont="1" applyFill="1" applyBorder="1" applyAlignment="1" applyProtection="1">
      <alignment horizontal="left" vertical="center"/>
    </xf>
    <xf numFmtId="0" fontId="8" fillId="7" borderId="45" xfId="2" applyFont="1" applyFill="1" applyBorder="1" applyAlignment="1" applyProtection="1">
      <alignment horizontal="center" vertical="center" wrapText="1"/>
    </xf>
    <xf numFmtId="0" fontId="8" fillId="7" borderId="46" xfId="2" applyFont="1" applyFill="1" applyBorder="1" applyAlignment="1" applyProtection="1">
      <alignment horizontal="center" vertical="center" wrapText="1"/>
    </xf>
    <xf numFmtId="14" fontId="5" fillId="7" borderId="0" xfId="2" applyNumberFormat="1" applyFont="1" applyFill="1" applyBorder="1" applyAlignment="1" applyProtection="1">
      <alignment horizontal="center" vertical="center"/>
    </xf>
    <xf numFmtId="0" fontId="5" fillId="7" borderId="0" xfId="2" applyFont="1" applyFill="1" applyBorder="1" applyAlignment="1" applyProtection="1">
      <alignment horizontal="center" vertical="center"/>
    </xf>
    <xf numFmtId="0" fontId="4" fillId="7" borderId="14" xfId="2" applyFont="1" applyFill="1" applyBorder="1" applyAlignment="1" applyProtection="1">
      <alignment horizontal="center" vertical="center"/>
    </xf>
    <xf numFmtId="0" fontId="4" fillId="7" borderId="8" xfId="2" applyFont="1" applyFill="1" applyBorder="1" applyAlignment="1" applyProtection="1">
      <alignment horizontal="center" vertical="center"/>
    </xf>
    <xf numFmtId="0" fontId="4" fillId="7" borderId="2" xfId="2" applyFont="1" applyFill="1" applyBorder="1" applyAlignment="1" applyProtection="1">
      <alignment horizontal="center" vertical="center"/>
    </xf>
    <xf numFmtId="14" fontId="5" fillId="7" borderId="12" xfId="2" applyNumberFormat="1" applyFont="1" applyFill="1" applyBorder="1" applyAlignment="1" applyProtection="1">
      <alignment horizontal="center" vertical="center"/>
    </xf>
    <xf numFmtId="0" fontId="5" fillId="7" borderId="10" xfId="2" applyFont="1" applyFill="1" applyBorder="1" applyAlignment="1" applyProtection="1">
      <alignment horizontal="center" vertical="center"/>
    </xf>
    <xf numFmtId="0" fontId="5" fillId="7" borderId="13" xfId="2" applyFont="1" applyFill="1" applyBorder="1" applyAlignment="1" applyProtection="1">
      <alignment horizontal="center" vertical="center"/>
    </xf>
    <xf numFmtId="0" fontId="14" fillId="7" borderId="12" xfId="2" applyFont="1" applyFill="1" applyBorder="1" applyAlignment="1" applyProtection="1">
      <alignment vertical="top" wrapText="1"/>
      <protection locked="0"/>
    </xf>
    <xf numFmtId="0" fontId="14" fillId="7" borderId="10" xfId="2" applyFont="1" applyFill="1" applyBorder="1" applyAlignment="1" applyProtection="1">
      <alignment vertical="top" wrapText="1"/>
      <protection locked="0"/>
    </xf>
    <xf numFmtId="0" fontId="14" fillId="7" borderId="13" xfId="2" applyFont="1" applyFill="1" applyBorder="1" applyAlignment="1" applyProtection="1">
      <alignment vertical="top" wrapText="1"/>
      <protection locked="0"/>
    </xf>
    <xf numFmtId="0" fontId="30" fillId="7" borderId="10" xfId="2" applyFont="1" applyFill="1" applyBorder="1" applyAlignment="1" applyProtection="1">
      <alignment horizontal="left" vertical="center" wrapText="1"/>
    </xf>
    <xf numFmtId="0" fontId="31" fillId="7" borderId="10" xfId="2" applyFont="1" applyFill="1" applyBorder="1" applyAlignment="1" applyProtection="1">
      <alignment horizontal="left" vertical="center" wrapText="1"/>
    </xf>
    <xf numFmtId="0" fontId="4" fillId="7" borderId="45" xfId="2" applyFont="1" applyFill="1" applyBorder="1" applyAlignment="1" applyProtection="1">
      <alignment horizontal="center" vertical="center"/>
    </xf>
    <xf numFmtId="0" fontId="4" fillId="7" borderId="46" xfId="2" applyFont="1" applyFill="1" applyBorder="1" applyAlignment="1" applyProtection="1">
      <alignment horizontal="center" vertical="center"/>
    </xf>
    <xf numFmtId="0" fontId="4" fillId="7" borderId="58" xfId="2" applyFont="1" applyFill="1" applyBorder="1" applyAlignment="1" applyProtection="1">
      <alignment horizontal="center" vertical="center"/>
    </xf>
    <xf numFmtId="0" fontId="8" fillId="7" borderId="14" xfId="2" applyFont="1" applyFill="1" applyBorder="1" applyAlignment="1" applyProtection="1">
      <alignment horizontal="center" vertical="center" wrapText="1"/>
    </xf>
    <xf numFmtId="0" fontId="8" fillId="7" borderId="8" xfId="2" applyFont="1" applyFill="1" applyBorder="1" applyAlignment="1" applyProtection="1">
      <alignment horizontal="center" vertical="center" wrapText="1"/>
    </xf>
    <xf numFmtId="0" fontId="8" fillId="7" borderId="54" xfId="2" applyFont="1" applyFill="1" applyBorder="1" applyAlignment="1" applyProtection="1">
      <alignment horizontal="center" vertical="center" wrapText="1"/>
    </xf>
    <xf numFmtId="0" fontId="6" fillId="7" borderId="15" xfId="2" applyFont="1" applyFill="1" applyBorder="1" applyAlignment="1" applyProtection="1">
      <alignment horizontal="right" vertical="center" wrapText="1"/>
    </xf>
    <xf numFmtId="0" fontId="6" fillId="7" borderId="4" xfId="2" applyFont="1" applyFill="1" applyBorder="1" applyAlignment="1" applyProtection="1">
      <alignment horizontal="right" vertical="center" wrapText="1"/>
    </xf>
    <xf numFmtId="164" fontId="35" fillId="7" borderId="4" xfId="2" applyNumberFormat="1" applyFont="1" applyFill="1" applyBorder="1" applyAlignment="1" applyProtection="1">
      <alignment horizontal="right" vertical="center"/>
      <protection locked="0"/>
    </xf>
    <xf numFmtId="164" fontId="35" fillId="7" borderId="18" xfId="2" applyNumberFormat="1" applyFont="1" applyFill="1" applyBorder="1" applyAlignment="1" applyProtection="1">
      <alignment horizontal="right" vertical="center"/>
      <protection locked="0"/>
    </xf>
    <xf numFmtId="164" fontId="48" fillId="7" borderId="11" xfId="2" applyNumberFormat="1" applyFont="1" applyFill="1" applyBorder="1" applyAlignment="1" applyProtection="1">
      <alignment horizontal="right" vertical="center"/>
    </xf>
    <xf numFmtId="164" fontId="48" fillId="7" borderId="5" xfId="2" applyNumberFormat="1" applyFont="1" applyFill="1" applyBorder="1" applyAlignment="1" applyProtection="1">
      <alignment horizontal="right" vertical="center"/>
    </xf>
    <xf numFmtId="0" fontId="18" fillId="19" borderId="18" xfId="4" applyFont="1" applyFill="1" applyBorder="1" applyAlignment="1" applyProtection="1">
      <alignment horizontal="center" vertical="center" wrapText="1"/>
    </xf>
    <xf numFmtId="0" fontId="18" fillId="19" borderId="6" xfId="4" applyFont="1" applyFill="1" applyBorder="1" applyAlignment="1" applyProtection="1">
      <alignment horizontal="center" vertical="center" wrapText="1"/>
    </xf>
    <xf numFmtId="0" fontId="21" fillId="7" borderId="4" xfId="2" applyFont="1" applyFill="1" applyBorder="1" applyAlignment="1" applyProtection="1">
      <alignment horizontal="center" vertical="center"/>
    </xf>
    <xf numFmtId="165" fontId="36" fillId="7" borderId="0" xfId="2" applyNumberFormat="1" applyFont="1" applyFill="1" applyBorder="1" applyAlignment="1" applyProtection="1">
      <alignment horizontal="center" vertical="center"/>
    </xf>
    <xf numFmtId="0" fontId="15" fillId="26" borderId="4" xfId="5" applyFont="1" applyFill="1" applyBorder="1" applyAlignment="1" applyProtection="1">
      <alignment horizontal="left" vertical="center"/>
    </xf>
    <xf numFmtId="0" fontId="15" fillId="26" borderId="18" xfId="5" applyFont="1" applyFill="1" applyBorder="1" applyAlignment="1" applyProtection="1">
      <alignment horizontal="left" vertical="center"/>
    </xf>
    <xf numFmtId="164" fontId="3" fillId="7" borderId="0" xfId="2" applyNumberFormat="1" applyFont="1" applyFill="1" applyBorder="1" applyAlignment="1" applyProtection="1">
      <alignment horizontal="right" vertical="center"/>
    </xf>
    <xf numFmtId="0" fontId="0" fillId="7" borderId="51" xfId="0" applyFill="1" applyBorder="1" applyAlignment="1" applyProtection="1">
      <alignment horizontal="center" vertical="center"/>
    </xf>
    <xf numFmtId="0" fontId="0" fillId="7" borderId="0" xfId="0" applyFill="1" applyBorder="1" applyAlignment="1" applyProtection="1">
      <alignment horizontal="center" vertical="center"/>
    </xf>
    <xf numFmtId="0" fontId="6" fillId="7" borderId="44" xfId="2" applyFont="1" applyFill="1" applyBorder="1" applyAlignment="1" applyProtection="1">
      <alignment horizontal="right" vertical="center" wrapText="1"/>
    </xf>
    <xf numFmtId="0" fontId="6" fillId="7" borderId="6" xfId="2" applyFont="1" applyFill="1" applyBorder="1" applyAlignment="1" applyProtection="1">
      <alignment horizontal="right" vertical="center" wrapText="1"/>
    </xf>
    <xf numFmtId="0" fontId="6" fillId="7" borderId="53" xfId="2" applyFont="1" applyFill="1" applyBorder="1" applyAlignment="1" applyProtection="1">
      <alignment horizontal="right" vertical="center" wrapText="1"/>
    </xf>
    <xf numFmtId="0" fontId="6" fillId="7" borderId="55" xfId="2" applyFont="1" applyFill="1" applyBorder="1" applyAlignment="1" applyProtection="1">
      <alignment horizontal="right" vertical="center" wrapText="1"/>
    </xf>
    <xf numFmtId="0" fontId="0" fillId="7" borderId="38" xfId="0" applyNumberFormat="1" applyFont="1" applyFill="1" applyBorder="1" applyAlignment="1" applyProtection="1">
      <alignment horizontal="center" vertical="center"/>
    </xf>
    <xf numFmtId="0" fontId="0" fillId="7" borderId="35" xfId="0" applyNumberFormat="1" applyFont="1" applyFill="1" applyBorder="1" applyAlignment="1" applyProtection="1">
      <alignment horizontal="center" vertical="center"/>
    </xf>
    <xf numFmtId="0" fontId="8" fillId="7" borderId="3" xfId="2" applyFont="1" applyFill="1" applyBorder="1" applyAlignment="1" applyProtection="1">
      <alignment horizontal="center" vertical="center"/>
    </xf>
    <xf numFmtId="0" fontId="8" fillId="7" borderId="35" xfId="2" applyFont="1" applyFill="1" applyBorder="1" applyAlignment="1" applyProtection="1">
      <alignment horizontal="center" vertical="center"/>
    </xf>
    <xf numFmtId="0" fontId="8" fillId="7" borderId="4" xfId="2" applyFont="1" applyFill="1" applyBorder="1" applyAlignment="1" applyProtection="1">
      <alignment horizontal="center" vertical="center"/>
    </xf>
    <xf numFmtId="0" fontId="15" fillId="26" borderId="34" xfId="5" applyFont="1" applyFill="1" applyBorder="1" applyAlignment="1" applyProtection="1">
      <alignment horizontal="left" vertical="center" wrapText="1"/>
    </xf>
    <xf numFmtId="0" fontId="15" fillId="26" borderId="0" xfId="5" applyFont="1" applyFill="1" applyBorder="1" applyAlignment="1" applyProtection="1">
      <alignment horizontal="left" vertical="center"/>
    </xf>
    <xf numFmtId="0" fontId="15" fillId="26" borderId="18" xfId="5" applyFont="1" applyFill="1" applyBorder="1" applyAlignment="1" applyProtection="1">
      <alignment horizontal="left" vertical="center" wrapText="1"/>
    </xf>
    <xf numFmtId="0" fontId="15" fillId="26" borderId="19" xfId="5" applyFont="1" applyFill="1" applyBorder="1" applyAlignment="1" applyProtection="1">
      <alignment horizontal="left" vertical="center" wrapText="1"/>
    </xf>
    <xf numFmtId="0" fontId="15" fillId="26" borderId="19" xfId="5" applyFont="1" applyFill="1" applyBorder="1" applyAlignment="1" applyProtection="1">
      <alignment horizontal="left" vertical="center"/>
    </xf>
    <xf numFmtId="0" fontId="15" fillId="26" borderId="48" xfId="5" applyFont="1" applyFill="1" applyBorder="1" applyAlignment="1" applyProtection="1">
      <alignment horizontal="left" vertical="center" wrapText="1"/>
    </xf>
    <xf numFmtId="0" fontId="15" fillId="26" borderId="41" xfId="5" applyFont="1" applyFill="1" applyBorder="1" applyAlignment="1" applyProtection="1">
      <alignment horizontal="left" vertical="center" wrapText="1"/>
    </xf>
    <xf numFmtId="0" fontId="17" fillId="26" borderId="4" xfId="2" applyFont="1" applyFill="1" applyBorder="1" applyAlignment="1" applyProtection="1">
      <alignment horizontal="left" vertical="center" wrapText="1"/>
    </xf>
    <xf numFmtId="0" fontId="17" fillId="26" borderId="18" xfId="2" applyFont="1" applyFill="1" applyBorder="1" applyAlignment="1" applyProtection="1">
      <alignment horizontal="left" vertical="center" wrapText="1"/>
    </xf>
    <xf numFmtId="0" fontId="17" fillId="26" borderId="43" xfId="2" applyFont="1" applyFill="1" applyBorder="1" applyAlignment="1" applyProtection="1">
      <alignment horizontal="left" vertical="center" wrapText="1"/>
    </xf>
    <xf numFmtId="0" fontId="17" fillId="26" borderId="40" xfId="2" applyFont="1" applyFill="1" applyBorder="1" applyAlignment="1" applyProtection="1">
      <alignment horizontal="left" vertical="center" wrapText="1"/>
    </xf>
    <xf numFmtId="0" fontId="17" fillId="26" borderId="19" xfId="2" applyFont="1" applyFill="1" applyBorder="1" applyAlignment="1" applyProtection="1">
      <alignment horizontal="left" vertical="center" wrapText="1"/>
    </xf>
    <xf numFmtId="0" fontId="6" fillId="7" borderId="52" xfId="2" applyFont="1" applyFill="1" applyBorder="1" applyAlignment="1" applyProtection="1">
      <alignment horizontal="right" vertical="center"/>
    </xf>
    <xf numFmtId="0" fontId="6" fillId="7" borderId="53" xfId="2" applyFont="1" applyFill="1" applyBorder="1" applyAlignment="1" applyProtection="1">
      <alignment horizontal="right" vertical="center"/>
    </xf>
    <xf numFmtId="0" fontId="18" fillId="20" borderId="18" xfId="4" applyFont="1" applyFill="1" applyBorder="1" applyAlignment="1" applyProtection="1">
      <alignment horizontal="center" vertical="center" wrapText="1"/>
    </xf>
    <xf numFmtId="0" fontId="18" fillId="20" borderId="6" xfId="4" applyFont="1" applyFill="1" applyBorder="1" applyAlignment="1" applyProtection="1">
      <alignment horizontal="center" vertical="center" wrapText="1"/>
    </xf>
    <xf numFmtId="0" fontId="8" fillId="7" borderId="36" xfId="2" applyFont="1" applyFill="1" applyBorder="1" applyAlignment="1" applyProtection="1">
      <alignment horizontal="center" vertical="center"/>
    </xf>
    <xf numFmtId="0" fontId="8" fillId="7" borderId="41" xfId="2" applyFont="1" applyFill="1" applyBorder="1" applyAlignment="1" applyProtection="1">
      <alignment horizontal="center" vertical="center"/>
    </xf>
    <xf numFmtId="0" fontId="8" fillId="7" borderId="43" xfId="2" applyFont="1" applyFill="1" applyBorder="1" applyAlignment="1" applyProtection="1">
      <alignment horizontal="center" vertical="center"/>
    </xf>
    <xf numFmtId="0" fontId="8" fillId="7" borderId="40" xfId="2" applyFont="1" applyFill="1" applyBorder="1" applyAlignment="1" applyProtection="1">
      <alignment horizontal="center" vertical="center"/>
    </xf>
    <xf numFmtId="0" fontId="8" fillId="7" borderId="2" xfId="2" applyFont="1" applyFill="1" applyBorder="1" applyAlignment="1" applyProtection="1">
      <alignment horizontal="center" vertical="center" wrapText="1"/>
    </xf>
    <xf numFmtId="0" fontId="13" fillId="7" borderId="53" xfId="0" applyFont="1" applyFill="1" applyBorder="1" applyAlignment="1" applyProtection="1">
      <alignment horizontal="center"/>
      <protection locked="0"/>
    </xf>
    <xf numFmtId="0" fontId="14" fillId="7" borderId="11" xfId="2" applyFont="1" applyFill="1" applyBorder="1" applyAlignment="1" applyProtection="1">
      <alignment vertical="top" wrapText="1"/>
      <protection locked="0"/>
    </xf>
    <xf numFmtId="0" fontId="14" fillId="7" borderId="5" xfId="2" applyFont="1" applyFill="1" applyBorder="1" applyAlignment="1" applyProtection="1">
      <alignment vertical="top" wrapText="1"/>
      <protection locked="0"/>
    </xf>
    <xf numFmtId="0" fontId="14" fillId="7" borderId="7" xfId="2" applyFont="1" applyFill="1" applyBorder="1" applyAlignment="1" applyProtection="1">
      <alignment vertical="top" wrapText="1"/>
      <protection locked="0"/>
    </xf>
    <xf numFmtId="0" fontId="4" fillId="7" borderId="8" xfId="2" applyFont="1" applyFill="1" applyBorder="1" applyAlignment="1" applyProtection="1">
      <alignment horizontal="center" vertical="center" wrapText="1"/>
    </xf>
    <xf numFmtId="0" fontId="3" fillId="7" borderId="15" xfId="2" applyFont="1" applyFill="1" applyBorder="1" applyAlignment="1" applyProtection="1">
      <alignment horizontal="center" vertical="center" wrapText="1"/>
      <protection locked="0"/>
    </xf>
    <xf numFmtId="0" fontId="3" fillId="7" borderId="4" xfId="2" applyFont="1" applyFill="1" applyBorder="1" applyAlignment="1" applyProtection="1">
      <alignment horizontal="center" vertical="center" wrapText="1"/>
      <protection locked="0"/>
    </xf>
    <xf numFmtId="14" fontId="5" fillId="7" borderId="52" xfId="2" applyNumberFormat="1" applyFont="1" applyFill="1" applyBorder="1" applyAlignment="1" applyProtection="1">
      <alignment horizontal="center" vertical="center"/>
    </xf>
    <xf numFmtId="0" fontId="5" fillId="7" borderId="56" xfId="2" applyFont="1" applyFill="1" applyBorder="1" applyAlignment="1" applyProtection="1">
      <alignment horizontal="center" vertical="center"/>
    </xf>
    <xf numFmtId="0" fontId="5" fillId="7" borderId="17" xfId="2" applyFont="1" applyFill="1" applyBorder="1" applyAlignment="1" applyProtection="1">
      <alignment horizontal="center" vertical="center"/>
    </xf>
    <xf numFmtId="0" fontId="11" fillId="7" borderId="3" xfId="2" applyFont="1" applyFill="1" applyBorder="1" applyAlignment="1" applyProtection="1">
      <alignment horizontal="center" vertical="center" wrapText="1"/>
    </xf>
    <xf numFmtId="0" fontId="11" fillId="7" borderId="38" xfId="2" applyFont="1" applyFill="1" applyBorder="1" applyAlignment="1" applyProtection="1">
      <alignment horizontal="center" vertical="center" wrapText="1"/>
    </xf>
    <xf numFmtId="0" fontId="11" fillId="7" borderId="35" xfId="2" applyFont="1" applyFill="1" applyBorder="1" applyAlignment="1" applyProtection="1">
      <alignment horizontal="center" vertical="center" wrapText="1"/>
    </xf>
    <xf numFmtId="0" fontId="3" fillId="7" borderId="21" xfId="2" applyFont="1" applyFill="1" applyBorder="1" applyAlignment="1" applyProtection="1">
      <alignment horizontal="center" vertical="center" wrapText="1"/>
      <protection locked="0"/>
    </xf>
    <xf numFmtId="0" fontId="3" fillId="7" borderId="3" xfId="2" applyFont="1" applyFill="1" applyBorder="1" applyAlignment="1" applyProtection="1">
      <alignment horizontal="center" vertical="center" wrapText="1"/>
      <protection locked="0"/>
    </xf>
    <xf numFmtId="0" fontId="13" fillId="7" borderId="6" xfId="0" applyFont="1" applyFill="1" applyBorder="1" applyAlignment="1" applyProtection="1">
      <alignment horizontal="center"/>
      <protection locked="0"/>
    </xf>
    <xf numFmtId="0" fontId="16" fillId="7" borderId="18" xfId="2" applyFont="1" applyFill="1" applyBorder="1" applyAlignment="1" applyProtection="1">
      <alignment horizontal="center" vertical="center" wrapText="1"/>
    </xf>
    <xf numFmtId="0" fontId="16" fillId="7" borderId="19" xfId="2" applyFont="1" applyFill="1" applyBorder="1" applyAlignment="1" applyProtection="1">
      <alignment horizontal="center" vertical="center" wrapText="1"/>
    </xf>
    <xf numFmtId="0" fontId="16" fillId="7" borderId="6" xfId="2" applyFont="1" applyFill="1" applyBorder="1" applyAlignment="1" applyProtection="1">
      <alignment horizontal="center" vertical="center" wrapText="1"/>
    </xf>
    <xf numFmtId="0" fontId="4" fillId="7" borderId="20" xfId="2" applyFont="1" applyFill="1" applyBorder="1" applyAlignment="1" applyProtection="1">
      <alignment horizontal="center" vertical="center"/>
    </xf>
    <xf numFmtId="0" fontId="4" fillId="7" borderId="3" xfId="2" applyFont="1" applyFill="1" applyBorder="1" applyAlignment="1" applyProtection="1">
      <alignment horizontal="center" vertical="center"/>
    </xf>
    <xf numFmtId="0" fontId="4" fillId="7" borderId="36" xfId="2" applyFont="1" applyFill="1" applyBorder="1" applyAlignment="1" applyProtection="1">
      <alignment horizontal="center" vertical="center"/>
    </xf>
    <xf numFmtId="0" fontId="47" fillId="7" borderId="20" xfId="2" applyFont="1" applyFill="1" applyBorder="1" applyAlignment="1" applyProtection="1">
      <alignment horizontal="left" vertical="center" wrapText="1"/>
      <protection locked="0"/>
    </xf>
    <xf numFmtId="0" fontId="47" fillId="7" borderId="3" xfId="2" applyFont="1" applyFill="1" applyBorder="1" applyAlignment="1" applyProtection="1">
      <alignment horizontal="left" vertical="center" wrapText="1"/>
      <protection locked="0"/>
    </xf>
    <xf numFmtId="0" fontId="47" fillId="7" borderId="36" xfId="2" applyFont="1" applyFill="1" applyBorder="1" applyAlignment="1" applyProtection="1">
      <alignment horizontal="left" vertical="center" wrapText="1"/>
      <protection locked="0"/>
    </xf>
    <xf numFmtId="164" fontId="3" fillId="7" borderId="0" xfId="2" applyNumberFormat="1" applyFont="1" applyFill="1" applyBorder="1" applyAlignment="1" applyProtection="1">
      <alignment horizontal="right" vertical="center"/>
      <protection locked="0"/>
    </xf>
    <xf numFmtId="0" fontId="3" fillId="7" borderId="0" xfId="2" applyFont="1" applyFill="1" applyBorder="1" applyAlignment="1" applyProtection="1">
      <alignment horizontal="left" vertical="center"/>
      <protection locked="0"/>
    </xf>
    <xf numFmtId="0" fontId="6" fillId="7" borderId="49" xfId="2" applyFont="1" applyFill="1" applyBorder="1" applyAlignment="1" applyProtection="1">
      <alignment horizontal="right" vertical="center" wrapText="1"/>
    </xf>
    <xf numFmtId="0" fontId="8" fillId="7" borderId="20" xfId="2" applyFont="1" applyFill="1" applyBorder="1" applyAlignment="1" applyProtection="1">
      <alignment horizontal="center" vertical="center"/>
    </xf>
    <xf numFmtId="0" fontId="0" fillId="7" borderId="43" xfId="0" applyFill="1" applyBorder="1" applyAlignment="1" applyProtection="1">
      <alignment horizontal="center" vertical="center"/>
    </xf>
    <xf numFmtId="0" fontId="0" fillId="7" borderId="37" xfId="0" applyFill="1" applyBorder="1" applyAlignment="1" applyProtection="1">
      <alignment horizontal="center" vertical="center"/>
    </xf>
    <xf numFmtId="0" fontId="15" fillId="26" borderId="18" xfId="5" applyFont="1" applyFill="1" applyBorder="1" applyAlignment="1" applyProtection="1">
      <alignment vertical="center"/>
    </xf>
    <xf numFmtId="0" fontId="15" fillId="26" borderId="19" xfId="5" applyFont="1" applyFill="1" applyBorder="1" applyAlignment="1" applyProtection="1">
      <alignment vertical="center"/>
    </xf>
    <xf numFmtId="0" fontId="0" fillId="7" borderId="38" xfId="0" applyNumberFormat="1" applyFont="1" applyFill="1" applyBorder="1" applyAlignment="1" applyProtection="1">
      <alignment horizontal="center" vertical="center"/>
      <protection locked="0"/>
    </xf>
    <xf numFmtId="0" fontId="0" fillId="7" borderId="35" xfId="0" applyNumberFormat="1" applyFont="1" applyFill="1" applyBorder="1" applyAlignment="1" applyProtection="1">
      <alignment horizontal="center" vertical="center"/>
      <protection locked="0"/>
    </xf>
    <xf numFmtId="164" fontId="35" fillId="7" borderId="19" xfId="2" applyNumberFormat="1" applyFont="1" applyFill="1" applyBorder="1" applyAlignment="1" applyProtection="1">
      <alignment horizontal="left" vertical="center"/>
      <protection locked="0"/>
    </xf>
    <xf numFmtId="164" fontId="37" fillId="7" borderId="6" xfId="2" applyNumberFormat="1" applyFont="1" applyFill="1" applyBorder="1" applyAlignment="1" applyProtection="1">
      <alignment horizontal="left" vertical="center"/>
      <protection locked="0"/>
    </xf>
    <xf numFmtId="14" fontId="5" fillId="7" borderId="0" xfId="2" applyNumberFormat="1" applyFont="1" applyFill="1" applyBorder="1" applyAlignment="1" applyProtection="1">
      <alignment horizontal="center" vertical="center"/>
      <protection locked="0"/>
    </xf>
    <xf numFmtId="0" fontId="5" fillId="7" borderId="0" xfId="2" applyFont="1" applyFill="1" applyBorder="1" applyAlignment="1" applyProtection="1">
      <alignment horizontal="center" vertical="center"/>
      <protection locked="0"/>
    </xf>
  </cellXfs>
  <cellStyles count="12">
    <cellStyle name="40 % - Accent3 2" xfId="4" xr:uid="{00000000-0005-0000-0000-000000000000}"/>
    <cellStyle name="40 % - Accent3 2 2" xfId="10" xr:uid="{00000000-0005-0000-0000-000001000000}"/>
    <cellStyle name="40 % - Accent6 2" xfId="5" xr:uid="{00000000-0005-0000-0000-000002000000}"/>
    <cellStyle name="40 % - Accent6 2 2" xfId="11" xr:uid="{00000000-0005-0000-0000-000003000000}"/>
    <cellStyle name="60 % - Accent1 2" xfId="6" xr:uid="{00000000-0005-0000-0000-000004000000}"/>
    <cellStyle name="60 % - Accent2 2" xfId="7" xr:uid="{00000000-0005-0000-0000-000005000000}"/>
    <cellStyle name="60 % - Accent6 2" xfId="8" xr:uid="{00000000-0005-0000-0000-000006000000}"/>
    <cellStyle name="Lien hypertexte" xfId="9" builtinId="8"/>
    <cellStyle name="Normal" xfId="0" builtinId="0"/>
    <cellStyle name="Normal 2" xfId="2" xr:uid="{00000000-0005-0000-0000-000009000000}"/>
    <cellStyle name="Normal 3" xfId="1" xr:uid="{00000000-0005-0000-0000-00000A000000}"/>
    <cellStyle name="Pourcentage 2" xfId="3" xr:uid="{00000000-0005-0000-0000-00000B000000}"/>
  </cellStyles>
  <dxfs count="148">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00B05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ill>
        <patternFill>
          <bgColor theme="1" tint="0.14996795556505021"/>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theme="1" tint="0.14996795556505021"/>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00B05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b/>
        <i val="0"/>
        <color theme="0"/>
      </font>
      <numFmt numFmtId="0" formatCode="General"/>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ill>
        <patternFill>
          <bgColor theme="1" tint="0.14996795556505021"/>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ill>
        <patternFill>
          <bgColor theme="1" tint="0.14996795556505021"/>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color theme="0"/>
      </font>
      <fill>
        <patternFill>
          <bgColor rgb="FF00B05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3366FF"/>
        </patternFill>
      </fill>
    </dxf>
    <dxf>
      <font>
        <color theme="0"/>
      </font>
      <fill>
        <patternFill>
          <bgColor rgb="FF3366FF"/>
        </patternFill>
      </fill>
    </dxf>
    <dxf>
      <font>
        <b/>
        <i val="0"/>
        <color theme="0"/>
      </font>
      <numFmt numFmtId="0" formatCode="General"/>
      <fill>
        <patternFill>
          <bgColor rgb="FFFF0000"/>
        </patternFill>
      </fill>
    </dxf>
    <dxf>
      <font>
        <color theme="0"/>
      </font>
      <fill>
        <patternFill>
          <bgColor rgb="FF3366FF"/>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ill>
        <patternFill>
          <bgColor theme="1" tint="0.14996795556505021"/>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3366FF"/>
        </patternFill>
      </fill>
    </dxf>
    <dxf>
      <font>
        <color theme="0"/>
      </font>
      <fill>
        <patternFill>
          <bgColor rgb="FFFF0000"/>
        </patternFill>
      </fill>
    </dxf>
    <dxf>
      <font>
        <color theme="0"/>
      </font>
      <fill>
        <patternFill>
          <bgColor rgb="FF00B05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s>
  <tableStyles count="0" defaultTableStyle="TableStyleMedium2" defaultPivotStyle="PivotStyleLight16"/>
  <colors>
    <mruColors>
      <color rgb="FFD1DFD0"/>
      <color rgb="FFA1C872"/>
      <color rgb="FFFFFF00"/>
      <color rgb="FFFFCC81"/>
      <color rgb="FFFFC000"/>
      <color rgb="FFFF9900"/>
      <color rgb="FFB6D9E4"/>
      <color rgb="FF00B7C0"/>
      <color rgb="FF00D3DE"/>
      <color rgb="FF00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2.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Base_de_donn&#233;es!A1"/></Relationships>
</file>

<file path=xl/drawings/_rels/drawing3.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Base_de_donn&#233;e!A1"/></Relationships>
</file>

<file path=xl/drawings/_rels/drawing4.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Base_de_donn&#233;es!A1"/></Relationships>
</file>

<file path=xl/drawings/_rels/drawing5.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Base_de_donn&#233;es!A1"/></Relationships>
</file>

<file path=xl/drawings/_rels/drawing6.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Base_de_donn&#233;es!A1"/></Relationships>
</file>

<file path=xl/drawings/drawing1.xml><?xml version="1.0" encoding="utf-8"?>
<xdr:wsDr xmlns:xdr="http://schemas.openxmlformats.org/drawingml/2006/spreadsheetDrawing" xmlns:a="http://schemas.openxmlformats.org/drawingml/2006/main">
  <xdr:twoCellAnchor editAs="absolute">
    <xdr:from>
      <xdr:col>11</xdr:col>
      <xdr:colOff>158935</xdr:colOff>
      <xdr:row>0</xdr:row>
      <xdr:rowOff>183020</xdr:rowOff>
    </xdr:from>
    <xdr:to>
      <xdr:col>14</xdr:col>
      <xdr:colOff>264749</xdr:colOff>
      <xdr:row>2</xdr:row>
      <xdr:rowOff>166133</xdr:rowOff>
    </xdr:to>
    <xdr:sp macro="[0]!RAZ_BDD" textlink="">
      <xdr:nvSpPr>
        <xdr:cNvPr id="2" name="Rectangle : coins arrondis 1">
          <a:extLst>
            <a:ext uri="{FF2B5EF4-FFF2-40B4-BE49-F238E27FC236}">
              <a16:creationId xmlns:a16="http://schemas.microsoft.com/office/drawing/2014/main" id="{00000000-0008-0000-0000-000002000000}"/>
            </a:ext>
          </a:extLst>
        </xdr:cNvPr>
        <xdr:cNvSpPr/>
      </xdr:nvSpPr>
      <xdr:spPr>
        <a:xfrm>
          <a:off x="10721163" y="183020"/>
          <a:ext cx="2561547" cy="392910"/>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horzOverflow="clip" wrap="square" lIns="0" tIns="0" rIns="0" bIns="0" rtlCol="0" anchor="ctr">
          <a:noAutofit/>
        </a:bodyP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a:t>Suppression definitives </a:t>
          </a:r>
          <a:r>
            <a:rPr lang="fr-FR" sz="1100" baseline="0"/>
            <a:t>des </a:t>
          </a:r>
          <a:r>
            <a:rPr lang="fr-FR" sz="1100"/>
            <a:t>feuilles </a:t>
          </a:r>
        </a:p>
      </xdr:txBody>
    </xdr:sp>
    <xdr:clientData/>
  </xdr:twoCellAnchor>
  <xdr:twoCellAnchor editAs="absolute">
    <xdr:from>
      <xdr:col>6</xdr:col>
      <xdr:colOff>0</xdr:colOff>
      <xdr:row>7</xdr:row>
      <xdr:rowOff>183191</xdr:rowOff>
    </xdr:from>
    <xdr:to>
      <xdr:col>11</xdr:col>
      <xdr:colOff>81848</xdr:colOff>
      <xdr:row>10</xdr:row>
      <xdr:rowOff>0</xdr:rowOff>
    </xdr:to>
    <xdr:sp macro="[0]!MaJ_Evaluation" textlink="">
      <xdr:nvSpPr>
        <xdr:cNvPr id="3" name="Rectangle : coins arrondis 2">
          <a:extLst>
            <a:ext uri="{FF2B5EF4-FFF2-40B4-BE49-F238E27FC236}">
              <a16:creationId xmlns:a16="http://schemas.microsoft.com/office/drawing/2014/main" id="{00000000-0008-0000-0000-000003000000}"/>
            </a:ext>
          </a:extLst>
        </xdr:cNvPr>
        <xdr:cNvSpPr>
          <a:spLocks noChangeAspect="1"/>
        </xdr:cNvSpPr>
      </xdr:nvSpPr>
      <xdr:spPr>
        <a:xfrm>
          <a:off x="8086725" y="1554791"/>
          <a:ext cx="2572635" cy="388309"/>
        </a:xfrm>
        <a:prstGeom prst="roundRect">
          <a:avLst/>
        </a:prstGeom>
      </xdr:spPr>
      <xdr:style>
        <a:lnRef idx="1">
          <a:schemeClr val="accent6"/>
        </a:lnRef>
        <a:fillRef idx="2">
          <a:schemeClr val="accent6"/>
        </a:fillRef>
        <a:effectRef idx="1">
          <a:schemeClr val="accent6"/>
        </a:effectRef>
        <a:fontRef idx="minor">
          <a:schemeClr val="dk1"/>
        </a:fontRef>
      </xdr:style>
      <xdr:txBody>
        <a:bodyPr vertOverflow="clip" horzOverflow="clip" lIns="0" tIns="0" rIns="0" bIns="0" rtlCol="0" anchor="ctr" anchorCtr="0"/>
        <a:lstStyle/>
        <a:p>
          <a:pPr algn="ctr"/>
          <a:r>
            <a:rPr lang="fr-FR" sz="1100"/>
            <a:t>Mise à Jour</a:t>
          </a:r>
          <a:r>
            <a:rPr lang="fr-FR" sz="1100" baseline="0"/>
            <a:t> synthese des saisies</a:t>
          </a:r>
          <a:endParaRPr lang="fr-FR" sz="1100"/>
        </a:p>
      </xdr:txBody>
    </xdr:sp>
    <xdr:clientData fPrintsWithSheet="0"/>
  </xdr:twoCellAnchor>
  <xdr:twoCellAnchor editAs="absolute">
    <xdr:from>
      <xdr:col>6</xdr:col>
      <xdr:colOff>0</xdr:colOff>
      <xdr:row>0</xdr:row>
      <xdr:rowOff>188285</xdr:rowOff>
    </xdr:from>
    <xdr:to>
      <xdr:col>11</xdr:col>
      <xdr:colOff>80962</xdr:colOff>
      <xdr:row>2</xdr:row>
      <xdr:rowOff>168780</xdr:rowOff>
    </xdr:to>
    <xdr:sp macro="[0]!Generation_Feuille_Classe" textlink="">
      <xdr:nvSpPr>
        <xdr:cNvPr id="4" name="Rectangle : coins arrondis 1">
          <a:extLst>
            <a:ext uri="{FF2B5EF4-FFF2-40B4-BE49-F238E27FC236}">
              <a16:creationId xmlns:a16="http://schemas.microsoft.com/office/drawing/2014/main" id="{00000000-0008-0000-0000-000004000000}"/>
            </a:ext>
          </a:extLst>
        </xdr:cNvPr>
        <xdr:cNvSpPr/>
      </xdr:nvSpPr>
      <xdr:spPr>
        <a:xfrm>
          <a:off x="8085174" y="188285"/>
          <a:ext cx="2558016" cy="390292"/>
        </a:xfrm>
        <a:prstGeom prst="round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lIns="0" tIns="0" rIns="0" bIns="0"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a:t>Génération feuille  pour la classe</a:t>
          </a:r>
        </a:p>
      </xdr:txBody>
    </xdr:sp>
    <xdr:clientData/>
  </xdr:twoCellAnchor>
  <xdr:twoCellAnchor editAs="absolute">
    <xdr:from>
      <xdr:col>5</xdr:col>
      <xdr:colOff>945301</xdr:colOff>
      <xdr:row>4</xdr:row>
      <xdr:rowOff>11075</xdr:rowOff>
    </xdr:from>
    <xdr:to>
      <xdr:col>11</xdr:col>
      <xdr:colOff>69887</xdr:colOff>
      <xdr:row>6</xdr:row>
      <xdr:rowOff>11075</xdr:rowOff>
    </xdr:to>
    <xdr:sp macro="[0]!Generation_Feuille_Eleve" textlink="">
      <xdr:nvSpPr>
        <xdr:cNvPr id="5" name="Rectangle : coins arrondis 1">
          <a:extLst>
            <a:ext uri="{FF2B5EF4-FFF2-40B4-BE49-F238E27FC236}">
              <a16:creationId xmlns:a16="http://schemas.microsoft.com/office/drawing/2014/main" id="{00000000-0008-0000-0000-000005000000}"/>
            </a:ext>
          </a:extLst>
        </xdr:cNvPr>
        <xdr:cNvSpPr/>
      </xdr:nvSpPr>
      <xdr:spPr>
        <a:xfrm>
          <a:off x="8074099" y="797441"/>
          <a:ext cx="2558016" cy="387646"/>
        </a:xfrm>
        <a:prstGeom prst="roundRect">
          <a:avLst/>
        </a:prstGeom>
      </xdr:spPr>
      <xdr:style>
        <a:lnRef idx="0">
          <a:schemeClr val="accent5"/>
        </a:lnRef>
        <a:fillRef idx="3">
          <a:schemeClr val="accent5"/>
        </a:fillRef>
        <a:effectRef idx="3">
          <a:schemeClr val="accent5"/>
        </a:effectRef>
        <a:fontRef idx="minor">
          <a:schemeClr val="lt1"/>
        </a:fontRef>
      </xdr:style>
      <xdr:txBody>
        <a:bodyPr vertOverflow="clip" horzOverflow="clip" lIns="0" tIns="0" rIns="0" bIns="0"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a:t>Génération feuille  pour le dernier Nom</a:t>
          </a:r>
        </a:p>
      </xdr:txBody>
    </xdr:sp>
    <xdr:clientData/>
  </xdr:twoCellAnchor>
  <xdr:twoCellAnchor editAs="absolute">
    <xdr:from>
      <xdr:col>6</xdr:col>
      <xdr:colOff>0</xdr:colOff>
      <xdr:row>13</xdr:row>
      <xdr:rowOff>178216</xdr:rowOff>
    </xdr:from>
    <xdr:to>
      <xdr:col>11</xdr:col>
      <xdr:colOff>80962</xdr:colOff>
      <xdr:row>15</xdr:row>
      <xdr:rowOff>186734</xdr:rowOff>
    </xdr:to>
    <xdr:sp macro="[0]!Imprimer_feuille_Classe_pdf" textlink="">
      <xdr:nvSpPr>
        <xdr:cNvPr id="6" name="Rectangle : coins arrondis 2">
          <a:extLst>
            <a:ext uri="{FF2B5EF4-FFF2-40B4-BE49-F238E27FC236}">
              <a16:creationId xmlns:a16="http://schemas.microsoft.com/office/drawing/2014/main" id="{00000000-0008-0000-0000-000006000000}"/>
            </a:ext>
          </a:extLst>
        </xdr:cNvPr>
        <xdr:cNvSpPr>
          <a:spLocks noChangeAspect="1"/>
        </xdr:cNvSpPr>
      </xdr:nvSpPr>
      <xdr:spPr>
        <a:xfrm>
          <a:off x="8085174" y="2670222"/>
          <a:ext cx="2558016" cy="385088"/>
        </a:xfrm>
        <a:prstGeom prst="roundRect">
          <a:avLst/>
        </a:prstGeom>
      </xdr:spPr>
      <xdr:style>
        <a:lnRef idx="1">
          <a:schemeClr val="accent5"/>
        </a:lnRef>
        <a:fillRef idx="2">
          <a:schemeClr val="accent5"/>
        </a:fillRef>
        <a:effectRef idx="1">
          <a:schemeClr val="accent5"/>
        </a:effectRef>
        <a:fontRef idx="minor">
          <a:schemeClr val="dk1"/>
        </a:fontRef>
      </xdr:style>
      <xdr:txBody>
        <a:bodyPr vertOverflow="clip" horzOverflow="clip" lIns="0" tIns="0" rIns="0" bIns="0" rtlCol="0" anchor="ctr" anchorCtr="0"/>
        <a:lstStyle/>
        <a:p>
          <a:pPr algn="ctr"/>
          <a:r>
            <a:rPr lang="fr-FR" sz="1100"/>
            <a:t>Génération</a:t>
          </a:r>
          <a:r>
            <a:rPr lang="fr-FR" sz="1100" baseline="0"/>
            <a:t> pdf de la classe</a:t>
          </a:r>
          <a:endParaRPr lang="fr-FR" sz="1100"/>
        </a:p>
      </xdr:txBody>
    </xdr:sp>
    <xdr:clientData fPrintsWithSheet="0"/>
  </xdr:twoCellAnchor>
  <xdr:twoCellAnchor editAs="absolute">
    <xdr:from>
      <xdr:col>5</xdr:col>
      <xdr:colOff>923149</xdr:colOff>
      <xdr:row>19</xdr:row>
      <xdr:rowOff>33226</xdr:rowOff>
    </xdr:from>
    <xdr:to>
      <xdr:col>11</xdr:col>
      <xdr:colOff>47735</xdr:colOff>
      <xdr:row>21</xdr:row>
      <xdr:rowOff>42751</xdr:rowOff>
    </xdr:to>
    <xdr:sp macro="[0]!Imprimer_feuille_Eleve_pdf" textlink="">
      <xdr:nvSpPr>
        <xdr:cNvPr id="7" name="Rectangle : coins arrondis 2">
          <a:extLst>
            <a:ext uri="{FF2B5EF4-FFF2-40B4-BE49-F238E27FC236}">
              <a16:creationId xmlns:a16="http://schemas.microsoft.com/office/drawing/2014/main" id="{00000000-0008-0000-0000-000007000000}"/>
            </a:ext>
          </a:extLst>
        </xdr:cNvPr>
        <xdr:cNvSpPr>
          <a:spLocks noChangeAspect="1"/>
        </xdr:cNvSpPr>
      </xdr:nvSpPr>
      <xdr:spPr>
        <a:xfrm>
          <a:off x="8051947" y="3654941"/>
          <a:ext cx="2558016" cy="386095"/>
        </a:xfrm>
        <a:prstGeom prst="roundRect">
          <a:avLst/>
        </a:prstGeom>
      </xdr:spPr>
      <xdr:style>
        <a:lnRef idx="1">
          <a:schemeClr val="accent5"/>
        </a:lnRef>
        <a:fillRef idx="2">
          <a:schemeClr val="accent5"/>
        </a:fillRef>
        <a:effectRef idx="1">
          <a:schemeClr val="accent5"/>
        </a:effectRef>
        <a:fontRef idx="minor">
          <a:schemeClr val="dk1"/>
        </a:fontRef>
      </xdr:style>
      <xdr:txBody>
        <a:bodyPr vertOverflow="clip" horzOverflow="clip" lIns="0" tIns="0" rIns="0" bIns="0" rtlCol="0" anchor="ctr" anchorCtr="0"/>
        <a:lstStyle/>
        <a:p>
          <a:pPr algn="ctr"/>
          <a:r>
            <a:rPr lang="fr-FR" sz="1100"/>
            <a:t>Génération</a:t>
          </a:r>
          <a:r>
            <a:rPr lang="fr-FR" sz="1100" baseline="0"/>
            <a:t> pdf de l'élève ci-dessus</a:t>
          </a:r>
          <a:endParaRPr lang="fr-FR" sz="1100"/>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xdr:col>
      <xdr:colOff>910470</xdr:colOff>
      <xdr:row>1</xdr:row>
      <xdr:rowOff>380243</xdr:rowOff>
    </xdr:from>
    <xdr:to>
      <xdr:col>9</xdr:col>
      <xdr:colOff>777875</xdr:colOff>
      <xdr:row>2</xdr:row>
      <xdr:rowOff>504868</xdr:rowOff>
    </xdr:to>
    <xdr:sp macro="" textlink="">
      <xdr:nvSpPr>
        <xdr:cNvPr id="9" name="ZoneTexte 8">
          <a:extLst>
            <a:ext uri="{FF2B5EF4-FFF2-40B4-BE49-F238E27FC236}">
              <a16:creationId xmlns:a16="http://schemas.microsoft.com/office/drawing/2014/main" id="{00000000-0008-0000-0100-000009000000}"/>
            </a:ext>
          </a:extLst>
        </xdr:cNvPr>
        <xdr:cNvSpPr txBox="1"/>
      </xdr:nvSpPr>
      <xdr:spPr>
        <a:xfrm>
          <a:off x="2926595" y="554868"/>
          <a:ext cx="10329030" cy="1728000"/>
        </a:xfrm>
        <a:prstGeom prst="round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r>
            <a:rPr lang="fr-FR" sz="3200" b="1">
              <a:latin typeface="Arial" panose="020B0604020202020204" pitchFamily="34" charset="0"/>
              <a:cs typeface="Arial" panose="020B0604020202020204" pitchFamily="34" charset="0"/>
            </a:rPr>
            <a:t>MINISTÈRE DE L'ÉDUCATION NATIONALE                                                                                                                                                                 CONTRÔLE EN COURS DE FORMATION</a:t>
          </a:r>
        </a:p>
      </xdr:txBody>
    </xdr:sp>
    <xdr:clientData/>
  </xdr:twoCellAnchor>
  <xdr:twoCellAnchor editAs="oneCell">
    <xdr:from>
      <xdr:col>0</xdr:col>
      <xdr:colOff>326571</xdr:colOff>
      <xdr:row>1</xdr:row>
      <xdr:rowOff>381000</xdr:rowOff>
    </xdr:from>
    <xdr:to>
      <xdr:col>2</xdr:col>
      <xdr:colOff>767132</xdr:colOff>
      <xdr:row>2</xdr:row>
      <xdr:rowOff>714133</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2" cstate="print"/>
        <a:stretch>
          <a:fillRect/>
        </a:stretch>
      </xdr:blipFill>
      <xdr:spPr>
        <a:xfrm>
          <a:off x="326571" y="555171"/>
          <a:ext cx="2476190" cy="1933333"/>
        </a:xfrm>
        <a:prstGeom prst="rect">
          <a:avLst/>
        </a:prstGeom>
      </xdr:spPr>
    </xdr:pic>
    <xdr:clientData/>
  </xdr:twoCellAnchor>
  <xdr:oneCellAnchor>
    <xdr:from>
      <xdr:col>2</xdr:col>
      <xdr:colOff>2642446</xdr:colOff>
      <xdr:row>2</xdr:row>
      <xdr:rowOff>587376</xdr:rowOff>
    </xdr:from>
    <xdr:ext cx="8549429" cy="1905000"/>
    <xdr:sp macro="" textlink="">
      <xdr:nvSpPr>
        <xdr:cNvPr id="5" name="ZoneTexte 4">
          <a:extLst>
            <a:ext uri="{FF2B5EF4-FFF2-40B4-BE49-F238E27FC236}">
              <a16:creationId xmlns:a16="http://schemas.microsoft.com/office/drawing/2014/main" id="{00000000-0008-0000-0100-000005000000}"/>
            </a:ext>
          </a:extLst>
        </xdr:cNvPr>
        <xdr:cNvSpPr txBox="1"/>
      </xdr:nvSpPr>
      <xdr:spPr>
        <a:xfrm>
          <a:off x="4658571" y="2365376"/>
          <a:ext cx="8549429" cy="1905000"/>
        </a:xfrm>
        <a:prstGeom prst="roundRect">
          <a:avLst/>
        </a:prstGeom>
        <a:solidFill>
          <a:schemeClr val="bg1"/>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endParaRPr lang="fr-FR" sz="11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endParaRPr>
        </a:p>
        <a:p>
          <a:endParaRPr lang="fr-FR" sz="1100" b="1" cap="none" spc="0">
            <a:ln w="18000">
              <a:solidFill>
                <a:schemeClr val="accent2">
                  <a:satMod val="140000"/>
                </a:schemeClr>
              </a:solidFill>
              <a:prstDash val="solid"/>
              <a:miter lim="800000"/>
            </a:ln>
            <a:noFill/>
            <a:effectLst>
              <a:outerShdw blurRad="25500" dist="23000" dir="7020000" algn="tl">
                <a:srgbClr val="000000">
                  <a:alpha val="50000"/>
                </a:srgbClr>
              </a:outerShdw>
            </a:effectLst>
          </a:endParaRP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4</xdr:col>
      <xdr:colOff>285750</xdr:colOff>
      <xdr:row>0</xdr:row>
      <xdr:rowOff>122352</xdr:rowOff>
    </xdr:from>
    <xdr:to>
      <xdr:col>10</xdr:col>
      <xdr:colOff>28993</xdr:colOff>
      <xdr:row>1</xdr:row>
      <xdr:rowOff>1683891</xdr:rowOff>
    </xdr:to>
    <xdr:sp macro="" textlink="">
      <xdr:nvSpPr>
        <xdr:cNvPr id="4" name="ZoneTexte 3">
          <a:extLst>
            <a:ext uri="{FF2B5EF4-FFF2-40B4-BE49-F238E27FC236}">
              <a16:creationId xmlns:a16="http://schemas.microsoft.com/office/drawing/2014/main" id="{00000000-0008-0000-0200-000004000000}"/>
            </a:ext>
          </a:extLst>
        </xdr:cNvPr>
        <xdr:cNvSpPr txBox="1"/>
      </xdr:nvSpPr>
      <xdr:spPr>
        <a:xfrm>
          <a:off x="6368143" y="122352"/>
          <a:ext cx="9281850" cy="1820075"/>
        </a:xfrm>
        <a:prstGeom prst="round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r>
            <a:rPr lang="fr-FR" sz="3200" b="1">
              <a:latin typeface="Arial" panose="020B0604020202020204" pitchFamily="34" charset="0"/>
              <a:cs typeface="Arial" panose="020B0604020202020204" pitchFamily="34" charset="0"/>
            </a:rPr>
            <a:t>MINISTÈRE DE L'ÉDUCATION NATIONALE                                                                                                                                                                 CONTRÔLE EN COURS DE FORMATION</a:t>
          </a:r>
        </a:p>
      </xdr:txBody>
    </xdr:sp>
    <xdr:clientData/>
  </xdr:twoCellAnchor>
  <xdr:twoCellAnchor editAs="oneCell">
    <xdr:from>
      <xdr:col>1</xdr:col>
      <xdr:colOff>247650</xdr:colOff>
      <xdr:row>1</xdr:row>
      <xdr:rowOff>323850</xdr:rowOff>
    </xdr:from>
    <xdr:to>
      <xdr:col>3</xdr:col>
      <xdr:colOff>1079079</xdr:colOff>
      <xdr:row>1</xdr:row>
      <xdr:rowOff>2257183</xdr:rowOff>
    </xdr:to>
    <xdr:pic>
      <xdr:nvPicPr>
        <xdr:cNvPr id="3" name="Image 2">
          <a:hlinkClick xmlns:r="http://schemas.openxmlformats.org/officeDocument/2006/relationships" r:id="rId1"/>
          <a:extLst>
            <a:ext uri="{FF2B5EF4-FFF2-40B4-BE49-F238E27FC236}">
              <a16:creationId xmlns:a16="http://schemas.microsoft.com/office/drawing/2014/main" id="{00000000-0008-0000-0200-000003000000}"/>
            </a:ext>
          </a:extLst>
        </xdr:cNvPr>
        <xdr:cNvPicPr>
          <a:picLocks noChangeAspect="1"/>
        </xdr:cNvPicPr>
      </xdr:nvPicPr>
      <xdr:blipFill>
        <a:blip xmlns:r="http://schemas.openxmlformats.org/officeDocument/2006/relationships" r:embed="rId2" cstate="print"/>
        <a:stretch>
          <a:fillRect/>
        </a:stretch>
      </xdr:blipFill>
      <xdr:spPr>
        <a:xfrm>
          <a:off x="361950" y="590550"/>
          <a:ext cx="2476190" cy="1933333"/>
        </a:xfrm>
        <a:prstGeom prst="rect">
          <a:avLst/>
        </a:prstGeom>
      </xdr:spPr>
    </xdr:pic>
    <xdr:clientData/>
  </xdr:twoCellAnchor>
  <xdr:twoCellAnchor>
    <xdr:from>
      <xdr:col>5</xdr:col>
      <xdr:colOff>58851</xdr:colOff>
      <xdr:row>13</xdr:row>
      <xdr:rowOff>128247</xdr:rowOff>
    </xdr:from>
    <xdr:to>
      <xdr:col>5</xdr:col>
      <xdr:colOff>725601</xdr:colOff>
      <xdr:row>13</xdr:row>
      <xdr:rowOff>710331</xdr:rowOff>
    </xdr:to>
    <xdr:sp macro="" textlink="">
      <xdr:nvSpPr>
        <xdr:cNvPr id="6" name="ZoneTexte 5">
          <a:extLst>
            <a:ext uri="{FF2B5EF4-FFF2-40B4-BE49-F238E27FC236}">
              <a16:creationId xmlns:a16="http://schemas.microsoft.com/office/drawing/2014/main" id="{00000000-0008-0000-0200-000006000000}"/>
            </a:ext>
          </a:extLst>
        </xdr:cNvPr>
        <xdr:cNvSpPr txBox="1"/>
      </xdr:nvSpPr>
      <xdr:spPr>
        <a:xfrm>
          <a:off x="10767672" y="7734640"/>
          <a:ext cx="666750" cy="58208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oneCellAnchor>
    <xdr:from>
      <xdr:col>4</xdr:col>
      <xdr:colOff>199004</xdr:colOff>
      <xdr:row>1</xdr:row>
      <xdr:rowOff>2122715</xdr:rowOff>
    </xdr:from>
    <xdr:ext cx="9402537" cy="3483656"/>
    <xdr:sp macro="" textlink="">
      <xdr:nvSpPr>
        <xdr:cNvPr id="11" name="ZoneTexte 10">
          <a:extLst>
            <a:ext uri="{FF2B5EF4-FFF2-40B4-BE49-F238E27FC236}">
              <a16:creationId xmlns:a16="http://schemas.microsoft.com/office/drawing/2014/main" id="{00000000-0008-0000-0200-00000B000000}"/>
            </a:ext>
          </a:extLst>
        </xdr:cNvPr>
        <xdr:cNvSpPr txBox="1"/>
      </xdr:nvSpPr>
      <xdr:spPr>
        <a:xfrm>
          <a:off x="6281397" y="2381251"/>
          <a:ext cx="9402537" cy="3483656"/>
        </a:xfrm>
        <a:prstGeom prst="roundRect">
          <a:avLst/>
        </a:prstGeom>
        <a:solidFill>
          <a:srgbClr val="00B7C0"/>
        </a:solidFill>
        <a:ln w="38100">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oAutofit/>
        </a:bodyPr>
        <a:lstStyle/>
        <a:p>
          <a:pPr marL="0" marR="0" indent="0" algn="ctr" defTabSz="914400" eaLnBrk="1" fontAlgn="auto" latinLnBrk="0" hangingPunct="1">
            <a:lnSpc>
              <a:spcPct val="100000"/>
            </a:lnSpc>
            <a:spcBef>
              <a:spcPts val="0"/>
            </a:spcBef>
            <a:spcAft>
              <a:spcPts val="0"/>
            </a:spcAft>
            <a:buClrTx/>
            <a:buSzTx/>
            <a:buFontTx/>
            <a:buNone/>
            <a:tabLst/>
            <a:defRPr/>
          </a:pPr>
          <a:r>
            <a:rPr lang="fr-FR" sz="6600" b="1" cap="none" spc="0" baseline="0">
              <a:ln w="18000">
                <a:solidFill>
                  <a:schemeClr val="bg2">
                    <a:lumMod val="90000"/>
                  </a:schemeClr>
                </a:solidFill>
                <a:prstDash val="solid"/>
                <a:miter lim="800000"/>
              </a:ln>
              <a:solidFill>
                <a:sysClr val="windowText" lastClr="000000"/>
              </a:solidFill>
              <a:effectLst>
                <a:outerShdw blurRad="25500" dist="23000" dir="7020000" algn="tl">
                  <a:srgbClr val="000000">
                    <a:alpha val="50000"/>
                  </a:srgbClr>
                </a:outerShdw>
              </a:effectLst>
              <a:latin typeface="Arial" panose="020B0604020202020204" pitchFamily="34" charset="0"/>
              <a:cs typeface="Arial" panose="020B0604020202020204" pitchFamily="34" charset="0"/>
            </a:rPr>
            <a:t> </a:t>
          </a:r>
        </a:p>
      </xdr:txBody>
    </xdr:sp>
    <xdr:clientData/>
  </xdr:oneCellAnchor>
</xdr:wsDr>
</file>

<file path=xl/drawings/drawing4.xml><?xml version="1.0" encoding="utf-8"?>
<xdr:wsDr xmlns:xdr="http://schemas.openxmlformats.org/drawingml/2006/spreadsheetDrawing" xmlns:a="http://schemas.openxmlformats.org/drawingml/2006/main">
  <xdr:twoCellAnchor>
    <xdr:from>
      <xdr:col>4</xdr:col>
      <xdr:colOff>258536</xdr:colOff>
      <xdr:row>0</xdr:row>
      <xdr:rowOff>205921</xdr:rowOff>
    </xdr:from>
    <xdr:to>
      <xdr:col>9</xdr:col>
      <xdr:colOff>1019957</xdr:colOff>
      <xdr:row>1</xdr:row>
      <xdr:rowOff>267046</xdr:rowOff>
    </xdr:to>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6681107" y="205921"/>
          <a:ext cx="9265886" cy="1734804"/>
        </a:xfrm>
        <a:prstGeom prst="round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r>
            <a:rPr lang="fr-FR" sz="3200" b="1">
              <a:latin typeface="Arial" panose="020B0604020202020204" pitchFamily="34" charset="0"/>
              <a:cs typeface="Arial" panose="020B0604020202020204" pitchFamily="34" charset="0"/>
            </a:rPr>
            <a:t>MINISTÈRE DE L'ÉDUCATION NATIONALE                                                                                                                                                                 CONTRÔLE EN COURS DE FORMATION</a:t>
          </a:r>
        </a:p>
      </xdr:txBody>
    </xdr:sp>
    <xdr:clientData/>
  </xdr:twoCellAnchor>
  <xdr:twoCellAnchor>
    <xdr:from>
      <xdr:col>5</xdr:col>
      <xdr:colOff>72458</xdr:colOff>
      <xdr:row>13</xdr:row>
      <xdr:rowOff>157730</xdr:rowOff>
    </xdr:from>
    <xdr:to>
      <xdr:col>5</xdr:col>
      <xdr:colOff>739208</xdr:colOff>
      <xdr:row>13</xdr:row>
      <xdr:rowOff>739814</xdr:rowOff>
    </xdr:to>
    <xdr:sp macro="" textlink="">
      <xdr:nvSpPr>
        <xdr:cNvPr id="4" name="ZoneTexte 3">
          <a:extLst>
            <a:ext uri="{FF2B5EF4-FFF2-40B4-BE49-F238E27FC236}">
              <a16:creationId xmlns:a16="http://schemas.microsoft.com/office/drawing/2014/main" id="{00000000-0008-0000-0300-000004000000}"/>
            </a:ext>
          </a:extLst>
        </xdr:cNvPr>
        <xdr:cNvSpPr txBox="1"/>
      </xdr:nvSpPr>
      <xdr:spPr>
        <a:xfrm>
          <a:off x="11121458" y="7505587"/>
          <a:ext cx="666750" cy="58208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oneCellAnchor>
    <xdr:from>
      <xdr:col>4</xdr:col>
      <xdr:colOff>162378</xdr:colOff>
      <xdr:row>2</xdr:row>
      <xdr:rowOff>40821</xdr:rowOff>
    </xdr:from>
    <xdr:ext cx="9402537" cy="3048000"/>
    <xdr:sp macro="" textlink="">
      <xdr:nvSpPr>
        <xdr:cNvPr id="7" name="ZoneTexte 6">
          <a:extLst>
            <a:ext uri="{FF2B5EF4-FFF2-40B4-BE49-F238E27FC236}">
              <a16:creationId xmlns:a16="http://schemas.microsoft.com/office/drawing/2014/main" id="{00000000-0008-0000-0300-000007000000}"/>
            </a:ext>
          </a:extLst>
        </xdr:cNvPr>
        <xdr:cNvSpPr txBox="1"/>
      </xdr:nvSpPr>
      <xdr:spPr>
        <a:xfrm>
          <a:off x="6584949" y="2626178"/>
          <a:ext cx="9402537" cy="3048000"/>
        </a:xfrm>
        <a:prstGeom prst="roundRect">
          <a:avLst/>
        </a:prstGeom>
        <a:solidFill>
          <a:srgbClr val="00D3DE"/>
        </a:solidFill>
        <a:ln w="38100">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oAutofit/>
        </a:bodyPr>
        <a:lstStyle/>
        <a:p>
          <a:pPr marL="0" marR="0" indent="0" algn="ctr" defTabSz="914400" eaLnBrk="1" fontAlgn="auto" latinLnBrk="0" hangingPunct="1">
            <a:lnSpc>
              <a:spcPct val="100000"/>
            </a:lnSpc>
            <a:spcBef>
              <a:spcPts val="0"/>
            </a:spcBef>
            <a:spcAft>
              <a:spcPts val="0"/>
            </a:spcAft>
            <a:buClrTx/>
            <a:buSzTx/>
            <a:buFontTx/>
            <a:buNone/>
            <a:tabLst/>
            <a:defRPr/>
          </a:pPr>
          <a:r>
            <a:rPr lang="fr-FR" sz="6600" b="1" cap="none" spc="0" baseline="0">
              <a:ln w="18000">
                <a:solidFill>
                  <a:schemeClr val="bg2">
                    <a:lumMod val="90000"/>
                  </a:schemeClr>
                </a:solidFill>
                <a:prstDash val="solid"/>
                <a:miter lim="800000"/>
              </a:ln>
              <a:solidFill>
                <a:sysClr val="windowText" lastClr="000000"/>
              </a:solidFill>
              <a:effectLst>
                <a:outerShdw blurRad="25500" dist="23000" dir="7020000" algn="tl">
                  <a:srgbClr val="000000">
                    <a:alpha val="50000"/>
                  </a:srgbClr>
                </a:outerShdw>
              </a:effectLst>
              <a:latin typeface="Arial" panose="020B0604020202020204" pitchFamily="34" charset="0"/>
              <a:cs typeface="Arial" panose="020B0604020202020204" pitchFamily="34" charset="0"/>
            </a:rPr>
            <a:t> </a:t>
          </a:r>
        </a:p>
      </xdr:txBody>
    </xdr:sp>
    <xdr:clientData/>
  </xdr:oneCellAnchor>
  <xdr:twoCellAnchor editAs="oneCell">
    <xdr:from>
      <xdr:col>0</xdr:col>
      <xdr:colOff>571500</xdr:colOff>
      <xdr:row>0</xdr:row>
      <xdr:rowOff>190500</xdr:rowOff>
    </xdr:from>
    <xdr:to>
      <xdr:col>3</xdr:col>
      <xdr:colOff>710890</xdr:colOff>
      <xdr:row>1</xdr:row>
      <xdr:rowOff>460133</xdr:rowOff>
    </xdr:to>
    <xdr:pic>
      <xdr:nvPicPr>
        <xdr:cNvPr id="6" name="Image 5">
          <a:hlinkClick xmlns:r="http://schemas.openxmlformats.org/officeDocument/2006/relationships" r:id="rId1"/>
          <a:extLst>
            <a:ext uri="{FF2B5EF4-FFF2-40B4-BE49-F238E27FC236}">
              <a16:creationId xmlns:a16="http://schemas.microsoft.com/office/drawing/2014/main" id="{00000000-0008-0000-0300-000006000000}"/>
            </a:ext>
          </a:extLst>
        </xdr:cNvPr>
        <xdr:cNvPicPr>
          <a:picLocks noChangeAspect="1"/>
        </xdr:cNvPicPr>
      </xdr:nvPicPr>
      <xdr:blipFill>
        <a:blip xmlns:r="http://schemas.openxmlformats.org/officeDocument/2006/relationships" r:embed="rId2" cstate="print"/>
        <a:stretch>
          <a:fillRect/>
        </a:stretch>
      </xdr:blipFill>
      <xdr:spPr>
        <a:xfrm>
          <a:off x="571500" y="190500"/>
          <a:ext cx="2476190" cy="1933333"/>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xdr:from>
      <xdr:col>4</xdr:col>
      <xdr:colOff>176893</xdr:colOff>
      <xdr:row>0</xdr:row>
      <xdr:rowOff>281214</xdr:rowOff>
    </xdr:from>
    <xdr:to>
      <xdr:col>9</xdr:col>
      <xdr:colOff>947385</xdr:colOff>
      <xdr:row>1</xdr:row>
      <xdr:rowOff>342339</xdr:rowOff>
    </xdr:to>
    <xdr:sp macro="" textlink="">
      <xdr:nvSpPr>
        <xdr:cNvPr id="3" name="ZoneTexte 2">
          <a:extLst>
            <a:ext uri="{FF2B5EF4-FFF2-40B4-BE49-F238E27FC236}">
              <a16:creationId xmlns:a16="http://schemas.microsoft.com/office/drawing/2014/main" id="{00000000-0008-0000-0400-000003000000}"/>
            </a:ext>
          </a:extLst>
        </xdr:cNvPr>
        <xdr:cNvSpPr txBox="1"/>
      </xdr:nvSpPr>
      <xdr:spPr>
        <a:xfrm>
          <a:off x="6599464" y="281214"/>
          <a:ext cx="9274957" cy="1734804"/>
        </a:xfrm>
        <a:prstGeom prst="round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r>
            <a:rPr lang="fr-FR" sz="3200" b="1">
              <a:latin typeface="Arial" panose="020B0604020202020204" pitchFamily="34" charset="0"/>
              <a:cs typeface="Arial" panose="020B0604020202020204" pitchFamily="34" charset="0"/>
            </a:rPr>
            <a:t>MINISTÈRE DE L'ÉDUCATION NATIONALE                                                                                                                                                                 CONTRÔLE EN COURS DE FORMATION</a:t>
          </a:r>
        </a:p>
      </xdr:txBody>
    </xdr:sp>
    <xdr:clientData/>
  </xdr:twoCellAnchor>
  <xdr:twoCellAnchor>
    <xdr:from>
      <xdr:col>5</xdr:col>
      <xdr:colOff>45244</xdr:colOff>
      <xdr:row>13</xdr:row>
      <xdr:rowOff>169069</xdr:rowOff>
    </xdr:from>
    <xdr:to>
      <xdr:col>5</xdr:col>
      <xdr:colOff>711994</xdr:colOff>
      <xdr:row>13</xdr:row>
      <xdr:rowOff>751153</xdr:rowOff>
    </xdr:to>
    <xdr:sp macro="" textlink="">
      <xdr:nvSpPr>
        <xdr:cNvPr id="4" name="ZoneTexte 3">
          <a:extLst>
            <a:ext uri="{FF2B5EF4-FFF2-40B4-BE49-F238E27FC236}">
              <a16:creationId xmlns:a16="http://schemas.microsoft.com/office/drawing/2014/main" id="{00000000-0008-0000-0400-000004000000}"/>
            </a:ext>
          </a:extLst>
        </xdr:cNvPr>
        <xdr:cNvSpPr txBox="1"/>
      </xdr:nvSpPr>
      <xdr:spPr>
        <a:xfrm>
          <a:off x="10837069" y="8522494"/>
          <a:ext cx="666750" cy="582084"/>
        </a:xfrm>
        <a:prstGeom prst="rect">
          <a:avLst/>
        </a:prstGeom>
        <a:solidFill>
          <a:schemeClr val="bg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oneCellAnchor>
    <xdr:from>
      <xdr:col>4</xdr:col>
      <xdr:colOff>149678</xdr:colOff>
      <xdr:row>1</xdr:row>
      <xdr:rowOff>789214</xdr:rowOff>
    </xdr:from>
    <xdr:ext cx="9402537" cy="3129644"/>
    <xdr:sp macro="" textlink="">
      <xdr:nvSpPr>
        <xdr:cNvPr id="7" name="ZoneTexte 6">
          <a:extLst>
            <a:ext uri="{FF2B5EF4-FFF2-40B4-BE49-F238E27FC236}">
              <a16:creationId xmlns:a16="http://schemas.microsoft.com/office/drawing/2014/main" id="{00000000-0008-0000-0400-000007000000}"/>
            </a:ext>
          </a:extLst>
        </xdr:cNvPr>
        <xdr:cNvSpPr txBox="1"/>
      </xdr:nvSpPr>
      <xdr:spPr>
        <a:xfrm>
          <a:off x="6572249" y="2462893"/>
          <a:ext cx="9402537" cy="3129644"/>
        </a:xfrm>
        <a:prstGeom prst="roundRect">
          <a:avLst/>
        </a:prstGeom>
        <a:solidFill>
          <a:srgbClr val="00D3DE"/>
        </a:solidFill>
        <a:ln w="38100">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oAutofit/>
        </a:bodyPr>
        <a:lstStyle/>
        <a:p>
          <a:pPr marL="0" marR="0" indent="0" algn="ctr" defTabSz="914400" eaLnBrk="1" fontAlgn="auto" latinLnBrk="0" hangingPunct="1">
            <a:lnSpc>
              <a:spcPct val="100000"/>
            </a:lnSpc>
            <a:spcBef>
              <a:spcPts val="0"/>
            </a:spcBef>
            <a:spcAft>
              <a:spcPts val="0"/>
            </a:spcAft>
            <a:buClrTx/>
            <a:buSzTx/>
            <a:buFontTx/>
            <a:buNone/>
            <a:tabLst/>
            <a:defRPr/>
          </a:pPr>
          <a:endParaRPr lang="fr-FR" sz="6000" b="1" cap="none" spc="0" baseline="0">
            <a:ln w="18000">
              <a:solidFill>
                <a:schemeClr val="bg2">
                  <a:lumMod val="90000"/>
                </a:schemeClr>
              </a:solidFill>
              <a:prstDash val="solid"/>
              <a:miter lim="800000"/>
            </a:ln>
            <a:solidFill>
              <a:sysClr val="windowText" lastClr="000000"/>
            </a:solidFill>
            <a:effectLst>
              <a:outerShdw blurRad="25500" dist="23000" dir="7020000" algn="tl">
                <a:srgbClr val="000000">
                  <a:alpha val="50000"/>
                </a:srgbClr>
              </a:outerShdw>
            </a:effectLst>
            <a:latin typeface="Arial" panose="020B0604020202020204" pitchFamily="34" charset="0"/>
            <a:cs typeface="Arial" panose="020B0604020202020204" pitchFamily="34" charset="0"/>
          </a:endParaRPr>
        </a:p>
      </xdr:txBody>
    </xdr:sp>
    <xdr:clientData/>
  </xdr:oneCellAnchor>
  <xdr:twoCellAnchor editAs="oneCell">
    <xdr:from>
      <xdr:col>0</xdr:col>
      <xdr:colOff>635000</xdr:colOff>
      <xdr:row>0</xdr:row>
      <xdr:rowOff>165100</xdr:rowOff>
    </xdr:from>
    <xdr:to>
      <xdr:col>3</xdr:col>
      <xdr:colOff>774390</xdr:colOff>
      <xdr:row>1</xdr:row>
      <xdr:rowOff>434733</xdr:rowOff>
    </xdr:to>
    <xdr:pic>
      <xdr:nvPicPr>
        <xdr:cNvPr id="6" name="Image 5">
          <a:hlinkClick xmlns:r="http://schemas.openxmlformats.org/officeDocument/2006/relationships" r:id="rId1"/>
          <a:extLst>
            <a:ext uri="{FF2B5EF4-FFF2-40B4-BE49-F238E27FC236}">
              <a16:creationId xmlns:a16="http://schemas.microsoft.com/office/drawing/2014/main" id="{00000000-0008-0000-0400-000006000000}"/>
            </a:ext>
          </a:extLst>
        </xdr:cNvPr>
        <xdr:cNvPicPr>
          <a:picLocks noChangeAspect="1"/>
        </xdr:cNvPicPr>
      </xdr:nvPicPr>
      <xdr:blipFill>
        <a:blip xmlns:r="http://schemas.openxmlformats.org/officeDocument/2006/relationships" r:embed="rId2" cstate="print"/>
        <a:stretch>
          <a:fillRect/>
        </a:stretch>
      </xdr:blipFill>
      <xdr:spPr>
        <a:xfrm>
          <a:off x="635000" y="165100"/>
          <a:ext cx="2476190" cy="1933333"/>
        </a:xfrm>
        <a:prstGeom prst="rect">
          <a:avLst/>
        </a:prstGeom>
      </xdr:spPr>
    </xdr:pic>
    <xdr:clientData/>
  </xdr:twoCellAnchor>
  <xdr:twoCellAnchor>
    <xdr:from>
      <xdr:col>5</xdr:col>
      <xdr:colOff>45244</xdr:colOff>
      <xdr:row>13</xdr:row>
      <xdr:rowOff>184944</xdr:rowOff>
    </xdr:from>
    <xdr:to>
      <xdr:col>5</xdr:col>
      <xdr:colOff>711994</xdr:colOff>
      <xdr:row>13</xdr:row>
      <xdr:rowOff>767028</xdr:rowOff>
    </xdr:to>
    <xdr:sp macro="" textlink="">
      <xdr:nvSpPr>
        <xdr:cNvPr id="8" name="ZoneTexte 7">
          <a:extLst>
            <a:ext uri="{FF2B5EF4-FFF2-40B4-BE49-F238E27FC236}">
              <a16:creationId xmlns:a16="http://schemas.microsoft.com/office/drawing/2014/main" id="{00000000-0008-0000-0400-000008000000}"/>
            </a:ext>
          </a:extLst>
        </xdr:cNvPr>
        <xdr:cNvSpPr txBox="1"/>
      </xdr:nvSpPr>
      <xdr:spPr>
        <a:xfrm>
          <a:off x="11084719" y="7528719"/>
          <a:ext cx="666750" cy="582084"/>
        </a:xfrm>
        <a:prstGeom prst="rect">
          <a:avLst/>
        </a:prstGeom>
        <a:solidFill>
          <a:schemeClr val="bg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twoCellAnchor>
    <xdr:from>
      <xdr:col>5</xdr:col>
      <xdr:colOff>45244</xdr:colOff>
      <xdr:row>13</xdr:row>
      <xdr:rowOff>184944</xdr:rowOff>
    </xdr:from>
    <xdr:to>
      <xdr:col>5</xdr:col>
      <xdr:colOff>711994</xdr:colOff>
      <xdr:row>13</xdr:row>
      <xdr:rowOff>767028</xdr:rowOff>
    </xdr:to>
    <xdr:sp macro="" textlink="">
      <xdr:nvSpPr>
        <xdr:cNvPr id="9" name="ZoneTexte 8">
          <a:extLst>
            <a:ext uri="{FF2B5EF4-FFF2-40B4-BE49-F238E27FC236}">
              <a16:creationId xmlns:a16="http://schemas.microsoft.com/office/drawing/2014/main" id="{00000000-0008-0000-0400-000009000000}"/>
            </a:ext>
          </a:extLst>
        </xdr:cNvPr>
        <xdr:cNvSpPr txBox="1"/>
      </xdr:nvSpPr>
      <xdr:spPr>
        <a:xfrm>
          <a:off x="11084719" y="7528719"/>
          <a:ext cx="666750" cy="582084"/>
        </a:xfrm>
        <a:prstGeom prst="rect">
          <a:avLst/>
        </a:prstGeom>
        <a:solidFill>
          <a:schemeClr val="bg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twoCellAnchor>
    <xdr:from>
      <xdr:col>5</xdr:col>
      <xdr:colOff>45244</xdr:colOff>
      <xdr:row>13</xdr:row>
      <xdr:rowOff>169069</xdr:rowOff>
    </xdr:from>
    <xdr:to>
      <xdr:col>5</xdr:col>
      <xdr:colOff>711994</xdr:colOff>
      <xdr:row>13</xdr:row>
      <xdr:rowOff>751153</xdr:rowOff>
    </xdr:to>
    <xdr:sp macro="" textlink="">
      <xdr:nvSpPr>
        <xdr:cNvPr id="10" name="ZoneTexte 9">
          <a:extLst>
            <a:ext uri="{FF2B5EF4-FFF2-40B4-BE49-F238E27FC236}">
              <a16:creationId xmlns:a16="http://schemas.microsoft.com/office/drawing/2014/main" id="{00000000-0008-0000-0400-00000A000000}"/>
            </a:ext>
          </a:extLst>
        </xdr:cNvPr>
        <xdr:cNvSpPr txBox="1"/>
      </xdr:nvSpPr>
      <xdr:spPr>
        <a:xfrm>
          <a:off x="11084719" y="7512844"/>
          <a:ext cx="666750" cy="582084"/>
        </a:xfrm>
        <a:prstGeom prst="rect">
          <a:avLst/>
        </a:prstGeom>
        <a:solidFill>
          <a:schemeClr val="bg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twoCellAnchor>
    <xdr:from>
      <xdr:col>5</xdr:col>
      <xdr:colOff>45244</xdr:colOff>
      <xdr:row>13</xdr:row>
      <xdr:rowOff>184944</xdr:rowOff>
    </xdr:from>
    <xdr:to>
      <xdr:col>5</xdr:col>
      <xdr:colOff>711994</xdr:colOff>
      <xdr:row>13</xdr:row>
      <xdr:rowOff>767028</xdr:rowOff>
    </xdr:to>
    <xdr:sp macro="" textlink="">
      <xdr:nvSpPr>
        <xdr:cNvPr id="11" name="ZoneTexte 10">
          <a:extLst>
            <a:ext uri="{FF2B5EF4-FFF2-40B4-BE49-F238E27FC236}">
              <a16:creationId xmlns:a16="http://schemas.microsoft.com/office/drawing/2014/main" id="{00000000-0008-0000-0400-00000B000000}"/>
            </a:ext>
          </a:extLst>
        </xdr:cNvPr>
        <xdr:cNvSpPr txBox="1"/>
      </xdr:nvSpPr>
      <xdr:spPr>
        <a:xfrm>
          <a:off x="11084719" y="7528719"/>
          <a:ext cx="666750" cy="582084"/>
        </a:xfrm>
        <a:prstGeom prst="rect">
          <a:avLst/>
        </a:prstGeom>
        <a:solidFill>
          <a:schemeClr val="bg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4</xdr:col>
      <xdr:colOff>244928</xdr:colOff>
      <xdr:row>1</xdr:row>
      <xdr:rowOff>134599</xdr:rowOff>
    </xdr:from>
    <xdr:to>
      <xdr:col>9</xdr:col>
      <xdr:colOff>843642</xdr:colOff>
      <xdr:row>5</xdr:row>
      <xdr:rowOff>402099</xdr:rowOff>
    </xdr:to>
    <xdr:sp macro="" textlink="">
      <xdr:nvSpPr>
        <xdr:cNvPr id="2" name="ZoneTexte 1">
          <a:extLst>
            <a:ext uri="{FF2B5EF4-FFF2-40B4-BE49-F238E27FC236}">
              <a16:creationId xmlns:a16="http://schemas.microsoft.com/office/drawing/2014/main" id="{00000000-0008-0000-0500-000002000000}"/>
            </a:ext>
          </a:extLst>
        </xdr:cNvPr>
        <xdr:cNvSpPr txBox="1"/>
      </xdr:nvSpPr>
      <xdr:spPr>
        <a:xfrm>
          <a:off x="6980464" y="325099"/>
          <a:ext cx="9103178" cy="1737071"/>
        </a:xfrm>
        <a:prstGeom prst="round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ctr"/>
        <a:lstStyle/>
        <a:p>
          <a:pPr algn="ctr"/>
          <a:r>
            <a:rPr lang="fr-FR" sz="3200" b="1">
              <a:latin typeface="Arial" panose="020B0604020202020204" pitchFamily="34" charset="0"/>
              <a:cs typeface="Arial" panose="020B0604020202020204" pitchFamily="34" charset="0"/>
            </a:rPr>
            <a:t>MINISTÈRE DE L'ÉDUCATION NATIONALE                                                                                                                                                                 CONTRÔLE EN COURS DE FORMATION</a:t>
          </a:r>
        </a:p>
      </xdr:txBody>
    </xdr:sp>
    <xdr:clientData/>
  </xdr:twoCellAnchor>
  <xdr:oneCellAnchor>
    <xdr:from>
      <xdr:col>4</xdr:col>
      <xdr:colOff>220437</xdr:colOff>
      <xdr:row>5</xdr:row>
      <xdr:rowOff>789216</xdr:rowOff>
    </xdr:from>
    <xdr:ext cx="9182098" cy="3129642"/>
    <xdr:sp macro="" textlink="">
      <xdr:nvSpPr>
        <xdr:cNvPr id="9" name="ZoneTexte 8">
          <a:extLst>
            <a:ext uri="{FF2B5EF4-FFF2-40B4-BE49-F238E27FC236}">
              <a16:creationId xmlns:a16="http://schemas.microsoft.com/office/drawing/2014/main" id="{00000000-0008-0000-0500-000009000000}"/>
            </a:ext>
          </a:extLst>
        </xdr:cNvPr>
        <xdr:cNvSpPr txBox="1"/>
      </xdr:nvSpPr>
      <xdr:spPr>
        <a:xfrm>
          <a:off x="6955973" y="2449287"/>
          <a:ext cx="9182098" cy="3129642"/>
        </a:xfrm>
        <a:prstGeom prst="roundRect">
          <a:avLst/>
        </a:prstGeom>
        <a:solidFill>
          <a:srgbClr val="B6D9E4"/>
        </a:solidFill>
        <a:ln w="38100">
          <a:solidFill>
            <a:sysClr val="windowText" lastClr="000000"/>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oAutofit/>
        </a:bodyPr>
        <a:lstStyle/>
        <a:p>
          <a:pPr marL="0" marR="0" indent="0" algn="ctr" defTabSz="914400" eaLnBrk="1" fontAlgn="auto" latinLnBrk="0" hangingPunct="1">
            <a:lnSpc>
              <a:spcPct val="100000"/>
            </a:lnSpc>
            <a:spcBef>
              <a:spcPts val="0"/>
            </a:spcBef>
            <a:spcAft>
              <a:spcPts val="0"/>
            </a:spcAft>
            <a:buClrTx/>
            <a:buSzTx/>
            <a:buFontTx/>
            <a:buNone/>
            <a:tabLst/>
            <a:defRPr/>
          </a:pPr>
          <a:r>
            <a:rPr lang="fr-FR" sz="6600" b="1" cap="none" spc="0">
              <a:ln w="18000">
                <a:solidFill>
                  <a:schemeClr val="bg2"/>
                </a:solidFill>
                <a:prstDash val="solid"/>
                <a:miter lim="800000"/>
              </a:ln>
              <a:solidFill>
                <a:sysClr val="windowText" lastClr="000000"/>
              </a:solidFill>
              <a:effectLst>
                <a:outerShdw blurRad="25500" dist="23000" dir="7020000" algn="tl">
                  <a:srgbClr val="000000">
                    <a:alpha val="50000"/>
                  </a:srgbClr>
                </a:outerShdw>
              </a:effectLst>
              <a:latin typeface="Arial" panose="020B0604020202020204" pitchFamily="34" charset="0"/>
              <a:ea typeface="+mn-ea"/>
              <a:cs typeface="Arial" panose="020B0604020202020204" pitchFamily="34" charset="0"/>
            </a:rPr>
            <a:t> </a:t>
          </a:r>
          <a:r>
            <a:rPr lang="fr-FR" sz="6600" b="1" cap="none" spc="0" baseline="0">
              <a:ln w="18000">
                <a:solidFill>
                  <a:schemeClr val="bg2"/>
                </a:solidFill>
                <a:prstDash val="solid"/>
                <a:miter lim="800000"/>
              </a:ln>
              <a:solidFill>
                <a:sysClr val="windowText" lastClr="000000"/>
              </a:solidFill>
              <a:effectLst>
                <a:outerShdw blurRad="25500" dist="23000" dir="7020000" algn="tl">
                  <a:srgbClr val="000000">
                    <a:alpha val="50000"/>
                  </a:srgbClr>
                </a:outerShdw>
              </a:effectLst>
              <a:latin typeface="Arial" panose="020B0604020202020204" pitchFamily="34" charset="0"/>
              <a:cs typeface="Arial" panose="020B0604020202020204" pitchFamily="34" charset="0"/>
            </a:rPr>
            <a:t> </a:t>
          </a:r>
        </a:p>
      </xdr:txBody>
    </xdr:sp>
    <xdr:clientData/>
  </xdr:oneCellAnchor>
  <xdr:twoCellAnchor editAs="oneCell">
    <xdr:from>
      <xdr:col>1</xdr:col>
      <xdr:colOff>152400</xdr:colOff>
      <xdr:row>1</xdr:row>
      <xdr:rowOff>139700</xdr:rowOff>
    </xdr:from>
    <xdr:to>
      <xdr:col>3</xdr:col>
      <xdr:colOff>962168</xdr:colOff>
      <xdr:row>5</xdr:row>
      <xdr:rowOff>599834</xdr:rowOff>
    </xdr:to>
    <xdr:pic>
      <xdr:nvPicPr>
        <xdr:cNvPr id="4" name="Image 3">
          <a:hlinkClick xmlns:r="http://schemas.openxmlformats.org/officeDocument/2006/relationships" r:id="rId1"/>
          <a:extLst>
            <a:ext uri="{FF2B5EF4-FFF2-40B4-BE49-F238E27FC236}">
              <a16:creationId xmlns:a16="http://schemas.microsoft.com/office/drawing/2014/main" id="{00000000-0008-0000-0500-000004000000}"/>
            </a:ext>
          </a:extLst>
        </xdr:cNvPr>
        <xdr:cNvPicPr>
          <a:picLocks noChangeAspect="1"/>
        </xdr:cNvPicPr>
      </xdr:nvPicPr>
      <xdr:blipFill>
        <a:blip xmlns:r="http://schemas.openxmlformats.org/officeDocument/2006/relationships" r:embed="rId2" cstate="print"/>
        <a:stretch>
          <a:fillRect/>
        </a:stretch>
      </xdr:blipFill>
      <xdr:spPr>
        <a:xfrm>
          <a:off x="990600" y="317500"/>
          <a:ext cx="2476190" cy="1933333"/>
        </a:xfrm>
        <a:prstGeom prst="rect">
          <a:avLst/>
        </a:prstGeom>
      </xdr:spPr>
    </xdr:pic>
    <xdr:clientData/>
  </xdr:twoCellAnchor>
  <xdr:twoCellAnchor>
    <xdr:from>
      <xdr:col>5</xdr:col>
      <xdr:colOff>45244</xdr:colOff>
      <xdr:row>20</xdr:row>
      <xdr:rowOff>169069</xdr:rowOff>
    </xdr:from>
    <xdr:to>
      <xdr:col>5</xdr:col>
      <xdr:colOff>711994</xdr:colOff>
      <xdr:row>20</xdr:row>
      <xdr:rowOff>751153</xdr:rowOff>
    </xdr:to>
    <xdr:sp macro="" textlink="">
      <xdr:nvSpPr>
        <xdr:cNvPr id="8" name="ZoneTexte 7">
          <a:extLst>
            <a:ext uri="{FF2B5EF4-FFF2-40B4-BE49-F238E27FC236}">
              <a16:creationId xmlns:a16="http://schemas.microsoft.com/office/drawing/2014/main" id="{00000000-0008-0000-0500-000008000000}"/>
            </a:ext>
          </a:extLst>
        </xdr:cNvPr>
        <xdr:cNvSpPr txBox="1"/>
      </xdr:nvSpPr>
      <xdr:spPr>
        <a:xfrm>
          <a:off x="11407208" y="7462498"/>
          <a:ext cx="666750" cy="582084"/>
        </a:xfrm>
        <a:prstGeom prst="rect">
          <a:avLst/>
        </a:prstGeom>
        <a:solidFill>
          <a:schemeClr val="bg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t>Non </a:t>
          </a:r>
          <a:r>
            <a:rPr lang="fr-FR" sz="1000" b="1">
              <a:latin typeface="Arial" panose="020B0604020202020204" pitchFamily="34" charset="0"/>
              <a:cs typeface="Arial" panose="020B0604020202020204" pitchFamily="34" charset="0"/>
            </a:rPr>
            <a:t>évalué</a:t>
          </a:r>
        </a:p>
      </xdr:txBody>
    </xdr:sp>
    <xdr:clientData/>
  </xdr:twoCellAnchor>
</xdr:wsDr>
</file>

<file path=xl/theme/theme1.xml><?xml version="1.0" encoding="utf-8"?>
<a:theme xmlns:a="http://schemas.openxmlformats.org/drawingml/2006/main" name="Thème Office">
  <a:themeElements>
    <a:clrScheme name="Civil">
      <a:dk1>
        <a:sysClr val="windowText" lastClr="000000"/>
      </a:dk1>
      <a:lt1>
        <a:sysClr val="window" lastClr="FFFFFF"/>
      </a:lt1>
      <a:dk2>
        <a:srgbClr val="646B86"/>
      </a:dk2>
      <a:lt2>
        <a:srgbClr val="C5D1D7"/>
      </a:lt2>
      <a:accent1>
        <a:srgbClr val="D16349"/>
      </a:accent1>
      <a:accent2>
        <a:srgbClr val="CCB400"/>
      </a:accent2>
      <a:accent3>
        <a:srgbClr val="8CADAE"/>
      </a:accent3>
      <a:accent4>
        <a:srgbClr val="8C7B70"/>
      </a:accent4>
      <a:accent5>
        <a:srgbClr val="8FB08C"/>
      </a:accent5>
      <a:accent6>
        <a:srgbClr val="D19049"/>
      </a:accent6>
      <a:hlink>
        <a:srgbClr val="00A3D6"/>
      </a:hlink>
      <a:folHlink>
        <a:srgbClr val="694F07"/>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A1:Q30"/>
  <sheetViews>
    <sheetView zoomScale="80" zoomScaleNormal="80" workbookViewId="0">
      <selection activeCell="B2" sqref="B2"/>
    </sheetView>
  </sheetViews>
  <sheetFormatPr baseColWidth="10" defaultColWidth="11.25" defaultRowHeight="15" x14ac:dyDescent="0.2"/>
  <cols>
    <col min="1" max="1" width="18" style="153" customWidth="1"/>
    <col min="2" max="2" width="38.125" style="153" customWidth="1"/>
    <col min="3" max="6" width="12.5" style="152" customWidth="1"/>
    <col min="7" max="7" width="3.5" style="153" customWidth="1"/>
    <col min="8" max="9" width="3.375" style="153" customWidth="1"/>
    <col min="10" max="13" width="11.25" style="153"/>
    <col min="14" max="15" width="9.875" style="153" customWidth="1"/>
    <col min="16" max="16" width="10.125" style="153" customWidth="1"/>
    <col min="17" max="17" width="10.375" style="153" customWidth="1"/>
    <col min="18" max="16384" width="11.25" style="153"/>
  </cols>
  <sheetData>
    <row r="1" spans="1:17" ht="16.5" thickBot="1" x14ac:dyDescent="0.25">
      <c r="A1" s="222" t="s">
        <v>103</v>
      </c>
      <c r="B1" s="242"/>
      <c r="C1" s="284" t="s">
        <v>2</v>
      </c>
      <c r="D1" s="285"/>
      <c r="E1" s="236"/>
    </row>
    <row r="2" spans="1:17" ht="15.75" x14ac:dyDescent="0.2">
      <c r="A2" s="223" t="s">
        <v>104</v>
      </c>
      <c r="B2" s="243"/>
      <c r="C2" s="291" t="s">
        <v>108</v>
      </c>
      <c r="D2" s="292"/>
      <c r="E2" s="292"/>
      <c r="F2" s="292"/>
    </row>
    <row r="3" spans="1:17" ht="15" customHeight="1" thickBot="1" x14ac:dyDescent="0.25">
      <c r="A3" s="224" t="s">
        <v>1</v>
      </c>
      <c r="B3" s="244"/>
      <c r="C3" s="289"/>
      <c r="D3" s="290"/>
      <c r="E3" s="290"/>
      <c r="F3" s="290"/>
      <c r="O3" s="123"/>
      <c r="P3" s="283" t="s">
        <v>121</v>
      </c>
      <c r="Q3" s="283"/>
    </row>
    <row r="4" spans="1:17" ht="15" customHeight="1" x14ac:dyDescent="0.2">
      <c r="A4" s="286" t="s">
        <v>100</v>
      </c>
      <c r="B4" s="287"/>
      <c r="C4" s="289"/>
      <c r="D4" s="290"/>
      <c r="E4" s="290"/>
      <c r="F4" s="290"/>
      <c r="O4" s="123"/>
      <c r="P4" s="134" t="s">
        <v>118</v>
      </c>
      <c r="Q4" s="134" t="s">
        <v>119</v>
      </c>
    </row>
    <row r="5" spans="1:17" ht="15.75" thickBot="1" x14ac:dyDescent="0.25">
      <c r="A5" s="225" t="s">
        <v>101</v>
      </c>
      <c r="B5" s="226" t="s">
        <v>102</v>
      </c>
      <c r="C5" s="227" t="s">
        <v>57</v>
      </c>
      <c r="D5" s="227" t="s">
        <v>105</v>
      </c>
      <c r="E5" s="227" t="s">
        <v>106</v>
      </c>
      <c r="F5" s="227" t="s">
        <v>59</v>
      </c>
      <c r="O5" s="123" t="s">
        <v>57</v>
      </c>
      <c r="P5" s="133" t="s">
        <v>120</v>
      </c>
      <c r="Q5" s="133" t="s">
        <v>122</v>
      </c>
    </row>
    <row r="6" spans="1:17" x14ac:dyDescent="0.2">
      <c r="A6" s="231"/>
      <c r="B6" s="232"/>
      <c r="C6" s="233"/>
      <c r="D6" s="234"/>
      <c r="E6" s="234"/>
      <c r="F6" s="235"/>
      <c r="O6" s="123" t="s">
        <v>116</v>
      </c>
      <c r="P6" s="133" t="s">
        <v>242</v>
      </c>
      <c r="Q6" s="133" t="s">
        <v>243</v>
      </c>
    </row>
    <row r="7" spans="1:17" s="137" customFormat="1" x14ac:dyDescent="0.2">
      <c r="A7" s="138"/>
      <c r="B7" s="125"/>
      <c r="C7" s="233"/>
      <c r="D7" s="234"/>
      <c r="E7" s="234"/>
      <c r="F7" s="235"/>
      <c r="M7" s="153"/>
      <c r="O7" s="124" t="s">
        <v>117</v>
      </c>
      <c r="P7" s="133" t="s">
        <v>242</v>
      </c>
      <c r="Q7" s="133" t="s">
        <v>243</v>
      </c>
    </row>
    <row r="8" spans="1:17" x14ac:dyDescent="0.2">
      <c r="A8" s="231"/>
      <c r="B8" s="232"/>
      <c r="C8" s="233"/>
      <c r="D8" s="234"/>
      <c r="E8" s="234"/>
      <c r="F8" s="235"/>
      <c r="O8" s="123" t="s">
        <v>59</v>
      </c>
      <c r="P8" s="133" t="s">
        <v>244</v>
      </c>
      <c r="Q8" s="133" t="s">
        <v>245</v>
      </c>
    </row>
    <row r="9" spans="1:17" s="137" customFormat="1" x14ac:dyDescent="0.2">
      <c r="A9" s="138"/>
      <c r="B9" s="125"/>
      <c r="C9" s="233"/>
      <c r="D9" s="234"/>
      <c r="E9" s="234"/>
      <c r="F9" s="235"/>
      <c r="J9" s="137" t="b">
        <v>1</v>
      </c>
      <c r="M9" s="153"/>
    </row>
    <row r="10" spans="1:17" x14ac:dyDescent="0.2">
      <c r="A10" s="231"/>
      <c r="B10" s="232"/>
      <c r="C10" s="233"/>
      <c r="D10" s="234"/>
      <c r="E10" s="234"/>
      <c r="F10" s="235"/>
    </row>
    <row r="11" spans="1:17" s="137" customFormat="1" x14ac:dyDescent="0.2">
      <c r="A11" s="138"/>
      <c r="B11" s="125"/>
      <c r="C11" s="233"/>
      <c r="D11" s="234"/>
      <c r="E11" s="234"/>
      <c r="F11" s="235"/>
    </row>
    <row r="12" spans="1:17" x14ac:dyDescent="0.2">
      <c r="A12" s="231"/>
      <c r="B12" s="232"/>
      <c r="C12" s="233"/>
      <c r="D12" s="234"/>
      <c r="E12" s="234"/>
      <c r="F12" s="235"/>
    </row>
    <row r="13" spans="1:17" s="137" customFormat="1" x14ac:dyDescent="0.2">
      <c r="A13" s="138"/>
      <c r="B13" s="125"/>
      <c r="C13" s="233"/>
      <c r="D13" s="234"/>
      <c r="E13" s="234"/>
      <c r="F13" s="235"/>
    </row>
    <row r="14" spans="1:17" x14ac:dyDescent="0.2">
      <c r="A14" s="231"/>
      <c r="B14" s="232"/>
      <c r="C14" s="233"/>
      <c r="D14" s="234"/>
      <c r="E14" s="234"/>
      <c r="F14" s="235"/>
      <c r="M14" s="137"/>
    </row>
    <row r="15" spans="1:17" s="137" customFormat="1" x14ac:dyDescent="0.2">
      <c r="A15" s="138"/>
      <c r="B15" s="125"/>
      <c r="C15" s="233"/>
      <c r="D15" s="234"/>
      <c r="E15" s="234"/>
      <c r="F15" s="235"/>
    </row>
    <row r="16" spans="1:17" x14ac:dyDescent="0.2">
      <c r="A16" s="231"/>
      <c r="B16" s="232"/>
      <c r="C16" s="233"/>
      <c r="D16" s="234"/>
      <c r="E16" s="234"/>
      <c r="F16" s="235"/>
      <c r="M16" s="137"/>
    </row>
    <row r="17" spans="1:11" s="137" customFormat="1" x14ac:dyDescent="0.2">
      <c r="A17" s="138"/>
      <c r="B17" s="125"/>
      <c r="C17" s="233"/>
      <c r="D17" s="234"/>
      <c r="E17" s="234"/>
      <c r="F17" s="235"/>
    </row>
    <row r="18" spans="1:11" x14ac:dyDescent="0.2">
      <c r="A18" s="231"/>
      <c r="B18" s="232"/>
      <c r="C18" s="233"/>
      <c r="D18" s="234"/>
      <c r="E18" s="234"/>
      <c r="F18" s="235"/>
      <c r="H18" s="153" t="s">
        <v>107</v>
      </c>
    </row>
    <row r="19" spans="1:11" s="137" customFormat="1" x14ac:dyDescent="0.2">
      <c r="A19" s="138"/>
      <c r="B19" s="125"/>
      <c r="C19" s="233"/>
      <c r="D19" s="234"/>
      <c r="E19" s="234"/>
      <c r="F19" s="235"/>
      <c r="H19" s="288"/>
      <c r="I19" s="288"/>
      <c r="J19" s="288"/>
      <c r="K19" s="137" t="str">
        <f>IFERROR(VLOOKUP(H19,A6:B98,2,FALSE),"")</f>
        <v/>
      </c>
    </row>
    <row r="20" spans="1:11" x14ac:dyDescent="0.2">
      <c r="A20" s="231"/>
      <c r="B20" s="232"/>
      <c r="C20" s="233"/>
      <c r="D20" s="234"/>
      <c r="E20" s="234"/>
      <c r="F20" s="235"/>
    </row>
    <row r="21" spans="1:11" s="137" customFormat="1" x14ac:dyDescent="0.2">
      <c r="A21" s="138"/>
      <c r="B21" s="125"/>
      <c r="C21" s="233"/>
      <c r="D21" s="234"/>
      <c r="E21" s="234"/>
      <c r="F21" s="235"/>
    </row>
    <row r="22" spans="1:11" x14ac:dyDescent="0.2">
      <c r="A22" s="231"/>
      <c r="B22" s="232"/>
      <c r="C22" s="233"/>
      <c r="D22" s="234"/>
      <c r="E22" s="234"/>
      <c r="F22" s="235"/>
    </row>
    <row r="23" spans="1:11" s="137" customFormat="1" x14ac:dyDescent="0.2">
      <c r="A23" s="138"/>
      <c r="B23" s="125"/>
      <c r="C23" s="233"/>
      <c r="D23" s="234"/>
      <c r="E23" s="234"/>
      <c r="F23" s="235"/>
    </row>
    <row r="24" spans="1:11" x14ac:dyDescent="0.2">
      <c r="A24" s="231"/>
      <c r="B24" s="232"/>
      <c r="C24" s="233"/>
      <c r="D24" s="234"/>
      <c r="E24" s="234"/>
      <c r="F24" s="235"/>
    </row>
    <row r="25" spans="1:11" s="137" customFormat="1" x14ac:dyDescent="0.2">
      <c r="A25" s="138"/>
      <c r="B25" s="125"/>
      <c r="C25" s="233"/>
      <c r="D25" s="234"/>
      <c r="E25" s="234"/>
      <c r="F25" s="235"/>
    </row>
    <row r="26" spans="1:11" x14ac:dyDescent="0.2">
      <c r="A26" s="231"/>
      <c r="B26" s="232"/>
      <c r="C26" s="233"/>
      <c r="D26" s="234"/>
      <c r="E26" s="234"/>
      <c r="F26" s="235"/>
    </row>
    <row r="27" spans="1:11" s="137" customFormat="1" x14ac:dyDescent="0.2">
      <c r="A27" s="138"/>
      <c r="B27" s="125"/>
      <c r="C27" s="233"/>
      <c r="D27" s="234"/>
      <c r="E27" s="234"/>
      <c r="F27" s="235"/>
    </row>
    <row r="28" spans="1:11" x14ac:dyDescent="0.2">
      <c r="A28" s="231"/>
      <c r="B28" s="232"/>
      <c r="C28" s="233"/>
      <c r="D28" s="234"/>
      <c r="E28" s="234"/>
      <c r="F28" s="235"/>
    </row>
    <row r="29" spans="1:11" s="137" customFormat="1" x14ac:dyDescent="0.2">
      <c r="A29" s="138"/>
      <c r="B29" s="125"/>
      <c r="C29" s="233"/>
      <c r="D29" s="234"/>
      <c r="E29" s="234"/>
      <c r="F29" s="235"/>
    </row>
    <row r="30" spans="1:11" s="137" customFormat="1" x14ac:dyDescent="0.2"/>
  </sheetData>
  <sheetProtection selectLockedCells="1"/>
  <mergeCells count="6">
    <mergeCell ref="P3:Q3"/>
    <mergeCell ref="C1:D1"/>
    <mergeCell ref="A4:B4"/>
    <mergeCell ref="H19:J19"/>
    <mergeCell ref="C3:F4"/>
    <mergeCell ref="C2:F2"/>
  </mergeCells>
  <phoneticPr fontId="5" type="noConversion"/>
  <dataValidations count="1">
    <dataValidation type="list" allowBlank="1" showInputMessage="1" showErrorMessage="1" sqref="H19:J19" xr:uid="{00000000-0002-0000-0000-000000000000}">
      <formula1>Nom_Eleve</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tabColor theme="4" tint="0.39997558519241921"/>
  </sheetPr>
  <dimension ref="B2:J25"/>
  <sheetViews>
    <sheetView zoomScale="60" zoomScaleNormal="60" workbookViewId="0">
      <selection activeCell="B17" sqref="B17:I17"/>
    </sheetView>
  </sheetViews>
  <sheetFormatPr baseColWidth="10" defaultColWidth="11" defaultRowHeight="14.25" x14ac:dyDescent="0.2"/>
  <cols>
    <col min="1" max="1" width="6.125" style="34" customWidth="1"/>
    <col min="2" max="2" width="20.5" style="34" customWidth="1"/>
    <col min="3" max="3" width="56.625" style="34" customWidth="1"/>
    <col min="4" max="4" width="12.875" style="34" customWidth="1"/>
    <col min="5" max="5" width="11.5" style="34" customWidth="1"/>
    <col min="6" max="7" width="11" style="34"/>
    <col min="8" max="8" width="12.375" style="34" customWidth="1"/>
    <col min="9" max="9" width="21.875" style="34" customWidth="1"/>
    <col min="10" max="10" width="17.125" style="34" customWidth="1"/>
    <col min="11" max="16384" width="11" style="34"/>
  </cols>
  <sheetData>
    <row r="2" spans="2:9" ht="126" customHeight="1" x14ac:dyDescent="0.25">
      <c r="B2" s="105"/>
      <c r="C2" s="302" t="s">
        <v>24</v>
      </c>
      <c r="D2" s="302"/>
    </row>
    <row r="3" spans="2:9" ht="63.75" customHeight="1" x14ac:dyDescent="0.25">
      <c r="B3" s="300"/>
      <c r="C3" s="301"/>
      <c r="D3" s="105"/>
    </row>
    <row r="4" spans="2:9" ht="102" customHeight="1" x14ac:dyDescent="0.25">
      <c r="B4" s="203"/>
      <c r="C4" s="204"/>
      <c r="D4" s="105"/>
    </row>
    <row r="5" spans="2:9" ht="48.75" customHeight="1" thickBot="1" x14ac:dyDescent="0.25">
      <c r="D5" s="106"/>
      <c r="E5" s="106"/>
    </row>
    <row r="6" spans="2:9" ht="31.5" customHeight="1" thickBot="1" x14ac:dyDescent="0.25">
      <c r="B6" s="298" t="s">
        <v>0</v>
      </c>
      <c r="C6" s="299"/>
      <c r="D6" s="101"/>
      <c r="E6" s="101"/>
      <c r="F6" s="101"/>
      <c r="G6" s="101"/>
      <c r="H6" s="101"/>
      <c r="I6" s="101"/>
    </row>
    <row r="7" spans="2:9" ht="31.5" customHeight="1" x14ac:dyDescent="0.2">
      <c r="B7" s="107" t="s">
        <v>30</v>
      </c>
      <c r="C7" s="31">
        <f>Academie</f>
        <v>0</v>
      </c>
      <c r="D7" s="101"/>
      <c r="E7" s="101"/>
      <c r="F7" s="101"/>
      <c r="G7" s="101"/>
      <c r="H7" s="101"/>
      <c r="I7" s="101"/>
    </row>
    <row r="8" spans="2:9" ht="36" customHeight="1" x14ac:dyDescent="0.2">
      <c r="B8" s="205" t="s">
        <v>1</v>
      </c>
      <c r="C8" s="5">
        <f>Etablissement</f>
        <v>0</v>
      </c>
      <c r="D8" s="101"/>
      <c r="E8" s="101"/>
      <c r="F8" s="101"/>
      <c r="G8" s="101"/>
      <c r="H8" s="101"/>
      <c r="I8" s="101"/>
    </row>
    <row r="9" spans="2:9" ht="33.75" customHeight="1" x14ac:dyDescent="0.2">
      <c r="B9" s="205" t="s">
        <v>2</v>
      </c>
      <c r="C9" s="5">
        <f>Base_de_données!E1</f>
        <v>0</v>
      </c>
      <c r="D9" s="101"/>
      <c r="E9" s="101"/>
      <c r="F9" s="101"/>
      <c r="G9" s="101"/>
      <c r="H9" s="101"/>
      <c r="I9" s="101"/>
    </row>
    <row r="10" spans="2:9" ht="26.25" customHeight="1" x14ac:dyDescent="0.2">
      <c r="B10" s="205" t="s">
        <v>3</v>
      </c>
      <c r="C10" s="5" t="s">
        <v>111</v>
      </c>
      <c r="D10" s="101"/>
      <c r="E10" s="101"/>
      <c r="F10" s="101"/>
      <c r="G10" s="101"/>
      <c r="H10" s="101"/>
      <c r="I10" s="101"/>
    </row>
    <row r="11" spans="2:9" ht="30.75" customHeight="1" thickBot="1" x14ac:dyDescent="0.25">
      <c r="B11" s="151" t="s">
        <v>4</v>
      </c>
      <c r="C11" s="217" t="s">
        <v>111</v>
      </c>
      <c r="D11" s="101"/>
      <c r="E11" s="101"/>
      <c r="F11" s="101"/>
      <c r="G11" s="101"/>
      <c r="H11" s="101"/>
      <c r="I11" s="101"/>
    </row>
    <row r="12" spans="2:9" x14ac:dyDescent="0.2">
      <c r="B12" s="65"/>
      <c r="C12" s="65"/>
      <c r="D12" s="65"/>
      <c r="E12" s="65"/>
      <c r="F12" s="65"/>
      <c r="G12" s="65"/>
      <c r="H12" s="65"/>
      <c r="I12" s="65"/>
    </row>
    <row r="13" spans="2:9" x14ac:dyDescent="0.2">
      <c r="B13" s="65"/>
      <c r="C13" s="65"/>
      <c r="D13" s="65"/>
      <c r="E13" s="65"/>
      <c r="F13" s="65"/>
      <c r="G13" s="65"/>
      <c r="H13" s="65"/>
      <c r="I13" s="65"/>
    </row>
    <row r="15" spans="2:9" ht="37.35" customHeight="1" x14ac:dyDescent="0.2"/>
    <row r="16" spans="2:9" hidden="1" x14ac:dyDescent="0.2"/>
    <row r="17" spans="2:10" ht="39" customHeight="1" x14ac:dyDescent="0.2">
      <c r="B17" s="303"/>
      <c r="C17" s="303"/>
      <c r="D17" s="303"/>
      <c r="E17" s="303"/>
      <c r="F17" s="303"/>
      <c r="G17" s="303"/>
      <c r="H17" s="303"/>
      <c r="I17" s="303"/>
    </row>
    <row r="18" spans="2:10" ht="45" customHeight="1" x14ac:dyDescent="0.2">
      <c r="B18" s="304" t="s">
        <v>154</v>
      </c>
      <c r="C18" s="304"/>
      <c r="D18" s="304"/>
      <c r="E18" s="304"/>
      <c r="F18" s="304"/>
      <c r="G18" s="304"/>
      <c r="H18" s="304"/>
      <c r="I18" s="304"/>
    </row>
    <row r="19" spans="2:10" ht="54" customHeight="1" x14ac:dyDescent="0.2">
      <c r="B19" s="91" t="s">
        <v>17</v>
      </c>
      <c r="C19" s="91" t="s">
        <v>155</v>
      </c>
      <c r="D19" s="91" t="s">
        <v>158</v>
      </c>
      <c r="E19" s="91" t="s">
        <v>15</v>
      </c>
      <c r="F19" s="91" t="s">
        <v>18</v>
      </c>
      <c r="G19" s="91" t="s">
        <v>159</v>
      </c>
      <c r="H19" s="108" t="s">
        <v>19</v>
      </c>
      <c r="I19" s="108" t="s">
        <v>28</v>
      </c>
    </row>
    <row r="20" spans="2:10" ht="56.25" customHeight="1" x14ac:dyDescent="0.2">
      <c r="B20" s="237" t="s">
        <v>57</v>
      </c>
      <c r="C20" s="109" t="s">
        <v>35</v>
      </c>
      <c r="D20" s="110" t="s">
        <v>37</v>
      </c>
      <c r="E20" s="110">
        <v>4</v>
      </c>
      <c r="F20" s="111" t="s">
        <v>16</v>
      </c>
      <c r="G20" s="112" t="s">
        <v>41</v>
      </c>
      <c r="H20" s="218" t="s">
        <v>113</v>
      </c>
      <c r="I20" s="245" t="str">
        <f>IFERROR(CEILING(E20*H20,1),H20)</f>
        <v>Err saisie</v>
      </c>
      <c r="J20" s="113"/>
    </row>
    <row r="21" spans="2:10" ht="56.25" customHeight="1" x14ac:dyDescent="0.2">
      <c r="B21" s="293" t="s">
        <v>58</v>
      </c>
      <c r="C21" s="109" t="s">
        <v>61</v>
      </c>
      <c r="D21" s="110" t="s">
        <v>38</v>
      </c>
      <c r="E21" s="110">
        <v>8</v>
      </c>
      <c r="F21" s="111" t="s">
        <v>16</v>
      </c>
      <c r="G21" s="112" t="s">
        <v>42</v>
      </c>
      <c r="H21" s="218" t="str">
        <f t="array" ref="H21">note_Eval_EP2(H22,H23)</f>
        <v>Erreur sous-EP</v>
      </c>
      <c r="I21" s="245" t="str">
        <f>IFERROR(CEILING(E21*H21,1),H21)</f>
        <v>Erreur sous-EP</v>
      </c>
      <c r="J21" s="113"/>
    </row>
    <row r="22" spans="2:10" ht="56.25" customHeight="1" x14ac:dyDescent="0.2">
      <c r="B22" s="294"/>
      <c r="C22" s="114" t="s">
        <v>99</v>
      </c>
      <c r="D22" s="296" t="s">
        <v>38</v>
      </c>
      <c r="E22" s="115"/>
      <c r="F22" s="116"/>
      <c r="G22" s="117"/>
      <c r="H22" s="218" t="s">
        <v>113</v>
      </c>
      <c r="I22" s="220"/>
      <c r="J22" s="118"/>
    </row>
    <row r="23" spans="2:10" ht="48" customHeight="1" x14ac:dyDescent="0.2">
      <c r="B23" s="295"/>
      <c r="C23" s="114" t="s">
        <v>40</v>
      </c>
      <c r="D23" s="297"/>
      <c r="E23" s="119"/>
      <c r="F23" s="120"/>
      <c r="G23" s="121"/>
      <c r="H23" s="218" t="s">
        <v>113</v>
      </c>
      <c r="I23" s="221"/>
      <c r="J23" s="65"/>
    </row>
    <row r="24" spans="2:10" ht="51" customHeight="1" x14ac:dyDescent="0.2">
      <c r="B24" s="238" t="s">
        <v>59</v>
      </c>
      <c r="C24" s="122" t="s">
        <v>36</v>
      </c>
      <c r="D24" s="110" t="s">
        <v>39</v>
      </c>
      <c r="E24" s="110">
        <v>2</v>
      </c>
      <c r="F24" s="111" t="s">
        <v>16</v>
      </c>
      <c r="G24" s="112" t="s">
        <v>41</v>
      </c>
      <c r="H24" s="219" t="s">
        <v>113</v>
      </c>
      <c r="I24" s="245" t="str">
        <f>IFERROR(CEILING(E24*H24,1),H24)</f>
        <v>Err saisie</v>
      </c>
    </row>
    <row r="25" spans="2:10" ht="89.1" customHeight="1" x14ac:dyDescent="0.2"/>
  </sheetData>
  <sheetProtection selectLockedCells="1"/>
  <mergeCells count="7">
    <mergeCell ref="B21:B23"/>
    <mergeCell ref="D22:D23"/>
    <mergeCell ref="B6:C6"/>
    <mergeCell ref="B3:C3"/>
    <mergeCell ref="C2:D2"/>
    <mergeCell ref="B17:I17"/>
    <mergeCell ref="B18:I18"/>
  </mergeCells>
  <pageMargins left="0.31496062992125984" right="0.31496062992125984" top="0.74803149606299213" bottom="0.74803149606299213" header="0.31496062992125984" footer="0.31496062992125984"/>
  <pageSetup paperSize="9" scale="49"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00B7C0"/>
  </sheetPr>
  <dimension ref="A2:AQ40"/>
  <sheetViews>
    <sheetView zoomScale="70" zoomScaleNormal="70" workbookViewId="0">
      <selection activeCell="C12" sqref="C12:D12"/>
    </sheetView>
  </sheetViews>
  <sheetFormatPr baseColWidth="10" defaultColWidth="10.625" defaultRowHeight="20.25" x14ac:dyDescent="0.3"/>
  <cols>
    <col min="1" max="1" width="9.125" style="34" customWidth="1"/>
    <col min="2" max="2" width="11.5" style="34" customWidth="1"/>
    <col min="3" max="3" width="10.125" style="34" customWidth="1"/>
    <col min="4" max="4" width="49.125" style="34" customWidth="1"/>
    <col min="5" max="5" width="60.75" style="34" customWidth="1"/>
    <col min="6" max="6" width="10.125" style="34" customWidth="1"/>
    <col min="7" max="10" width="13.625" style="34" customWidth="1"/>
    <col min="11" max="11" width="6.75" style="38" customWidth="1"/>
    <col min="12" max="12" width="7" style="92" hidden="1" customWidth="1"/>
    <col min="13" max="13" width="7.125" style="99" hidden="1" customWidth="1"/>
    <col min="14" max="14" width="10.5" style="32" hidden="1" customWidth="1"/>
    <col min="15" max="15" width="7.875" style="32" hidden="1" customWidth="1"/>
    <col min="16" max="16" width="13.625" style="33" hidden="1" customWidth="1"/>
    <col min="17" max="17" width="11.25" style="34" hidden="1" customWidth="1"/>
    <col min="18" max="18" width="11.125" style="34" customWidth="1"/>
    <col min="19" max="16384" width="10.625" style="34"/>
  </cols>
  <sheetData>
    <row r="2" spans="1:43" ht="223.9" customHeight="1" thickBot="1" x14ac:dyDescent="0.35"/>
    <row r="3" spans="1:43" ht="30" customHeight="1" x14ac:dyDescent="0.3">
      <c r="B3" s="337" t="s">
        <v>0</v>
      </c>
      <c r="C3" s="338"/>
      <c r="D3" s="339"/>
      <c r="E3" s="353"/>
      <c r="F3" s="354"/>
      <c r="G3" s="354"/>
      <c r="H3" s="354"/>
      <c r="I3" s="354"/>
      <c r="J3" s="354"/>
    </row>
    <row r="4" spans="1:43" ht="30" customHeight="1" x14ac:dyDescent="0.3">
      <c r="B4" s="355" t="s">
        <v>30</v>
      </c>
      <c r="C4" s="356"/>
      <c r="D4" s="31">
        <f>Academie</f>
        <v>0</v>
      </c>
      <c r="E4" s="353"/>
      <c r="F4" s="354"/>
      <c r="G4" s="354"/>
      <c r="H4" s="354"/>
      <c r="I4" s="354"/>
      <c r="J4" s="354"/>
    </row>
    <row r="5" spans="1:43" ht="36.75" customHeight="1" x14ac:dyDescent="0.3">
      <c r="B5" s="340" t="s">
        <v>1</v>
      </c>
      <c r="C5" s="341"/>
      <c r="D5" s="5">
        <f>Etablissement</f>
        <v>0</v>
      </c>
      <c r="E5" s="353"/>
      <c r="F5" s="354"/>
      <c r="G5" s="354"/>
      <c r="H5" s="354"/>
      <c r="I5" s="354"/>
      <c r="J5" s="354"/>
    </row>
    <row r="6" spans="1:43" ht="20.100000000000001" customHeight="1" x14ac:dyDescent="0.3">
      <c r="B6" s="340" t="s">
        <v>2</v>
      </c>
      <c r="C6" s="341"/>
      <c r="D6" s="5">
        <f>Base_de_données!E1</f>
        <v>0</v>
      </c>
      <c r="E6" s="353"/>
      <c r="F6" s="354"/>
      <c r="G6" s="354"/>
      <c r="H6" s="354"/>
      <c r="I6" s="354"/>
      <c r="J6" s="354"/>
    </row>
    <row r="7" spans="1:43" ht="24.75" customHeight="1" x14ac:dyDescent="0.3">
      <c r="B7" s="340" t="s">
        <v>3</v>
      </c>
      <c r="C7" s="341"/>
      <c r="D7" s="215" t="s">
        <v>111</v>
      </c>
      <c r="E7" s="353"/>
      <c r="F7" s="354"/>
      <c r="G7" s="354"/>
      <c r="H7" s="354"/>
      <c r="I7" s="354"/>
      <c r="J7" s="354"/>
    </row>
    <row r="8" spans="1:43" ht="27" customHeight="1" x14ac:dyDescent="0.3">
      <c r="B8" s="340" t="s">
        <v>4</v>
      </c>
      <c r="C8" s="341"/>
      <c r="D8" s="215" t="s">
        <v>111</v>
      </c>
      <c r="E8" s="353"/>
      <c r="F8" s="354"/>
      <c r="G8" s="354"/>
      <c r="H8" s="354"/>
      <c r="I8" s="354"/>
      <c r="J8" s="354"/>
    </row>
    <row r="9" spans="1:43" ht="26.25" customHeight="1" x14ac:dyDescent="0.3">
      <c r="B9" s="340" t="s">
        <v>5</v>
      </c>
      <c r="C9" s="341"/>
      <c r="D9" s="216"/>
      <c r="E9" s="353"/>
      <c r="F9" s="354"/>
      <c r="G9" s="354"/>
      <c r="H9" s="354"/>
      <c r="I9" s="354"/>
      <c r="J9" s="354"/>
    </row>
    <row r="10" spans="1:43" ht="36.75" customHeight="1" thickBot="1" x14ac:dyDescent="0.35">
      <c r="A10" s="67"/>
      <c r="B10" s="357" t="s">
        <v>6</v>
      </c>
      <c r="C10" s="358"/>
      <c r="D10" s="154" t="s">
        <v>112</v>
      </c>
      <c r="E10" s="353"/>
      <c r="F10" s="354"/>
      <c r="G10" s="354"/>
      <c r="H10" s="354"/>
      <c r="I10" s="354"/>
      <c r="J10" s="354"/>
    </row>
    <row r="12" spans="1:43" ht="80.099999999999994" customHeight="1" x14ac:dyDescent="0.3">
      <c r="C12" s="346"/>
      <c r="D12" s="347"/>
      <c r="E12" s="239" t="s">
        <v>60</v>
      </c>
      <c r="F12" s="348" t="s">
        <v>14</v>
      </c>
      <c r="G12" s="348"/>
      <c r="H12" s="348"/>
      <c r="I12" s="348"/>
      <c r="J12" s="348"/>
      <c r="M12" s="94"/>
      <c r="N12" s="66"/>
      <c r="P12" s="39"/>
    </row>
    <row r="13" spans="1:43" ht="24.95" customHeight="1" x14ac:dyDescent="0.3">
      <c r="C13" s="363" t="s">
        <v>7</v>
      </c>
      <c r="D13" s="363"/>
      <c r="E13" s="361" t="s">
        <v>44</v>
      </c>
      <c r="F13" s="241" t="s">
        <v>25</v>
      </c>
      <c r="G13" s="246">
        <v>1</v>
      </c>
      <c r="H13" s="248">
        <v>2</v>
      </c>
      <c r="I13" s="250">
        <v>3</v>
      </c>
      <c r="J13" s="209">
        <v>4</v>
      </c>
      <c r="L13" s="95"/>
      <c r="M13" s="94"/>
      <c r="N13" s="66"/>
    </row>
    <row r="14" spans="1:43" ht="67.5" customHeight="1" x14ac:dyDescent="0.3">
      <c r="C14" s="363"/>
      <c r="D14" s="363"/>
      <c r="E14" s="362"/>
      <c r="F14" s="240"/>
      <c r="G14" s="247" t="s">
        <v>31</v>
      </c>
      <c r="H14" s="249" t="s">
        <v>32</v>
      </c>
      <c r="I14" s="251" t="s">
        <v>33</v>
      </c>
      <c r="J14" s="30" t="s">
        <v>34</v>
      </c>
      <c r="L14" s="95"/>
      <c r="M14" s="94"/>
      <c r="N14" s="66"/>
    </row>
    <row r="15" spans="1:43" ht="36" customHeight="1" x14ac:dyDescent="0.2">
      <c r="C15" s="350" t="s">
        <v>45</v>
      </c>
      <c r="D15" s="350"/>
      <c r="E15" s="350"/>
      <c r="F15" s="350"/>
      <c r="G15" s="350"/>
      <c r="H15" s="350"/>
      <c r="I15" s="350"/>
      <c r="J15" s="351"/>
      <c r="K15" s="252">
        <v>0.2</v>
      </c>
      <c r="L15" s="102">
        <v>0.2</v>
      </c>
      <c r="M15" s="103">
        <f>SUM(L16:L17)</f>
        <v>1</v>
      </c>
      <c r="N15" s="56">
        <f>SUM(N16:N17)</f>
        <v>0</v>
      </c>
      <c r="O15" s="32">
        <f>Somme_Coef(O16:O17,L15)</f>
        <v>0</v>
      </c>
      <c r="P15" s="32">
        <f>Somme_Coef(N16:N17,L15)</f>
        <v>0</v>
      </c>
      <c r="Q15" s="32">
        <f>Somme_Coef(Q16:Q17,L15)</f>
        <v>0.2</v>
      </c>
      <c r="R15" s="35"/>
      <c r="S15" s="35"/>
      <c r="T15" s="35"/>
      <c r="U15" s="35"/>
      <c r="V15" s="35"/>
      <c r="W15" s="35"/>
      <c r="X15" s="35"/>
      <c r="Y15" s="35"/>
      <c r="Z15" s="35"/>
      <c r="AA15" s="35"/>
      <c r="AB15" s="35"/>
      <c r="AC15" s="35"/>
      <c r="AD15" s="35"/>
      <c r="AE15" s="35"/>
      <c r="AF15" s="35"/>
      <c r="AG15" s="35"/>
      <c r="AH15" s="35"/>
      <c r="AI15" s="35"/>
      <c r="AJ15" s="35"/>
      <c r="AK15" s="35"/>
      <c r="AL15" s="35"/>
      <c r="AM15" s="35"/>
      <c r="AN15" s="35"/>
      <c r="AO15" s="35"/>
      <c r="AP15" s="35"/>
      <c r="AQ15" s="35"/>
    </row>
    <row r="16" spans="1:43" ht="50.25" customHeight="1" x14ac:dyDescent="0.2">
      <c r="B16" s="65"/>
      <c r="C16" s="255" t="s">
        <v>91</v>
      </c>
      <c r="D16" s="230" t="s">
        <v>125</v>
      </c>
      <c r="E16" s="64" t="s">
        <v>174</v>
      </c>
      <c r="F16" s="29"/>
      <c r="G16" s="9"/>
      <c r="H16" s="9"/>
      <c r="I16" s="9"/>
      <c r="J16" s="10"/>
      <c r="K16" s="53" t="str">
        <f t="array" ref="K16">ctrl_saisie(F16:J16,F16)</f>
        <v>&lt;</v>
      </c>
      <c r="L16" s="97">
        <v>0.3</v>
      </c>
      <c r="M16" s="104"/>
      <c r="N16" s="55" t="str">
        <f t="array" ref="N16">Point_Item(L16,F16,G16,H16,I16,J16)</f>
        <v>Err saisie</v>
      </c>
      <c r="O16" s="56" t="str">
        <f t="array" ref="O16">Pour_Cent_Valide(L16,N16)</f>
        <v>Err saisie</v>
      </c>
      <c r="P16" s="57"/>
      <c r="Q16" s="56">
        <f>IF(F16&lt;&gt;"non",L16,0)</f>
        <v>0.3</v>
      </c>
      <c r="R16" s="35"/>
      <c r="S16" s="35"/>
      <c r="T16" s="35"/>
      <c r="U16" s="35"/>
      <c r="V16" s="35"/>
      <c r="W16" s="35"/>
      <c r="X16" s="35"/>
      <c r="Y16" s="35"/>
      <c r="Z16" s="35"/>
      <c r="AA16" s="35"/>
      <c r="AB16" s="35"/>
      <c r="AC16" s="35"/>
      <c r="AD16" s="35"/>
      <c r="AE16" s="35"/>
      <c r="AF16" s="35"/>
      <c r="AG16" s="35"/>
      <c r="AH16" s="35"/>
      <c r="AI16" s="35"/>
      <c r="AJ16" s="35"/>
      <c r="AK16" s="35"/>
      <c r="AL16" s="35"/>
      <c r="AM16" s="35"/>
      <c r="AN16" s="35"/>
      <c r="AO16" s="35"/>
      <c r="AP16" s="35"/>
      <c r="AQ16" s="35"/>
    </row>
    <row r="17" spans="3:43" ht="61.5" customHeight="1" x14ac:dyDescent="0.2">
      <c r="C17" s="256" t="s">
        <v>92</v>
      </c>
      <c r="D17" s="155" t="s">
        <v>126</v>
      </c>
      <c r="E17" s="60" t="s">
        <v>127</v>
      </c>
      <c r="F17" s="228"/>
      <c r="G17" s="17"/>
      <c r="H17" s="17"/>
      <c r="I17" s="17"/>
      <c r="J17" s="18"/>
      <c r="K17" s="229" t="str">
        <f t="array" ref="K17">ctrl_saisie(F17:J17,F17)</f>
        <v>&lt;</v>
      </c>
      <c r="L17" s="97">
        <v>0.7</v>
      </c>
      <c r="M17" s="94"/>
      <c r="N17" s="55" t="str">
        <f t="array" ref="N17">Point_Item(L17,F17,G17,H17,I17,J17)</f>
        <v>Err saisie</v>
      </c>
      <c r="O17" s="56" t="str">
        <f t="array" ref="O17">Pour_Cent_Valide(L17,N17)</f>
        <v>Err saisie</v>
      </c>
      <c r="P17" s="57"/>
      <c r="Q17" s="56">
        <f>IF(F17&lt;&gt;"non",L17,0)</f>
        <v>0.7</v>
      </c>
      <c r="R17" s="35"/>
      <c r="S17" s="35"/>
      <c r="T17" s="35"/>
      <c r="U17" s="35"/>
      <c r="V17" s="35"/>
      <c r="W17" s="35"/>
      <c r="X17" s="35"/>
      <c r="Y17" s="35"/>
      <c r="Z17" s="35"/>
      <c r="AA17" s="35"/>
      <c r="AB17" s="35"/>
      <c r="AC17" s="35"/>
      <c r="AD17" s="35"/>
      <c r="AE17" s="35"/>
      <c r="AF17" s="35"/>
      <c r="AG17" s="35"/>
      <c r="AH17" s="35"/>
      <c r="AI17" s="35"/>
      <c r="AJ17" s="35"/>
      <c r="AK17" s="35"/>
      <c r="AL17" s="35"/>
      <c r="AM17" s="35"/>
      <c r="AN17" s="35"/>
      <c r="AO17" s="35"/>
      <c r="AP17" s="35"/>
      <c r="AQ17" s="35"/>
    </row>
    <row r="18" spans="3:43" ht="36" customHeight="1" x14ac:dyDescent="0.2">
      <c r="C18" s="366" t="s">
        <v>90</v>
      </c>
      <c r="D18" s="367"/>
      <c r="E18" s="367"/>
      <c r="F18" s="367"/>
      <c r="G18" s="367"/>
      <c r="H18" s="367"/>
      <c r="I18" s="367"/>
      <c r="J18" s="367"/>
      <c r="K18" s="252">
        <v>0.4</v>
      </c>
      <c r="L18" s="102">
        <v>0.4</v>
      </c>
      <c r="M18" s="103">
        <f>SUM(L19:L20)</f>
        <v>1</v>
      </c>
      <c r="N18" s="56">
        <f>SUM(N19:N20)</f>
        <v>0</v>
      </c>
      <c r="O18" s="32">
        <f>Somme_Coef(O19:O20,L18)</f>
        <v>0</v>
      </c>
      <c r="P18" s="32">
        <f>Somme_Coef(N19:N20,L18)</f>
        <v>0</v>
      </c>
      <c r="Q18" s="32">
        <f>Somme_Coef(Q19:Q20,L18)</f>
        <v>0.4</v>
      </c>
      <c r="R18" s="35"/>
      <c r="S18" s="35"/>
      <c r="T18" s="35"/>
      <c r="U18" s="35"/>
      <c r="V18" s="35"/>
      <c r="W18" s="35"/>
      <c r="X18" s="35"/>
      <c r="Y18" s="35"/>
      <c r="Z18" s="35"/>
      <c r="AA18" s="35"/>
      <c r="AB18" s="35"/>
      <c r="AC18" s="35"/>
      <c r="AD18" s="35"/>
      <c r="AE18" s="35"/>
      <c r="AF18" s="35"/>
      <c r="AG18" s="35"/>
      <c r="AH18" s="35"/>
      <c r="AI18" s="35"/>
      <c r="AJ18" s="35"/>
      <c r="AK18" s="35"/>
      <c r="AL18" s="35"/>
      <c r="AM18" s="35"/>
      <c r="AN18" s="35"/>
      <c r="AO18" s="35"/>
      <c r="AP18" s="35"/>
      <c r="AQ18" s="35"/>
    </row>
    <row r="19" spans="3:43" ht="129.75" customHeight="1" x14ac:dyDescent="0.2">
      <c r="C19" s="255" t="s">
        <v>20</v>
      </c>
      <c r="D19" s="61" t="s">
        <v>175</v>
      </c>
      <c r="E19" s="143" t="s">
        <v>229</v>
      </c>
      <c r="F19" s="29"/>
      <c r="G19" s="11"/>
      <c r="H19" s="11"/>
      <c r="I19" s="11"/>
      <c r="J19" s="12"/>
      <c r="K19" s="53" t="str">
        <f t="array" ref="K19">ctrl_saisie(F19:J19,F19)</f>
        <v>&lt;</v>
      </c>
      <c r="L19" s="97">
        <v>0.5</v>
      </c>
      <c r="M19" s="94"/>
      <c r="N19" s="55" t="str">
        <f t="array" ref="N19">Point_Item(L19,F19,G19,H19,I19,J19)</f>
        <v>Err saisie</v>
      </c>
      <c r="O19" s="56" t="str">
        <f t="array" ref="O19">Pour_Cent_Valide(L19,N19)</f>
        <v>Err saisie</v>
      </c>
      <c r="P19" s="57"/>
      <c r="Q19" s="56">
        <f>IF(F19&lt;&gt;"non",L19,0)</f>
        <v>0.5</v>
      </c>
      <c r="R19" s="35"/>
      <c r="S19" s="35"/>
      <c r="T19" s="35"/>
      <c r="U19" s="35"/>
      <c r="V19" s="35"/>
      <c r="W19" s="35"/>
      <c r="X19" s="35"/>
      <c r="Y19" s="35"/>
      <c r="Z19" s="35"/>
      <c r="AA19" s="35"/>
      <c r="AB19" s="35"/>
      <c r="AC19" s="35"/>
      <c r="AD19" s="35"/>
      <c r="AE19" s="35"/>
      <c r="AF19" s="35"/>
      <c r="AG19" s="35"/>
      <c r="AH19" s="35"/>
      <c r="AI19" s="35"/>
      <c r="AJ19" s="35"/>
      <c r="AK19" s="35"/>
      <c r="AL19" s="35"/>
      <c r="AM19" s="35"/>
      <c r="AN19" s="35"/>
      <c r="AO19" s="35"/>
      <c r="AP19" s="35"/>
      <c r="AQ19" s="35"/>
    </row>
    <row r="20" spans="3:43" ht="78.75" customHeight="1" x14ac:dyDescent="0.2">
      <c r="C20" s="255" t="s">
        <v>66</v>
      </c>
      <c r="D20" s="63" t="s">
        <v>128</v>
      </c>
      <c r="E20" s="64" t="s">
        <v>129</v>
      </c>
      <c r="F20" s="29"/>
      <c r="G20" s="13"/>
      <c r="H20" s="13"/>
      <c r="I20" s="13"/>
      <c r="J20" s="13"/>
      <c r="K20" s="53" t="str">
        <f t="array" ref="K20">ctrl_saisie(F20:J20,F20)</f>
        <v>&lt;</v>
      </c>
      <c r="L20" s="97">
        <v>0.5</v>
      </c>
      <c r="M20" s="94"/>
      <c r="N20" s="55" t="str">
        <f t="array" ref="N20">Point_Item(L20,F20,G20,H20,I20,J20)</f>
        <v>Err saisie</v>
      </c>
      <c r="O20" s="56" t="str">
        <f t="array" ref="O20">Pour_Cent_Valide(L20,N20)</f>
        <v>Err saisie</v>
      </c>
      <c r="P20" s="57"/>
      <c r="Q20" s="56">
        <f>IF(F20&lt;&gt;"non",L20,0)</f>
        <v>0.5</v>
      </c>
      <c r="R20" s="35"/>
      <c r="S20" s="35"/>
      <c r="T20" s="35"/>
      <c r="U20" s="35"/>
      <c r="V20" s="35"/>
      <c r="W20" s="35"/>
      <c r="X20" s="35"/>
      <c r="Y20" s="35"/>
      <c r="Z20" s="35"/>
      <c r="AA20" s="35"/>
      <c r="AB20" s="35"/>
      <c r="AC20" s="35"/>
      <c r="AD20" s="35"/>
      <c r="AE20" s="35"/>
      <c r="AF20" s="35"/>
      <c r="AG20" s="35"/>
      <c r="AH20" s="35"/>
      <c r="AI20" s="35"/>
      <c r="AJ20" s="35"/>
      <c r="AK20" s="35"/>
      <c r="AL20" s="35"/>
      <c r="AM20" s="35"/>
      <c r="AN20" s="35"/>
      <c r="AO20" s="35"/>
      <c r="AP20" s="35"/>
      <c r="AQ20" s="35"/>
    </row>
    <row r="21" spans="3:43" ht="36" customHeight="1" x14ac:dyDescent="0.2">
      <c r="C21" s="364" t="s">
        <v>160</v>
      </c>
      <c r="D21" s="365"/>
      <c r="E21" s="253"/>
      <c r="F21" s="254"/>
      <c r="G21" s="253"/>
      <c r="H21" s="253"/>
      <c r="I21" s="253"/>
      <c r="J21" s="253"/>
      <c r="K21" s="252">
        <v>0.4</v>
      </c>
      <c r="L21" s="102">
        <v>0.4</v>
      </c>
      <c r="M21" s="103">
        <f>SUM(L22:L23)</f>
        <v>1</v>
      </c>
      <c r="N21" s="56">
        <f>SUM(N22:N23)</f>
        <v>0</v>
      </c>
      <c r="O21" s="32">
        <f>Somme_Coef(O22:O23,L21)</f>
        <v>0</v>
      </c>
      <c r="P21" s="32">
        <f>Somme_Coef(N22:N23,L21)</f>
        <v>0</v>
      </c>
      <c r="Q21" s="32">
        <f>Somme_Coef(Q22:Q23,L21)</f>
        <v>0.4</v>
      </c>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row>
    <row r="22" spans="3:43" ht="94.5" customHeight="1" x14ac:dyDescent="0.2">
      <c r="C22" s="255" t="s">
        <v>46</v>
      </c>
      <c r="D22" s="58" t="s">
        <v>93</v>
      </c>
      <c r="E22" s="60" t="s">
        <v>130</v>
      </c>
      <c r="F22" s="29"/>
      <c r="G22" s="14"/>
      <c r="H22" s="15"/>
      <c r="I22" s="15"/>
      <c r="J22" s="14"/>
      <c r="K22" s="53" t="str">
        <f t="array" ref="K22">ctrl_saisie(F22:J22,F22)</f>
        <v>&lt;</v>
      </c>
      <c r="L22" s="97">
        <v>0.5</v>
      </c>
      <c r="M22" s="94"/>
      <c r="N22" s="55" t="str">
        <f t="array" ref="N22">Point_Item(L22,F22,G22,H22,I22,J22)</f>
        <v>Err saisie</v>
      </c>
      <c r="O22" s="56" t="str">
        <f t="array" ref="O22">Pour_Cent_Valide(L22,N22)</f>
        <v>Err saisie</v>
      </c>
      <c r="P22" s="57"/>
      <c r="Q22" s="56">
        <f>IF(F22&lt;&gt;"non",L22,0)</f>
        <v>0.5</v>
      </c>
      <c r="R22" s="35" t="str">
        <f t="array" ref="R22">ctrl_saisie(F22:J22,F22)</f>
        <v>&lt;</v>
      </c>
      <c r="S22" s="35"/>
      <c r="T22" s="35"/>
      <c r="U22" s="35"/>
      <c r="V22" s="35"/>
      <c r="W22" s="35"/>
      <c r="X22" s="35"/>
      <c r="Y22" s="35"/>
      <c r="Z22" s="35"/>
      <c r="AA22" s="35"/>
      <c r="AB22" s="35"/>
      <c r="AC22" s="35"/>
      <c r="AD22" s="35"/>
      <c r="AE22" s="35"/>
      <c r="AF22" s="35"/>
      <c r="AG22" s="35"/>
      <c r="AH22" s="35"/>
      <c r="AI22" s="35"/>
      <c r="AJ22" s="35"/>
      <c r="AK22" s="35"/>
      <c r="AL22" s="35"/>
      <c r="AM22" s="35"/>
      <c r="AN22" s="35"/>
      <c r="AO22" s="35"/>
      <c r="AP22" s="35"/>
      <c r="AQ22" s="35"/>
    </row>
    <row r="23" spans="3:43" ht="91.5" customHeight="1" x14ac:dyDescent="0.2">
      <c r="C23" s="256" t="s">
        <v>47</v>
      </c>
      <c r="D23" s="59" t="s">
        <v>94</v>
      </c>
      <c r="E23" s="60" t="s">
        <v>131</v>
      </c>
      <c r="F23" s="29"/>
      <c r="G23" s="28"/>
      <c r="H23" s="28"/>
      <c r="I23" s="28"/>
      <c r="J23" s="28"/>
      <c r="K23" s="53" t="str">
        <f t="array" ref="K23">ctrl_saisie(F23:J23,F23)</f>
        <v>&lt;</v>
      </c>
      <c r="L23" s="97">
        <v>0.5</v>
      </c>
      <c r="M23" s="94"/>
      <c r="N23" s="55" t="str">
        <f t="array" ref="N23">Point_Item(L23,F23,G23,H23,I23,J23)</f>
        <v>Err saisie</v>
      </c>
      <c r="O23" s="56" t="str">
        <f t="array" ref="O23">Pour_Cent_Valide(L23,N23)</f>
        <v>Err saisie</v>
      </c>
      <c r="P23" s="57"/>
      <c r="Q23" s="56">
        <f>IF(F23&lt;&gt;"non",L23,0)</f>
        <v>0.5</v>
      </c>
      <c r="R23" s="35"/>
      <c r="S23" s="35"/>
      <c r="T23" s="35"/>
      <c r="U23" s="35"/>
      <c r="V23" s="35"/>
      <c r="W23" s="35"/>
      <c r="X23" s="35"/>
      <c r="Y23" s="35"/>
      <c r="Z23" s="35"/>
      <c r="AA23" s="35"/>
      <c r="AB23" s="35"/>
      <c r="AC23" s="35"/>
      <c r="AD23" s="35"/>
      <c r="AE23" s="35"/>
      <c r="AF23" s="35"/>
      <c r="AG23" s="35"/>
      <c r="AH23" s="35"/>
      <c r="AI23" s="35"/>
      <c r="AJ23" s="35"/>
      <c r="AK23" s="35"/>
      <c r="AL23" s="35"/>
      <c r="AM23" s="35"/>
      <c r="AN23" s="35"/>
      <c r="AO23" s="35"/>
      <c r="AP23" s="35"/>
      <c r="AQ23" s="35"/>
    </row>
    <row r="24" spans="3:43" ht="35.25" customHeight="1" thickBot="1" x14ac:dyDescent="0.25">
      <c r="C24" s="311" t="s">
        <v>115</v>
      </c>
      <c r="D24" s="312"/>
      <c r="E24" s="312"/>
      <c r="F24" s="312"/>
      <c r="G24" s="312"/>
      <c r="H24" s="312"/>
      <c r="I24" s="312"/>
      <c r="J24" s="312"/>
      <c r="K24" s="313"/>
      <c r="N24" s="130" t="s">
        <v>109</v>
      </c>
      <c r="O24" s="132" t="s">
        <v>110</v>
      </c>
      <c r="R24" s="35"/>
      <c r="S24" s="35"/>
      <c r="T24" s="35"/>
      <c r="U24" s="35"/>
      <c r="V24" s="35"/>
      <c r="W24" s="35"/>
      <c r="X24" s="35"/>
      <c r="Y24" s="35"/>
      <c r="Z24" s="35"/>
      <c r="AA24" s="35"/>
      <c r="AB24" s="35"/>
      <c r="AC24" s="35"/>
      <c r="AD24" s="35"/>
      <c r="AE24" s="35"/>
      <c r="AF24" s="35"/>
      <c r="AG24" s="35"/>
      <c r="AH24" s="35"/>
      <c r="AI24" s="35"/>
      <c r="AJ24" s="35"/>
      <c r="AK24" s="35"/>
      <c r="AL24" s="35"/>
      <c r="AM24" s="35"/>
      <c r="AN24" s="35"/>
      <c r="AO24" s="35"/>
      <c r="AP24" s="35"/>
      <c r="AQ24" s="35"/>
    </row>
    <row r="25" spans="3:43" ht="53.1" customHeight="1" thickBot="1" x14ac:dyDescent="0.35">
      <c r="C25" s="129"/>
      <c r="D25" s="36"/>
      <c r="E25" s="37" t="s">
        <v>8</v>
      </c>
      <c r="F25" s="36"/>
      <c r="G25" s="349">
        <f>Q25</f>
        <v>1</v>
      </c>
      <c r="H25" s="349"/>
      <c r="I25" s="349"/>
      <c r="J25" s="349"/>
      <c r="L25" s="100">
        <f>SUM(L15,L18,L21)</f>
        <v>1</v>
      </c>
      <c r="N25" s="131">
        <f>COUNTIF(N15:N23,"Err saisie")</f>
        <v>6</v>
      </c>
      <c r="O25" s="32">
        <f>SUM(O21,O18,O15)</f>
        <v>0</v>
      </c>
      <c r="P25" s="136" t="str">
        <f t="array" ref="P25">Proposition_Note(P15:P24,O25,N25,N26)</f>
        <v>Err saisie</v>
      </c>
      <c r="Q25" s="140">
        <f>SUM(Q21,Q18,Q15)</f>
        <v>1</v>
      </c>
      <c r="R25" s="35"/>
      <c r="S25" s="35"/>
      <c r="T25" s="35"/>
      <c r="U25" s="35"/>
      <c r="V25" s="35"/>
      <c r="W25" s="35"/>
      <c r="X25" s="35"/>
      <c r="Y25" s="35"/>
      <c r="Z25" s="35"/>
      <c r="AA25" s="35"/>
      <c r="AB25" s="35"/>
      <c r="AC25" s="35"/>
      <c r="AD25" s="35"/>
      <c r="AE25" s="35"/>
      <c r="AF25" s="35"/>
      <c r="AG25" s="35"/>
      <c r="AH25" s="35"/>
      <c r="AI25" s="35"/>
      <c r="AJ25" s="35"/>
      <c r="AK25" s="35"/>
      <c r="AL25" s="35"/>
      <c r="AM25" s="35"/>
      <c r="AN25" s="35"/>
      <c r="AO25" s="35"/>
      <c r="AP25" s="35"/>
      <c r="AQ25" s="35"/>
    </row>
    <row r="26" spans="3:43" ht="10.5" customHeight="1" thickBot="1" x14ac:dyDescent="0.35">
      <c r="C26" s="36"/>
      <c r="D26" s="36"/>
      <c r="F26" s="36"/>
      <c r="G26" s="352"/>
      <c r="H26" s="352"/>
      <c r="I26" s="316"/>
      <c r="J26" s="316"/>
      <c r="N26" s="359">
        <f>+COUNTIF(N15:N23,"Eval incomp")</f>
        <v>0</v>
      </c>
      <c r="R26" s="35"/>
      <c r="S26" s="35"/>
      <c r="T26" s="35"/>
      <c r="U26" s="35"/>
      <c r="V26" s="35"/>
      <c r="W26" s="35"/>
      <c r="X26" s="35"/>
      <c r="Y26" s="35"/>
      <c r="Z26" s="35"/>
      <c r="AA26" s="35"/>
      <c r="AB26" s="35"/>
      <c r="AC26" s="35"/>
      <c r="AD26" s="35"/>
      <c r="AE26" s="35"/>
      <c r="AF26" s="35"/>
      <c r="AG26" s="35"/>
      <c r="AH26" s="35"/>
      <c r="AI26" s="35"/>
      <c r="AJ26" s="35"/>
      <c r="AK26" s="35"/>
      <c r="AL26" s="35"/>
      <c r="AM26" s="35"/>
      <c r="AN26" s="35"/>
      <c r="AO26" s="35"/>
      <c r="AP26" s="35"/>
      <c r="AQ26" s="35"/>
    </row>
    <row r="27" spans="3:43" ht="53.1" customHeight="1" thickBot="1" x14ac:dyDescent="0.35">
      <c r="C27" s="36"/>
      <c r="D27" s="36"/>
      <c r="E27" s="37" t="s">
        <v>97</v>
      </c>
      <c r="F27" s="36"/>
      <c r="G27" s="344" t="str">
        <f>P25</f>
        <v>Err saisie</v>
      </c>
      <c r="H27" s="345"/>
      <c r="I27" s="314" t="s">
        <v>9</v>
      </c>
      <c r="J27" s="315"/>
      <c r="L27" s="128"/>
      <c r="N27" s="360"/>
      <c r="P27" s="135" t="str">
        <f t="array" ref="P27">Proposition_Jury(P25,G29)</f>
        <v>Err saisie</v>
      </c>
      <c r="R27" s="35"/>
      <c r="S27" s="35"/>
      <c r="T27" s="35"/>
      <c r="U27" s="35"/>
      <c r="V27" s="35"/>
      <c r="W27" s="35"/>
      <c r="X27" s="35"/>
      <c r="Y27" s="35"/>
      <c r="Z27" s="35"/>
      <c r="AA27" s="35"/>
      <c r="AB27" s="35"/>
      <c r="AC27" s="35"/>
      <c r="AD27" s="35"/>
      <c r="AE27" s="35"/>
      <c r="AF27" s="35"/>
      <c r="AG27" s="35"/>
      <c r="AH27" s="35"/>
      <c r="AI27" s="35"/>
      <c r="AJ27" s="35"/>
      <c r="AK27" s="35"/>
      <c r="AL27" s="35"/>
      <c r="AM27" s="35"/>
      <c r="AN27" s="35"/>
      <c r="AO27" s="35"/>
      <c r="AP27" s="35"/>
      <c r="AQ27" s="35"/>
    </row>
    <row r="28" spans="3:43" ht="17.25" customHeight="1" thickBot="1" x14ac:dyDescent="0.35">
      <c r="C28" s="36"/>
      <c r="D28" s="36"/>
      <c r="E28" s="40"/>
      <c r="F28" s="36"/>
      <c r="G28" s="41"/>
      <c r="H28" s="42"/>
      <c r="I28" s="42"/>
      <c r="J28" s="42"/>
    </row>
    <row r="29" spans="3:43" ht="53.1" customHeight="1" thickBot="1" x14ac:dyDescent="0.35">
      <c r="C29" s="36"/>
      <c r="D29" s="36"/>
      <c r="E29" s="37" t="s">
        <v>98</v>
      </c>
      <c r="F29" s="36"/>
      <c r="G29" s="342"/>
      <c r="H29" s="343"/>
      <c r="I29" s="317" t="s">
        <v>9</v>
      </c>
      <c r="J29" s="318"/>
    </row>
    <row r="30" spans="3:43" ht="15.75" customHeight="1" x14ac:dyDescent="0.3">
      <c r="C30" s="36"/>
      <c r="D30" s="36"/>
      <c r="E30" s="43"/>
      <c r="F30" s="36"/>
      <c r="G30" s="150"/>
      <c r="H30" s="44"/>
      <c r="I30" s="45"/>
      <c r="J30" s="149"/>
    </row>
    <row r="31" spans="3:43" ht="35.25" customHeight="1" x14ac:dyDescent="0.3">
      <c r="C31" s="36"/>
      <c r="D31" s="36"/>
      <c r="E31" s="46"/>
      <c r="F31" s="47"/>
      <c r="G31" s="16"/>
      <c r="H31" s="16"/>
      <c r="I31" s="48"/>
      <c r="J31" s="48"/>
    </row>
    <row r="32" spans="3:43" ht="35.25" customHeight="1" thickBot="1" x14ac:dyDescent="0.35">
      <c r="C32" s="332" t="s">
        <v>26</v>
      </c>
      <c r="D32" s="333"/>
      <c r="E32" s="333"/>
      <c r="F32" s="333"/>
      <c r="G32" s="333"/>
      <c r="H32" s="333"/>
      <c r="I32" s="333"/>
      <c r="J32" s="333"/>
    </row>
    <row r="33" spans="3:11" ht="20.100000000000001" customHeight="1" x14ac:dyDescent="0.3">
      <c r="C33" s="334" t="s">
        <v>10</v>
      </c>
      <c r="D33" s="335"/>
      <c r="E33" s="335"/>
      <c r="F33" s="335"/>
      <c r="G33" s="335"/>
      <c r="H33" s="335"/>
      <c r="I33" s="335"/>
      <c r="J33" s="336"/>
      <c r="K33" s="49"/>
    </row>
    <row r="34" spans="3:11" ht="60" customHeight="1" thickBot="1" x14ac:dyDescent="0.35">
      <c r="C34" s="329"/>
      <c r="D34" s="330"/>
      <c r="E34" s="330"/>
      <c r="F34" s="330"/>
      <c r="G34" s="330"/>
      <c r="H34" s="330"/>
      <c r="I34" s="330"/>
      <c r="J34" s="331"/>
    </row>
    <row r="35" spans="3:11" ht="21" thickBot="1" x14ac:dyDescent="0.35">
      <c r="C35" s="68"/>
      <c r="D35" s="68"/>
      <c r="E35" s="68"/>
      <c r="F35" s="69"/>
      <c r="G35" s="68"/>
      <c r="H35" s="68"/>
      <c r="I35" s="68"/>
      <c r="J35" s="68"/>
    </row>
    <row r="36" spans="3:11" ht="30" customHeight="1" x14ac:dyDescent="0.3">
      <c r="C36" s="319" t="s">
        <v>11</v>
      </c>
      <c r="D36" s="320"/>
      <c r="E36" s="50" t="s">
        <v>12</v>
      </c>
      <c r="F36" s="51"/>
      <c r="G36" s="323" t="s">
        <v>13</v>
      </c>
      <c r="H36" s="324"/>
      <c r="I36" s="324"/>
      <c r="J36" s="325"/>
    </row>
    <row r="37" spans="3:11" ht="50.1" customHeight="1" thickBot="1" x14ac:dyDescent="0.35">
      <c r="C37" s="307"/>
      <c r="D37" s="308"/>
      <c r="E37" s="1"/>
      <c r="F37" s="54"/>
      <c r="G37" s="326">
        <f>D9</f>
        <v>0</v>
      </c>
      <c r="H37" s="327"/>
      <c r="I37" s="327"/>
      <c r="J37" s="328"/>
    </row>
    <row r="38" spans="3:11" ht="50.1" customHeight="1" x14ac:dyDescent="0.3">
      <c r="C38" s="307"/>
      <c r="D38" s="308"/>
      <c r="E38" s="2"/>
      <c r="F38" s="54"/>
      <c r="G38" s="321"/>
      <c r="H38" s="322"/>
      <c r="I38" s="322"/>
      <c r="J38" s="322"/>
    </row>
    <row r="39" spans="3:11" ht="50.1" customHeight="1" x14ac:dyDescent="0.3">
      <c r="C39" s="309"/>
      <c r="D39" s="310"/>
      <c r="E39" s="88"/>
      <c r="F39" s="52"/>
      <c r="G39" s="52"/>
      <c r="H39" s="52"/>
      <c r="I39" s="52"/>
      <c r="J39" s="52"/>
    </row>
    <row r="40" spans="3:11" ht="50.1" customHeight="1" thickBot="1" x14ac:dyDescent="0.35">
      <c r="C40" s="305"/>
      <c r="D40" s="306"/>
      <c r="E40" s="89"/>
      <c r="F40" s="52"/>
      <c r="G40" s="52"/>
      <c r="H40" s="52"/>
      <c r="I40" s="52"/>
      <c r="J40" s="52"/>
    </row>
  </sheetData>
  <sheetProtection selectLockedCells="1"/>
  <mergeCells count="36">
    <mergeCell ref="N26:N27"/>
    <mergeCell ref="E13:E14"/>
    <mergeCell ref="C13:D14"/>
    <mergeCell ref="C21:D21"/>
    <mergeCell ref="C18:J18"/>
    <mergeCell ref="B3:D3"/>
    <mergeCell ref="B5:C5"/>
    <mergeCell ref="B6:C6"/>
    <mergeCell ref="B7:C7"/>
    <mergeCell ref="G29:H29"/>
    <mergeCell ref="G27:H27"/>
    <mergeCell ref="C12:D12"/>
    <mergeCell ref="F12:J12"/>
    <mergeCell ref="G25:J25"/>
    <mergeCell ref="C15:J15"/>
    <mergeCell ref="G26:H26"/>
    <mergeCell ref="E3:J10"/>
    <mergeCell ref="B4:C4"/>
    <mergeCell ref="B8:C8"/>
    <mergeCell ref="B9:C9"/>
    <mergeCell ref="B10:C10"/>
    <mergeCell ref="C40:D40"/>
    <mergeCell ref="C37:D37"/>
    <mergeCell ref="C38:D38"/>
    <mergeCell ref="C39:D39"/>
    <mergeCell ref="C24:K24"/>
    <mergeCell ref="I27:J27"/>
    <mergeCell ref="I26:J26"/>
    <mergeCell ref="I29:J29"/>
    <mergeCell ref="C36:D36"/>
    <mergeCell ref="G38:J38"/>
    <mergeCell ref="G36:J36"/>
    <mergeCell ref="G37:J37"/>
    <mergeCell ref="C34:J34"/>
    <mergeCell ref="C32:J32"/>
    <mergeCell ref="C33:J33"/>
  </mergeCells>
  <conditionalFormatting sqref="K19:K20">
    <cfRule type="containsText" dxfId="147" priority="8" operator="containsText" text="?">
      <formula>NOT(ISERROR(SEARCH("?",K19)))</formula>
    </cfRule>
  </conditionalFormatting>
  <conditionalFormatting sqref="K16:K17">
    <cfRule type="containsText" dxfId="146" priority="7" operator="containsText" text="?">
      <formula>NOT(ISERROR(SEARCH("?",K16)))</formula>
    </cfRule>
  </conditionalFormatting>
  <conditionalFormatting sqref="G25:J25">
    <cfRule type="cellIs" dxfId="145" priority="29" operator="lessThan">
      <formula>0.6</formula>
    </cfRule>
    <cfRule type="cellIs" dxfId="144" priority="30" operator="greaterThanOrEqual">
      <formula>0.6</formula>
    </cfRule>
  </conditionalFormatting>
  <conditionalFormatting sqref="K22:K23">
    <cfRule type="containsText" dxfId="143" priority="26" operator="containsText" text="?">
      <formula>NOT(ISERROR(SEARCH("?",K22)))</formula>
    </cfRule>
  </conditionalFormatting>
  <conditionalFormatting sqref="F13">
    <cfRule type="containsText" dxfId="142" priority="24" operator="containsText" text="Non">
      <formula>NOT(ISERROR(SEARCH("Non",F13)))</formula>
    </cfRule>
  </conditionalFormatting>
  <conditionalFormatting sqref="F19">
    <cfRule type="containsText" dxfId="141" priority="16" operator="containsText" text="Non">
      <formula>NOT(ISERROR(SEARCH("Non",F19)))</formula>
    </cfRule>
    <cfRule type="colorScale" priority="17">
      <colorScale>
        <cfvo type="min"/>
        <cfvo type="percentile" val="50"/>
        <cfvo type="max"/>
        <color rgb="FFF8696B"/>
        <color rgb="FFFFEB84"/>
        <color rgb="FF63BE7B"/>
      </colorScale>
    </cfRule>
  </conditionalFormatting>
  <conditionalFormatting sqref="F20">
    <cfRule type="containsText" dxfId="140" priority="13" operator="containsText" text="Non">
      <formula>NOT(ISERROR(SEARCH("Non",F20)))</formula>
    </cfRule>
    <cfRule type="colorScale" priority="14">
      <colorScale>
        <cfvo type="min"/>
        <cfvo type="percentile" val="50"/>
        <cfvo type="max"/>
        <color rgb="FFF8696B"/>
        <color rgb="FFFFEB84"/>
        <color rgb="FF63BE7B"/>
      </colorScale>
    </cfRule>
  </conditionalFormatting>
  <conditionalFormatting sqref="F16:F17">
    <cfRule type="containsText" dxfId="139" priority="10" operator="containsText" text="Non">
      <formula>NOT(ISERROR(SEARCH("Non",F16)))</formula>
    </cfRule>
    <cfRule type="colorScale" priority="11">
      <colorScale>
        <cfvo type="min"/>
        <cfvo type="percentile" val="50"/>
        <cfvo type="max"/>
        <color rgb="FFF8696B"/>
        <color rgb="FFFFEB84"/>
        <color rgb="FF63BE7B"/>
      </colorScale>
    </cfRule>
  </conditionalFormatting>
  <conditionalFormatting sqref="F22">
    <cfRule type="containsText" dxfId="138" priority="5" operator="containsText" text="Non">
      <formula>NOT(ISERROR(SEARCH("Non",F22)))</formula>
    </cfRule>
    <cfRule type="colorScale" priority="6">
      <colorScale>
        <cfvo type="min"/>
        <cfvo type="percentile" val="50"/>
        <cfvo type="max"/>
        <color rgb="FFF8696B"/>
        <color rgb="FFFFEB84"/>
        <color rgb="FF63BE7B"/>
      </colorScale>
    </cfRule>
  </conditionalFormatting>
  <conditionalFormatting sqref="F23">
    <cfRule type="containsText" dxfId="137" priority="2" operator="containsText" text="Non">
      <formula>NOT(ISERROR(SEARCH("Non",F23)))</formula>
    </cfRule>
    <cfRule type="colorScale" priority="3">
      <colorScale>
        <cfvo type="min"/>
        <cfvo type="percentile" val="50"/>
        <cfvo type="max"/>
        <color rgb="FFF8696B"/>
        <color rgb="FFFFEB84"/>
        <color rgb="FF63BE7B"/>
      </colorScale>
    </cfRule>
  </conditionalFormatting>
  <dataValidations count="2">
    <dataValidation type="custom" allowBlank="1" showInputMessage="1" showErrorMessage="1" errorTitle="Notation non validée" error="Veuillez impérativement évaluer toutes les compétences" sqref="G29:H29" xr:uid="{00000000-0002-0000-0200-000000000000}">
      <formula1>G27&lt;&gt;"Incomplet"</formula1>
    </dataValidation>
    <dataValidation type="list" allowBlank="1" showInputMessage="1" showErrorMessage="1" sqref="F19:F20 F16:F17 F22:F23" xr:uid="{00000000-0002-0000-0200-000001000000}">
      <formula1>"non"</formula1>
    </dataValidation>
  </dataValidations>
  <pageMargins left="0" right="0.11811023622047245" top="0.35433070866141736" bottom="0.35433070866141736" header="0.31496062992125984" footer="0.31496062992125984"/>
  <pageSetup paperSize="9" scale="35" orientation="portrait" horizontalDpi="300" verticalDpi="30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tabColor rgb="FF00D3DE"/>
  </sheetPr>
  <dimension ref="B1:U83"/>
  <sheetViews>
    <sheetView tabSelected="1" zoomScale="70" zoomScaleNormal="70" workbookViewId="0">
      <selection activeCell="C12" sqref="C12:D12"/>
    </sheetView>
  </sheetViews>
  <sheetFormatPr baseColWidth="10" defaultColWidth="11" defaultRowHeight="15" x14ac:dyDescent="0.2"/>
  <cols>
    <col min="1" max="1" width="9.125" style="34" customWidth="1"/>
    <col min="2" max="2" width="11.375" style="34" customWidth="1"/>
    <col min="3" max="3" width="10.125" style="34" customWidth="1"/>
    <col min="4" max="4" width="53.5" style="34" customWidth="1"/>
    <col min="5" max="5" width="60.75" style="34" customWidth="1"/>
    <col min="6" max="6" width="10.125" style="34" customWidth="1"/>
    <col min="7" max="10" width="13.625" style="34" customWidth="1"/>
    <col min="11" max="11" width="6.75" style="34" customWidth="1"/>
    <col min="12" max="12" width="7.875" style="92" customWidth="1"/>
    <col min="13" max="13" width="9.25" style="92" hidden="1" customWidth="1"/>
    <col min="14" max="14" width="9.5" style="32" hidden="1" customWidth="1"/>
    <col min="15" max="15" width="9.875" style="32" hidden="1" customWidth="1"/>
    <col min="16" max="16" width="13.625" style="33" hidden="1" customWidth="1"/>
    <col min="17" max="17" width="11.75" style="34" hidden="1" customWidth="1"/>
    <col min="18" max="18" width="11.125" style="34" customWidth="1"/>
    <col min="19" max="19" width="12.125" style="34" customWidth="1"/>
    <col min="20" max="16384" width="11" style="34"/>
  </cols>
  <sheetData>
    <row r="1" spans="2:21" ht="131.25" customHeight="1" x14ac:dyDescent="0.2"/>
    <row r="2" spans="2:21" ht="72.599999999999994" customHeight="1" thickBot="1" x14ac:dyDescent="0.25"/>
    <row r="3" spans="2:21" ht="30" customHeight="1" x14ac:dyDescent="0.2">
      <c r="B3" s="337" t="s">
        <v>0</v>
      </c>
      <c r="C3" s="338"/>
      <c r="D3" s="384"/>
      <c r="E3" s="65"/>
    </row>
    <row r="4" spans="2:21" ht="30" customHeight="1" x14ac:dyDescent="0.2">
      <c r="B4" s="355" t="s">
        <v>30</v>
      </c>
      <c r="C4" s="356"/>
      <c r="D4" s="31">
        <f>Academie</f>
        <v>0</v>
      </c>
      <c r="E4" s="65"/>
    </row>
    <row r="5" spans="2:21" ht="30" customHeight="1" x14ac:dyDescent="0.2">
      <c r="B5" s="340" t="s">
        <v>1</v>
      </c>
      <c r="C5" s="341"/>
      <c r="D5" s="5">
        <f>Etablissement</f>
        <v>0</v>
      </c>
    </row>
    <row r="6" spans="2:21" ht="30" customHeight="1" x14ac:dyDescent="0.2">
      <c r="B6" s="340" t="s">
        <v>2</v>
      </c>
      <c r="C6" s="341"/>
      <c r="D6" s="5">
        <f>Base_de_données!E1</f>
        <v>0</v>
      </c>
    </row>
    <row r="7" spans="2:21" ht="30" customHeight="1" x14ac:dyDescent="0.2">
      <c r="B7" s="340" t="s">
        <v>3</v>
      </c>
      <c r="C7" s="341"/>
      <c r="D7" s="3" t="s">
        <v>111</v>
      </c>
    </row>
    <row r="8" spans="2:21" ht="30" customHeight="1" x14ac:dyDescent="0.2">
      <c r="B8" s="340" t="s">
        <v>4</v>
      </c>
      <c r="C8" s="341"/>
      <c r="D8" s="3" t="s">
        <v>111</v>
      </c>
    </row>
    <row r="9" spans="2:21" ht="30" customHeight="1" x14ac:dyDescent="0.2">
      <c r="B9" s="340" t="s">
        <v>5</v>
      </c>
      <c r="C9" s="341"/>
      <c r="D9" s="4"/>
    </row>
    <row r="10" spans="2:21" ht="45.75" customHeight="1" thickBot="1" x14ac:dyDescent="0.25">
      <c r="B10" s="376" t="s">
        <v>29</v>
      </c>
      <c r="C10" s="377"/>
      <c r="D10" s="127" t="s">
        <v>112</v>
      </c>
    </row>
    <row r="12" spans="2:21" ht="80.099999999999994" customHeight="1" x14ac:dyDescent="0.2">
      <c r="C12" s="378"/>
      <c r="D12" s="379"/>
      <c r="E12" s="257" t="s">
        <v>124</v>
      </c>
      <c r="F12" s="348" t="s">
        <v>14</v>
      </c>
      <c r="G12" s="348"/>
      <c r="H12" s="348"/>
      <c r="I12" s="348"/>
      <c r="J12" s="348"/>
      <c r="M12" s="93"/>
      <c r="N12" s="66"/>
      <c r="P12" s="39"/>
      <c r="T12" s="144"/>
    </row>
    <row r="13" spans="2:21" ht="24.95" customHeight="1" x14ac:dyDescent="0.2">
      <c r="C13" s="380" t="s">
        <v>7</v>
      </c>
      <c r="D13" s="381"/>
      <c r="E13" s="363" t="s">
        <v>123</v>
      </c>
      <c r="F13" s="70" t="s">
        <v>25</v>
      </c>
      <c r="G13" s="246">
        <v>1</v>
      </c>
      <c r="H13" s="248">
        <v>2</v>
      </c>
      <c r="I13" s="250">
        <v>3</v>
      </c>
      <c r="J13" s="258">
        <v>4</v>
      </c>
      <c r="K13" s="71"/>
      <c r="M13" s="94"/>
      <c r="N13" s="66"/>
    </row>
    <row r="14" spans="2:21" ht="67.5" customHeight="1" x14ac:dyDescent="0.2">
      <c r="C14" s="382"/>
      <c r="D14" s="383"/>
      <c r="E14" s="363"/>
      <c r="F14" s="240"/>
      <c r="G14" s="247" t="s">
        <v>31</v>
      </c>
      <c r="H14" s="249" t="s">
        <v>32</v>
      </c>
      <c r="I14" s="251" t="s">
        <v>33</v>
      </c>
      <c r="J14" s="30" t="s">
        <v>34</v>
      </c>
      <c r="K14" s="72"/>
      <c r="M14" s="95"/>
      <c r="N14" s="66"/>
      <c r="Q14" s="145"/>
      <c r="R14" s="56"/>
      <c r="S14" s="32"/>
      <c r="T14" s="32"/>
      <c r="U14" s="32"/>
    </row>
    <row r="15" spans="2:21" ht="36" customHeight="1" x14ac:dyDescent="0.2">
      <c r="C15" s="351" t="s">
        <v>246</v>
      </c>
      <c r="D15" s="368"/>
      <c r="E15" s="368"/>
      <c r="F15" s="368"/>
      <c r="G15" s="368"/>
      <c r="H15" s="368"/>
      <c r="I15" s="368"/>
      <c r="J15" s="368"/>
      <c r="K15" s="259">
        <v>0.05</v>
      </c>
      <c r="L15" s="260">
        <v>0.05</v>
      </c>
      <c r="M15" s="103">
        <f>SUM(L16:L17)</f>
        <v>1</v>
      </c>
      <c r="N15" s="56">
        <f>SUM(N16:N17)</f>
        <v>0</v>
      </c>
      <c r="O15" s="32">
        <f>Somme_Coef(O16:O17,L15)</f>
        <v>0</v>
      </c>
      <c r="P15" s="32">
        <f>Somme_Coef(N16:N17,L15)</f>
        <v>0</v>
      </c>
      <c r="Q15" s="32">
        <f>Somme_Coef(Q16:Q17,L15)</f>
        <v>0.05</v>
      </c>
      <c r="R15" s="55"/>
      <c r="S15" s="56"/>
      <c r="T15" s="57"/>
      <c r="U15" s="56"/>
    </row>
    <row r="16" spans="2:21" ht="74.45" customHeight="1" x14ac:dyDescent="0.2">
      <c r="C16" s="255" t="s">
        <v>22</v>
      </c>
      <c r="D16" s="73" t="s">
        <v>263</v>
      </c>
      <c r="E16" s="62" t="s">
        <v>260</v>
      </c>
      <c r="F16" s="29"/>
      <c r="G16" s="17"/>
      <c r="H16" s="17"/>
      <c r="I16" s="17"/>
      <c r="J16" s="18"/>
      <c r="K16" s="53" t="str">
        <f t="array" ref="K16">ctrl_saisie(F16:J16,F16)</f>
        <v>&lt;</v>
      </c>
      <c r="L16" s="97">
        <v>0.5</v>
      </c>
      <c r="M16" s="104"/>
      <c r="N16" s="55" t="str">
        <f t="array" ref="N16">Point_Item(L16,F16,G16,H16,I16,J16)</f>
        <v>Err saisie</v>
      </c>
      <c r="O16" s="56" t="str">
        <f t="array" ref="O16">Pour_Cent_Valide(L16,N16)</f>
        <v>Err saisie</v>
      </c>
      <c r="P16" s="57"/>
      <c r="Q16" s="56">
        <f>IF(F16&lt;&gt;"non",L16,0)</f>
        <v>0.5</v>
      </c>
      <c r="R16" s="55"/>
      <c r="S16" s="56"/>
      <c r="T16" s="57"/>
      <c r="U16" s="56"/>
    </row>
    <row r="17" spans="3:17" ht="109.15" customHeight="1" x14ac:dyDescent="0.2">
      <c r="C17" s="256" t="s">
        <v>67</v>
      </c>
      <c r="D17" s="74" t="s">
        <v>264</v>
      </c>
      <c r="E17" s="60" t="s">
        <v>261</v>
      </c>
      <c r="F17" s="29"/>
      <c r="G17" s="27"/>
      <c r="H17" s="27"/>
      <c r="I17" s="27"/>
      <c r="J17" s="27"/>
      <c r="K17" s="53" t="str">
        <f t="array" ref="K17">ctrl_saisie(F17:J17,F17)</f>
        <v>&lt;</v>
      </c>
      <c r="L17" s="98">
        <v>0.5</v>
      </c>
      <c r="M17" s="94"/>
      <c r="N17" s="55" t="str">
        <f t="array" ref="N17">Point_Item(L17,F17,G17,H17,I17,J17)</f>
        <v>Err saisie</v>
      </c>
      <c r="O17" s="56" t="str">
        <f t="array" ref="O17">Pour_Cent_Valide(L17,N17)</f>
        <v>Err saisie</v>
      </c>
      <c r="P17" s="57"/>
      <c r="Q17" s="56">
        <f>IF(F17&lt;&gt;"non",L17,0)</f>
        <v>0.5</v>
      </c>
    </row>
    <row r="18" spans="3:17" ht="36" customHeight="1" x14ac:dyDescent="0.2">
      <c r="C18" s="369" t="s">
        <v>161</v>
      </c>
      <c r="D18" s="370"/>
      <c r="E18" s="370"/>
      <c r="F18" s="370"/>
      <c r="G18" s="370"/>
      <c r="H18" s="370"/>
      <c r="I18" s="370"/>
      <c r="J18" s="370"/>
      <c r="K18" s="259">
        <v>0.05</v>
      </c>
      <c r="L18" s="260">
        <v>0.05</v>
      </c>
      <c r="M18" s="103">
        <f>SUM(L19:L21)</f>
        <v>1</v>
      </c>
      <c r="N18" s="56">
        <f>SUM(N19:N21)</f>
        <v>0</v>
      </c>
      <c r="O18" s="32">
        <f>Somme_Coef(O19:O21,L18)</f>
        <v>0</v>
      </c>
      <c r="P18" s="32">
        <f>Somme_Coef(N19:N21,L18)</f>
        <v>0</v>
      </c>
      <c r="Q18" s="32">
        <f>Somme_Coef(Q19:Q21,L18)</f>
        <v>0.05</v>
      </c>
    </row>
    <row r="19" spans="3:17" ht="148.15" customHeight="1" x14ac:dyDescent="0.2">
      <c r="C19" s="255" t="s">
        <v>21</v>
      </c>
      <c r="D19" s="75" t="s">
        <v>265</v>
      </c>
      <c r="E19" s="63" t="s">
        <v>262</v>
      </c>
      <c r="F19" s="29"/>
      <c r="G19" s="14"/>
      <c r="H19" s="15"/>
      <c r="I19" s="15"/>
      <c r="J19" s="20"/>
      <c r="K19" s="53" t="str">
        <f t="array" ref="K19">ctrl_saisie(F19:J19,F19)</f>
        <v>&lt;</v>
      </c>
      <c r="L19" s="96">
        <v>0.3</v>
      </c>
      <c r="M19" s="94"/>
      <c r="N19" s="55" t="str">
        <f t="array" ref="N19">Point_Item(L19,F19,G19,H19,I19,J19)</f>
        <v>Err saisie</v>
      </c>
      <c r="O19" s="56" t="str">
        <f t="array" ref="O19">Pour_Cent_Valide(L19,N19)</f>
        <v>Err saisie</v>
      </c>
      <c r="P19" s="57"/>
      <c r="Q19" s="56">
        <f>IF(F19&lt;&gt;"non",L19,0)</f>
        <v>0.3</v>
      </c>
    </row>
    <row r="20" spans="3:17" ht="42.6" customHeight="1" x14ac:dyDescent="0.2">
      <c r="C20" s="261" t="s">
        <v>62</v>
      </c>
      <c r="D20" s="262" t="s">
        <v>266</v>
      </c>
      <c r="E20" s="263" t="s">
        <v>73</v>
      </c>
      <c r="F20" s="264"/>
      <c r="G20" s="265"/>
      <c r="H20" s="265"/>
      <c r="I20" s="265"/>
      <c r="J20" s="265"/>
      <c r="K20" s="266" t="str">
        <f t="array" ref="K20">ctrl_saisie(F20:J20,F20)</f>
        <v>&lt;</v>
      </c>
      <c r="L20" s="267">
        <v>0.2</v>
      </c>
      <c r="M20" s="94"/>
      <c r="N20" s="55" t="str">
        <f t="array" ref="N20">Point_Item(L20,F20,G20,H20,I20,J20)</f>
        <v>Err saisie</v>
      </c>
      <c r="O20" s="56" t="str">
        <f t="array" ref="O20">Pour_Cent_Valide(L20,N20)</f>
        <v>Err saisie</v>
      </c>
      <c r="P20" s="57"/>
      <c r="Q20" s="56">
        <f>IF(F20&lt;&gt;"non",L20,0)</f>
        <v>0.2</v>
      </c>
    </row>
    <row r="21" spans="3:17" ht="266.45" customHeight="1" x14ac:dyDescent="0.2">
      <c r="C21" s="272" t="s">
        <v>63</v>
      </c>
      <c r="D21" s="63" t="s">
        <v>267</v>
      </c>
      <c r="E21" s="64" t="s">
        <v>89</v>
      </c>
      <c r="F21" s="29"/>
      <c r="G21" s="13"/>
      <c r="H21" s="13"/>
      <c r="I21" s="13"/>
      <c r="J21" s="13"/>
      <c r="K21" s="53" t="str">
        <f t="array" ref="K21">ctrl_saisie(F21:J21,F21)</f>
        <v>&lt;</v>
      </c>
      <c r="L21" s="97">
        <v>0.5</v>
      </c>
      <c r="M21" s="94"/>
      <c r="N21" s="55" t="str">
        <f t="array" ref="N21">Point_Item(L21,F21,G21,H21,I21,J21)</f>
        <v>Err saisie</v>
      </c>
      <c r="O21" s="56" t="str">
        <f t="array" ref="O21">Pour_Cent_Valide(L21,N21)</f>
        <v>Err saisie</v>
      </c>
      <c r="P21" s="32"/>
      <c r="Q21" s="56">
        <f>IF(F21&lt;&gt;"non",L21,0)</f>
        <v>0.5</v>
      </c>
    </row>
    <row r="22" spans="3:17" ht="36" customHeight="1" x14ac:dyDescent="0.2">
      <c r="C22" s="268" t="s">
        <v>162</v>
      </c>
      <c r="D22" s="269"/>
      <c r="E22" s="269"/>
      <c r="F22" s="269"/>
      <c r="G22" s="269"/>
      <c r="H22" s="269"/>
      <c r="I22" s="269"/>
      <c r="J22" s="269"/>
      <c r="K22" s="259">
        <v>0.05</v>
      </c>
      <c r="L22" s="260">
        <v>0.05</v>
      </c>
      <c r="M22" s="103">
        <f>SUM(L23:L26)</f>
        <v>1</v>
      </c>
      <c r="N22" s="56">
        <f>SUM(N23:N26)</f>
        <v>0</v>
      </c>
      <c r="O22" s="32">
        <f>Somme_Coef(O23:O26,L22)</f>
        <v>0</v>
      </c>
      <c r="P22" s="32">
        <f>Somme_Coef(N23:N26,L22)</f>
        <v>0</v>
      </c>
      <c r="Q22" s="32">
        <f>Somme_Coef(Q23:Q26,L22)</f>
        <v>0.05</v>
      </c>
    </row>
    <row r="23" spans="3:17" ht="35.25" x14ac:dyDescent="0.2">
      <c r="C23" s="255" t="s">
        <v>48</v>
      </c>
      <c r="D23" s="76" t="s">
        <v>268</v>
      </c>
      <c r="E23" s="77" t="s">
        <v>74</v>
      </c>
      <c r="F23" s="146"/>
      <c r="G23" s="21"/>
      <c r="H23" s="22"/>
      <c r="I23" s="22"/>
      <c r="J23" s="23"/>
      <c r="K23" s="53" t="str">
        <f t="array" ref="K23">ctrl_saisie(F23:J23,F23)</f>
        <v>&lt;</v>
      </c>
      <c r="L23" s="97">
        <v>0.3</v>
      </c>
      <c r="M23" s="94"/>
      <c r="N23" s="55" t="str">
        <f t="array" ref="N23">Point_Item(L23,F23,G23,H23,I23,J23)</f>
        <v>Err saisie</v>
      </c>
      <c r="O23" s="56" t="str">
        <f t="array" ref="O23">Pour_Cent_Valide(L23,N23)</f>
        <v>Err saisie</v>
      </c>
      <c r="P23" s="57"/>
      <c r="Q23" s="56">
        <f>IF(F23&lt;&gt;"non",L23,0)</f>
        <v>0.3</v>
      </c>
    </row>
    <row r="24" spans="3:17" ht="317.45" customHeight="1" x14ac:dyDescent="0.2">
      <c r="C24" s="255" t="s">
        <v>49</v>
      </c>
      <c r="D24" s="58" t="s">
        <v>75</v>
      </c>
      <c r="E24" s="78" t="s">
        <v>269</v>
      </c>
      <c r="F24" s="29"/>
      <c r="G24" s="15"/>
      <c r="H24" s="15"/>
      <c r="I24" s="15"/>
      <c r="J24" s="20"/>
      <c r="K24" s="53" t="str">
        <f t="array" ref="K24">ctrl_saisie(F24:J24,F24)</f>
        <v>&lt;</v>
      </c>
      <c r="L24" s="97">
        <v>0.3</v>
      </c>
      <c r="M24" s="94"/>
      <c r="N24" s="55" t="str">
        <f t="array" ref="N24">Point_Item(L24,F24,G24,H24,I24,J24)</f>
        <v>Err saisie</v>
      </c>
      <c r="O24" s="56" t="str">
        <f t="array" ref="O24">Pour_Cent_Valide(L24,N24)</f>
        <v>Err saisie</v>
      </c>
      <c r="P24" s="57"/>
      <c r="Q24" s="56">
        <f>IF(F24&lt;&gt;"non",L24,0)</f>
        <v>0.3</v>
      </c>
    </row>
    <row r="25" spans="3:17" ht="89.25" customHeight="1" x14ac:dyDescent="0.2">
      <c r="C25" s="273" t="s">
        <v>64</v>
      </c>
      <c r="D25" s="79" t="s">
        <v>76</v>
      </c>
      <c r="E25" s="80" t="s">
        <v>77</v>
      </c>
      <c r="F25" s="29"/>
      <c r="G25" s="13"/>
      <c r="H25" s="13"/>
      <c r="I25" s="13"/>
      <c r="J25" s="13"/>
      <c r="K25" s="53" t="str">
        <f t="array" ref="K25">ctrl_saisie(F25:J25,F25)</f>
        <v>&lt;</v>
      </c>
      <c r="L25" s="98">
        <v>0.2</v>
      </c>
      <c r="M25" s="94"/>
      <c r="N25" s="55" t="str">
        <f t="array" ref="N25">Point_Item(L25,F25,G25,H25,I25,J25)</f>
        <v>Err saisie</v>
      </c>
      <c r="O25" s="56" t="str">
        <f t="array" ref="O25">Pour_Cent_Valide(L25,N25)</f>
        <v>Err saisie</v>
      </c>
      <c r="P25" s="32"/>
      <c r="Q25" s="56">
        <f>IF(F25&lt;&gt;"non",L25,0)</f>
        <v>0.2</v>
      </c>
    </row>
    <row r="26" spans="3:17" ht="67.150000000000006" customHeight="1" x14ac:dyDescent="0.2">
      <c r="C26" s="272" t="s">
        <v>68</v>
      </c>
      <c r="D26" s="81" t="s">
        <v>270</v>
      </c>
      <c r="E26" s="82" t="s">
        <v>78</v>
      </c>
      <c r="F26" s="29"/>
      <c r="G26" s="28"/>
      <c r="H26" s="28"/>
      <c r="I26" s="28"/>
      <c r="J26" s="28"/>
      <c r="K26" s="53" t="str">
        <f t="array" ref="K26">ctrl_saisie(F26:J26,F26)</f>
        <v>&lt;</v>
      </c>
      <c r="L26" s="97">
        <v>0.2</v>
      </c>
      <c r="M26" s="94"/>
      <c r="N26" s="55" t="str">
        <f t="array" ref="N26">Point_Item(L26,F26,G26,H26,I26,J26)</f>
        <v>Err saisie</v>
      </c>
      <c r="O26" s="56" t="str">
        <f t="array" ref="O26">Pour_Cent_Valide(L26,N26)</f>
        <v>Err saisie</v>
      </c>
      <c r="P26" s="32"/>
      <c r="Q26" s="56">
        <f>IF(F26&lt;&gt;"non",L26,0)</f>
        <v>0.2</v>
      </c>
    </row>
    <row r="27" spans="3:17" ht="36" customHeight="1" x14ac:dyDescent="0.2">
      <c r="C27" s="371" t="s">
        <v>176</v>
      </c>
      <c r="D27" s="371"/>
      <c r="E27" s="371"/>
      <c r="F27" s="371"/>
      <c r="G27" s="371"/>
      <c r="H27" s="371"/>
      <c r="I27" s="371"/>
      <c r="J27" s="372"/>
      <c r="K27" s="259">
        <v>0.05</v>
      </c>
      <c r="L27" s="270">
        <v>0.05</v>
      </c>
      <c r="M27" s="103">
        <f>SUM(L28:L28)</f>
        <v>1</v>
      </c>
      <c r="N27" s="56">
        <f>SUM(N28:N28)</f>
        <v>0</v>
      </c>
      <c r="O27" s="32">
        <f>Somme_Coef(O28:O28,L27)</f>
        <v>0</v>
      </c>
      <c r="P27" s="32">
        <f>Somme_Coef(N28:N28,L27)</f>
        <v>0</v>
      </c>
      <c r="Q27" s="32">
        <f>Somme_Coef(Q28:Q28,L27)</f>
        <v>0.05</v>
      </c>
    </row>
    <row r="28" spans="3:17" ht="138.75" customHeight="1" x14ac:dyDescent="0.2">
      <c r="C28" s="255" t="s">
        <v>50</v>
      </c>
      <c r="D28" s="63" t="s">
        <v>271</v>
      </c>
      <c r="E28" s="63" t="s">
        <v>272</v>
      </c>
      <c r="F28" s="29"/>
      <c r="G28" s="24"/>
      <c r="H28" s="24"/>
      <c r="I28" s="24"/>
      <c r="J28" s="25"/>
      <c r="K28" s="53" t="str">
        <f t="array" ref="K28">ctrl_saisie(F28:J28,F28)</f>
        <v>&lt;</v>
      </c>
      <c r="L28" s="97">
        <v>1</v>
      </c>
      <c r="M28" s="94"/>
      <c r="N28" s="55" t="str">
        <f t="array" ref="N28">Point_Item(L28,F28,G28,H28,I28,J28)</f>
        <v>Err saisie</v>
      </c>
      <c r="O28" s="56" t="str">
        <f t="array" ref="O28">Pour_Cent_Valide(L28,N28)</f>
        <v>Err saisie</v>
      </c>
      <c r="P28" s="57"/>
      <c r="Q28" s="56">
        <f>IF(F28&lt;&gt;"non",L28,0)</f>
        <v>1</v>
      </c>
    </row>
    <row r="29" spans="3:17" ht="36" customHeight="1" x14ac:dyDescent="0.2">
      <c r="C29" s="373" t="s">
        <v>177</v>
      </c>
      <c r="D29" s="374"/>
      <c r="E29" s="374"/>
      <c r="F29" s="374"/>
      <c r="G29" s="374"/>
      <c r="H29" s="374"/>
      <c r="I29" s="374"/>
      <c r="J29" s="374"/>
      <c r="K29" s="259">
        <v>0.05</v>
      </c>
      <c r="L29" s="270">
        <v>0.05</v>
      </c>
      <c r="M29" s="103">
        <f>SUM(L30:L34)</f>
        <v>1</v>
      </c>
      <c r="N29" s="56">
        <f>SUM(N30:N34)</f>
        <v>0</v>
      </c>
      <c r="O29" s="32">
        <f>Somme_Coef(O34:O34,L29)</f>
        <v>0</v>
      </c>
      <c r="P29" s="32">
        <f>Somme_Coef(N30:N34,L29)</f>
        <v>0</v>
      </c>
      <c r="Q29" s="32">
        <f>Somme_Coef(Q30:Q34,L29)</f>
        <v>0.05</v>
      </c>
    </row>
    <row r="30" spans="3:17" ht="70.5" customHeight="1" x14ac:dyDescent="0.2">
      <c r="C30" s="255" t="s">
        <v>51</v>
      </c>
      <c r="D30" s="63" t="s">
        <v>182</v>
      </c>
      <c r="E30" s="63" t="s">
        <v>186</v>
      </c>
      <c r="F30" s="146"/>
      <c r="G30" s="6"/>
      <c r="H30" s="6"/>
      <c r="I30" s="6"/>
      <c r="J30" s="6"/>
      <c r="K30" s="53" t="str">
        <f t="array" ref="K30">ctrl_saisie(F30:J30,F30)</f>
        <v>&lt;</v>
      </c>
      <c r="L30" s="97">
        <v>0.2</v>
      </c>
      <c r="M30" s="104"/>
      <c r="N30" s="55" t="str">
        <f t="array" ref="N30">Point_Item(L30,F30,G30,H30,I30,J30)</f>
        <v>Err saisie</v>
      </c>
      <c r="O30" s="56" t="str">
        <f t="array" ref="O30">Pour_Cent_Valide(L30,N30)</f>
        <v>Err saisie</v>
      </c>
      <c r="P30" s="57"/>
      <c r="Q30" s="56">
        <f>IF(F30&lt;&gt;"non",L30,0)</f>
        <v>0.2</v>
      </c>
    </row>
    <row r="31" spans="3:17" ht="68.25" customHeight="1" x14ac:dyDescent="0.2">
      <c r="C31" s="255" t="s">
        <v>52</v>
      </c>
      <c r="D31" s="63" t="s">
        <v>183</v>
      </c>
      <c r="E31" s="63" t="s">
        <v>187</v>
      </c>
      <c r="F31" s="146"/>
      <c r="G31" s="6"/>
      <c r="H31" s="6"/>
      <c r="I31" s="6"/>
      <c r="J31" s="6"/>
      <c r="K31" s="53" t="str">
        <f t="array" ref="K31">ctrl_saisie(F31:J31,F31)</f>
        <v>&lt;</v>
      </c>
      <c r="L31" s="97">
        <v>0.2</v>
      </c>
      <c r="M31" s="104"/>
      <c r="N31" s="55" t="str">
        <f t="array" ref="N31">Point_Item(L31,F31,G31,H31,I31,J31)</f>
        <v>Err saisie</v>
      </c>
      <c r="O31" s="56" t="str">
        <f t="array" ref="O31">Pour_Cent_Valide(L31,N31)</f>
        <v>Err saisie</v>
      </c>
      <c r="P31" s="57"/>
      <c r="Q31" s="56">
        <f>IF(F31&lt;&gt;"non",L31,0)</f>
        <v>0.2</v>
      </c>
    </row>
    <row r="32" spans="3:17" ht="68.25" customHeight="1" x14ac:dyDescent="0.2">
      <c r="C32" s="255" t="s">
        <v>132</v>
      </c>
      <c r="D32" s="63" t="s">
        <v>133</v>
      </c>
      <c r="E32" s="63" t="s">
        <v>188</v>
      </c>
      <c r="F32" s="146"/>
      <c r="G32" s="6"/>
      <c r="H32" s="6"/>
      <c r="I32" s="6"/>
      <c r="J32" s="6"/>
      <c r="K32" s="53" t="str">
        <f t="array" ref="K32">ctrl_saisie(F32:J32,F32)</f>
        <v>&lt;</v>
      </c>
      <c r="L32" s="97">
        <v>0.2</v>
      </c>
      <c r="M32" s="104"/>
      <c r="N32" s="55" t="str">
        <f t="array" ref="N32">Point_Item(L32,F32,G32,H32,I32,J32)</f>
        <v>Err saisie</v>
      </c>
      <c r="O32" s="56" t="str">
        <f t="array" ref="O32">Pour_Cent_Valide(L32,N32)</f>
        <v>Err saisie</v>
      </c>
      <c r="P32" s="57"/>
      <c r="Q32" s="56">
        <f>IF(F32&lt;&gt;"non",L32,0)</f>
        <v>0.2</v>
      </c>
    </row>
    <row r="33" spans="3:17" ht="68.25" customHeight="1" x14ac:dyDescent="0.2">
      <c r="C33" s="255" t="s">
        <v>184</v>
      </c>
      <c r="D33" s="63" t="s">
        <v>273</v>
      </c>
      <c r="E33" s="63" t="s">
        <v>189</v>
      </c>
      <c r="F33" s="146"/>
      <c r="G33" s="6"/>
      <c r="H33" s="6"/>
      <c r="I33" s="6"/>
      <c r="J33" s="6"/>
      <c r="K33" s="53" t="str">
        <f t="array" ref="K33">ctrl_saisie(F33:J33,F33)</f>
        <v>&lt;</v>
      </c>
      <c r="L33" s="97">
        <v>0.2</v>
      </c>
      <c r="M33" s="104"/>
      <c r="N33" s="55" t="str">
        <f t="array" ref="N33">Point_Item(L33,F33,G33,H33,I33,J33)</f>
        <v>Err saisie</v>
      </c>
      <c r="O33" s="56" t="str">
        <f t="array" ref="O33">Pour_Cent_Valide(L33,N33)</f>
        <v>Err saisie</v>
      </c>
      <c r="P33" s="57"/>
      <c r="Q33" s="56">
        <f>IF(F33&lt;&gt;"non",L33,0)</f>
        <v>0.2</v>
      </c>
    </row>
    <row r="34" spans="3:17" ht="61.5" customHeight="1" x14ac:dyDescent="0.2">
      <c r="C34" s="255" t="s">
        <v>185</v>
      </c>
      <c r="D34" s="63" t="s">
        <v>274</v>
      </c>
      <c r="E34" s="63" t="s">
        <v>190</v>
      </c>
      <c r="F34" s="146"/>
      <c r="G34" s="6"/>
      <c r="H34" s="6"/>
      <c r="I34" s="6"/>
      <c r="J34" s="6"/>
      <c r="K34" s="53" t="str">
        <f t="array" ref="K34">ctrl_saisie(F34:J34,F34)</f>
        <v>&lt;</v>
      </c>
      <c r="L34" s="97">
        <v>0.2</v>
      </c>
      <c r="M34" s="104"/>
      <c r="N34" s="55" t="str">
        <f t="array" ref="N34">Point_Item(L34,F34,G34,H34,I34,J34)</f>
        <v>Err saisie</v>
      </c>
      <c r="O34" s="56" t="str">
        <f t="array" ref="O34">Pour_Cent_Valide(L34,N34)</f>
        <v>Err saisie</v>
      </c>
      <c r="P34" s="57"/>
      <c r="Q34" s="56">
        <f>IF(F34&lt;&gt;"non",L34,0)</f>
        <v>0.2</v>
      </c>
    </row>
    <row r="35" spans="3:17" ht="36" customHeight="1" x14ac:dyDescent="0.2">
      <c r="C35" s="372" t="s">
        <v>178</v>
      </c>
      <c r="D35" s="375"/>
      <c r="E35" s="375"/>
      <c r="F35" s="375"/>
      <c r="G35" s="375"/>
      <c r="H35" s="375"/>
      <c r="I35" s="375"/>
      <c r="J35" s="375"/>
      <c r="K35" s="259">
        <v>0.2</v>
      </c>
      <c r="L35" s="270">
        <v>0.2</v>
      </c>
      <c r="M35" s="103">
        <f>SUM(L36:L39)</f>
        <v>1</v>
      </c>
      <c r="N35" s="56">
        <f>SUM(N36:N39)</f>
        <v>0</v>
      </c>
      <c r="O35" s="32">
        <f>Somme_Coef(O36:O39,L35)</f>
        <v>0</v>
      </c>
      <c r="P35" s="32">
        <f>Somme_Coef(N36:N39,L35)</f>
        <v>0</v>
      </c>
      <c r="Q35" s="32">
        <f>Somme_Coef(Q36:Q39,L35)</f>
        <v>0.2</v>
      </c>
    </row>
    <row r="36" spans="3:17" ht="35.25" x14ac:dyDescent="0.2">
      <c r="C36" s="255" t="s">
        <v>53</v>
      </c>
      <c r="D36" s="63" t="s">
        <v>194</v>
      </c>
      <c r="E36" s="395" t="s">
        <v>198</v>
      </c>
      <c r="F36" s="146"/>
      <c r="G36" s="6"/>
      <c r="H36" s="6"/>
      <c r="I36" s="6"/>
      <c r="J36" s="6"/>
      <c r="K36" s="53" t="str">
        <f t="array" ref="K36">ctrl_saisie(F36:J36,F36)</f>
        <v>&lt;</v>
      </c>
      <c r="L36" s="97">
        <v>0.25</v>
      </c>
      <c r="M36" s="104"/>
      <c r="N36" s="55" t="str">
        <f t="array" ref="N36">Point_Item(L36,F36,G36,H36,I36,J36)</f>
        <v>Err saisie</v>
      </c>
      <c r="O36" s="56" t="str">
        <f t="array" ref="O36">Pour_Cent_Valide(L36,N36)</f>
        <v>Err saisie</v>
      </c>
      <c r="P36" s="57"/>
      <c r="Q36" s="56">
        <f>IF(F36&lt;&gt;"non",L36,0)</f>
        <v>0.25</v>
      </c>
    </row>
    <row r="37" spans="3:17" ht="70.5" customHeight="1" x14ac:dyDescent="0.2">
      <c r="C37" s="255" t="s">
        <v>54</v>
      </c>
      <c r="D37" s="84" t="s">
        <v>195</v>
      </c>
      <c r="E37" s="396"/>
      <c r="F37" s="146"/>
      <c r="G37" s="6"/>
      <c r="H37" s="6"/>
      <c r="I37" s="6"/>
      <c r="J37" s="6"/>
      <c r="K37" s="53" t="str">
        <f t="array" ref="K37">ctrl_saisie(F37:J37,F37)</f>
        <v>&lt;</v>
      </c>
      <c r="L37" s="97">
        <v>0.25</v>
      </c>
      <c r="M37" s="94"/>
      <c r="N37" s="55" t="str">
        <f t="array" ref="N37">Point_Item(L37,F37,G37,H37,I37,J37)</f>
        <v>Err saisie</v>
      </c>
      <c r="O37" s="56" t="str">
        <f t="array" ref="O37">Pour_Cent_Valide(L37,N37)</f>
        <v>Err saisie</v>
      </c>
      <c r="P37" s="57"/>
      <c r="Q37" s="56">
        <f>IF(F37&lt;&gt;"non",L37,0)</f>
        <v>0.25</v>
      </c>
    </row>
    <row r="38" spans="3:17" ht="70.5" customHeight="1" x14ac:dyDescent="0.2">
      <c r="C38" s="255" t="s">
        <v>79</v>
      </c>
      <c r="D38" s="84" t="s">
        <v>196</v>
      </c>
      <c r="E38" s="396"/>
      <c r="F38" s="146"/>
      <c r="G38" s="6"/>
      <c r="H38" s="6"/>
      <c r="I38" s="6"/>
      <c r="J38" s="6"/>
      <c r="K38" s="53" t="str">
        <f t="array" ref="K38">ctrl_saisie(F38:J38,F38)</f>
        <v>&lt;</v>
      </c>
      <c r="L38" s="97">
        <v>0.25</v>
      </c>
      <c r="M38" s="94"/>
      <c r="N38" s="55" t="str">
        <f t="array" ref="N38">Point_Item(L38,F38,G38,H38,I38,J38)</f>
        <v>Err saisie</v>
      </c>
      <c r="O38" s="56" t="str">
        <f t="array" ref="O38">Pour_Cent_Valide(L38,N38)</f>
        <v>Err saisie</v>
      </c>
      <c r="P38" s="57"/>
      <c r="Q38" s="56">
        <f>IF(F38&lt;&gt;"non",L38,0)</f>
        <v>0.25</v>
      </c>
    </row>
    <row r="39" spans="3:17" ht="70.5" customHeight="1" x14ac:dyDescent="0.2">
      <c r="C39" s="255" t="s">
        <v>80</v>
      </c>
      <c r="D39" s="84" t="s">
        <v>197</v>
      </c>
      <c r="E39" s="397"/>
      <c r="F39" s="146"/>
      <c r="G39" s="6"/>
      <c r="H39" s="6"/>
      <c r="I39" s="6"/>
      <c r="J39" s="6"/>
      <c r="K39" s="53" t="str">
        <f t="array" ref="K39">ctrl_saisie(F39:J39,F39)</f>
        <v>&lt;</v>
      </c>
      <c r="L39" s="97">
        <v>0.25</v>
      </c>
      <c r="M39" s="94"/>
      <c r="N39" s="55" t="str">
        <f t="array" ref="N39">Point_Item(L39,F39,G39,H39,I39,J39)</f>
        <v>Err saisie</v>
      </c>
      <c r="O39" s="56" t="str">
        <f t="array" ref="O39">Pour_Cent_Valide(L39,N39)</f>
        <v>Err saisie</v>
      </c>
      <c r="P39" s="57"/>
      <c r="Q39" s="56">
        <f>IF(F39&lt;&gt;"non",L39,0)</f>
        <v>0.25</v>
      </c>
    </row>
    <row r="40" spans="3:17" ht="36" customHeight="1" x14ac:dyDescent="0.2">
      <c r="C40" s="371" t="s">
        <v>179</v>
      </c>
      <c r="D40" s="371"/>
      <c r="E40" s="371"/>
      <c r="F40" s="371"/>
      <c r="G40" s="371"/>
      <c r="H40" s="371"/>
      <c r="I40" s="371"/>
      <c r="J40" s="372"/>
      <c r="K40" s="259">
        <v>0.2</v>
      </c>
      <c r="L40" s="270">
        <v>0.2</v>
      </c>
      <c r="M40" s="103">
        <f>SUM(L41:L47)</f>
        <v>1</v>
      </c>
      <c r="N40" s="56">
        <f>SUM(N41:N47)</f>
        <v>0</v>
      </c>
      <c r="O40" s="32">
        <f>Somme_Coef(O41:O47,L40)</f>
        <v>0</v>
      </c>
      <c r="P40" s="32">
        <f>Somme_Coef(N41:N47,L40)</f>
        <v>0</v>
      </c>
      <c r="Q40" s="32">
        <f>Somme_Coef(Q41:Q47,L40)</f>
        <v>0.2</v>
      </c>
    </row>
    <row r="41" spans="3:17" ht="69.75" customHeight="1" x14ac:dyDescent="0.2">
      <c r="C41" s="255" t="s">
        <v>23</v>
      </c>
      <c r="D41" s="63" t="s">
        <v>133</v>
      </c>
      <c r="E41" s="63" t="s">
        <v>208</v>
      </c>
      <c r="F41" s="146"/>
      <c r="G41" s="6"/>
      <c r="H41" s="6"/>
      <c r="I41" s="7"/>
      <c r="J41" s="8"/>
      <c r="K41" s="53" t="str">
        <f t="array" ref="K41">ctrl_saisie(F41:J41,F41)</f>
        <v>&lt;</v>
      </c>
      <c r="L41" s="97">
        <v>0.15</v>
      </c>
      <c r="M41" s="104"/>
      <c r="N41" s="55" t="str">
        <f t="array" ref="N41">Point_Item(L41,F41,G41,H41,I41,J41)</f>
        <v>Err saisie</v>
      </c>
      <c r="O41" s="56" t="str">
        <f t="array" ref="O41">Pour_Cent_Valide(L41,N41)</f>
        <v>Err saisie</v>
      </c>
      <c r="P41" s="57"/>
      <c r="Q41" s="56">
        <f t="shared" ref="Q41:Q47" si="0">IF(F41&lt;&gt;"non",L41,0)</f>
        <v>0.15</v>
      </c>
    </row>
    <row r="42" spans="3:17" ht="59.25" customHeight="1" x14ac:dyDescent="0.2">
      <c r="C42" s="255" t="s">
        <v>199</v>
      </c>
      <c r="D42" s="63" t="s">
        <v>200</v>
      </c>
      <c r="E42" s="63" t="s">
        <v>209</v>
      </c>
      <c r="F42" s="139"/>
      <c r="G42" s="6"/>
      <c r="H42" s="6"/>
      <c r="I42" s="7"/>
      <c r="J42" s="8"/>
      <c r="K42" s="53" t="str">
        <f t="array" ref="K42">ctrl_saisie(F42:J42,F42)</f>
        <v>&lt;</v>
      </c>
      <c r="L42" s="97">
        <v>0.2</v>
      </c>
      <c r="M42" s="104"/>
      <c r="N42" s="55" t="str">
        <f t="array" ref="N42">Point_Item(L42,F42,G42,H42,I42,J42)</f>
        <v>Err saisie</v>
      </c>
      <c r="O42" s="56" t="str">
        <f t="array" ref="O42">Pour_Cent_Valide(L42,N42)</f>
        <v>Err saisie</v>
      </c>
      <c r="P42" s="57"/>
      <c r="Q42" s="56">
        <f t="shared" si="0"/>
        <v>0.2</v>
      </c>
    </row>
    <row r="43" spans="3:17" ht="60" customHeight="1" x14ac:dyDescent="0.2">
      <c r="C43" s="255" t="s">
        <v>201</v>
      </c>
      <c r="D43" s="63" t="s">
        <v>202</v>
      </c>
      <c r="E43" s="63" t="s">
        <v>210</v>
      </c>
      <c r="F43" s="139"/>
      <c r="G43" s="6"/>
      <c r="H43" s="6"/>
      <c r="I43" s="7"/>
      <c r="J43" s="8"/>
      <c r="K43" s="53" t="str">
        <f t="array" ref="K43">ctrl_saisie(F43:J43,F43)</f>
        <v>&lt;</v>
      </c>
      <c r="L43" s="97">
        <v>0.2</v>
      </c>
      <c r="M43" s="104"/>
      <c r="N43" s="55" t="str">
        <f t="array" ref="N43">Point_Item(L43,F43,G43,H43,I43,J43)</f>
        <v>Err saisie</v>
      </c>
      <c r="O43" s="56" t="str">
        <f t="array" ref="O43">Pour_Cent_Valide(L43,N43)</f>
        <v>Err saisie</v>
      </c>
      <c r="P43" s="57"/>
      <c r="Q43" s="56">
        <f t="shared" si="0"/>
        <v>0.2</v>
      </c>
    </row>
    <row r="44" spans="3:17" ht="77.25" customHeight="1" x14ac:dyDescent="0.2">
      <c r="C44" s="255" t="s">
        <v>134</v>
      </c>
      <c r="D44" s="63" t="s">
        <v>275</v>
      </c>
      <c r="E44" s="63" t="s">
        <v>211</v>
      </c>
      <c r="F44" s="146"/>
      <c r="G44" s="6"/>
      <c r="H44" s="6"/>
      <c r="I44" s="6"/>
      <c r="J44" s="6"/>
      <c r="K44" s="53" t="str">
        <f t="array" ref="K44">ctrl_saisie(F44:J44,F44)</f>
        <v>&lt;</v>
      </c>
      <c r="L44" s="97">
        <v>0.15</v>
      </c>
      <c r="M44" s="94"/>
      <c r="N44" s="55" t="str">
        <f t="array" ref="N44">Point_Item(L44,F44,G44,H44,I44,J44)</f>
        <v>Err saisie</v>
      </c>
      <c r="O44" s="56" t="str">
        <f t="array" ref="O44">Pour_Cent_Valide(L44,N44)</f>
        <v>Err saisie</v>
      </c>
      <c r="P44" s="57"/>
      <c r="Q44" s="56">
        <f t="shared" si="0"/>
        <v>0.15</v>
      </c>
    </row>
    <row r="45" spans="3:17" ht="65.25" customHeight="1" x14ac:dyDescent="0.2">
      <c r="C45" s="255" t="s">
        <v>135</v>
      </c>
      <c r="D45" s="63" t="s">
        <v>203</v>
      </c>
      <c r="E45" s="63" t="s">
        <v>212</v>
      </c>
      <c r="F45" s="146"/>
      <c r="G45" s="6"/>
      <c r="H45" s="6"/>
      <c r="I45" s="6"/>
      <c r="J45" s="6"/>
      <c r="K45" s="53" t="str">
        <f t="array" ref="K45">ctrl_saisie(F45:J45,F45)</f>
        <v>&lt;</v>
      </c>
      <c r="L45" s="97">
        <v>0.1</v>
      </c>
      <c r="M45" s="94"/>
      <c r="N45" s="55" t="str">
        <f t="array" ref="N45">Point_Item(L45,F45,G45,H45,I45,J45)</f>
        <v>Err saisie</v>
      </c>
      <c r="O45" s="56" t="str">
        <f t="array" ref="O45">Pour_Cent_Valide(L45,N45)</f>
        <v>Err saisie</v>
      </c>
      <c r="P45" s="57"/>
      <c r="Q45" s="56">
        <f t="shared" si="0"/>
        <v>0.1</v>
      </c>
    </row>
    <row r="46" spans="3:17" ht="65.25" customHeight="1" x14ac:dyDescent="0.2">
      <c r="C46" s="255" t="s">
        <v>204</v>
      </c>
      <c r="D46" s="63" t="s">
        <v>205</v>
      </c>
      <c r="E46" s="63" t="s">
        <v>228</v>
      </c>
      <c r="F46" s="146"/>
      <c r="G46" s="6"/>
      <c r="H46" s="6"/>
      <c r="I46" s="6"/>
      <c r="J46" s="6"/>
      <c r="K46" s="53" t="str">
        <f t="array" ref="K46">ctrl_saisie(F46:J46,F46)</f>
        <v>&lt;</v>
      </c>
      <c r="L46" s="97">
        <v>0.1</v>
      </c>
      <c r="M46" s="94"/>
      <c r="N46" s="55" t="str">
        <f t="array" ref="N46">Point_Item(L46,F46,G46,H46,I46,J46)</f>
        <v>Err saisie</v>
      </c>
      <c r="O46" s="56" t="str">
        <f t="array" ref="O46">Pour_Cent_Valide(L46,N46)</f>
        <v>Err saisie</v>
      </c>
      <c r="P46" s="57"/>
      <c r="Q46" s="56">
        <f t="shared" si="0"/>
        <v>0.1</v>
      </c>
    </row>
    <row r="47" spans="3:17" ht="78" customHeight="1" x14ac:dyDescent="0.2">
      <c r="C47" s="255" t="s">
        <v>206</v>
      </c>
      <c r="D47" s="63" t="s">
        <v>207</v>
      </c>
      <c r="E47" s="63" t="s">
        <v>248</v>
      </c>
      <c r="F47" s="146"/>
      <c r="G47" s="6"/>
      <c r="H47" s="6"/>
      <c r="I47" s="6"/>
      <c r="J47" s="6"/>
      <c r="K47" s="53" t="str">
        <f t="array" ref="K47">ctrl_saisie(F47:J47,F47)</f>
        <v>&lt;</v>
      </c>
      <c r="L47" s="97">
        <v>0.1</v>
      </c>
      <c r="M47" s="94"/>
      <c r="N47" s="55" t="str">
        <f t="array" ref="N47">Point_Item(L47,F47,G47,H47,I47,J47)</f>
        <v>Err saisie</v>
      </c>
      <c r="O47" s="56" t="str">
        <f t="array" ref="O47">Pour_Cent_Valide(L47,N47)</f>
        <v>Err saisie</v>
      </c>
      <c r="P47" s="57"/>
      <c r="Q47" s="56">
        <f t="shared" si="0"/>
        <v>0.1</v>
      </c>
    </row>
    <row r="48" spans="3:17" ht="36" customHeight="1" x14ac:dyDescent="0.2">
      <c r="C48" s="373" t="s">
        <v>180</v>
      </c>
      <c r="D48" s="374"/>
      <c r="E48" s="374"/>
      <c r="F48" s="374"/>
      <c r="G48" s="374"/>
      <c r="H48" s="374"/>
      <c r="I48" s="374"/>
      <c r="J48" s="374"/>
      <c r="K48" s="259">
        <v>0.1</v>
      </c>
      <c r="L48" s="270">
        <v>0.1</v>
      </c>
      <c r="M48" s="103">
        <f>SUM(L49:L49)</f>
        <v>1</v>
      </c>
      <c r="N48" s="56">
        <f>SUM(N49:N49)</f>
        <v>0</v>
      </c>
      <c r="O48" s="32">
        <f>Somme_Coef(O49:O49,L48)</f>
        <v>0</v>
      </c>
      <c r="P48" s="32">
        <f>Somme_Coef(N49:N49,L48)</f>
        <v>0</v>
      </c>
      <c r="Q48" s="32">
        <f>Somme_Coef(Q49:Q49,L48)</f>
        <v>0.1</v>
      </c>
    </row>
    <row r="49" spans="3:17" ht="105" customHeight="1" x14ac:dyDescent="0.2">
      <c r="C49" s="255" t="s">
        <v>65</v>
      </c>
      <c r="D49" s="63" t="s">
        <v>276</v>
      </c>
      <c r="E49" s="63" t="s">
        <v>249</v>
      </c>
      <c r="F49" s="29"/>
      <c r="G49" s="24"/>
      <c r="H49" s="24"/>
      <c r="I49" s="24"/>
      <c r="J49" s="24"/>
      <c r="K49" s="53" t="str">
        <f t="array" ref="K49">ctrl_saisie(F49:J49,F49)</f>
        <v>&lt;</v>
      </c>
      <c r="L49" s="97">
        <v>1</v>
      </c>
      <c r="M49" s="104"/>
      <c r="N49" s="55" t="str">
        <f t="array" ref="N49">Point_Item(L49,F49,G49,H49,I49,J49)</f>
        <v>Err saisie</v>
      </c>
      <c r="O49" s="56" t="str">
        <f t="array" ref="O49">Pour_Cent_Valide(L49,N49)</f>
        <v>Err saisie</v>
      </c>
      <c r="P49" s="57"/>
      <c r="Q49" s="56">
        <f>IF(F49&lt;&gt;"non",L49,0)</f>
        <v>1</v>
      </c>
    </row>
    <row r="50" spans="3:17" ht="38.25" customHeight="1" x14ac:dyDescent="0.2">
      <c r="C50" s="373" t="s">
        <v>191</v>
      </c>
      <c r="D50" s="374"/>
      <c r="E50" s="374"/>
      <c r="F50" s="374"/>
      <c r="G50" s="374"/>
      <c r="H50" s="374"/>
      <c r="I50" s="374"/>
      <c r="J50" s="374"/>
      <c r="K50" s="259">
        <v>0.05</v>
      </c>
      <c r="L50" s="270">
        <v>0.05</v>
      </c>
      <c r="M50" s="103">
        <f>SUM(L51:L51)</f>
        <v>1</v>
      </c>
      <c r="N50" s="56">
        <f>SUM(N51:N51)</f>
        <v>0</v>
      </c>
      <c r="O50" s="32">
        <f>Somme_Coef(O51:O51,L50)</f>
        <v>0</v>
      </c>
      <c r="P50" s="32">
        <f>Somme_Coef(N51:N51,L50)</f>
        <v>0</v>
      </c>
      <c r="Q50" s="32">
        <f>Somme_Coef(Q51:Q51,L50)</f>
        <v>0.05</v>
      </c>
    </row>
    <row r="51" spans="3:17" ht="101.25" customHeight="1" x14ac:dyDescent="0.2">
      <c r="C51" s="255" t="s">
        <v>69</v>
      </c>
      <c r="D51" s="63" t="s">
        <v>277</v>
      </c>
      <c r="E51" s="63" t="s">
        <v>250</v>
      </c>
      <c r="F51" s="29"/>
      <c r="G51" s="24"/>
      <c r="H51" s="24"/>
      <c r="I51" s="24"/>
      <c r="J51" s="24"/>
      <c r="K51" s="53" t="str">
        <f t="array" ref="K51">ctrl_saisie(F51:J51,F51)</f>
        <v>&lt;</v>
      </c>
      <c r="L51" s="97">
        <v>1</v>
      </c>
      <c r="M51" s="104"/>
      <c r="N51" s="55" t="str">
        <f t="array" ref="N51">Point_Item(L51,F51,G51,H51,I51,J51)</f>
        <v>Err saisie</v>
      </c>
      <c r="O51" s="56" t="str">
        <f t="array" ref="O51">Pour_Cent_Valide(L51,N51)</f>
        <v>Err saisie</v>
      </c>
      <c r="P51" s="57"/>
      <c r="Q51" s="56">
        <f>IF(F51&lt;&gt;"non",L51,0)</f>
        <v>1</v>
      </c>
    </row>
    <row r="52" spans="3:17" ht="40.5" customHeight="1" x14ac:dyDescent="0.2">
      <c r="C52" s="373" t="s">
        <v>192</v>
      </c>
      <c r="D52" s="374"/>
      <c r="E52" s="374"/>
      <c r="F52" s="374"/>
      <c r="G52" s="374"/>
      <c r="H52" s="374"/>
      <c r="I52" s="374"/>
      <c r="J52" s="374"/>
      <c r="K52" s="259">
        <v>0.1</v>
      </c>
      <c r="L52" s="271">
        <v>0.1</v>
      </c>
      <c r="M52" s="103">
        <f>SUM(L53:L59)</f>
        <v>1.0000000000000002</v>
      </c>
      <c r="N52" s="56">
        <f>SUM(N53:N59)</f>
        <v>0</v>
      </c>
      <c r="O52" s="32">
        <f>Somme_Coef(O56:O59,L52)</f>
        <v>0</v>
      </c>
      <c r="P52" s="32">
        <f>Somme_Coef(N53:N59,L52)</f>
        <v>0</v>
      </c>
      <c r="Q52" s="32">
        <f>Somme_Coef(Q53:Q59,L52)</f>
        <v>0.10000000000000003</v>
      </c>
    </row>
    <row r="53" spans="3:17" ht="68.25" customHeight="1" x14ac:dyDescent="0.2">
      <c r="C53" s="255" t="s">
        <v>70</v>
      </c>
      <c r="D53" s="147" t="s">
        <v>213</v>
      </c>
      <c r="E53" s="63" t="s">
        <v>215</v>
      </c>
      <c r="F53" s="29"/>
      <c r="G53" s="24"/>
      <c r="H53" s="24"/>
      <c r="I53" s="24"/>
      <c r="J53" s="24"/>
      <c r="K53" s="53" t="str">
        <f t="array" ref="K53">ctrl_saisie(F53:J53,F53)</f>
        <v>&lt;</v>
      </c>
      <c r="L53" s="97">
        <v>0.1</v>
      </c>
      <c r="M53" s="104"/>
      <c r="N53" s="55" t="str">
        <f t="array" ref="N53">Point_Item(L53,F53,G53,H53,I53,J53)</f>
        <v>Err saisie</v>
      </c>
      <c r="O53" s="56" t="str">
        <f t="array" ref="O53">Pour_Cent_Valide(L53,N53)</f>
        <v>Err saisie</v>
      </c>
      <c r="P53" s="57"/>
      <c r="Q53" s="56">
        <f t="shared" ref="Q53:Q59" si="1">IF(F53&lt;&gt;"non",L53,0)</f>
        <v>0.1</v>
      </c>
    </row>
    <row r="54" spans="3:17" ht="56.25" customHeight="1" x14ac:dyDescent="0.2">
      <c r="C54" s="255" t="s">
        <v>72</v>
      </c>
      <c r="D54" s="63" t="s">
        <v>136</v>
      </c>
      <c r="E54" s="63" t="s">
        <v>214</v>
      </c>
      <c r="F54" s="29"/>
      <c r="G54" s="24"/>
      <c r="H54" s="24"/>
      <c r="I54" s="24"/>
      <c r="J54" s="24"/>
      <c r="K54" s="53" t="str">
        <f t="array" ref="K54">ctrl_saisie(F54:J54,F54)</f>
        <v>&lt;</v>
      </c>
      <c r="L54" s="97">
        <v>0.1</v>
      </c>
      <c r="M54" s="94"/>
      <c r="N54" s="55" t="str">
        <f t="array" ref="N54">Point_Item(L54,F54,G54,H54,I54,J54)</f>
        <v>Err saisie</v>
      </c>
      <c r="O54" s="56" t="str">
        <f t="array" ref="O54">Pour_Cent_Valide(L54,N54)</f>
        <v>Err saisie</v>
      </c>
      <c r="P54" s="57"/>
      <c r="Q54" s="56">
        <f t="shared" si="1"/>
        <v>0.1</v>
      </c>
    </row>
    <row r="55" spans="3:17" ht="57.75" customHeight="1" x14ac:dyDescent="0.2">
      <c r="C55" s="255" t="s">
        <v>216</v>
      </c>
      <c r="D55" s="147" t="s">
        <v>133</v>
      </c>
      <c r="E55" s="63" t="s">
        <v>217</v>
      </c>
      <c r="F55" s="29"/>
      <c r="G55" s="24"/>
      <c r="H55" s="24"/>
      <c r="I55" s="24"/>
      <c r="J55" s="24"/>
      <c r="K55" s="53" t="str">
        <f t="array" ref="K55">ctrl_saisie(F55:J55,F55)</f>
        <v>&lt;</v>
      </c>
      <c r="L55" s="97">
        <v>0.2</v>
      </c>
      <c r="M55" s="94"/>
      <c r="N55" s="55" t="str">
        <f t="array" ref="N55">Point_Item(L55,F55,G55,H55,I55,J55)</f>
        <v>Err saisie</v>
      </c>
      <c r="O55" s="56" t="str">
        <f t="array" ref="O55">Pour_Cent_Valide(L55,N55)</f>
        <v>Err saisie</v>
      </c>
      <c r="P55" s="57"/>
      <c r="Q55" s="56">
        <f t="shared" si="1"/>
        <v>0.2</v>
      </c>
    </row>
    <row r="56" spans="3:17" ht="74.25" customHeight="1" x14ac:dyDescent="0.2">
      <c r="C56" s="255" t="s">
        <v>218</v>
      </c>
      <c r="D56" s="148" t="s">
        <v>219</v>
      </c>
      <c r="E56" s="63" t="s">
        <v>220</v>
      </c>
      <c r="F56" s="29"/>
      <c r="G56" s="24"/>
      <c r="H56" s="24"/>
      <c r="I56" s="24"/>
      <c r="J56" s="24"/>
      <c r="K56" s="53" t="str">
        <f t="array" ref="K56">ctrl_saisie(F56:J56,F56)</f>
        <v>&lt;</v>
      </c>
      <c r="L56" s="97">
        <v>0.2</v>
      </c>
      <c r="M56" s="104"/>
      <c r="N56" s="55" t="str">
        <f t="array" ref="N56">Point_Item(L56,F56,G56,H56,I56,J56)</f>
        <v>Err saisie</v>
      </c>
      <c r="O56" s="56" t="str">
        <f t="array" ref="O56">Pour_Cent_Valide(L56,N56)</f>
        <v>Err saisie</v>
      </c>
      <c r="P56" s="57"/>
      <c r="Q56" s="56">
        <f t="shared" si="1"/>
        <v>0.2</v>
      </c>
    </row>
    <row r="57" spans="3:17" ht="74.25" customHeight="1" x14ac:dyDescent="0.2">
      <c r="C57" s="255" t="s">
        <v>221</v>
      </c>
      <c r="D57" s="148" t="s">
        <v>222</v>
      </c>
      <c r="E57" s="63" t="s">
        <v>223</v>
      </c>
      <c r="F57" s="29"/>
      <c r="G57" s="24"/>
      <c r="H57" s="24"/>
      <c r="I57" s="24"/>
      <c r="J57" s="24"/>
      <c r="K57" s="53" t="str">
        <f t="array" ref="K57">ctrl_saisie(F57:J57,F57)</f>
        <v>&lt;</v>
      </c>
      <c r="L57" s="97">
        <v>0.15</v>
      </c>
      <c r="M57" s="94"/>
      <c r="N57" s="55" t="str">
        <f t="array" ref="N57">Point_Item(L57,F57,G57,H57,I57,J57)</f>
        <v>Err saisie</v>
      </c>
      <c r="O57" s="56" t="str">
        <f t="array" ref="O57">Pour_Cent_Valide(L57,N57)</f>
        <v>Err saisie</v>
      </c>
      <c r="P57" s="57"/>
      <c r="Q57" s="56">
        <f t="shared" si="1"/>
        <v>0.15</v>
      </c>
    </row>
    <row r="58" spans="3:17" ht="74.25" customHeight="1" x14ac:dyDescent="0.2">
      <c r="C58" s="255" t="s">
        <v>224</v>
      </c>
      <c r="D58" s="148" t="s">
        <v>225</v>
      </c>
      <c r="E58" s="63" t="s">
        <v>226</v>
      </c>
      <c r="F58" s="29"/>
      <c r="G58" s="24"/>
      <c r="H58" s="24"/>
      <c r="I58" s="24"/>
      <c r="J58" s="24"/>
      <c r="K58" s="53" t="str">
        <f t="array" ref="K58">ctrl_saisie(F58:J58,F58)</f>
        <v>&lt;</v>
      </c>
      <c r="L58" s="97">
        <v>0.15</v>
      </c>
      <c r="M58" s="104"/>
      <c r="N58" s="55" t="str">
        <f t="array" ref="N58">Point_Item(L58,F58,G58,H58,I58,J58)</f>
        <v>Err saisie</v>
      </c>
      <c r="O58" s="56" t="str">
        <f t="array" ref="O58">Pour_Cent_Valide(L58,N58)</f>
        <v>Err saisie</v>
      </c>
      <c r="P58" s="57"/>
      <c r="Q58" s="56">
        <f t="shared" si="1"/>
        <v>0.15</v>
      </c>
    </row>
    <row r="59" spans="3:17" ht="73.5" customHeight="1" x14ac:dyDescent="0.2">
      <c r="C59" s="255" t="s">
        <v>227</v>
      </c>
      <c r="D59" s="90" t="s">
        <v>251</v>
      </c>
      <c r="E59" s="63" t="s">
        <v>228</v>
      </c>
      <c r="F59" s="29"/>
      <c r="G59" s="24"/>
      <c r="H59" s="24"/>
      <c r="I59" s="24"/>
      <c r="J59" s="24"/>
      <c r="K59" s="53" t="str">
        <f t="array" ref="K59">ctrl_saisie(F59:J59,F59)</f>
        <v>&lt;</v>
      </c>
      <c r="L59" s="97">
        <v>0.1</v>
      </c>
      <c r="M59" s="94"/>
      <c r="N59" s="55" t="str">
        <f t="array" ref="N59">Point_Item(L59,F59,G59,H59,I59,J59)</f>
        <v>Err saisie</v>
      </c>
      <c r="O59" s="56" t="str">
        <f t="array" ref="O59">Pour_Cent_Valide(L59,N59)</f>
        <v>Err saisie</v>
      </c>
      <c r="P59" s="57"/>
      <c r="Q59" s="56">
        <f t="shared" si="1"/>
        <v>0.1</v>
      </c>
    </row>
    <row r="60" spans="3:17" ht="41.25" customHeight="1" x14ac:dyDescent="0.2">
      <c r="C60" s="371" t="s">
        <v>164</v>
      </c>
      <c r="D60" s="371"/>
      <c r="E60" s="371"/>
      <c r="F60" s="371"/>
      <c r="G60" s="371"/>
      <c r="H60" s="371"/>
      <c r="I60" s="371"/>
      <c r="J60" s="372"/>
      <c r="K60" s="259">
        <v>0.05</v>
      </c>
      <c r="L60" s="270">
        <v>0.05</v>
      </c>
      <c r="M60" s="103">
        <f>SUM(L61:L64)</f>
        <v>1</v>
      </c>
      <c r="N60" s="56">
        <f>SUM(N61:N64)</f>
        <v>0</v>
      </c>
      <c r="O60" s="32">
        <f>Somme_Coef(O61:O64,L60)</f>
        <v>0</v>
      </c>
      <c r="P60" s="32">
        <f>Somme_Coef(N61:N64,L60)</f>
        <v>0</v>
      </c>
      <c r="Q60" s="32">
        <f>Somme_Coef(Q61:Q64,L60)</f>
        <v>0.05</v>
      </c>
    </row>
    <row r="61" spans="3:17" ht="74.25" customHeight="1" x14ac:dyDescent="0.2">
      <c r="C61" s="255" t="s">
        <v>165</v>
      </c>
      <c r="D61" s="63" t="s">
        <v>151</v>
      </c>
      <c r="E61" s="63" t="s">
        <v>172</v>
      </c>
      <c r="F61" s="146"/>
      <c r="G61" s="6"/>
      <c r="H61" s="6"/>
      <c r="I61" s="7"/>
      <c r="J61" s="8"/>
      <c r="K61" s="53" t="str">
        <f t="array" ref="K61">ctrl_saisie(F61:J61,F61)</f>
        <v>&lt;</v>
      </c>
      <c r="L61" s="97">
        <v>0.25</v>
      </c>
      <c r="M61" s="104"/>
      <c r="N61" s="55" t="str">
        <f t="array" ref="N61">Point_Item(L61,F61,G61,H61,I61,J61)</f>
        <v>Err saisie</v>
      </c>
      <c r="O61" s="56" t="str">
        <f t="array" ref="O61">Pour_Cent_Valide(L61,N61)</f>
        <v>Err saisie</v>
      </c>
      <c r="P61" s="57"/>
      <c r="Q61" s="56">
        <f>IF(F61&lt;&gt;"non",L61,0)</f>
        <v>0.25</v>
      </c>
    </row>
    <row r="62" spans="3:17" ht="73.5" customHeight="1" x14ac:dyDescent="0.2">
      <c r="C62" s="255" t="s">
        <v>166</v>
      </c>
      <c r="D62" s="63" t="s">
        <v>152</v>
      </c>
      <c r="E62" s="63" t="s">
        <v>170</v>
      </c>
      <c r="F62" s="139"/>
      <c r="G62" s="6"/>
      <c r="H62" s="6"/>
      <c r="I62" s="7"/>
      <c r="J62" s="8"/>
      <c r="K62" s="53" t="str">
        <f t="array" ref="K62">ctrl_saisie(F62:J62,F62)</f>
        <v>&lt;</v>
      </c>
      <c r="L62" s="97">
        <v>0.25</v>
      </c>
      <c r="M62" s="104"/>
      <c r="N62" s="55" t="str">
        <f t="array" ref="N62">Point_Item(L62,F62,G62,H62,I62,J62)</f>
        <v>Err saisie</v>
      </c>
      <c r="O62" s="56" t="str">
        <f t="array" ref="O62">Pour_Cent_Valide(L62,N62)</f>
        <v>Err saisie</v>
      </c>
      <c r="P62" s="57"/>
      <c r="Q62" s="56">
        <f>IF(F62&lt;&gt;"non",L62,0)</f>
        <v>0.25</v>
      </c>
    </row>
    <row r="63" spans="3:17" ht="73.5" customHeight="1" x14ac:dyDescent="0.2">
      <c r="C63" s="255" t="s">
        <v>167</v>
      </c>
      <c r="D63" s="63" t="s">
        <v>153</v>
      </c>
      <c r="E63" s="63" t="s">
        <v>171</v>
      </c>
      <c r="F63" s="139"/>
      <c r="G63" s="6"/>
      <c r="H63" s="6"/>
      <c r="I63" s="7"/>
      <c r="J63" s="8"/>
      <c r="K63" s="53" t="str">
        <f t="array" ref="K63">ctrl_saisie(F63:J63,F63)</f>
        <v>&lt;</v>
      </c>
      <c r="L63" s="97">
        <v>0.25</v>
      </c>
      <c r="M63" s="104"/>
      <c r="N63" s="55" t="str">
        <f t="array" ref="N63">Point_Item(L63,F63,G63,H63,I63,J63)</f>
        <v>Err saisie</v>
      </c>
      <c r="O63" s="56" t="str">
        <f t="array" ref="O63">Pour_Cent_Valide(L63,N63)</f>
        <v>Err saisie</v>
      </c>
      <c r="P63" s="57"/>
      <c r="Q63" s="56">
        <f>IF(F63&lt;&gt;"non",L63,0)</f>
        <v>0.25</v>
      </c>
    </row>
    <row r="64" spans="3:17" ht="73.5" customHeight="1" x14ac:dyDescent="0.2">
      <c r="C64" s="255" t="s">
        <v>168</v>
      </c>
      <c r="D64" s="63" t="s">
        <v>169</v>
      </c>
      <c r="E64" s="63" t="s">
        <v>173</v>
      </c>
      <c r="F64" s="146"/>
      <c r="G64" s="6"/>
      <c r="H64" s="6"/>
      <c r="I64" s="6"/>
      <c r="J64" s="6"/>
      <c r="K64" s="53" t="str">
        <f t="array" ref="K64">ctrl_saisie(F64:J64,F64)</f>
        <v>&lt;</v>
      </c>
      <c r="L64" s="97">
        <v>0.25</v>
      </c>
      <c r="M64" s="94"/>
      <c r="N64" s="55" t="str">
        <f t="array" ref="N64">Point_Item(L64,F64,G64,H64,I64,J64)</f>
        <v>Err saisie</v>
      </c>
      <c r="O64" s="56" t="str">
        <f t="array" ref="O64">Pour_Cent_Valide(L64,N64)</f>
        <v>Err saisie</v>
      </c>
      <c r="P64" s="57"/>
      <c r="Q64" s="56">
        <f>IF(F64&lt;&gt;"non",L64,0)</f>
        <v>0.25</v>
      </c>
    </row>
    <row r="65" spans="2:17" ht="40.5" customHeight="1" x14ac:dyDescent="0.2">
      <c r="C65" s="373" t="s">
        <v>193</v>
      </c>
      <c r="D65" s="374"/>
      <c r="E65" s="374"/>
      <c r="F65" s="374"/>
      <c r="G65" s="374"/>
      <c r="H65" s="374"/>
      <c r="I65" s="374"/>
      <c r="J65" s="374"/>
      <c r="K65" s="259">
        <v>0.05</v>
      </c>
      <c r="L65" s="271">
        <v>0.05</v>
      </c>
      <c r="M65" s="103">
        <f>SUM(L66)</f>
        <v>1</v>
      </c>
      <c r="N65" s="56">
        <f>SUM(N66)</f>
        <v>0</v>
      </c>
      <c r="O65" s="32">
        <f>Somme_Coef(O66,L65)</f>
        <v>0</v>
      </c>
      <c r="P65" s="32">
        <f>Somme_Coef(N66,L65)</f>
        <v>0</v>
      </c>
      <c r="Q65" s="32">
        <f>Somme_Coef(Q66,L65)</f>
        <v>0.05</v>
      </c>
    </row>
    <row r="66" spans="2:17" ht="135" customHeight="1" x14ac:dyDescent="0.2">
      <c r="C66" s="256" t="s">
        <v>71</v>
      </c>
      <c r="D66" s="83" t="s">
        <v>279</v>
      </c>
      <c r="E66" s="83" t="s">
        <v>278</v>
      </c>
      <c r="F66" s="29"/>
      <c r="G66" s="26"/>
      <c r="H66" s="26"/>
      <c r="I66" s="26"/>
      <c r="J66" s="26"/>
      <c r="K66" s="53" t="str">
        <f t="array" ref="K66">ctrl_saisie(F66:J66,F66)</f>
        <v>&lt;</v>
      </c>
      <c r="L66" s="97">
        <v>1</v>
      </c>
      <c r="M66" s="94"/>
      <c r="N66" s="55" t="str">
        <f t="array" ref="N66">Point_Item(L66,F66,G66,H66,I66,J66)</f>
        <v>Err saisie</v>
      </c>
      <c r="O66" s="56" t="str">
        <f t="array" ref="O66">Pour_Cent_Valide(L66,N66)</f>
        <v>Err saisie</v>
      </c>
      <c r="P66" s="57"/>
      <c r="Q66" s="56">
        <f>IF(F66&lt;&gt;"non",L66,0)</f>
        <v>1</v>
      </c>
    </row>
    <row r="67" spans="2:17" ht="36.75" customHeight="1" thickBot="1" x14ac:dyDescent="0.25">
      <c r="C67" s="311" t="s">
        <v>115</v>
      </c>
      <c r="D67" s="312"/>
      <c r="E67" s="312"/>
      <c r="F67" s="312"/>
      <c r="G67" s="312"/>
      <c r="H67" s="312"/>
      <c r="I67" s="312"/>
      <c r="J67" s="312"/>
      <c r="K67" s="313"/>
      <c r="M67" s="99"/>
      <c r="N67" s="130" t="s">
        <v>109</v>
      </c>
      <c r="O67" s="32" t="s">
        <v>110</v>
      </c>
    </row>
    <row r="68" spans="2:17" ht="53.1" customHeight="1" thickBot="1" x14ac:dyDescent="0.35">
      <c r="C68" s="129"/>
      <c r="D68" s="36"/>
      <c r="E68" s="37" t="s">
        <v>8</v>
      </c>
      <c r="F68" s="36"/>
      <c r="G68" s="349">
        <f>Q68</f>
        <v>1.0000000000000002</v>
      </c>
      <c r="H68" s="349"/>
      <c r="I68" s="349"/>
      <c r="J68" s="349"/>
      <c r="K68" s="38"/>
      <c r="L68" s="100">
        <f>SUM(L65,L60,L52,L50,L48,L40,L35,L29,L27,L22,L18,L15)</f>
        <v>1.0000000000000002</v>
      </c>
      <c r="M68" s="99"/>
      <c r="N68" s="131">
        <f>COUNTIF(N15:N66,"Err saisie")</f>
        <v>40</v>
      </c>
      <c r="O68" s="100">
        <f>SUM(O65,O52,O50,O48,O40,O35,O29,O27,O22,O18,O15)</f>
        <v>0</v>
      </c>
      <c r="P68" s="136" t="str">
        <f>Proposition_Note(P15:P67,O68,N68,N69)</f>
        <v>Err saisie</v>
      </c>
      <c r="Q68" s="140">
        <f>SUM(Q15,Q18,Q22,Q27,Q29,Q35,Q40,Q48,Q50,Q52,Q60,Q65)</f>
        <v>1.0000000000000002</v>
      </c>
    </row>
    <row r="69" spans="2:17" ht="16.5" customHeight="1" thickBot="1" x14ac:dyDescent="0.35">
      <c r="C69" s="36"/>
      <c r="D69" s="36"/>
      <c r="F69" s="36"/>
      <c r="G69" s="352"/>
      <c r="H69" s="352"/>
      <c r="I69" s="316"/>
      <c r="J69" s="316"/>
      <c r="K69" s="38"/>
      <c r="M69" s="99"/>
      <c r="N69" s="359">
        <f>+COUNTIF(N15:N66,"Eval incomp")</f>
        <v>0</v>
      </c>
    </row>
    <row r="70" spans="2:17" ht="53.1" customHeight="1" thickBot="1" x14ac:dyDescent="0.35">
      <c r="C70" s="36"/>
      <c r="D70" s="36"/>
      <c r="E70" s="37" t="s">
        <v>97</v>
      </c>
      <c r="F70" s="36"/>
      <c r="G70" s="344" t="str">
        <f>P68</f>
        <v>Err saisie</v>
      </c>
      <c r="H70" s="345"/>
      <c r="I70" s="314" t="s">
        <v>9</v>
      </c>
      <c r="J70" s="315"/>
      <c r="K70" s="38"/>
      <c r="L70" s="128"/>
      <c r="M70" s="99"/>
      <c r="N70" s="360"/>
      <c r="P70" s="135" t="str">
        <f t="array" ref="P70">Proposition_Jury(P68,G72)</f>
        <v>Err saisie</v>
      </c>
    </row>
    <row r="71" spans="2:17" ht="18" customHeight="1" thickBot="1" x14ac:dyDescent="0.35">
      <c r="C71" s="36"/>
      <c r="D71" s="36"/>
      <c r="E71" s="40"/>
      <c r="F71" s="36"/>
      <c r="G71" s="41"/>
      <c r="H71" s="42"/>
      <c r="I71" s="42"/>
      <c r="J71" s="42"/>
      <c r="K71" s="38"/>
      <c r="M71" s="99"/>
    </row>
    <row r="72" spans="2:17" ht="53.1" customHeight="1" thickBot="1" x14ac:dyDescent="0.35">
      <c r="C72" s="36"/>
      <c r="D72" s="36"/>
      <c r="E72" s="37" t="s">
        <v>98</v>
      </c>
      <c r="F72" s="36"/>
      <c r="G72" s="342"/>
      <c r="H72" s="343"/>
      <c r="I72" s="317" t="s">
        <v>9</v>
      </c>
      <c r="J72" s="318"/>
      <c r="K72" s="38"/>
      <c r="M72" s="99"/>
    </row>
    <row r="73" spans="2:17" ht="21.75" customHeight="1" x14ac:dyDescent="0.2">
      <c r="C73" s="36"/>
      <c r="D73" s="36"/>
      <c r="E73" s="85"/>
      <c r="F73" s="36"/>
      <c r="G73" s="141"/>
      <c r="H73" s="141"/>
      <c r="I73" s="142"/>
      <c r="J73" s="142"/>
    </row>
    <row r="74" spans="2:17" ht="7.5" customHeight="1" x14ac:dyDescent="0.2">
      <c r="C74" s="36"/>
      <c r="D74" s="36"/>
      <c r="E74" s="46"/>
      <c r="F74" s="86"/>
      <c r="G74" s="16"/>
      <c r="H74" s="16"/>
      <c r="I74" s="87"/>
      <c r="J74" s="87"/>
      <c r="K74" s="65"/>
    </row>
    <row r="75" spans="2:17" ht="51" customHeight="1" x14ac:dyDescent="0.2">
      <c r="C75" s="401" t="s">
        <v>27</v>
      </c>
      <c r="D75" s="402"/>
      <c r="E75" s="402"/>
      <c r="F75" s="402"/>
      <c r="G75" s="402"/>
      <c r="H75" s="402"/>
      <c r="I75" s="402"/>
      <c r="J75" s="403"/>
    </row>
    <row r="76" spans="2:17" ht="20.100000000000001" customHeight="1" thickBot="1" x14ac:dyDescent="0.25">
      <c r="B76" s="65"/>
      <c r="C76" s="404" t="s">
        <v>10</v>
      </c>
      <c r="D76" s="405"/>
      <c r="E76" s="405"/>
      <c r="F76" s="405"/>
      <c r="G76" s="405"/>
      <c r="H76" s="405"/>
      <c r="I76" s="405"/>
      <c r="J76" s="406"/>
      <c r="K76" s="65"/>
    </row>
    <row r="77" spans="2:17" ht="60" customHeight="1" thickBot="1" x14ac:dyDescent="0.25">
      <c r="C77" s="386"/>
      <c r="D77" s="387"/>
      <c r="E77" s="387"/>
      <c r="F77" s="387"/>
      <c r="G77" s="387"/>
      <c r="H77" s="387"/>
      <c r="I77" s="387"/>
      <c r="J77" s="388"/>
    </row>
    <row r="78" spans="2:17" ht="15.75" thickBot="1" x14ac:dyDescent="0.25">
      <c r="C78" s="68"/>
      <c r="D78" s="68"/>
      <c r="E78" s="68"/>
      <c r="F78" s="69"/>
      <c r="G78" s="68"/>
      <c r="H78" s="68"/>
      <c r="I78" s="68"/>
      <c r="J78" s="68"/>
    </row>
    <row r="79" spans="2:17" ht="30" customHeight="1" x14ac:dyDescent="0.2">
      <c r="C79" s="337" t="s">
        <v>11</v>
      </c>
      <c r="D79" s="389"/>
      <c r="E79" s="50" t="s">
        <v>12</v>
      </c>
      <c r="F79" s="51"/>
      <c r="G79" s="323" t="s">
        <v>13</v>
      </c>
      <c r="H79" s="324"/>
      <c r="I79" s="324"/>
      <c r="J79" s="325"/>
    </row>
    <row r="80" spans="2:17" ht="30" customHeight="1" thickBot="1" x14ac:dyDescent="0.25">
      <c r="C80" s="390"/>
      <c r="D80" s="391"/>
      <c r="E80" s="1"/>
      <c r="F80" s="54"/>
      <c r="G80" s="392">
        <f>D9</f>
        <v>0</v>
      </c>
      <c r="H80" s="393"/>
      <c r="I80" s="393"/>
      <c r="J80" s="394"/>
    </row>
    <row r="81" spans="3:10" ht="30" customHeight="1" x14ac:dyDescent="0.2">
      <c r="C81" s="398"/>
      <c r="D81" s="399"/>
      <c r="E81" s="2"/>
      <c r="F81" s="54"/>
      <c r="G81" s="321"/>
      <c r="H81" s="322"/>
      <c r="I81" s="322"/>
      <c r="J81" s="322"/>
    </row>
    <row r="82" spans="3:10" ht="30" customHeight="1" x14ac:dyDescent="0.2">
      <c r="C82" s="309"/>
      <c r="D82" s="400"/>
      <c r="E82" s="88"/>
      <c r="F82" s="52"/>
      <c r="G82" s="52"/>
      <c r="H82" s="52"/>
      <c r="I82" s="52"/>
      <c r="J82" s="52"/>
    </row>
    <row r="83" spans="3:10" ht="30" customHeight="1" thickBot="1" x14ac:dyDescent="0.25">
      <c r="C83" s="305"/>
      <c r="D83" s="385"/>
      <c r="E83" s="89"/>
      <c r="F83" s="52"/>
      <c r="G83" s="52"/>
      <c r="H83" s="52"/>
      <c r="I83" s="52"/>
      <c r="J83" s="52"/>
    </row>
  </sheetData>
  <sheetProtection selectLockedCells="1"/>
  <mergeCells count="44">
    <mergeCell ref="C60:J60"/>
    <mergeCell ref="E36:E39"/>
    <mergeCell ref="C81:D81"/>
    <mergeCell ref="G81:J81"/>
    <mergeCell ref="C82:D82"/>
    <mergeCell ref="I70:J70"/>
    <mergeCell ref="G72:H72"/>
    <mergeCell ref="I72:J72"/>
    <mergeCell ref="C75:J75"/>
    <mergeCell ref="C76:J76"/>
    <mergeCell ref="C83:D83"/>
    <mergeCell ref="C77:J77"/>
    <mergeCell ref="C79:D79"/>
    <mergeCell ref="G79:J79"/>
    <mergeCell ref="C80:D80"/>
    <mergeCell ref="G80:J80"/>
    <mergeCell ref="B8:C8"/>
    <mergeCell ref="B3:D3"/>
    <mergeCell ref="B4:C4"/>
    <mergeCell ref="B5:C5"/>
    <mergeCell ref="B6:C6"/>
    <mergeCell ref="B7:C7"/>
    <mergeCell ref="B9:C9"/>
    <mergeCell ref="B10:C10"/>
    <mergeCell ref="C12:D12"/>
    <mergeCell ref="F12:J12"/>
    <mergeCell ref="C13:D14"/>
    <mergeCell ref="E13:E14"/>
    <mergeCell ref="N69:N70"/>
    <mergeCell ref="G70:H70"/>
    <mergeCell ref="C15:J15"/>
    <mergeCell ref="C18:J18"/>
    <mergeCell ref="C27:J27"/>
    <mergeCell ref="C29:J29"/>
    <mergeCell ref="C40:J40"/>
    <mergeCell ref="C35:J35"/>
    <mergeCell ref="C50:J50"/>
    <mergeCell ref="C52:J52"/>
    <mergeCell ref="C67:K67"/>
    <mergeCell ref="G69:H69"/>
    <mergeCell ref="I69:J69"/>
    <mergeCell ref="C48:J48"/>
    <mergeCell ref="C65:J65"/>
    <mergeCell ref="G68:J68"/>
  </mergeCells>
  <conditionalFormatting sqref="F56 F28 F59">
    <cfRule type="containsText" dxfId="136" priority="137" operator="containsText" text="Non">
      <formula>NOT(ISERROR(SEARCH("Non",F28)))</formula>
    </cfRule>
  </conditionalFormatting>
  <conditionalFormatting sqref="K28">
    <cfRule type="containsText" dxfId="135" priority="70" operator="containsText" text="?">
      <formula>NOT(ISERROR(SEARCH("?",K28)))</formula>
    </cfRule>
  </conditionalFormatting>
  <conditionalFormatting sqref="K55">
    <cfRule type="containsText" dxfId="134" priority="69" operator="containsText" text="?">
      <formula>NOT(ISERROR(SEARCH("?",K55)))</formula>
    </cfRule>
  </conditionalFormatting>
  <conditionalFormatting sqref="K56">
    <cfRule type="containsText" dxfId="133" priority="68" operator="containsText" text="?">
      <formula>NOT(ISERROR(SEARCH("?",K56)))</formula>
    </cfRule>
  </conditionalFormatting>
  <conditionalFormatting sqref="K59">
    <cfRule type="containsText" dxfId="132" priority="67" operator="containsText" text="?">
      <formula>NOT(ISERROR(SEARCH("?",K59)))</formula>
    </cfRule>
  </conditionalFormatting>
  <conditionalFormatting sqref="K66">
    <cfRule type="containsText" dxfId="131" priority="66" operator="containsText" text="?">
      <formula>NOT(ISERROR(SEARCH("?",K66)))</formula>
    </cfRule>
  </conditionalFormatting>
  <conditionalFormatting sqref="F66">
    <cfRule type="containsText" dxfId="130" priority="64" operator="containsText" text="Non">
      <formula>NOT(ISERROR(SEARCH("Non",F66)))</formula>
    </cfRule>
    <cfRule type="colorScale" priority="65">
      <colorScale>
        <cfvo type="min"/>
        <cfvo type="percentile" val="50"/>
        <cfvo type="max"/>
        <color rgb="FFF8696B"/>
        <color rgb="FFFFEB84"/>
        <color rgb="FF63BE7B"/>
      </colorScale>
    </cfRule>
  </conditionalFormatting>
  <conditionalFormatting sqref="H28">
    <cfRule type="containsText" dxfId="129" priority="141" operator="containsText" text="!">
      <formula>NOT(ISERROR(SEARCH("!",H28)))</formula>
    </cfRule>
  </conditionalFormatting>
  <conditionalFormatting sqref="F13">
    <cfRule type="containsText" dxfId="128" priority="139" operator="containsText" text="Non">
      <formula>NOT(ISERROR(SEARCH("Non",F13)))</formula>
    </cfRule>
    <cfRule type="colorScale" priority="140">
      <colorScale>
        <cfvo type="min"/>
        <cfvo type="percentile" val="50"/>
        <cfvo type="max"/>
        <color rgb="FFF8696B"/>
        <color rgb="FFFFEB84"/>
        <color rgb="FF63BE7B"/>
      </colorScale>
    </cfRule>
  </conditionalFormatting>
  <conditionalFormatting sqref="F42:F43">
    <cfRule type="containsText" dxfId="127" priority="134" operator="containsText" text="Non">
      <formula>NOT(ISERROR(SEARCH("Non",F42)))</formula>
    </cfRule>
    <cfRule type="colorScale" priority="135">
      <colorScale>
        <cfvo type="min"/>
        <cfvo type="percentile" val="50"/>
        <cfvo type="max"/>
        <color rgb="FFF8696B"/>
        <color rgb="FFFFEB84"/>
        <color rgb="FF63BE7B"/>
      </colorScale>
    </cfRule>
  </conditionalFormatting>
  <conditionalFormatting sqref="K16:K17">
    <cfRule type="containsText" dxfId="126" priority="130" operator="containsText" text="?">
      <formula>NOT(ISERROR(SEARCH("?",K16)))</formula>
    </cfRule>
  </conditionalFormatting>
  <conditionalFormatting sqref="K19:K21">
    <cfRule type="containsText" dxfId="125" priority="129" operator="containsText" text="?">
      <formula>NOT(ISERROR(SEARCH("?",K19)))</formula>
    </cfRule>
  </conditionalFormatting>
  <conditionalFormatting sqref="K23:K26">
    <cfRule type="containsText" dxfId="124" priority="128" operator="containsText" text="?">
      <formula>NOT(ISERROR(SEARCH("?",K23)))</formula>
    </cfRule>
  </conditionalFormatting>
  <conditionalFormatting sqref="K34">
    <cfRule type="containsText" dxfId="123" priority="127" operator="containsText" text="?">
      <formula>NOT(ISERROR(SEARCH("?",K34)))</formula>
    </cfRule>
  </conditionalFormatting>
  <conditionalFormatting sqref="K36:K39">
    <cfRule type="containsText" dxfId="122" priority="126" operator="containsText" text="?">
      <formula>NOT(ISERROR(SEARCH("?",K36)))</formula>
    </cfRule>
  </conditionalFormatting>
  <conditionalFormatting sqref="K41:K43 K47">
    <cfRule type="containsText" dxfId="121" priority="125" operator="containsText" text="?">
      <formula>NOT(ISERROR(SEARCH("?",K41)))</formula>
    </cfRule>
  </conditionalFormatting>
  <conditionalFormatting sqref="G68:J68">
    <cfRule type="cellIs" dxfId="120" priority="122" operator="lessThan">
      <formula>0.6</formula>
    </cfRule>
    <cfRule type="cellIs" dxfId="119" priority="123" operator="greaterThanOrEqual">
      <formula>0.6</formula>
    </cfRule>
  </conditionalFormatting>
  <conditionalFormatting sqref="F56 F59">
    <cfRule type="containsText" dxfId="118" priority="144" operator="containsText" text="Non">
      <formula>NOT(ISERROR(SEARCH("Non",F56)))</formula>
    </cfRule>
    <cfRule type="colorScale" priority="145">
      <colorScale>
        <cfvo type="min"/>
        <cfvo type="percentile" val="50"/>
        <cfvo type="max"/>
        <color rgb="FFF8696B"/>
        <color rgb="FFFFEB84"/>
        <color rgb="FF63BE7B"/>
      </colorScale>
    </cfRule>
  </conditionalFormatting>
  <conditionalFormatting sqref="F34">
    <cfRule type="containsText" dxfId="117" priority="146" operator="containsText" text="Non">
      <formula>NOT(ISERROR(SEARCH("Non",F34)))</formula>
    </cfRule>
    <cfRule type="colorScale" priority="147">
      <colorScale>
        <cfvo type="min"/>
        <cfvo type="percentile" val="50"/>
        <cfvo type="max"/>
        <color rgb="FFF8696B"/>
        <color rgb="FFFFEB84"/>
        <color rgb="FF63BE7B"/>
      </colorScale>
    </cfRule>
  </conditionalFormatting>
  <conditionalFormatting sqref="K30">
    <cfRule type="containsText" dxfId="116" priority="93" operator="containsText" text="?">
      <formula>NOT(ISERROR(SEARCH("?",K30)))</formula>
    </cfRule>
  </conditionalFormatting>
  <conditionalFormatting sqref="F30">
    <cfRule type="containsText" dxfId="115" priority="95" operator="containsText" text="Non">
      <formula>NOT(ISERROR(SEARCH("Non",F30)))</formula>
    </cfRule>
    <cfRule type="colorScale" priority="96">
      <colorScale>
        <cfvo type="min"/>
        <cfvo type="percentile" val="50"/>
        <cfvo type="max"/>
        <color rgb="FFF8696B"/>
        <color rgb="FFFFEB84"/>
        <color rgb="FF63BE7B"/>
      </colorScale>
    </cfRule>
  </conditionalFormatting>
  <conditionalFormatting sqref="K31">
    <cfRule type="containsText" dxfId="114" priority="89" operator="containsText" text="?">
      <formula>NOT(ISERROR(SEARCH("?",K31)))</formula>
    </cfRule>
  </conditionalFormatting>
  <conditionalFormatting sqref="K49">
    <cfRule type="containsText" dxfId="113" priority="85" operator="containsText" text="?">
      <formula>NOT(ISERROR(SEARCH("?",K49)))</formula>
    </cfRule>
  </conditionalFormatting>
  <conditionalFormatting sqref="F31">
    <cfRule type="containsText" dxfId="112" priority="91" operator="containsText" text="Non">
      <formula>NOT(ISERROR(SEARCH("Non",F31)))</formula>
    </cfRule>
    <cfRule type="colorScale" priority="92">
      <colorScale>
        <cfvo type="min"/>
        <cfvo type="percentile" val="50"/>
        <cfvo type="max"/>
        <color rgb="FFF8696B"/>
        <color rgb="FFFFEB84"/>
        <color rgb="FF63BE7B"/>
      </colorScale>
    </cfRule>
  </conditionalFormatting>
  <conditionalFormatting sqref="K51">
    <cfRule type="containsText" dxfId="111" priority="75" operator="containsText" text="?">
      <formula>NOT(ISERROR(SEARCH("?",K51)))</formula>
    </cfRule>
  </conditionalFormatting>
  <conditionalFormatting sqref="K53:K54">
    <cfRule type="containsText" dxfId="110" priority="71" operator="containsText" text="?">
      <formula>NOT(ISERROR(SEARCH("?",K53)))</formula>
    </cfRule>
  </conditionalFormatting>
  <conditionalFormatting sqref="F53:F55">
    <cfRule type="containsText" dxfId="109" priority="73" operator="containsText" text="Non">
      <formula>NOT(ISERROR(SEARCH("Non",F53)))</formula>
    </cfRule>
    <cfRule type="colorScale" priority="74">
      <colorScale>
        <cfvo type="min"/>
        <cfvo type="percentile" val="50"/>
        <cfvo type="max"/>
        <color rgb="FFF8696B"/>
        <color rgb="FFFFEB84"/>
        <color rgb="FF63BE7B"/>
      </colorScale>
    </cfRule>
  </conditionalFormatting>
  <conditionalFormatting sqref="F26">
    <cfRule type="containsText" dxfId="108" priority="61" operator="containsText" text="Non">
      <formula>NOT(ISERROR(SEARCH("Non",F26)))</formula>
    </cfRule>
    <cfRule type="colorScale" priority="62">
      <colorScale>
        <cfvo type="min"/>
        <cfvo type="percentile" val="50"/>
        <cfvo type="max"/>
        <color rgb="FFF8696B"/>
        <color rgb="FFFFEB84"/>
        <color rgb="FF63BE7B"/>
      </colorScale>
    </cfRule>
  </conditionalFormatting>
  <conditionalFormatting sqref="F25">
    <cfRule type="containsText" dxfId="107" priority="58" operator="containsText" text="Non">
      <formula>NOT(ISERROR(SEARCH("Non",F25)))</formula>
    </cfRule>
    <cfRule type="colorScale" priority="59">
      <colorScale>
        <cfvo type="min"/>
        <cfvo type="percentile" val="50"/>
        <cfvo type="max"/>
        <color rgb="FFF8696B"/>
        <color rgb="FFFFEB84"/>
        <color rgb="FF63BE7B"/>
      </colorScale>
    </cfRule>
  </conditionalFormatting>
  <conditionalFormatting sqref="F21">
    <cfRule type="containsText" dxfId="106" priority="55" operator="containsText" text="Non">
      <formula>NOT(ISERROR(SEARCH("Non",F21)))</formula>
    </cfRule>
    <cfRule type="colorScale" priority="56">
      <colorScale>
        <cfvo type="min"/>
        <cfvo type="percentile" val="50"/>
        <cfvo type="max"/>
        <color rgb="FFF8696B"/>
        <color rgb="FFFFEB84"/>
        <color rgb="FF63BE7B"/>
      </colorScale>
    </cfRule>
  </conditionalFormatting>
  <conditionalFormatting sqref="F20">
    <cfRule type="containsText" dxfId="105" priority="52" operator="containsText" text="Non">
      <formula>NOT(ISERROR(SEARCH("Non",F20)))</formula>
    </cfRule>
    <cfRule type="colorScale" priority="53">
      <colorScale>
        <cfvo type="min"/>
        <cfvo type="percentile" val="50"/>
        <cfvo type="max"/>
        <color rgb="FFF8696B"/>
        <color rgb="FFFFEB84"/>
        <color rgb="FF63BE7B"/>
      </colorScale>
    </cfRule>
  </conditionalFormatting>
  <conditionalFormatting sqref="F19">
    <cfRule type="containsText" dxfId="104" priority="49" operator="containsText" text="Non">
      <formula>NOT(ISERROR(SEARCH("Non",F19)))</formula>
    </cfRule>
    <cfRule type="colorScale" priority="50">
      <colorScale>
        <cfvo type="min"/>
        <cfvo type="percentile" val="50"/>
        <cfvo type="max"/>
        <color rgb="FFF8696B"/>
        <color rgb="FFFFEB84"/>
        <color rgb="FF63BE7B"/>
      </colorScale>
    </cfRule>
  </conditionalFormatting>
  <conditionalFormatting sqref="F17">
    <cfRule type="containsText" dxfId="103" priority="46" operator="containsText" text="Non">
      <formula>NOT(ISERROR(SEARCH("Non",F17)))</formula>
    </cfRule>
    <cfRule type="colorScale" priority="47">
      <colorScale>
        <cfvo type="min"/>
        <cfvo type="percentile" val="50"/>
        <cfvo type="max"/>
        <color rgb="FFF8696B"/>
        <color rgb="FFFFEB84"/>
        <color rgb="FF63BE7B"/>
      </colorScale>
    </cfRule>
  </conditionalFormatting>
  <conditionalFormatting sqref="F16">
    <cfRule type="containsText" dxfId="102" priority="43" operator="containsText" text="Non">
      <formula>NOT(ISERROR(SEARCH("Non",F16)))</formula>
    </cfRule>
    <cfRule type="colorScale" priority="44">
      <colorScale>
        <cfvo type="min"/>
        <cfvo type="percentile" val="50"/>
        <cfvo type="max"/>
        <color rgb="FFF8696B"/>
        <color rgb="FFFFEB84"/>
        <color rgb="FF63BE7B"/>
      </colorScale>
    </cfRule>
  </conditionalFormatting>
  <conditionalFormatting sqref="F24">
    <cfRule type="containsText" dxfId="101" priority="40" operator="containsText" text="Non">
      <formula>NOT(ISERROR(SEARCH("Non",F24)))</formula>
    </cfRule>
    <cfRule type="colorScale" priority="41">
      <colorScale>
        <cfvo type="min"/>
        <cfvo type="percentile" val="50"/>
        <cfvo type="max"/>
        <color rgb="FFF8696B"/>
        <color rgb="FFFFEB84"/>
        <color rgb="FF63BE7B"/>
      </colorScale>
    </cfRule>
  </conditionalFormatting>
  <conditionalFormatting sqref="F23">
    <cfRule type="containsText" dxfId="100" priority="37" operator="containsText" text="Non">
      <formula>NOT(ISERROR(SEARCH("Non",F23)))</formula>
    </cfRule>
    <cfRule type="colorScale" priority="38">
      <colorScale>
        <cfvo type="min"/>
        <cfvo type="percentile" val="50"/>
        <cfvo type="max"/>
        <color rgb="FFF8696B"/>
        <color rgb="FFFFEB84"/>
        <color rgb="FF63BE7B"/>
      </colorScale>
    </cfRule>
  </conditionalFormatting>
  <conditionalFormatting sqref="F41">
    <cfRule type="containsText" dxfId="99" priority="34" operator="containsText" text="Non">
      <formula>NOT(ISERROR(SEARCH("Non",F41)))</formula>
    </cfRule>
    <cfRule type="colorScale" priority="35">
      <colorScale>
        <cfvo type="min"/>
        <cfvo type="percentile" val="50"/>
        <cfvo type="max"/>
        <color rgb="FFF8696B"/>
        <color rgb="FFFFEB84"/>
        <color rgb="FF63BE7B"/>
      </colorScale>
    </cfRule>
  </conditionalFormatting>
  <conditionalFormatting sqref="F47">
    <cfRule type="containsText" dxfId="98" priority="31" operator="containsText" text="Non">
      <formula>NOT(ISERROR(SEARCH("Non",F47)))</formula>
    </cfRule>
    <cfRule type="colorScale" priority="32">
      <colorScale>
        <cfvo type="min"/>
        <cfvo type="percentile" val="50"/>
        <cfvo type="max"/>
        <color rgb="FFF8696B"/>
        <color rgb="FFFFEB84"/>
        <color rgb="FF63BE7B"/>
      </colorScale>
    </cfRule>
  </conditionalFormatting>
  <conditionalFormatting sqref="F28">
    <cfRule type="containsText" dxfId="97" priority="150" operator="containsText" text="Non">
      <formula>NOT(ISERROR(SEARCH("Non",F28)))</formula>
    </cfRule>
    <cfRule type="colorScale" priority="151">
      <colorScale>
        <cfvo type="min"/>
        <cfvo type="percentile" val="50"/>
        <cfvo type="max"/>
        <color rgb="FFF8696B"/>
        <color rgb="FFFFEB84"/>
        <color rgb="FF63BE7B"/>
      </colorScale>
    </cfRule>
  </conditionalFormatting>
  <conditionalFormatting sqref="F62:F63">
    <cfRule type="containsText" dxfId="96" priority="28" operator="containsText" text="Non">
      <formula>NOT(ISERROR(SEARCH("Non",F62)))</formula>
    </cfRule>
    <cfRule type="colorScale" priority="29">
      <colorScale>
        <cfvo type="min"/>
        <cfvo type="percentile" val="50"/>
        <cfvo type="max"/>
        <color rgb="FFF8696B"/>
        <color rgb="FFFFEB84"/>
        <color rgb="FF63BE7B"/>
      </colorScale>
    </cfRule>
  </conditionalFormatting>
  <conditionalFormatting sqref="K61:K64">
    <cfRule type="containsText" dxfId="95" priority="27" operator="containsText" text="?">
      <formula>NOT(ISERROR(SEARCH("?",K61)))</formula>
    </cfRule>
  </conditionalFormatting>
  <conditionalFormatting sqref="F61">
    <cfRule type="containsText" dxfId="94" priority="25" operator="containsText" text="Non">
      <formula>NOT(ISERROR(SEARCH("Non",F61)))</formula>
    </cfRule>
    <cfRule type="colorScale" priority="26">
      <colorScale>
        <cfvo type="min"/>
        <cfvo type="percentile" val="50"/>
        <cfvo type="max"/>
        <color rgb="FFF8696B"/>
        <color rgb="FFFFEB84"/>
        <color rgb="FF63BE7B"/>
      </colorScale>
    </cfRule>
  </conditionalFormatting>
  <conditionalFormatting sqref="F64">
    <cfRule type="containsText" dxfId="93" priority="23" operator="containsText" text="Non">
      <formula>NOT(ISERROR(SEARCH("Non",F64)))</formula>
    </cfRule>
    <cfRule type="colorScale" priority="24">
      <colorScale>
        <cfvo type="min"/>
        <cfvo type="percentile" val="50"/>
        <cfvo type="max"/>
        <color rgb="FFF8696B"/>
        <color rgb="FFFFEB84"/>
        <color rgb="FF63BE7B"/>
      </colorScale>
    </cfRule>
  </conditionalFormatting>
  <conditionalFormatting sqref="K32">
    <cfRule type="containsText" dxfId="92" priority="20" operator="containsText" text="?">
      <formula>NOT(ISERROR(SEARCH("?",K32)))</formula>
    </cfRule>
  </conditionalFormatting>
  <conditionalFormatting sqref="F32">
    <cfRule type="containsText" dxfId="91" priority="21" operator="containsText" text="Non">
      <formula>NOT(ISERROR(SEARCH("Non",F32)))</formula>
    </cfRule>
    <cfRule type="colorScale" priority="22">
      <colorScale>
        <cfvo type="min"/>
        <cfvo type="percentile" val="50"/>
        <cfvo type="max"/>
        <color rgb="FFF8696B"/>
        <color rgb="FFFFEB84"/>
        <color rgb="FF63BE7B"/>
      </colorScale>
    </cfRule>
  </conditionalFormatting>
  <conditionalFormatting sqref="K33">
    <cfRule type="containsText" dxfId="90" priority="17" operator="containsText" text="?">
      <formula>NOT(ISERROR(SEARCH("?",K33)))</formula>
    </cfRule>
  </conditionalFormatting>
  <conditionalFormatting sqref="F33">
    <cfRule type="containsText" dxfId="89" priority="18" operator="containsText" text="Non">
      <formula>NOT(ISERROR(SEARCH("Non",F33)))</formula>
    </cfRule>
    <cfRule type="colorScale" priority="19">
      <colorScale>
        <cfvo type="min"/>
        <cfvo type="percentile" val="50"/>
        <cfvo type="max"/>
        <color rgb="FFF8696B"/>
        <color rgb="FFFFEB84"/>
        <color rgb="FF63BE7B"/>
      </colorScale>
    </cfRule>
  </conditionalFormatting>
  <conditionalFormatting sqref="F36:F39">
    <cfRule type="containsText" dxfId="88" priority="152" operator="containsText" text="Non">
      <formula>NOT(ISERROR(SEARCH("Non",F36)))</formula>
    </cfRule>
    <cfRule type="colorScale" priority="153">
      <colorScale>
        <cfvo type="min"/>
        <cfvo type="percentile" val="50"/>
        <cfvo type="max"/>
        <color rgb="FFF8696B"/>
        <color rgb="FFFFEB84"/>
        <color rgb="FF63BE7B"/>
      </colorScale>
    </cfRule>
  </conditionalFormatting>
  <conditionalFormatting sqref="K44">
    <cfRule type="containsText" dxfId="87" priority="16" operator="containsText" text="?">
      <formula>NOT(ISERROR(SEARCH("?",K44)))</formula>
    </cfRule>
  </conditionalFormatting>
  <conditionalFormatting sqref="F44">
    <cfRule type="containsText" dxfId="86" priority="14" operator="containsText" text="Non">
      <formula>NOT(ISERROR(SEARCH("Non",F44)))</formula>
    </cfRule>
    <cfRule type="colorScale" priority="15">
      <colorScale>
        <cfvo type="min"/>
        <cfvo type="percentile" val="50"/>
        <cfvo type="max"/>
        <color rgb="FFF8696B"/>
        <color rgb="FFFFEB84"/>
        <color rgb="FF63BE7B"/>
      </colorScale>
    </cfRule>
  </conditionalFormatting>
  <conditionalFormatting sqref="K45">
    <cfRule type="containsText" dxfId="85" priority="13" operator="containsText" text="?">
      <formula>NOT(ISERROR(SEARCH("?",K45)))</formula>
    </cfRule>
  </conditionalFormatting>
  <conditionalFormatting sqref="F45">
    <cfRule type="containsText" dxfId="84" priority="11" operator="containsText" text="Non">
      <formula>NOT(ISERROR(SEARCH("Non",F45)))</formula>
    </cfRule>
    <cfRule type="colorScale" priority="12">
      <colorScale>
        <cfvo type="min"/>
        <cfvo type="percentile" val="50"/>
        <cfvo type="max"/>
        <color rgb="FFF8696B"/>
        <color rgb="FFFFEB84"/>
        <color rgb="FF63BE7B"/>
      </colorScale>
    </cfRule>
  </conditionalFormatting>
  <conditionalFormatting sqref="K46">
    <cfRule type="containsText" dxfId="83" priority="10" operator="containsText" text="?">
      <formula>NOT(ISERROR(SEARCH("?",K46)))</formula>
    </cfRule>
  </conditionalFormatting>
  <conditionalFormatting sqref="F46">
    <cfRule type="containsText" dxfId="82" priority="8" operator="containsText" text="Non">
      <formula>NOT(ISERROR(SEARCH("Non",F46)))</formula>
    </cfRule>
    <cfRule type="colorScale" priority="9">
      <colorScale>
        <cfvo type="min"/>
        <cfvo type="percentile" val="50"/>
        <cfvo type="max"/>
        <color rgb="FFF8696B"/>
        <color rgb="FFFFEB84"/>
        <color rgb="FF63BE7B"/>
      </colorScale>
    </cfRule>
  </conditionalFormatting>
  <conditionalFormatting sqref="F49">
    <cfRule type="containsText" dxfId="81" priority="154" operator="containsText" text="Non">
      <formula>NOT(ISERROR(SEARCH("Non",F49)))</formula>
    </cfRule>
    <cfRule type="colorScale" priority="155">
      <colorScale>
        <cfvo type="min"/>
        <cfvo type="percentile" val="50"/>
        <cfvo type="max"/>
        <color rgb="FFF8696B"/>
        <color rgb="FFFFEB84"/>
        <color rgb="FF63BE7B"/>
      </colorScale>
    </cfRule>
  </conditionalFormatting>
  <conditionalFormatting sqref="F51">
    <cfRule type="containsText" dxfId="80" priority="156" operator="containsText" text="Non">
      <formula>NOT(ISERROR(SEARCH("Non",F51)))</formula>
    </cfRule>
    <cfRule type="colorScale" priority="157">
      <colorScale>
        <cfvo type="min"/>
        <cfvo type="percentile" val="50"/>
        <cfvo type="max"/>
        <color rgb="FFF8696B"/>
        <color rgb="FFFFEB84"/>
        <color rgb="FF63BE7B"/>
      </colorScale>
    </cfRule>
  </conditionalFormatting>
  <conditionalFormatting sqref="F58">
    <cfRule type="containsText" dxfId="79" priority="5" operator="containsText" text="Non">
      <formula>NOT(ISERROR(SEARCH("Non",F58)))</formula>
    </cfRule>
  </conditionalFormatting>
  <conditionalFormatting sqref="K57">
    <cfRule type="containsText" dxfId="78" priority="2" operator="containsText" text="?">
      <formula>NOT(ISERROR(SEARCH("?",K57)))</formula>
    </cfRule>
  </conditionalFormatting>
  <conditionalFormatting sqref="K58">
    <cfRule type="containsText" dxfId="77" priority="1" operator="containsText" text="?">
      <formula>NOT(ISERROR(SEARCH("?",K58)))</formula>
    </cfRule>
  </conditionalFormatting>
  <conditionalFormatting sqref="F58">
    <cfRule type="containsText" dxfId="76" priority="6" operator="containsText" text="Non">
      <formula>NOT(ISERROR(SEARCH("Non",F58)))</formula>
    </cfRule>
    <cfRule type="colorScale" priority="7">
      <colorScale>
        <cfvo type="min"/>
        <cfvo type="percentile" val="50"/>
        <cfvo type="max"/>
        <color rgb="FFF8696B"/>
        <color rgb="FFFFEB84"/>
        <color rgb="FF63BE7B"/>
      </colorScale>
    </cfRule>
  </conditionalFormatting>
  <conditionalFormatting sqref="F57">
    <cfRule type="containsText" dxfId="75" priority="3" operator="containsText" text="Non">
      <formula>NOT(ISERROR(SEARCH("Non",F57)))</formula>
    </cfRule>
    <cfRule type="colorScale" priority="4">
      <colorScale>
        <cfvo type="min"/>
        <cfvo type="percentile" val="50"/>
        <cfvo type="max"/>
        <color rgb="FFF8696B"/>
        <color rgb="FFFFEB84"/>
        <color rgb="FF63BE7B"/>
      </colorScale>
    </cfRule>
  </conditionalFormatting>
  <dataValidations count="2">
    <dataValidation type="custom" allowBlank="1" showInputMessage="1" showErrorMessage="1" errorTitle="Notation non validée" error="Veuillez impérativement évaluer toutes les compétences" sqref="G72:H72" xr:uid="{00000000-0002-0000-0300-000000000000}">
      <formula1>G70&lt;&gt;"Incomplet"</formula1>
    </dataValidation>
    <dataValidation type="list" allowBlank="1" showInputMessage="1" showErrorMessage="1" sqref="F28 F19:F21 F51 F61:F64 F23:F26 F36:F39 F49 F66 F16:F17 F30:F34 F41:F47 F53:F59" xr:uid="{00000000-0002-0000-0300-000001000000}">
      <formula1>"non"</formula1>
    </dataValidation>
  </dataValidations>
  <pageMargins left="1.4960629921259843" right="0.70866141732283472" top="0" bottom="0" header="0.31496062992125984" footer="0.31496062992125984"/>
  <pageSetup paperSize="9" scale="17" orientation="portrait" horizontalDpi="300" verticalDpi="300" r:id="rId1"/>
  <drawing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rgb="FF00D3DE"/>
  </sheetPr>
  <dimension ref="B1:U83"/>
  <sheetViews>
    <sheetView topLeftCell="A82" zoomScale="70" zoomScaleNormal="70" zoomScaleSheetLayoutView="90" workbookViewId="0">
      <selection activeCell="C12" sqref="C12:D12"/>
    </sheetView>
  </sheetViews>
  <sheetFormatPr baseColWidth="10" defaultColWidth="11" defaultRowHeight="15" x14ac:dyDescent="0.2"/>
  <cols>
    <col min="1" max="1" width="9.125" style="34" customWidth="1"/>
    <col min="2" max="2" width="11.375" style="34" customWidth="1"/>
    <col min="3" max="3" width="10.125" style="34" customWidth="1"/>
    <col min="4" max="4" width="53.5" style="34" customWidth="1"/>
    <col min="5" max="5" width="60.75" style="34" customWidth="1"/>
    <col min="6" max="6" width="10.125" style="34" customWidth="1"/>
    <col min="7" max="10" width="13.625" style="34" customWidth="1"/>
    <col min="11" max="11" width="6.75" style="34" customWidth="1"/>
    <col min="12" max="12" width="11.125" style="92" customWidth="1"/>
    <col min="13" max="13" width="9.5" style="92" hidden="1" customWidth="1"/>
    <col min="14" max="14" width="10.875" style="32" hidden="1" customWidth="1"/>
    <col min="15" max="15" width="9.875" style="32" hidden="1" customWidth="1"/>
    <col min="16" max="16" width="12.125" style="33" hidden="1" customWidth="1"/>
    <col min="17" max="17" width="17" style="34" hidden="1" customWidth="1"/>
    <col min="18" max="16384" width="11" style="34"/>
  </cols>
  <sheetData>
    <row r="1" spans="2:21" ht="131.25" customHeight="1" x14ac:dyDescent="0.2"/>
    <row r="2" spans="2:21" ht="67.900000000000006" customHeight="1" thickBot="1" x14ac:dyDescent="0.25"/>
    <row r="3" spans="2:21" ht="30" customHeight="1" x14ac:dyDescent="0.2">
      <c r="B3" s="337" t="s">
        <v>0</v>
      </c>
      <c r="C3" s="338"/>
      <c r="D3" s="384"/>
      <c r="E3" s="65"/>
    </row>
    <row r="4" spans="2:21" ht="30" customHeight="1" x14ac:dyDescent="0.2">
      <c r="B4" s="355" t="s">
        <v>30</v>
      </c>
      <c r="C4" s="356"/>
      <c r="D4" s="31">
        <f>Academie</f>
        <v>0</v>
      </c>
      <c r="E4" s="65"/>
    </row>
    <row r="5" spans="2:21" ht="30" customHeight="1" x14ac:dyDescent="0.2">
      <c r="B5" s="340" t="s">
        <v>1</v>
      </c>
      <c r="C5" s="341"/>
      <c r="D5" s="5">
        <f>Etablissement</f>
        <v>0</v>
      </c>
    </row>
    <row r="6" spans="2:21" ht="30" customHeight="1" x14ac:dyDescent="0.2">
      <c r="B6" s="340" t="s">
        <v>2</v>
      </c>
      <c r="C6" s="341"/>
      <c r="D6" s="5">
        <f>Base_de_données!E1</f>
        <v>0</v>
      </c>
    </row>
    <row r="7" spans="2:21" ht="30" customHeight="1" x14ac:dyDescent="0.2">
      <c r="B7" s="340" t="s">
        <v>3</v>
      </c>
      <c r="C7" s="341"/>
      <c r="D7" s="3" t="s">
        <v>111</v>
      </c>
    </row>
    <row r="8" spans="2:21" ht="30" customHeight="1" x14ac:dyDescent="0.2">
      <c r="B8" s="340" t="s">
        <v>4</v>
      </c>
      <c r="C8" s="341"/>
      <c r="D8" s="3" t="s">
        <v>111</v>
      </c>
    </row>
    <row r="9" spans="2:21" ht="30" customHeight="1" x14ac:dyDescent="0.2">
      <c r="B9" s="340" t="s">
        <v>5</v>
      </c>
      <c r="C9" s="341"/>
      <c r="D9" s="4"/>
    </row>
    <row r="10" spans="2:21" ht="45.75" customHeight="1" thickBot="1" x14ac:dyDescent="0.25">
      <c r="B10" s="376" t="s">
        <v>29</v>
      </c>
      <c r="C10" s="377"/>
      <c r="D10" s="208" t="s">
        <v>156</v>
      </c>
    </row>
    <row r="12" spans="2:21" ht="80.099999999999994" customHeight="1" x14ac:dyDescent="0.2">
      <c r="C12" s="378"/>
      <c r="D12" s="379"/>
      <c r="E12" s="257" t="s">
        <v>124</v>
      </c>
      <c r="F12" s="348" t="s">
        <v>14</v>
      </c>
      <c r="G12" s="348"/>
      <c r="H12" s="348"/>
      <c r="I12" s="348"/>
      <c r="J12" s="348"/>
      <c r="M12" s="93"/>
      <c r="N12" s="66"/>
      <c r="P12" s="39"/>
      <c r="T12" s="144"/>
    </row>
    <row r="13" spans="2:21" ht="24.95" customHeight="1" x14ac:dyDescent="0.2">
      <c r="C13" s="380" t="s">
        <v>7</v>
      </c>
      <c r="D13" s="381"/>
      <c r="E13" s="363" t="s">
        <v>123</v>
      </c>
      <c r="F13" s="274" t="s">
        <v>25</v>
      </c>
      <c r="G13" s="246">
        <v>1</v>
      </c>
      <c r="H13" s="248">
        <v>2</v>
      </c>
      <c r="I13" s="250">
        <v>3</v>
      </c>
      <c r="J13" s="258">
        <v>4</v>
      </c>
      <c r="K13" s="71"/>
      <c r="M13" s="94"/>
      <c r="N13" s="66"/>
    </row>
    <row r="14" spans="2:21" ht="67.5" customHeight="1" x14ac:dyDescent="0.2">
      <c r="C14" s="382"/>
      <c r="D14" s="383"/>
      <c r="E14" s="363"/>
      <c r="F14" s="240"/>
      <c r="G14" s="247" t="s">
        <v>31</v>
      </c>
      <c r="H14" s="249" t="s">
        <v>32</v>
      </c>
      <c r="I14" s="251" t="s">
        <v>33</v>
      </c>
      <c r="J14" s="30" t="s">
        <v>34</v>
      </c>
      <c r="K14" s="72"/>
      <c r="M14" s="95"/>
      <c r="N14" s="66"/>
      <c r="Q14" s="145"/>
      <c r="R14" s="56"/>
      <c r="S14" s="32"/>
      <c r="T14" s="32"/>
      <c r="U14" s="32"/>
    </row>
    <row r="15" spans="2:21" ht="36" customHeight="1" x14ac:dyDescent="0.2">
      <c r="C15" s="351" t="s">
        <v>247</v>
      </c>
      <c r="D15" s="368"/>
      <c r="E15" s="368"/>
      <c r="F15" s="368"/>
      <c r="G15" s="368"/>
      <c r="H15" s="368"/>
      <c r="I15" s="368"/>
      <c r="J15" s="368"/>
      <c r="K15" s="259">
        <v>0.05</v>
      </c>
      <c r="L15" s="260">
        <v>0.05</v>
      </c>
      <c r="M15" s="103">
        <f>SUM(L16:L17)</f>
        <v>1</v>
      </c>
      <c r="N15" s="56">
        <f>SUM(N16:N17)</f>
        <v>0</v>
      </c>
      <c r="O15" s="32">
        <f>Somme_Coef(O16:O17,L15)</f>
        <v>0</v>
      </c>
      <c r="P15" s="32">
        <f>Somme_Coef(N16:N17,L15)</f>
        <v>0</v>
      </c>
      <c r="Q15" s="32">
        <f>Somme_Coef(Q16:Q17,L15)</f>
        <v>0.05</v>
      </c>
      <c r="R15" s="55"/>
      <c r="S15" s="56"/>
      <c r="T15" s="57"/>
      <c r="U15" s="56"/>
    </row>
    <row r="16" spans="2:21" ht="74.45" customHeight="1" x14ac:dyDescent="0.2">
      <c r="C16" s="255" t="s">
        <v>22</v>
      </c>
      <c r="D16" s="73" t="s">
        <v>280</v>
      </c>
      <c r="E16" s="62" t="s">
        <v>281</v>
      </c>
      <c r="F16" s="29"/>
      <c r="G16" s="17"/>
      <c r="H16" s="17"/>
      <c r="I16" s="17"/>
      <c r="J16" s="18"/>
      <c r="K16" s="53" t="str">
        <f t="array" ref="K16">ctrl_saisie(F16:J16,F16)</f>
        <v>&lt;</v>
      </c>
      <c r="L16" s="97">
        <v>0.5</v>
      </c>
      <c r="M16" s="104"/>
      <c r="N16" s="55" t="str">
        <f t="array" ref="N16">Point_Item(L16,F16,G16,H16,I16,J16)</f>
        <v>Err saisie</v>
      </c>
      <c r="O16" s="56" t="str">
        <f t="array" ref="O16">Pour_Cent_Valide(L16,N16)</f>
        <v>Err saisie</v>
      </c>
      <c r="P16" s="57"/>
      <c r="Q16" s="56">
        <f>IF(F16&lt;&gt;"non",L16,0)</f>
        <v>0.5</v>
      </c>
      <c r="R16" s="55"/>
      <c r="S16" s="56"/>
      <c r="T16" s="57"/>
      <c r="U16" s="56"/>
    </row>
    <row r="17" spans="3:17" ht="109.15" customHeight="1" x14ac:dyDescent="0.2">
      <c r="C17" s="256" t="s">
        <v>67</v>
      </c>
      <c r="D17" s="74" t="s">
        <v>264</v>
      </c>
      <c r="E17" s="60" t="s">
        <v>282</v>
      </c>
      <c r="F17" s="29"/>
      <c r="G17" s="27"/>
      <c r="H17" s="27"/>
      <c r="I17" s="27"/>
      <c r="J17" s="27"/>
      <c r="K17" s="53" t="str">
        <f t="array" ref="K17">ctrl_saisie(F17:J17,F17)</f>
        <v>&lt;</v>
      </c>
      <c r="L17" s="98">
        <v>0.5</v>
      </c>
      <c r="M17" s="94"/>
      <c r="N17" s="55" t="str">
        <f t="array" ref="N17">Point_Item(L17,F17,G17,H17,I17,J17)</f>
        <v>Err saisie</v>
      </c>
      <c r="O17" s="56" t="str">
        <f t="array" ref="O17">Pour_Cent_Valide(L17,N17)</f>
        <v>Err saisie</v>
      </c>
      <c r="P17" s="57"/>
      <c r="Q17" s="56">
        <f>IF(F17&lt;&gt;"non",L17,0)</f>
        <v>0.5</v>
      </c>
    </row>
    <row r="18" spans="3:17" ht="36" customHeight="1" x14ac:dyDescent="0.2">
      <c r="C18" s="369" t="s">
        <v>161</v>
      </c>
      <c r="D18" s="370"/>
      <c r="E18" s="370"/>
      <c r="F18" s="370"/>
      <c r="G18" s="370"/>
      <c r="H18" s="370"/>
      <c r="I18" s="370"/>
      <c r="J18" s="370"/>
      <c r="K18" s="259">
        <v>0.05</v>
      </c>
      <c r="L18" s="260">
        <v>0.05</v>
      </c>
      <c r="M18" s="103">
        <f>SUM(L19:L21)</f>
        <v>1</v>
      </c>
      <c r="N18" s="56">
        <f>SUM(N19:N21)</f>
        <v>0</v>
      </c>
      <c r="O18" s="32">
        <f>Somme_Coef(O19:O21,L18)</f>
        <v>0</v>
      </c>
      <c r="P18" s="32">
        <f>Somme_Coef(N19:N21,L18)</f>
        <v>0</v>
      </c>
      <c r="Q18" s="32">
        <f>Somme_Coef(Q19:Q21,L18)</f>
        <v>0.05</v>
      </c>
    </row>
    <row r="19" spans="3:17" ht="148.15" customHeight="1" x14ac:dyDescent="0.2">
      <c r="C19" s="255" t="s">
        <v>21</v>
      </c>
      <c r="D19" s="75" t="s">
        <v>265</v>
      </c>
      <c r="E19" s="63" t="s">
        <v>262</v>
      </c>
      <c r="F19" s="29"/>
      <c r="G19" s="14"/>
      <c r="H19" s="15"/>
      <c r="I19" s="15"/>
      <c r="J19" s="20"/>
      <c r="K19" s="53" t="str">
        <f t="array" ref="K19">ctrl_saisie(F19:J19,F19)</f>
        <v>&lt;</v>
      </c>
      <c r="L19" s="96">
        <v>0.3</v>
      </c>
      <c r="M19" s="94"/>
      <c r="N19" s="55" t="str">
        <f t="array" ref="N19">Point_Item(L19,F19,G19,H19,I19,J19)</f>
        <v>Err saisie</v>
      </c>
      <c r="O19" s="56" t="str">
        <f t="array" ref="O19">Pour_Cent_Valide(L19,N19)</f>
        <v>Err saisie</v>
      </c>
      <c r="P19" s="57"/>
      <c r="Q19" s="56">
        <f>IF(F19&lt;&gt;"non",L19,0)</f>
        <v>0.3</v>
      </c>
    </row>
    <row r="20" spans="3:17" ht="42.6" customHeight="1" x14ac:dyDescent="0.2">
      <c r="C20" s="261" t="s">
        <v>62</v>
      </c>
      <c r="D20" s="262" t="s">
        <v>266</v>
      </c>
      <c r="E20" s="263" t="s">
        <v>73</v>
      </c>
      <c r="F20" s="264"/>
      <c r="G20" s="265"/>
      <c r="H20" s="265"/>
      <c r="I20" s="265"/>
      <c r="J20" s="265"/>
      <c r="K20" s="266" t="str">
        <f t="array" ref="K20">ctrl_saisie(F20:J20,F20)</f>
        <v>&lt;</v>
      </c>
      <c r="L20" s="267">
        <v>0.2</v>
      </c>
      <c r="M20" s="94"/>
      <c r="N20" s="55" t="str">
        <f t="array" ref="N20">Point_Item(L20,F20,G20,H20,I20,J20)</f>
        <v>Err saisie</v>
      </c>
      <c r="O20" s="56" t="str">
        <f t="array" ref="O20">Pour_Cent_Valide(L20,N20)</f>
        <v>Err saisie</v>
      </c>
      <c r="P20" s="57"/>
      <c r="Q20" s="56">
        <f>IF(F20&lt;&gt;"non",L20,0)</f>
        <v>0.2</v>
      </c>
    </row>
    <row r="21" spans="3:17" ht="266.45" customHeight="1" x14ac:dyDescent="0.2">
      <c r="C21" s="272" t="s">
        <v>63</v>
      </c>
      <c r="D21" s="63" t="s">
        <v>267</v>
      </c>
      <c r="E21" s="64" t="s">
        <v>89</v>
      </c>
      <c r="F21" s="29"/>
      <c r="G21" s="13"/>
      <c r="H21" s="13"/>
      <c r="I21" s="13"/>
      <c r="J21" s="13"/>
      <c r="K21" s="53" t="str">
        <f t="array" ref="K21">ctrl_saisie(F21:J21,F21)</f>
        <v>&lt;</v>
      </c>
      <c r="L21" s="97">
        <v>0.5</v>
      </c>
      <c r="M21" s="94"/>
      <c r="N21" s="55" t="str">
        <f t="array" ref="N21">Point_Item(L21,F21,G21,H21,I21,J21)</f>
        <v>Err saisie</v>
      </c>
      <c r="O21" s="56" t="str">
        <f t="array" ref="O21">Pour_Cent_Valide(L21,N21)</f>
        <v>Err saisie</v>
      </c>
      <c r="P21" s="32"/>
      <c r="Q21" s="56">
        <f>IF(F21&lt;&gt;"non",L21,0)</f>
        <v>0.5</v>
      </c>
    </row>
    <row r="22" spans="3:17" ht="36" customHeight="1" x14ac:dyDescent="0.2">
      <c r="C22" s="268" t="s">
        <v>162</v>
      </c>
      <c r="D22" s="269"/>
      <c r="E22" s="269"/>
      <c r="F22" s="269"/>
      <c r="G22" s="269"/>
      <c r="H22" s="269"/>
      <c r="I22" s="269"/>
      <c r="J22" s="269"/>
      <c r="K22" s="259">
        <v>0.05</v>
      </c>
      <c r="L22" s="260">
        <v>0.05</v>
      </c>
      <c r="M22" s="103">
        <f>SUM(L23:L26)</f>
        <v>1</v>
      </c>
      <c r="N22" s="56">
        <f>SUM(N23:N26)</f>
        <v>0</v>
      </c>
      <c r="O22" s="32">
        <f>Somme_Coef(O23:O26,L22)</f>
        <v>0</v>
      </c>
      <c r="P22" s="32">
        <f>Somme_Coef(N23:N26,L22)</f>
        <v>0</v>
      </c>
      <c r="Q22" s="32">
        <f>Somme_Coef(Q23:Q26,L22)</f>
        <v>0.05</v>
      </c>
    </row>
    <row r="23" spans="3:17" ht="35.25" x14ac:dyDescent="0.2">
      <c r="C23" s="255" t="s">
        <v>48</v>
      </c>
      <c r="D23" s="76" t="s">
        <v>268</v>
      </c>
      <c r="E23" s="77" t="s">
        <v>74</v>
      </c>
      <c r="F23" s="29"/>
      <c r="G23" s="21"/>
      <c r="H23" s="22"/>
      <c r="I23" s="22"/>
      <c r="J23" s="23"/>
      <c r="K23" s="53" t="str">
        <f t="array" ref="K23">ctrl_saisie(F23:J23,F23)</f>
        <v>&lt;</v>
      </c>
      <c r="L23" s="97">
        <v>0.3</v>
      </c>
      <c r="M23" s="94"/>
      <c r="N23" s="55" t="str">
        <f t="array" ref="N23">Point_Item(L23,F23,G23,H23,I23,J23)</f>
        <v>Err saisie</v>
      </c>
      <c r="O23" s="56" t="str">
        <f t="array" ref="O23">Pour_Cent_Valide(L23,N23)</f>
        <v>Err saisie</v>
      </c>
      <c r="P23" s="57"/>
      <c r="Q23" s="56">
        <f>IF(F23&lt;&gt;"non",L23,0)</f>
        <v>0.3</v>
      </c>
    </row>
    <row r="24" spans="3:17" ht="317.45" customHeight="1" x14ac:dyDescent="0.2">
      <c r="C24" s="255" t="s">
        <v>49</v>
      </c>
      <c r="D24" s="58" t="s">
        <v>75</v>
      </c>
      <c r="E24" s="78" t="s">
        <v>283</v>
      </c>
      <c r="F24" s="29"/>
      <c r="G24" s="15"/>
      <c r="H24" s="15"/>
      <c r="I24" s="15"/>
      <c r="J24" s="20"/>
      <c r="K24" s="53" t="str">
        <f t="array" ref="K24">ctrl_saisie(F24:J24,F24)</f>
        <v>&lt;</v>
      </c>
      <c r="L24" s="97">
        <v>0.3</v>
      </c>
      <c r="M24" s="94"/>
      <c r="N24" s="55" t="str">
        <f t="array" ref="N24">Point_Item(L24,F24,G24,H24,I24,J24)</f>
        <v>Err saisie</v>
      </c>
      <c r="O24" s="56" t="str">
        <f t="array" ref="O24">Pour_Cent_Valide(L24,N24)</f>
        <v>Err saisie</v>
      </c>
      <c r="P24" s="57"/>
      <c r="Q24" s="56">
        <f>IF(F24&lt;&gt;"non",L24,0)</f>
        <v>0.3</v>
      </c>
    </row>
    <row r="25" spans="3:17" ht="89.25" customHeight="1" x14ac:dyDescent="0.2">
      <c r="C25" s="273" t="s">
        <v>64</v>
      </c>
      <c r="D25" s="79" t="s">
        <v>76</v>
      </c>
      <c r="E25" s="80" t="s">
        <v>284</v>
      </c>
      <c r="F25" s="29"/>
      <c r="G25" s="13"/>
      <c r="H25" s="13"/>
      <c r="I25" s="13"/>
      <c r="J25" s="13"/>
      <c r="K25" s="53" t="str">
        <f t="array" ref="K25">ctrl_saisie(F25:J25,F25)</f>
        <v>&lt;</v>
      </c>
      <c r="L25" s="98">
        <v>0.2</v>
      </c>
      <c r="M25" s="94"/>
      <c r="N25" s="55" t="str">
        <f t="array" ref="N25">Point_Item(L25,F25,G25,H25,I25,J25)</f>
        <v>Err saisie</v>
      </c>
      <c r="O25" s="56" t="str">
        <f t="array" ref="O25">Pour_Cent_Valide(L25,N25)</f>
        <v>Err saisie</v>
      </c>
      <c r="P25" s="32"/>
      <c r="Q25" s="56">
        <f>IF(F25&lt;&gt;"non",L25,0)</f>
        <v>0.2</v>
      </c>
    </row>
    <row r="26" spans="3:17" ht="67.150000000000006" customHeight="1" x14ac:dyDescent="0.2">
      <c r="C26" s="272" t="s">
        <v>68</v>
      </c>
      <c r="D26" s="81" t="s">
        <v>270</v>
      </c>
      <c r="E26" s="82" t="s">
        <v>285</v>
      </c>
      <c r="F26" s="29"/>
      <c r="G26" s="28"/>
      <c r="H26" s="28"/>
      <c r="I26" s="28"/>
      <c r="J26" s="28"/>
      <c r="K26" s="53" t="str">
        <f t="array" ref="K26">ctrl_saisie(F26:J26,F26)</f>
        <v>&lt;</v>
      </c>
      <c r="L26" s="97">
        <v>0.2</v>
      </c>
      <c r="M26" s="94"/>
      <c r="N26" s="55" t="str">
        <f t="array" ref="N26">Point_Item(L26,F26,G26,H26,I26,J26)</f>
        <v>Err saisie</v>
      </c>
      <c r="O26" s="56" t="str">
        <f t="array" ref="O26">Pour_Cent_Valide(L26,N26)</f>
        <v>Err saisie</v>
      </c>
      <c r="P26" s="32"/>
      <c r="Q26" s="56">
        <f>IF(F26&lt;&gt;"non",L26,0)</f>
        <v>0.2</v>
      </c>
    </row>
    <row r="27" spans="3:17" ht="36" customHeight="1" x14ac:dyDescent="0.2">
      <c r="C27" s="371" t="s">
        <v>176</v>
      </c>
      <c r="D27" s="371"/>
      <c r="E27" s="371"/>
      <c r="F27" s="371"/>
      <c r="G27" s="371"/>
      <c r="H27" s="371"/>
      <c r="I27" s="371"/>
      <c r="J27" s="372"/>
      <c r="K27" s="259">
        <v>0.05</v>
      </c>
      <c r="L27" s="270">
        <v>0.05</v>
      </c>
      <c r="M27" s="103">
        <f>SUM(L28:L28)</f>
        <v>1</v>
      </c>
      <c r="N27" s="56">
        <f>SUM(N28:N28)</f>
        <v>0</v>
      </c>
      <c r="O27" s="32">
        <f>Somme_Coef(O28:O28,L27)</f>
        <v>0</v>
      </c>
      <c r="P27" s="32">
        <f>Somme_Coef(N28:N28,L27)</f>
        <v>0</v>
      </c>
      <c r="Q27" s="32">
        <f>Somme_Coef(Q28:Q28,L27)</f>
        <v>0.05</v>
      </c>
    </row>
    <row r="28" spans="3:17" ht="138.75" customHeight="1" x14ac:dyDescent="0.2">
      <c r="C28" s="255" t="s">
        <v>50</v>
      </c>
      <c r="D28" s="63" t="s">
        <v>271</v>
      </c>
      <c r="E28" s="63" t="s">
        <v>286</v>
      </c>
      <c r="F28" s="29"/>
      <c r="G28" s="24"/>
      <c r="H28" s="24"/>
      <c r="I28" s="24"/>
      <c r="J28" s="25"/>
      <c r="K28" s="53" t="str">
        <f t="array" ref="K28">ctrl_saisie(F28:J28,F28)</f>
        <v>&lt;</v>
      </c>
      <c r="L28" s="97">
        <v>1</v>
      </c>
      <c r="M28" s="94"/>
      <c r="N28" s="55" t="str">
        <f t="array" ref="N28">Point_Item(L28,F28,G28,H28,I28,J28)</f>
        <v>Err saisie</v>
      </c>
      <c r="O28" s="56" t="str">
        <f t="array" ref="O28">Pour_Cent_Valide(L28,N28)</f>
        <v>Err saisie</v>
      </c>
      <c r="P28" s="57"/>
      <c r="Q28" s="56">
        <f>IF(F28&lt;&gt;"non",L28,0)</f>
        <v>1</v>
      </c>
    </row>
    <row r="29" spans="3:17" ht="36" customHeight="1" x14ac:dyDescent="0.2">
      <c r="C29" s="373" t="s">
        <v>177</v>
      </c>
      <c r="D29" s="374"/>
      <c r="E29" s="374"/>
      <c r="F29" s="374"/>
      <c r="G29" s="374"/>
      <c r="H29" s="374"/>
      <c r="I29" s="374"/>
      <c r="J29" s="374"/>
      <c r="K29" s="259">
        <v>0.05</v>
      </c>
      <c r="L29" s="270">
        <v>0.05</v>
      </c>
      <c r="M29" s="103">
        <f>SUM(L30:L34)</f>
        <v>1</v>
      </c>
      <c r="N29" s="56">
        <f>SUM(N30:N34)</f>
        <v>0</v>
      </c>
      <c r="O29" s="32">
        <f>Somme_Coef(O34:O34,L29)</f>
        <v>0</v>
      </c>
      <c r="P29" s="32">
        <f>Somme_Coef(N30:N34,L29)</f>
        <v>0</v>
      </c>
      <c r="Q29" s="32">
        <f>Somme_Coef(Q30:Q34,L29)</f>
        <v>0.05</v>
      </c>
    </row>
    <row r="30" spans="3:17" ht="70.5" customHeight="1" x14ac:dyDescent="0.2">
      <c r="C30" s="255" t="s">
        <v>51</v>
      </c>
      <c r="D30" s="63" t="s">
        <v>182</v>
      </c>
      <c r="E30" s="63" t="s">
        <v>186</v>
      </c>
      <c r="F30" s="146"/>
      <c r="G30" s="6"/>
      <c r="H30" s="6"/>
      <c r="I30" s="6"/>
      <c r="J30" s="6"/>
      <c r="K30" s="53" t="str">
        <f t="array" ref="K30">ctrl_saisie(F30:J30,F30)</f>
        <v>&lt;</v>
      </c>
      <c r="L30" s="97">
        <v>0.2</v>
      </c>
      <c r="M30" s="104"/>
      <c r="N30" s="55" t="str">
        <f t="array" ref="N30">Point_Item(L30,F30,G30,H30,I30,J30)</f>
        <v>Err saisie</v>
      </c>
      <c r="O30" s="56" t="str">
        <f t="array" ref="O30">Pour_Cent_Valide(L30,N30)</f>
        <v>Err saisie</v>
      </c>
      <c r="P30" s="57"/>
      <c r="Q30" s="56">
        <f>IF(F30&lt;&gt;"non",L30,0)</f>
        <v>0.2</v>
      </c>
    </row>
    <row r="31" spans="3:17" ht="68.25" customHeight="1" x14ac:dyDescent="0.2">
      <c r="C31" s="255" t="s">
        <v>52</v>
      </c>
      <c r="D31" s="63" t="s">
        <v>183</v>
      </c>
      <c r="E31" s="63" t="s">
        <v>187</v>
      </c>
      <c r="F31" s="146"/>
      <c r="G31" s="6"/>
      <c r="H31" s="6"/>
      <c r="I31" s="6"/>
      <c r="J31" s="6"/>
      <c r="K31" s="53" t="str">
        <f t="array" ref="K31">ctrl_saisie(F31:J31,F31)</f>
        <v>&lt;</v>
      </c>
      <c r="L31" s="97">
        <v>0.2</v>
      </c>
      <c r="M31" s="104"/>
      <c r="N31" s="55" t="str">
        <f t="array" ref="N31">Point_Item(L31,F31,G31,H31,I31,J31)</f>
        <v>Err saisie</v>
      </c>
      <c r="O31" s="56" t="str">
        <f t="array" ref="O31">Pour_Cent_Valide(L31,N31)</f>
        <v>Err saisie</v>
      </c>
      <c r="P31" s="57"/>
      <c r="Q31" s="56">
        <f>IF(F31&lt;&gt;"non",L31,0)</f>
        <v>0.2</v>
      </c>
    </row>
    <row r="32" spans="3:17" ht="68.25" customHeight="1" x14ac:dyDescent="0.2">
      <c r="C32" s="255" t="s">
        <v>132</v>
      </c>
      <c r="D32" s="63" t="s">
        <v>133</v>
      </c>
      <c r="E32" s="63" t="s">
        <v>188</v>
      </c>
      <c r="F32" s="146"/>
      <c r="G32" s="6"/>
      <c r="H32" s="6"/>
      <c r="I32" s="6"/>
      <c r="J32" s="6"/>
      <c r="K32" s="53" t="str">
        <f t="array" ref="K32">ctrl_saisie(F32:J32,F32)</f>
        <v>&lt;</v>
      </c>
      <c r="L32" s="97">
        <v>0.2</v>
      </c>
      <c r="M32" s="104"/>
      <c r="N32" s="55" t="str">
        <f t="array" ref="N32">Point_Item(L32,F32,G32,H32,I32,J32)</f>
        <v>Err saisie</v>
      </c>
      <c r="O32" s="56" t="str">
        <f t="array" ref="O32">Pour_Cent_Valide(L32,N32)</f>
        <v>Err saisie</v>
      </c>
      <c r="P32" s="57"/>
      <c r="Q32" s="56">
        <f>IF(F32&lt;&gt;"non",L32,0)</f>
        <v>0.2</v>
      </c>
    </row>
    <row r="33" spans="3:17" ht="68.25" customHeight="1" x14ac:dyDescent="0.2">
      <c r="C33" s="255" t="s">
        <v>184</v>
      </c>
      <c r="D33" s="63" t="s">
        <v>273</v>
      </c>
      <c r="E33" s="63" t="s">
        <v>189</v>
      </c>
      <c r="F33" s="146"/>
      <c r="G33" s="6"/>
      <c r="H33" s="6"/>
      <c r="I33" s="6"/>
      <c r="J33" s="6"/>
      <c r="K33" s="53" t="str">
        <f t="array" ref="K33">ctrl_saisie(F33:J33,F33)</f>
        <v>&lt;</v>
      </c>
      <c r="L33" s="97">
        <v>0.2</v>
      </c>
      <c r="M33" s="104"/>
      <c r="N33" s="55" t="str">
        <f t="array" ref="N33">Point_Item(L33,F33,G33,H33,I33,J33)</f>
        <v>Err saisie</v>
      </c>
      <c r="O33" s="56" t="str">
        <f t="array" ref="O33">Pour_Cent_Valide(L33,N33)</f>
        <v>Err saisie</v>
      </c>
      <c r="P33" s="57"/>
      <c r="Q33" s="56">
        <f>IF(F33&lt;&gt;"non",L33,0)</f>
        <v>0.2</v>
      </c>
    </row>
    <row r="34" spans="3:17" ht="61.5" customHeight="1" x14ac:dyDescent="0.2">
      <c r="C34" s="255" t="s">
        <v>185</v>
      </c>
      <c r="D34" s="63" t="s">
        <v>274</v>
      </c>
      <c r="E34" s="63" t="s">
        <v>190</v>
      </c>
      <c r="F34" s="146"/>
      <c r="G34" s="6"/>
      <c r="H34" s="6"/>
      <c r="I34" s="6"/>
      <c r="J34" s="6"/>
      <c r="K34" s="53" t="str">
        <f t="array" ref="K34">ctrl_saisie(F34:J34,F34)</f>
        <v>&lt;</v>
      </c>
      <c r="L34" s="97">
        <v>0.2</v>
      </c>
      <c r="M34" s="104"/>
      <c r="N34" s="55" t="str">
        <f t="array" ref="N34">Point_Item(L34,F34,G34,H34,I34,J34)</f>
        <v>Err saisie</v>
      </c>
      <c r="O34" s="56" t="str">
        <f t="array" ref="O34">Pour_Cent_Valide(L34,N34)</f>
        <v>Err saisie</v>
      </c>
      <c r="P34" s="57"/>
      <c r="Q34" s="56">
        <f>IF(F34&lt;&gt;"non",L34,0)</f>
        <v>0.2</v>
      </c>
    </row>
    <row r="35" spans="3:17" ht="36" customHeight="1" x14ac:dyDescent="0.2">
      <c r="C35" s="372" t="s">
        <v>178</v>
      </c>
      <c r="D35" s="375"/>
      <c r="E35" s="375"/>
      <c r="F35" s="375"/>
      <c r="G35" s="375"/>
      <c r="H35" s="375"/>
      <c r="I35" s="375"/>
      <c r="J35" s="375"/>
      <c r="K35" s="259">
        <v>0.2</v>
      </c>
      <c r="L35" s="270">
        <v>0.2</v>
      </c>
      <c r="M35" s="103">
        <f>SUM(L36:L39)</f>
        <v>1</v>
      </c>
      <c r="N35" s="56">
        <f>SUM(N36:N39)</f>
        <v>0</v>
      </c>
      <c r="O35" s="32">
        <f>Somme_Coef(O36:O39,L35)</f>
        <v>0</v>
      </c>
      <c r="P35" s="32">
        <f>Somme_Coef(N36:N39,L35)</f>
        <v>0</v>
      </c>
      <c r="Q35" s="32">
        <f>Somme_Coef(Q36:Q39,L35)</f>
        <v>0.2</v>
      </c>
    </row>
    <row r="36" spans="3:17" ht="35.25" x14ac:dyDescent="0.2">
      <c r="C36" s="255" t="s">
        <v>53</v>
      </c>
      <c r="D36" s="63" t="s">
        <v>194</v>
      </c>
      <c r="E36" s="395" t="s">
        <v>198</v>
      </c>
      <c r="F36" s="146"/>
      <c r="G36" s="6"/>
      <c r="H36" s="6"/>
      <c r="I36" s="6"/>
      <c r="J36" s="6"/>
      <c r="K36" s="53" t="str">
        <f t="array" ref="K36">ctrl_saisie(F36:J36,F36)</f>
        <v>&lt;</v>
      </c>
      <c r="L36" s="97">
        <v>0.25</v>
      </c>
      <c r="M36" s="104"/>
      <c r="N36" s="55" t="str">
        <f t="array" ref="N36">Point_Item(L36,F36,G36,H36,I36,J36)</f>
        <v>Err saisie</v>
      </c>
      <c r="O36" s="56" t="str">
        <f t="array" ref="O36">Pour_Cent_Valide(L36,N36)</f>
        <v>Err saisie</v>
      </c>
      <c r="P36" s="57"/>
      <c r="Q36" s="56">
        <f>IF(F36&lt;&gt;"non",L36,0)</f>
        <v>0.25</v>
      </c>
    </row>
    <row r="37" spans="3:17" ht="70.5" customHeight="1" x14ac:dyDescent="0.2">
      <c r="C37" s="255" t="s">
        <v>54</v>
      </c>
      <c r="D37" s="84" t="s">
        <v>195</v>
      </c>
      <c r="E37" s="396"/>
      <c r="F37" s="146"/>
      <c r="G37" s="6"/>
      <c r="H37" s="6"/>
      <c r="I37" s="6"/>
      <c r="J37" s="6"/>
      <c r="K37" s="53" t="str">
        <f t="array" ref="K37">ctrl_saisie(F37:J37,F37)</f>
        <v>&lt;</v>
      </c>
      <c r="L37" s="97">
        <v>0.25</v>
      </c>
      <c r="M37" s="94"/>
      <c r="N37" s="55" t="str">
        <f t="array" ref="N37">Point_Item(L37,F37,G37,H37,I37,J37)</f>
        <v>Err saisie</v>
      </c>
      <c r="O37" s="56" t="str">
        <f t="array" ref="O37">Pour_Cent_Valide(L37,N37)</f>
        <v>Err saisie</v>
      </c>
      <c r="P37" s="57"/>
      <c r="Q37" s="56">
        <f>IF(F37&lt;&gt;"non",L37,0)</f>
        <v>0.25</v>
      </c>
    </row>
    <row r="38" spans="3:17" ht="70.5" customHeight="1" x14ac:dyDescent="0.2">
      <c r="C38" s="255" t="s">
        <v>79</v>
      </c>
      <c r="D38" s="84" t="s">
        <v>196</v>
      </c>
      <c r="E38" s="396"/>
      <c r="F38" s="146"/>
      <c r="G38" s="6"/>
      <c r="H38" s="6"/>
      <c r="I38" s="6"/>
      <c r="J38" s="6"/>
      <c r="K38" s="53" t="str">
        <f t="array" ref="K38">ctrl_saisie(F38:J38,F38)</f>
        <v>&lt;</v>
      </c>
      <c r="L38" s="97">
        <v>0.25</v>
      </c>
      <c r="M38" s="94"/>
      <c r="N38" s="55" t="str">
        <f t="array" ref="N38">Point_Item(L38,F38,G38,H38,I38,J38)</f>
        <v>Err saisie</v>
      </c>
      <c r="O38" s="56" t="str">
        <f t="array" ref="O38">Pour_Cent_Valide(L38,N38)</f>
        <v>Err saisie</v>
      </c>
      <c r="P38" s="57"/>
      <c r="Q38" s="56">
        <f>IF(F38&lt;&gt;"non",L38,0)</f>
        <v>0.25</v>
      </c>
    </row>
    <row r="39" spans="3:17" ht="70.5" customHeight="1" x14ac:dyDescent="0.2">
      <c r="C39" s="255" t="s">
        <v>80</v>
      </c>
      <c r="D39" s="84" t="s">
        <v>197</v>
      </c>
      <c r="E39" s="397"/>
      <c r="F39" s="146"/>
      <c r="G39" s="6"/>
      <c r="H39" s="6"/>
      <c r="I39" s="6"/>
      <c r="J39" s="6"/>
      <c r="K39" s="53" t="str">
        <f t="array" ref="K39">ctrl_saisie(F39:J39,F39)</f>
        <v>&lt;</v>
      </c>
      <c r="L39" s="97">
        <v>0.25</v>
      </c>
      <c r="M39" s="94"/>
      <c r="N39" s="55" t="str">
        <f t="array" ref="N39">Point_Item(L39,F39,G39,H39,I39,J39)</f>
        <v>Err saisie</v>
      </c>
      <c r="O39" s="56" t="str">
        <f t="array" ref="O39">Pour_Cent_Valide(L39,N39)</f>
        <v>Err saisie</v>
      </c>
      <c r="P39" s="57"/>
      <c r="Q39" s="56">
        <f>IF(F39&lt;&gt;"non",L39,0)</f>
        <v>0.25</v>
      </c>
    </row>
    <row r="40" spans="3:17" ht="36" customHeight="1" x14ac:dyDescent="0.2">
      <c r="C40" s="371" t="s">
        <v>179</v>
      </c>
      <c r="D40" s="371"/>
      <c r="E40" s="371"/>
      <c r="F40" s="371"/>
      <c r="G40" s="371"/>
      <c r="H40" s="371"/>
      <c r="I40" s="371"/>
      <c r="J40" s="372"/>
      <c r="K40" s="259">
        <v>0.2</v>
      </c>
      <c r="L40" s="270">
        <v>0.2</v>
      </c>
      <c r="M40" s="103">
        <f>SUM(L41:L47)</f>
        <v>1</v>
      </c>
      <c r="N40" s="56">
        <f>SUM(N41:N47)</f>
        <v>0</v>
      </c>
      <c r="O40" s="32">
        <f>Somme_Coef(O41:O47,L40)</f>
        <v>0</v>
      </c>
      <c r="P40" s="32">
        <f>Somme_Coef(N41:N47,L40)</f>
        <v>0</v>
      </c>
      <c r="Q40" s="32">
        <f>Somme_Coef(Q41:Q47,L40)</f>
        <v>0.2</v>
      </c>
    </row>
    <row r="41" spans="3:17" ht="69.75" customHeight="1" x14ac:dyDescent="0.2">
      <c r="C41" s="255" t="s">
        <v>23</v>
      </c>
      <c r="D41" s="63" t="s">
        <v>133</v>
      </c>
      <c r="E41" s="63" t="s">
        <v>208</v>
      </c>
      <c r="F41" s="146"/>
      <c r="G41" s="6"/>
      <c r="H41" s="6"/>
      <c r="I41" s="7"/>
      <c r="J41" s="8"/>
      <c r="K41" s="53" t="str">
        <f t="array" ref="K41">ctrl_saisie(F41:J41,F41)</f>
        <v>&lt;</v>
      </c>
      <c r="L41" s="97">
        <v>0.15</v>
      </c>
      <c r="M41" s="104"/>
      <c r="N41" s="55" t="str">
        <f t="array" ref="N41">Point_Item(L41,F41,G41,H41,I41,J41)</f>
        <v>Err saisie</v>
      </c>
      <c r="O41" s="56" t="str">
        <f t="array" ref="O41">Pour_Cent_Valide(L41,N41)</f>
        <v>Err saisie</v>
      </c>
      <c r="P41" s="57"/>
      <c r="Q41" s="56">
        <f t="shared" ref="Q41:Q47" si="0">IF(F41&lt;&gt;"non",L41,0)</f>
        <v>0.15</v>
      </c>
    </row>
    <row r="42" spans="3:17" ht="59.25" customHeight="1" x14ac:dyDescent="0.2">
      <c r="C42" s="255" t="s">
        <v>199</v>
      </c>
      <c r="D42" s="63" t="s">
        <v>200</v>
      </c>
      <c r="E42" s="63" t="s">
        <v>209</v>
      </c>
      <c r="F42" s="139"/>
      <c r="G42" s="6"/>
      <c r="H42" s="6"/>
      <c r="I42" s="7"/>
      <c r="J42" s="8"/>
      <c r="K42" s="53" t="str">
        <f t="array" ref="K42">ctrl_saisie(F42:J42,F42)</f>
        <v>&lt;</v>
      </c>
      <c r="L42" s="97">
        <v>0.2</v>
      </c>
      <c r="M42" s="104"/>
      <c r="N42" s="55" t="str">
        <f t="array" ref="N42">Point_Item(L42,F42,G42,H42,I42,J42)</f>
        <v>Err saisie</v>
      </c>
      <c r="O42" s="56" t="str">
        <f t="array" ref="O42">Pour_Cent_Valide(L42,N42)</f>
        <v>Err saisie</v>
      </c>
      <c r="P42" s="57"/>
      <c r="Q42" s="56">
        <f t="shared" si="0"/>
        <v>0.2</v>
      </c>
    </row>
    <row r="43" spans="3:17" ht="65.25" customHeight="1" x14ac:dyDescent="0.2">
      <c r="C43" s="255" t="s">
        <v>201</v>
      </c>
      <c r="D43" s="63" t="s">
        <v>202</v>
      </c>
      <c r="E43" s="63" t="s">
        <v>210</v>
      </c>
      <c r="F43" s="139"/>
      <c r="G43" s="6"/>
      <c r="H43" s="6"/>
      <c r="I43" s="7"/>
      <c r="J43" s="8"/>
      <c r="K43" s="53" t="str">
        <f t="array" ref="K43">ctrl_saisie(F43:J43,F43)</f>
        <v>&lt;</v>
      </c>
      <c r="L43" s="97">
        <v>0.2</v>
      </c>
      <c r="M43" s="104"/>
      <c r="N43" s="55" t="str">
        <f t="array" ref="N43">Point_Item(L43,F43,G43,H43,I43,J43)</f>
        <v>Err saisie</v>
      </c>
      <c r="O43" s="56" t="str">
        <f t="array" ref="O43">Pour_Cent_Valide(L43,N43)</f>
        <v>Err saisie</v>
      </c>
      <c r="P43" s="57"/>
      <c r="Q43" s="56">
        <f t="shared" si="0"/>
        <v>0.2</v>
      </c>
    </row>
    <row r="44" spans="3:17" ht="80.25" customHeight="1" x14ac:dyDescent="0.2">
      <c r="C44" s="255" t="s">
        <v>134</v>
      </c>
      <c r="D44" s="63" t="s">
        <v>275</v>
      </c>
      <c r="E44" s="63" t="s">
        <v>211</v>
      </c>
      <c r="F44" s="146"/>
      <c r="G44" s="6"/>
      <c r="H44" s="6"/>
      <c r="I44" s="6"/>
      <c r="J44" s="6"/>
      <c r="K44" s="53" t="str">
        <f t="array" ref="K44">ctrl_saisie(F44:J44,F44)</f>
        <v>&lt;</v>
      </c>
      <c r="L44" s="97">
        <v>0.15</v>
      </c>
      <c r="M44" s="94"/>
      <c r="N44" s="55" t="str">
        <f t="array" ref="N44">Point_Item(L44,F44,G44,H44,I44,J44)</f>
        <v>Err saisie</v>
      </c>
      <c r="O44" s="56" t="str">
        <f t="array" ref="O44">Pour_Cent_Valide(L44,N44)</f>
        <v>Err saisie</v>
      </c>
      <c r="P44" s="57"/>
      <c r="Q44" s="56">
        <f t="shared" si="0"/>
        <v>0.15</v>
      </c>
    </row>
    <row r="45" spans="3:17" ht="65.25" customHeight="1" x14ac:dyDescent="0.2">
      <c r="C45" s="255" t="s">
        <v>135</v>
      </c>
      <c r="D45" s="63" t="s">
        <v>203</v>
      </c>
      <c r="E45" s="63" t="s">
        <v>212</v>
      </c>
      <c r="F45" s="146"/>
      <c r="G45" s="6"/>
      <c r="H45" s="6"/>
      <c r="I45" s="6"/>
      <c r="J45" s="6"/>
      <c r="K45" s="53" t="str">
        <f t="array" ref="K45">ctrl_saisie(F45:J45,F45)</f>
        <v>&lt;</v>
      </c>
      <c r="L45" s="97">
        <v>0.1</v>
      </c>
      <c r="M45" s="94"/>
      <c r="N45" s="55" t="str">
        <f t="array" ref="N45">Point_Item(L45,F45,G45,H45,I45,J45)</f>
        <v>Err saisie</v>
      </c>
      <c r="O45" s="56" t="str">
        <f t="array" ref="O45">Pour_Cent_Valide(L45,N45)</f>
        <v>Err saisie</v>
      </c>
      <c r="P45" s="57"/>
      <c r="Q45" s="56">
        <f t="shared" si="0"/>
        <v>0.1</v>
      </c>
    </row>
    <row r="46" spans="3:17" ht="65.25" customHeight="1" x14ac:dyDescent="0.2">
      <c r="C46" s="255" t="s">
        <v>204</v>
      </c>
      <c r="D46" s="63" t="s">
        <v>205</v>
      </c>
      <c r="E46" s="63" t="s">
        <v>228</v>
      </c>
      <c r="F46" s="146"/>
      <c r="G46" s="6"/>
      <c r="H46" s="6"/>
      <c r="I46" s="6"/>
      <c r="J46" s="6"/>
      <c r="K46" s="53" t="str">
        <f t="array" ref="K46">ctrl_saisie(F46:J46,F46)</f>
        <v>&lt;</v>
      </c>
      <c r="L46" s="97">
        <v>0.1</v>
      </c>
      <c r="M46" s="94"/>
      <c r="N46" s="55" t="str">
        <f t="array" ref="N46">Point_Item(L46,F46,G46,H46,I46,J46)</f>
        <v>Err saisie</v>
      </c>
      <c r="O46" s="56" t="str">
        <f t="array" ref="O46">Pour_Cent_Valide(L46,N46)</f>
        <v>Err saisie</v>
      </c>
      <c r="P46" s="57"/>
      <c r="Q46" s="56">
        <f t="shared" si="0"/>
        <v>0.1</v>
      </c>
    </row>
    <row r="47" spans="3:17" ht="78" customHeight="1" x14ac:dyDescent="0.2">
      <c r="C47" s="255" t="s">
        <v>206</v>
      </c>
      <c r="D47" s="63" t="s">
        <v>207</v>
      </c>
      <c r="E47" s="63" t="s">
        <v>248</v>
      </c>
      <c r="F47" s="146"/>
      <c r="G47" s="6"/>
      <c r="H47" s="6"/>
      <c r="I47" s="6"/>
      <c r="J47" s="6"/>
      <c r="K47" s="53" t="str">
        <f t="array" ref="K47">ctrl_saisie(F47:J47,F47)</f>
        <v>&lt;</v>
      </c>
      <c r="L47" s="97">
        <v>0.1</v>
      </c>
      <c r="M47" s="94"/>
      <c r="N47" s="55" t="str">
        <f t="array" ref="N47">Point_Item(L47,F47,G47,H47,I47,J47)</f>
        <v>Err saisie</v>
      </c>
      <c r="O47" s="56" t="str">
        <f t="array" ref="O47">Pour_Cent_Valide(L47,N47)</f>
        <v>Err saisie</v>
      </c>
      <c r="P47" s="57"/>
      <c r="Q47" s="56">
        <f t="shared" si="0"/>
        <v>0.1</v>
      </c>
    </row>
    <row r="48" spans="3:17" ht="36" customHeight="1" x14ac:dyDescent="0.2">
      <c r="C48" s="373" t="s">
        <v>180</v>
      </c>
      <c r="D48" s="374"/>
      <c r="E48" s="374"/>
      <c r="F48" s="374"/>
      <c r="G48" s="374"/>
      <c r="H48" s="374"/>
      <c r="I48" s="374"/>
      <c r="J48" s="374"/>
      <c r="K48" s="259">
        <v>0.1</v>
      </c>
      <c r="L48" s="270">
        <v>0.1</v>
      </c>
      <c r="M48" s="103">
        <f>SUM(L49:L49)</f>
        <v>1</v>
      </c>
      <c r="N48" s="56">
        <f>SUM(N49:N49)</f>
        <v>0</v>
      </c>
      <c r="O48" s="32">
        <f>Somme_Coef(O49:O49,L48)</f>
        <v>0</v>
      </c>
      <c r="P48" s="32">
        <f>Somme_Coef(N49:N49,L48)</f>
        <v>0</v>
      </c>
      <c r="Q48" s="32">
        <f>Somme_Coef(Q49:Q49,L48)</f>
        <v>0.1</v>
      </c>
    </row>
    <row r="49" spans="3:17" ht="104.25" customHeight="1" x14ac:dyDescent="0.2">
      <c r="C49" s="255" t="s">
        <v>65</v>
      </c>
      <c r="D49" s="63" t="s">
        <v>276</v>
      </c>
      <c r="E49" s="63" t="s">
        <v>249</v>
      </c>
      <c r="F49" s="29"/>
      <c r="G49" s="24"/>
      <c r="H49" s="24"/>
      <c r="I49" s="24"/>
      <c r="J49" s="24"/>
      <c r="K49" s="53" t="str">
        <f t="array" ref="K49">ctrl_saisie(F49:J49,F49)</f>
        <v>&lt;</v>
      </c>
      <c r="L49" s="97">
        <v>1</v>
      </c>
      <c r="M49" s="104"/>
      <c r="N49" s="55" t="str">
        <f t="array" ref="N49">Point_Item(L49,F49,G49,H49,I49,J49)</f>
        <v>Err saisie</v>
      </c>
      <c r="O49" s="56" t="str">
        <f t="array" ref="O49">Pour_Cent_Valide(L49,N49)</f>
        <v>Err saisie</v>
      </c>
      <c r="P49" s="57"/>
      <c r="Q49" s="56">
        <f>IF(F49&lt;&gt;"non",L49,0)</f>
        <v>1</v>
      </c>
    </row>
    <row r="50" spans="3:17" ht="38.25" customHeight="1" x14ac:dyDescent="0.2">
      <c r="C50" s="373" t="s">
        <v>181</v>
      </c>
      <c r="D50" s="374"/>
      <c r="E50" s="374"/>
      <c r="F50" s="374"/>
      <c r="G50" s="374"/>
      <c r="H50" s="374"/>
      <c r="I50" s="374"/>
      <c r="J50" s="374"/>
      <c r="K50" s="259">
        <v>0.05</v>
      </c>
      <c r="L50" s="270">
        <v>0.05</v>
      </c>
      <c r="M50" s="103">
        <f>SUM(L51:L51)</f>
        <v>1</v>
      </c>
      <c r="N50" s="56">
        <f>SUM(N51:N51)</f>
        <v>0</v>
      </c>
      <c r="O50" s="32">
        <f>Somme_Coef(O51:O51,L50)</f>
        <v>0</v>
      </c>
      <c r="P50" s="32">
        <f>Somme_Coef(N51:N51,L50)</f>
        <v>0</v>
      </c>
      <c r="Q50" s="32">
        <f>Somme_Coef(Q51:Q51,L50)</f>
        <v>0.05</v>
      </c>
    </row>
    <row r="51" spans="3:17" ht="78.75" customHeight="1" x14ac:dyDescent="0.2">
      <c r="C51" s="255" t="s">
        <v>69</v>
      </c>
      <c r="D51" s="63" t="s">
        <v>277</v>
      </c>
      <c r="E51" s="63" t="s">
        <v>250</v>
      </c>
      <c r="F51" s="29"/>
      <c r="G51" s="24"/>
      <c r="H51" s="24"/>
      <c r="I51" s="24"/>
      <c r="J51" s="24"/>
      <c r="K51" s="53" t="str">
        <f t="array" ref="K51">ctrl_saisie(F51:J51,F51)</f>
        <v>&lt;</v>
      </c>
      <c r="L51" s="97">
        <v>1</v>
      </c>
      <c r="M51" s="104"/>
      <c r="N51" s="55" t="str">
        <f t="array" ref="N51">Point_Item(L51,F51,G51,H51,I51,J51)</f>
        <v>Err saisie</v>
      </c>
      <c r="O51" s="56" t="str">
        <f t="array" ref="O51">Pour_Cent_Valide(L51,N51)</f>
        <v>Err saisie</v>
      </c>
      <c r="P51" s="57"/>
      <c r="Q51" s="56">
        <f>IF(F51&lt;&gt;"non",L51,0)</f>
        <v>1</v>
      </c>
    </row>
    <row r="52" spans="3:17" ht="40.5" customHeight="1" x14ac:dyDescent="0.2">
      <c r="C52" s="373" t="s">
        <v>192</v>
      </c>
      <c r="D52" s="374"/>
      <c r="E52" s="374"/>
      <c r="F52" s="374"/>
      <c r="G52" s="374"/>
      <c r="H52" s="374"/>
      <c r="I52" s="374"/>
      <c r="J52" s="374"/>
      <c r="K52" s="259">
        <v>0.1</v>
      </c>
      <c r="L52" s="271">
        <v>0.1</v>
      </c>
      <c r="M52" s="103">
        <f>SUM(L53:L59)</f>
        <v>1.0000000000000002</v>
      </c>
      <c r="N52" s="56">
        <f>SUM(N53:N59)</f>
        <v>0</v>
      </c>
      <c r="O52" s="32">
        <f>Somme_Coef(O56:O59,L52)</f>
        <v>0</v>
      </c>
      <c r="P52" s="32">
        <f>Somme_Coef(N53:N59,L52)</f>
        <v>0</v>
      </c>
      <c r="Q52" s="32">
        <f>Somme_Coef(Q53:Q59,L52)</f>
        <v>0.10000000000000003</v>
      </c>
    </row>
    <row r="53" spans="3:17" ht="68.25" customHeight="1" x14ac:dyDescent="0.2">
      <c r="C53" s="255" t="s">
        <v>70</v>
      </c>
      <c r="D53" s="147" t="s">
        <v>213</v>
      </c>
      <c r="E53" s="63" t="s">
        <v>215</v>
      </c>
      <c r="F53" s="29"/>
      <c r="G53" s="24"/>
      <c r="H53" s="24"/>
      <c r="I53" s="24"/>
      <c r="J53" s="24"/>
      <c r="K53" s="53" t="str">
        <f t="array" ref="K53">ctrl_saisie(F53:J53,F53)</f>
        <v>&lt;</v>
      </c>
      <c r="L53" s="97">
        <v>0.1</v>
      </c>
      <c r="M53" s="104"/>
      <c r="N53" s="55" t="str">
        <f t="array" ref="N53">Point_Item(L53,F53,G53,H53,I53,J53)</f>
        <v>Err saisie</v>
      </c>
      <c r="O53" s="56" t="str">
        <f t="array" ref="O53">Pour_Cent_Valide(L53,N53)</f>
        <v>Err saisie</v>
      </c>
      <c r="P53" s="57"/>
      <c r="Q53" s="56">
        <f t="shared" ref="Q53:Q59" si="1">IF(F53&lt;&gt;"non",L53,0)</f>
        <v>0.1</v>
      </c>
    </row>
    <row r="54" spans="3:17" ht="56.25" customHeight="1" x14ac:dyDescent="0.2">
      <c r="C54" s="255" t="s">
        <v>72</v>
      </c>
      <c r="D54" s="63" t="s">
        <v>136</v>
      </c>
      <c r="E54" s="63" t="s">
        <v>214</v>
      </c>
      <c r="F54" s="29"/>
      <c r="G54" s="24"/>
      <c r="H54" s="24"/>
      <c r="I54" s="24"/>
      <c r="J54" s="24"/>
      <c r="K54" s="53" t="str">
        <f t="array" ref="K54">ctrl_saisie(F54:J54,F54)</f>
        <v>&lt;</v>
      </c>
      <c r="L54" s="97">
        <v>0.1</v>
      </c>
      <c r="M54" s="94"/>
      <c r="N54" s="55" t="str">
        <f t="array" ref="N54">Point_Item(L54,F54,G54,H54,I54,J54)</f>
        <v>Err saisie</v>
      </c>
      <c r="O54" s="56" t="str">
        <f t="array" ref="O54">Pour_Cent_Valide(L54,N54)</f>
        <v>Err saisie</v>
      </c>
      <c r="P54" s="57"/>
      <c r="Q54" s="56">
        <f t="shared" si="1"/>
        <v>0.1</v>
      </c>
    </row>
    <row r="55" spans="3:17" ht="57.75" customHeight="1" x14ac:dyDescent="0.2">
      <c r="C55" s="255" t="s">
        <v>216</v>
      </c>
      <c r="D55" s="147" t="s">
        <v>133</v>
      </c>
      <c r="E55" s="63" t="s">
        <v>217</v>
      </c>
      <c r="F55" s="29"/>
      <c r="G55" s="24"/>
      <c r="H55" s="24"/>
      <c r="I55" s="24"/>
      <c r="J55" s="24"/>
      <c r="K55" s="53" t="str">
        <f t="array" ref="K55">ctrl_saisie(F55:J55,F55)</f>
        <v>&lt;</v>
      </c>
      <c r="L55" s="97">
        <v>0.2</v>
      </c>
      <c r="M55" s="94"/>
      <c r="N55" s="55" t="str">
        <f t="array" ref="N55">Point_Item(L55,F55,G55,H55,I55,J55)</f>
        <v>Err saisie</v>
      </c>
      <c r="O55" s="56" t="str">
        <f t="array" ref="O55">Pour_Cent_Valide(L55,N55)</f>
        <v>Err saisie</v>
      </c>
      <c r="P55" s="57"/>
      <c r="Q55" s="56">
        <f t="shared" si="1"/>
        <v>0.2</v>
      </c>
    </row>
    <row r="56" spans="3:17" ht="74.25" customHeight="1" x14ac:dyDescent="0.2">
      <c r="C56" s="255" t="s">
        <v>218</v>
      </c>
      <c r="D56" s="148" t="s">
        <v>219</v>
      </c>
      <c r="E56" s="63" t="s">
        <v>220</v>
      </c>
      <c r="F56" s="29"/>
      <c r="G56" s="24"/>
      <c r="H56" s="24"/>
      <c r="I56" s="24"/>
      <c r="J56" s="24"/>
      <c r="K56" s="53" t="str">
        <f t="array" ref="K56">ctrl_saisie(F56:J56,F56)</f>
        <v>&lt;</v>
      </c>
      <c r="L56" s="97">
        <v>0.2</v>
      </c>
      <c r="M56" s="104"/>
      <c r="N56" s="55" t="str">
        <f t="array" ref="N56">Point_Item(L56,F56,G56,H56,I56,J56)</f>
        <v>Err saisie</v>
      </c>
      <c r="O56" s="56" t="str">
        <f t="array" ref="O56">Pour_Cent_Valide(L56,N56)</f>
        <v>Err saisie</v>
      </c>
      <c r="P56" s="57"/>
      <c r="Q56" s="56">
        <f t="shared" si="1"/>
        <v>0.2</v>
      </c>
    </row>
    <row r="57" spans="3:17" ht="74.25" customHeight="1" x14ac:dyDescent="0.2">
      <c r="C57" s="255" t="s">
        <v>221</v>
      </c>
      <c r="D57" s="148" t="s">
        <v>222</v>
      </c>
      <c r="E57" s="63" t="s">
        <v>223</v>
      </c>
      <c r="F57" s="29"/>
      <c r="G57" s="24"/>
      <c r="H57" s="24"/>
      <c r="I57" s="24"/>
      <c r="J57" s="24"/>
      <c r="K57" s="53" t="str">
        <f t="array" ref="K57">ctrl_saisie(F57:J57,F57)</f>
        <v>&lt;</v>
      </c>
      <c r="L57" s="97">
        <v>0.15</v>
      </c>
      <c r="M57" s="94"/>
      <c r="N57" s="55" t="str">
        <f t="array" ref="N57">Point_Item(L57,F57,G57,H57,I57,J57)</f>
        <v>Err saisie</v>
      </c>
      <c r="O57" s="56" t="str">
        <f t="array" ref="O57">Pour_Cent_Valide(L57,N57)</f>
        <v>Err saisie</v>
      </c>
      <c r="P57" s="57"/>
      <c r="Q57" s="56">
        <f t="shared" si="1"/>
        <v>0.15</v>
      </c>
    </row>
    <row r="58" spans="3:17" ht="74.25" customHeight="1" x14ac:dyDescent="0.2">
      <c r="C58" s="255" t="s">
        <v>224</v>
      </c>
      <c r="D58" s="148" t="s">
        <v>225</v>
      </c>
      <c r="E58" s="63" t="s">
        <v>226</v>
      </c>
      <c r="F58" s="29"/>
      <c r="G58" s="24"/>
      <c r="H58" s="24"/>
      <c r="I58" s="24"/>
      <c r="J58" s="24"/>
      <c r="K58" s="53" t="str">
        <f t="array" ref="K58">ctrl_saisie(F58:J58,F58)</f>
        <v>&lt;</v>
      </c>
      <c r="L58" s="97">
        <v>0.15</v>
      </c>
      <c r="M58" s="104"/>
      <c r="N58" s="55" t="str">
        <f t="array" ref="N58">Point_Item(L58,F58,G58,H58,I58,J58)</f>
        <v>Err saisie</v>
      </c>
      <c r="O58" s="56" t="str">
        <f t="array" ref="O58">Pour_Cent_Valide(L58,N58)</f>
        <v>Err saisie</v>
      </c>
      <c r="P58" s="57"/>
      <c r="Q58" s="56">
        <f t="shared" si="1"/>
        <v>0.15</v>
      </c>
    </row>
    <row r="59" spans="3:17" ht="73.5" customHeight="1" x14ac:dyDescent="0.2">
      <c r="C59" s="255" t="s">
        <v>227</v>
      </c>
      <c r="D59" s="90" t="s">
        <v>251</v>
      </c>
      <c r="E59" s="63" t="s">
        <v>228</v>
      </c>
      <c r="F59" s="29"/>
      <c r="G59" s="24"/>
      <c r="H59" s="24"/>
      <c r="I59" s="24"/>
      <c r="J59" s="24"/>
      <c r="K59" s="53" t="str">
        <f t="array" ref="K59">ctrl_saisie(F59:J59,F59)</f>
        <v>&lt;</v>
      </c>
      <c r="L59" s="97">
        <v>0.1</v>
      </c>
      <c r="M59" s="94"/>
      <c r="N59" s="55" t="str">
        <f t="array" ref="N59">Point_Item(L59,F59,G59,H59,I59,J59)</f>
        <v>Err saisie</v>
      </c>
      <c r="O59" s="56" t="str">
        <f t="array" ref="O59">Pour_Cent_Valide(L59,N59)</f>
        <v>Err saisie</v>
      </c>
      <c r="P59" s="57"/>
      <c r="Q59" s="56">
        <f t="shared" si="1"/>
        <v>0.1</v>
      </c>
    </row>
    <row r="60" spans="3:17" ht="36.75" customHeight="1" x14ac:dyDescent="0.2">
      <c r="C60" s="371" t="s">
        <v>164</v>
      </c>
      <c r="D60" s="371"/>
      <c r="E60" s="371"/>
      <c r="F60" s="371"/>
      <c r="G60" s="371"/>
      <c r="H60" s="371"/>
      <c r="I60" s="371"/>
      <c r="J60" s="372"/>
      <c r="K60" s="259">
        <v>0.05</v>
      </c>
      <c r="L60" s="270">
        <v>0.05</v>
      </c>
      <c r="M60" s="103">
        <f>SUM(L61:L64)</f>
        <v>1</v>
      </c>
      <c r="N60" s="56">
        <f>SUM(N61:N64)</f>
        <v>0</v>
      </c>
      <c r="O60" s="32">
        <f>Somme_Coef(O61:O64,L60)</f>
        <v>0</v>
      </c>
      <c r="P60" s="32">
        <f>Somme_Coef(N61:N64,L60)</f>
        <v>0</v>
      </c>
      <c r="Q60" s="32">
        <f>Somme_Coef(Q61:Q64,L60)</f>
        <v>0.05</v>
      </c>
    </row>
    <row r="61" spans="3:17" ht="73.5" customHeight="1" x14ac:dyDescent="0.2">
      <c r="C61" s="255" t="s">
        <v>165</v>
      </c>
      <c r="D61" s="63" t="s">
        <v>151</v>
      </c>
      <c r="E61" s="63" t="s">
        <v>172</v>
      </c>
      <c r="F61" s="146"/>
      <c r="G61" s="6"/>
      <c r="H61" s="6"/>
      <c r="I61" s="7"/>
      <c r="J61" s="8"/>
      <c r="K61" s="53" t="str">
        <f t="array" ref="K61">ctrl_saisie(F61:J61,F61)</f>
        <v>&lt;</v>
      </c>
      <c r="L61" s="97">
        <v>0.25</v>
      </c>
      <c r="M61" s="104"/>
      <c r="N61" s="55" t="str">
        <f t="array" ref="N61">Point_Item(L61,F61,G61,H61,I61,J61)</f>
        <v>Err saisie</v>
      </c>
      <c r="O61" s="56" t="str">
        <f t="array" ref="O61">Pour_Cent_Valide(L61,N61)</f>
        <v>Err saisie</v>
      </c>
      <c r="P61" s="57"/>
      <c r="Q61" s="56">
        <f>IF(F61&lt;&gt;"non",L61,0)</f>
        <v>0.25</v>
      </c>
    </row>
    <row r="62" spans="3:17" ht="73.5" customHeight="1" x14ac:dyDescent="0.2">
      <c r="C62" s="255" t="s">
        <v>166</v>
      </c>
      <c r="D62" s="63" t="s">
        <v>152</v>
      </c>
      <c r="E62" s="63" t="s">
        <v>170</v>
      </c>
      <c r="F62" s="139"/>
      <c r="G62" s="6"/>
      <c r="H62" s="6"/>
      <c r="I62" s="7"/>
      <c r="J62" s="8"/>
      <c r="K62" s="53" t="str">
        <f t="array" ref="K62">ctrl_saisie(F62:J62,F62)</f>
        <v>&lt;</v>
      </c>
      <c r="L62" s="97">
        <v>0.25</v>
      </c>
      <c r="M62" s="104"/>
      <c r="N62" s="55" t="str">
        <f t="array" ref="N62">Point_Item(L62,F62,G62,H62,I62,J62)</f>
        <v>Err saisie</v>
      </c>
      <c r="O62" s="56" t="str">
        <f t="array" ref="O62">Pour_Cent_Valide(L62,N62)</f>
        <v>Err saisie</v>
      </c>
      <c r="P62" s="57"/>
      <c r="Q62" s="56">
        <f>IF(F62&lt;&gt;"non",L62,0)</f>
        <v>0.25</v>
      </c>
    </row>
    <row r="63" spans="3:17" ht="73.5" customHeight="1" x14ac:dyDescent="0.2">
      <c r="C63" s="255" t="s">
        <v>167</v>
      </c>
      <c r="D63" s="63" t="s">
        <v>153</v>
      </c>
      <c r="E63" s="63" t="s">
        <v>171</v>
      </c>
      <c r="F63" s="139"/>
      <c r="G63" s="6"/>
      <c r="H63" s="6"/>
      <c r="I63" s="7"/>
      <c r="J63" s="8"/>
      <c r="K63" s="53" t="str">
        <f t="array" ref="K63">ctrl_saisie(F63:J63,F63)</f>
        <v>&lt;</v>
      </c>
      <c r="L63" s="97">
        <v>0.25</v>
      </c>
      <c r="M63" s="104"/>
      <c r="N63" s="55" t="str">
        <f t="array" ref="N63">Point_Item(L63,F63,G63,H63,I63,J63)</f>
        <v>Err saisie</v>
      </c>
      <c r="O63" s="56" t="str">
        <f t="array" ref="O63">Pour_Cent_Valide(L63,N63)</f>
        <v>Err saisie</v>
      </c>
      <c r="P63" s="57"/>
      <c r="Q63" s="56">
        <f>IF(F63&lt;&gt;"non",L63,0)</f>
        <v>0.25</v>
      </c>
    </row>
    <row r="64" spans="3:17" ht="73.5" customHeight="1" x14ac:dyDescent="0.2">
      <c r="C64" s="255" t="s">
        <v>168</v>
      </c>
      <c r="D64" s="63" t="s">
        <v>169</v>
      </c>
      <c r="E64" s="63" t="s">
        <v>173</v>
      </c>
      <c r="F64" s="146"/>
      <c r="G64" s="6"/>
      <c r="H64" s="6"/>
      <c r="I64" s="6"/>
      <c r="J64" s="6"/>
      <c r="K64" s="53" t="str">
        <f t="array" ref="K64">ctrl_saisie(F64:J64,F64)</f>
        <v>&lt;</v>
      </c>
      <c r="L64" s="97">
        <v>0.25</v>
      </c>
      <c r="M64" s="94"/>
      <c r="N64" s="55" t="str">
        <f t="array" ref="N64">Point_Item(L64,F64,G64,H64,I64,J64)</f>
        <v>Err saisie</v>
      </c>
      <c r="O64" s="56" t="str">
        <f t="array" ref="O64">Pour_Cent_Valide(L64,N64)</f>
        <v>Err saisie</v>
      </c>
      <c r="P64" s="57"/>
      <c r="Q64" s="56">
        <f>IF(F64&lt;&gt;"non",L64,0)</f>
        <v>0.25</v>
      </c>
    </row>
    <row r="65" spans="2:17" ht="40.5" customHeight="1" x14ac:dyDescent="0.2">
      <c r="C65" s="373" t="s">
        <v>137</v>
      </c>
      <c r="D65" s="374"/>
      <c r="E65" s="374"/>
      <c r="F65" s="374"/>
      <c r="G65" s="374"/>
      <c r="H65" s="374"/>
      <c r="I65" s="374"/>
      <c r="J65" s="374"/>
      <c r="K65" s="259">
        <v>0.05</v>
      </c>
      <c r="L65" s="271">
        <v>0.05</v>
      </c>
      <c r="M65" s="103">
        <f>SUM(L66)</f>
        <v>1</v>
      </c>
      <c r="N65" s="56">
        <f>SUM(N66)</f>
        <v>0</v>
      </c>
      <c r="O65" s="32">
        <f>Somme_Coef(O66,L65)</f>
        <v>0</v>
      </c>
      <c r="P65" s="32">
        <f>Somme_Coef(N66,L65)</f>
        <v>0</v>
      </c>
      <c r="Q65" s="32">
        <f>Somme_Coef(Q66,L65)</f>
        <v>0.05</v>
      </c>
    </row>
    <row r="66" spans="2:17" ht="135" customHeight="1" x14ac:dyDescent="0.2">
      <c r="C66" s="256" t="s">
        <v>71</v>
      </c>
      <c r="D66" s="83" t="s">
        <v>279</v>
      </c>
      <c r="E66" s="83" t="s">
        <v>287</v>
      </c>
      <c r="F66" s="29"/>
      <c r="G66" s="26"/>
      <c r="H66" s="26"/>
      <c r="I66" s="26"/>
      <c r="J66" s="26"/>
      <c r="K66" s="53" t="str">
        <f t="array" ref="K66">ctrl_saisie(F66:J66,F66)</f>
        <v>&lt;</v>
      </c>
      <c r="L66" s="97">
        <v>1</v>
      </c>
      <c r="M66" s="94"/>
      <c r="N66" s="55" t="str">
        <f t="array" ref="N66">Point_Item(L66,F66,G66,H66,I66,J66)</f>
        <v>Err saisie</v>
      </c>
      <c r="O66" s="56" t="str">
        <f t="array" ref="O66">Pour_Cent_Valide(L66,N66)</f>
        <v>Err saisie</v>
      </c>
      <c r="P66" s="57"/>
      <c r="Q66" s="56">
        <f>IF(F66&lt;&gt;"non",L66,0)</f>
        <v>1</v>
      </c>
    </row>
    <row r="67" spans="2:17" ht="36.75" customHeight="1" thickBot="1" x14ac:dyDescent="0.25">
      <c r="C67" s="311" t="s">
        <v>115</v>
      </c>
      <c r="D67" s="312"/>
      <c r="E67" s="312"/>
      <c r="F67" s="312"/>
      <c r="G67" s="312"/>
      <c r="H67" s="312"/>
      <c r="I67" s="312"/>
      <c r="J67" s="312"/>
      <c r="K67" s="313"/>
      <c r="M67" s="99"/>
      <c r="N67" s="130" t="s">
        <v>109</v>
      </c>
      <c r="O67" s="32" t="s">
        <v>110</v>
      </c>
    </row>
    <row r="68" spans="2:17" ht="53.1" customHeight="1" thickBot="1" x14ac:dyDescent="0.35">
      <c r="C68" s="129"/>
      <c r="D68" s="36"/>
      <c r="E68" s="37" t="s">
        <v>8</v>
      </c>
      <c r="F68" s="36"/>
      <c r="G68" s="349">
        <f>Q68</f>
        <v>1.0000000000000002</v>
      </c>
      <c r="H68" s="349"/>
      <c r="I68" s="349"/>
      <c r="J68" s="349"/>
      <c r="K68" s="38"/>
      <c r="L68" s="100">
        <f>SUM(L65,L52,L50,L48,L40,L35,L29,L27,L22,L18,L15)</f>
        <v>0.95000000000000018</v>
      </c>
      <c r="M68" s="99"/>
      <c r="N68" s="131">
        <f>COUNTIF(N15:N66,"Err saisie")</f>
        <v>40</v>
      </c>
      <c r="O68" s="100">
        <f>SUM(O65,O52,O50,O48,O40,O35,O29,O27,O22,O18,O15)</f>
        <v>0</v>
      </c>
      <c r="P68" s="136" t="str">
        <f>Proposition_Note(P15:P67,O68,N68,N69)</f>
        <v>Err saisie</v>
      </c>
      <c r="Q68" s="140">
        <f>SUM(Q15,Q18,Q22,Q27,Q29,Q35,Q40,Q48,Q50,Q52,Q60,Q65)</f>
        <v>1.0000000000000002</v>
      </c>
    </row>
    <row r="69" spans="2:17" ht="16.5" customHeight="1" thickBot="1" x14ac:dyDescent="0.35">
      <c r="C69" s="36"/>
      <c r="D69" s="36"/>
      <c r="F69" s="36"/>
      <c r="G69" s="352"/>
      <c r="H69" s="352"/>
      <c r="I69" s="316"/>
      <c r="J69" s="316"/>
      <c r="K69" s="38"/>
      <c r="M69" s="99"/>
      <c r="N69" s="359">
        <f>+COUNTIF(N15:N66,"Eval incomp")</f>
        <v>0</v>
      </c>
    </row>
    <row r="70" spans="2:17" ht="53.1" customHeight="1" thickBot="1" x14ac:dyDescent="0.35">
      <c r="C70" s="36"/>
      <c r="D70" s="36"/>
      <c r="E70" s="37" t="s">
        <v>97</v>
      </c>
      <c r="F70" s="36"/>
      <c r="G70" s="344" t="str">
        <f>P68</f>
        <v>Err saisie</v>
      </c>
      <c r="H70" s="345"/>
      <c r="I70" s="314" t="s">
        <v>9</v>
      </c>
      <c r="J70" s="315"/>
      <c r="K70" s="38"/>
      <c r="L70" s="128"/>
      <c r="M70" s="99"/>
      <c r="N70" s="360"/>
      <c r="P70" s="135" t="str">
        <f t="array" ref="P70">Proposition_Jury(P68,G72)</f>
        <v>Err saisie</v>
      </c>
    </row>
    <row r="71" spans="2:17" ht="18" customHeight="1" thickBot="1" x14ac:dyDescent="0.35">
      <c r="C71" s="36"/>
      <c r="D71" s="36"/>
      <c r="E71" s="40"/>
      <c r="F71" s="36"/>
      <c r="G71" s="41"/>
      <c r="H71" s="42"/>
      <c r="I71" s="42"/>
      <c r="J71" s="42"/>
      <c r="K71" s="38"/>
      <c r="M71" s="99"/>
    </row>
    <row r="72" spans="2:17" ht="53.1" customHeight="1" thickBot="1" x14ac:dyDescent="0.35">
      <c r="C72" s="36"/>
      <c r="D72" s="36"/>
      <c r="E72" s="37" t="s">
        <v>98</v>
      </c>
      <c r="F72" s="36"/>
      <c r="G72" s="342"/>
      <c r="H72" s="343"/>
      <c r="I72" s="317" t="s">
        <v>9</v>
      </c>
      <c r="J72" s="318"/>
      <c r="K72" s="38"/>
      <c r="M72" s="99"/>
    </row>
    <row r="73" spans="2:17" ht="21.75" customHeight="1" x14ac:dyDescent="0.2">
      <c r="C73" s="36"/>
      <c r="D73" s="36"/>
      <c r="E73" s="85"/>
      <c r="F73" s="36"/>
      <c r="G73" s="141"/>
      <c r="H73" s="141"/>
      <c r="I73" s="142"/>
      <c r="J73" s="142"/>
    </row>
    <row r="74" spans="2:17" ht="7.5" customHeight="1" x14ac:dyDescent="0.2">
      <c r="C74" s="36"/>
      <c r="D74" s="36"/>
      <c r="E74" s="46"/>
      <c r="F74" s="86"/>
      <c r="G74" s="16"/>
      <c r="H74" s="16"/>
      <c r="I74" s="87"/>
      <c r="J74" s="87"/>
      <c r="K74" s="65"/>
    </row>
    <row r="75" spans="2:17" ht="51" customHeight="1" x14ac:dyDescent="0.2">
      <c r="C75" s="401" t="s">
        <v>27</v>
      </c>
      <c r="D75" s="402"/>
      <c r="E75" s="402"/>
      <c r="F75" s="402"/>
      <c r="G75" s="402"/>
      <c r="H75" s="402"/>
      <c r="I75" s="402"/>
      <c r="J75" s="403"/>
    </row>
    <row r="76" spans="2:17" ht="20.100000000000001" customHeight="1" thickBot="1" x14ac:dyDescent="0.25">
      <c r="B76" s="65"/>
      <c r="C76" s="404" t="s">
        <v>10</v>
      </c>
      <c r="D76" s="405"/>
      <c r="E76" s="405"/>
      <c r="F76" s="405"/>
      <c r="G76" s="405"/>
      <c r="H76" s="405"/>
      <c r="I76" s="405"/>
      <c r="J76" s="406"/>
      <c r="K76" s="65"/>
    </row>
    <row r="77" spans="2:17" ht="60" customHeight="1" thickBot="1" x14ac:dyDescent="0.25">
      <c r="C77" s="386"/>
      <c r="D77" s="387"/>
      <c r="E77" s="387"/>
      <c r="F77" s="387"/>
      <c r="G77" s="387"/>
      <c r="H77" s="387"/>
      <c r="I77" s="387"/>
      <c r="J77" s="388"/>
    </row>
    <row r="78" spans="2:17" ht="15.75" thickBot="1" x14ac:dyDescent="0.25">
      <c r="C78" s="68"/>
      <c r="D78" s="68"/>
      <c r="E78" s="68"/>
      <c r="F78" s="69"/>
      <c r="G78" s="68"/>
      <c r="H78" s="68"/>
      <c r="I78" s="68"/>
      <c r="J78" s="68"/>
    </row>
    <row r="79" spans="2:17" ht="30" customHeight="1" x14ac:dyDescent="0.2">
      <c r="C79" s="337" t="s">
        <v>11</v>
      </c>
      <c r="D79" s="389"/>
      <c r="E79" s="50" t="s">
        <v>12</v>
      </c>
      <c r="F79" s="51"/>
      <c r="G79" s="323" t="s">
        <v>13</v>
      </c>
      <c r="H79" s="324"/>
      <c r="I79" s="324"/>
      <c r="J79" s="325"/>
    </row>
    <row r="80" spans="2:17" ht="30" customHeight="1" thickBot="1" x14ac:dyDescent="0.25">
      <c r="C80" s="390"/>
      <c r="D80" s="391"/>
      <c r="E80" s="1"/>
      <c r="F80" s="54"/>
      <c r="G80" s="392">
        <f>D9</f>
        <v>0</v>
      </c>
      <c r="H80" s="393"/>
      <c r="I80" s="393"/>
      <c r="J80" s="394"/>
    </row>
    <row r="81" spans="3:10" ht="30" customHeight="1" x14ac:dyDescent="0.2">
      <c r="C81" s="398"/>
      <c r="D81" s="399"/>
      <c r="E81" s="2"/>
      <c r="F81" s="54"/>
      <c r="G81" s="321"/>
      <c r="H81" s="322"/>
      <c r="I81" s="322"/>
      <c r="J81" s="322"/>
    </row>
    <row r="82" spans="3:10" ht="30" customHeight="1" x14ac:dyDescent="0.2">
      <c r="C82" s="309"/>
      <c r="D82" s="400"/>
      <c r="E82" s="88"/>
      <c r="F82" s="52"/>
      <c r="G82" s="52"/>
      <c r="H82" s="52"/>
      <c r="I82" s="52"/>
      <c r="J82" s="52"/>
    </row>
    <row r="83" spans="3:10" ht="30" customHeight="1" thickBot="1" x14ac:dyDescent="0.25">
      <c r="C83" s="305"/>
      <c r="D83" s="385"/>
      <c r="E83" s="89"/>
      <c r="F83" s="52"/>
      <c r="G83" s="52"/>
      <c r="H83" s="52"/>
      <c r="I83" s="52"/>
      <c r="J83" s="52"/>
    </row>
  </sheetData>
  <sheetProtection selectLockedCells="1"/>
  <mergeCells count="44">
    <mergeCell ref="C83:D83"/>
    <mergeCell ref="C80:D80"/>
    <mergeCell ref="G80:J80"/>
    <mergeCell ref="C81:D81"/>
    <mergeCell ref="G81:J81"/>
    <mergeCell ref="C82:D82"/>
    <mergeCell ref="C75:J75"/>
    <mergeCell ref="C76:J76"/>
    <mergeCell ref="C77:J77"/>
    <mergeCell ref="C79:D79"/>
    <mergeCell ref="G79:J79"/>
    <mergeCell ref="N69:N70"/>
    <mergeCell ref="G70:H70"/>
    <mergeCell ref="I70:J70"/>
    <mergeCell ref="G72:H72"/>
    <mergeCell ref="I72:J72"/>
    <mergeCell ref="G69:H69"/>
    <mergeCell ref="I69:J69"/>
    <mergeCell ref="C52:J52"/>
    <mergeCell ref="C67:K67"/>
    <mergeCell ref="G68:J68"/>
    <mergeCell ref="C50:J50"/>
    <mergeCell ref="C65:J65"/>
    <mergeCell ref="C60:J60"/>
    <mergeCell ref="B8:C8"/>
    <mergeCell ref="B3:D3"/>
    <mergeCell ref="B4:C4"/>
    <mergeCell ref="B5:C5"/>
    <mergeCell ref="B6:C6"/>
    <mergeCell ref="B7:C7"/>
    <mergeCell ref="B9:C9"/>
    <mergeCell ref="B10:C10"/>
    <mergeCell ref="C12:D12"/>
    <mergeCell ref="F12:J12"/>
    <mergeCell ref="C13:D14"/>
    <mergeCell ref="E13:E14"/>
    <mergeCell ref="C15:J15"/>
    <mergeCell ref="C27:J27"/>
    <mergeCell ref="C18:J18"/>
    <mergeCell ref="C29:J29"/>
    <mergeCell ref="C48:J48"/>
    <mergeCell ref="C35:J35"/>
    <mergeCell ref="C40:J40"/>
    <mergeCell ref="E36:E39"/>
  </mergeCells>
  <conditionalFormatting sqref="F28">
    <cfRule type="containsText" dxfId="74" priority="171" operator="containsText" text="Non">
      <formula>NOT(ISERROR(SEARCH("Non",F28)))</formula>
    </cfRule>
  </conditionalFormatting>
  <conditionalFormatting sqref="K28">
    <cfRule type="containsText" dxfId="73" priority="104" operator="containsText" text="?">
      <formula>NOT(ISERROR(SEARCH("?",K28)))</formula>
    </cfRule>
  </conditionalFormatting>
  <conditionalFormatting sqref="K66">
    <cfRule type="containsText" dxfId="72" priority="100" operator="containsText" text="?">
      <formula>NOT(ISERROR(SEARCH("?",K66)))</formula>
    </cfRule>
  </conditionalFormatting>
  <conditionalFormatting sqref="F66">
    <cfRule type="containsText" dxfId="71" priority="98" operator="containsText" text="Non">
      <formula>NOT(ISERROR(SEARCH("Non",F66)))</formula>
    </cfRule>
    <cfRule type="colorScale" priority="99">
      <colorScale>
        <cfvo type="min"/>
        <cfvo type="percentile" val="50"/>
        <cfvo type="max"/>
        <color rgb="FFF8696B"/>
        <color rgb="FFFFEB84"/>
        <color rgb="FF63BE7B"/>
      </colorScale>
    </cfRule>
  </conditionalFormatting>
  <conditionalFormatting sqref="H28">
    <cfRule type="containsText" dxfId="70" priority="175" operator="containsText" text="!">
      <formula>NOT(ISERROR(SEARCH("!",H28)))</formula>
    </cfRule>
  </conditionalFormatting>
  <conditionalFormatting sqref="F13">
    <cfRule type="containsText" dxfId="69" priority="173" operator="containsText" text="Non">
      <formula>NOT(ISERROR(SEARCH("Non",F13)))</formula>
    </cfRule>
    <cfRule type="colorScale" priority="174">
      <colorScale>
        <cfvo type="min"/>
        <cfvo type="percentile" val="50"/>
        <cfvo type="max"/>
        <color rgb="FFF8696B"/>
        <color rgb="FFFFEB84"/>
        <color rgb="FF63BE7B"/>
      </colorScale>
    </cfRule>
  </conditionalFormatting>
  <conditionalFormatting sqref="K16:K17">
    <cfRule type="containsText" dxfId="68" priority="164" operator="containsText" text="?">
      <formula>NOT(ISERROR(SEARCH("?",K16)))</formula>
    </cfRule>
  </conditionalFormatting>
  <conditionalFormatting sqref="K19:K21">
    <cfRule type="containsText" dxfId="67" priority="163" operator="containsText" text="?">
      <formula>NOT(ISERROR(SEARCH("?",K19)))</formula>
    </cfRule>
  </conditionalFormatting>
  <conditionalFormatting sqref="K23:K26">
    <cfRule type="containsText" dxfId="66" priority="162" operator="containsText" text="?">
      <formula>NOT(ISERROR(SEARCH("?",K23)))</formula>
    </cfRule>
  </conditionalFormatting>
  <conditionalFormatting sqref="G68:J68">
    <cfRule type="cellIs" dxfId="65" priority="156" operator="lessThan">
      <formula>0.6</formula>
    </cfRule>
    <cfRule type="cellIs" dxfId="64" priority="157" operator="greaterThanOrEqual">
      <formula>0.6</formula>
    </cfRule>
  </conditionalFormatting>
  <conditionalFormatting sqref="F26">
    <cfRule type="containsText" dxfId="63" priority="95" operator="containsText" text="Non">
      <formula>NOT(ISERROR(SEARCH("Non",F26)))</formula>
    </cfRule>
    <cfRule type="colorScale" priority="96">
      <colorScale>
        <cfvo type="min"/>
        <cfvo type="percentile" val="50"/>
        <cfvo type="max"/>
        <color rgb="FFF8696B"/>
        <color rgb="FFFFEB84"/>
        <color rgb="FF63BE7B"/>
      </colorScale>
    </cfRule>
  </conditionalFormatting>
  <conditionalFormatting sqref="F25">
    <cfRule type="containsText" dxfId="62" priority="92" operator="containsText" text="Non">
      <formula>NOT(ISERROR(SEARCH("Non",F25)))</formula>
    </cfRule>
    <cfRule type="colorScale" priority="93">
      <colorScale>
        <cfvo type="min"/>
        <cfvo type="percentile" val="50"/>
        <cfvo type="max"/>
        <color rgb="FFF8696B"/>
        <color rgb="FFFFEB84"/>
        <color rgb="FF63BE7B"/>
      </colorScale>
    </cfRule>
  </conditionalFormatting>
  <conditionalFormatting sqref="F21">
    <cfRule type="containsText" dxfId="61" priority="89" operator="containsText" text="Non">
      <formula>NOT(ISERROR(SEARCH("Non",F21)))</formula>
    </cfRule>
    <cfRule type="colorScale" priority="90">
      <colorScale>
        <cfvo type="min"/>
        <cfvo type="percentile" val="50"/>
        <cfvo type="max"/>
        <color rgb="FFF8696B"/>
        <color rgb="FFFFEB84"/>
        <color rgb="FF63BE7B"/>
      </colorScale>
    </cfRule>
  </conditionalFormatting>
  <conditionalFormatting sqref="F20">
    <cfRule type="containsText" dxfId="60" priority="86" operator="containsText" text="Non">
      <formula>NOT(ISERROR(SEARCH("Non",F20)))</formula>
    </cfRule>
    <cfRule type="colorScale" priority="87">
      <colorScale>
        <cfvo type="min"/>
        <cfvo type="percentile" val="50"/>
        <cfvo type="max"/>
        <color rgb="FFF8696B"/>
        <color rgb="FFFFEB84"/>
        <color rgb="FF63BE7B"/>
      </colorScale>
    </cfRule>
  </conditionalFormatting>
  <conditionalFormatting sqref="F19">
    <cfRule type="containsText" dxfId="59" priority="83" operator="containsText" text="Non">
      <formula>NOT(ISERROR(SEARCH("Non",F19)))</formula>
    </cfRule>
    <cfRule type="colorScale" priority="84">
      <colorScale>
        <cfvo type="min"/>
        <cfvo type="percentile" val="50"/>
        <cfvo type="max"/>
        <color rgb="FFF8696B"/>
        <color rgb="FFFFEB84"/>
        <color rgb="FF63BE7B"/>
      </colorScale>
    </cfRule>
  </conditionalFormatting>
  <conditionalFormatting sqref="F17">
    <cfRule type="containsText" dxfId="58" priority="80" operator="containsText" text="Non">
      <formula>NOT(ISERROR(SEARCH("Non",F17)))</formula>
    </cfRule>
    <cfRule type="colorScale" priority="81">
      <colorScale>
        <cfvo type="min"/>
        <cfvo type="percentile" val="50"/>
        <cfvo type="max"/>
        <color rgb="FFF8696B"/>
        <color rgb="FFFFEB84"/>
        <color rgb="FF63BE7B"/>
      </colorScale>
    </cfRule>
  </conditionalFormatting>
  <conditionalFormatting sqref="F16">
    <cfRule type="containsText" dxfId="57" priority="77" operator="containsText" text="Non">
      <formula>NOT(ISERROR(SEARCH("Non",F16)))</formula>
    </cfRule>
    <cfRule type="colorScale" priority="78">
      <colorScale>
        <cfvo type="min"/>
        <cfvo type="percentile" val="50"/>
        <cfvo type="max"/>
        <color rgb="FFF8696B"/>
        <color rgb="FFFFEB84"/>
        <color rgb="FF63BE7B"/>
      </colorScale>
    </cfRule>
  </conditionalFormatting>
  <conditionalFormatting sqref="F24">
    <cfRule type="containsText" dxfId="56" priority="74" operator="containsText" text="Non">
      <formula>NOT(ISERROR(SEARCH("Non",F24)))</formula>
    </cfRule>
    <cfRule type="colorScale" priority="75">
      <colorScale>
        <cfvo type="min"/>
        <cfvo type="percentile" val="50"/>
        <cfvo type="max"/>
        <color rgb="FFF8696B"/>
        <color rgb="FFFFEB84"/>
        <color rgb="FF63BE7B"/>
      </colorScale>
    </cfRule>
  </conditionalFormatting>
  <conditionalFormatting sqref="F23">
    <cfRule type="containsText" dxfId="55" priority="71" operator="containsText" text="Non">
      <formula>NOT(ISERROR(SEARCH("Non",F23)))</formula>
    </cfRule>
    <cfRule type="colorScale" priority="72">
      <colorScale>
        <cfvo type="min"/>
        <cfvo type="percentile" val="50"/>
        <cfvo type="max"/>
        <color rgb="FFF8696B"/>
        <color rgb="FFFFEB84"/>
        <color rgb="FF63BE7B"/>
      </colorScale>
    </cfRule>
  </conditionalFormatting>
  <conditionalFormatting sqref="F28">
    <cfRule type="containsText" dxfId="54" priority="184" operator="containsText" text="Non">
      <formula>NOT(ISERROR(SEARCH("Non",F28)))</formula>
    </cfRule>
    <cfRule type="colorScale" priority="185">
      <colorScale>
        <cfvo type="min"/>
        <cfvo type="percentile" val="50"/>
        <cfvo type="max"/>
        <color rgb="FFF8696B"/>
        <color rgb="FFFFEB84"/>
        <color rgb="FF63BE7B"/>
      </colorScale>
    </cfRule>
  </conditionalFormatting>
  <conditionalFormatting sqref="F64">
    <cfRule type="containsText" dxfId="53" priority="57" operator="containsText" text="Non">
      <formula>NOT(ISERROR(SEARCH("Non",F64)))</formula>
    </cfRule>
    <cfRule type="colorScale" priority="58">
      <colorScale>
        <cfvo type="min"/>
        <cfvo type="percentile" val="50"/>
        <cfvo type="max"/>
        <color rgb="FFF8696B"/>
        <color rgb="FFFFEB84"/>
        <color rgb="FF63BE7B"/>
      </colorScale>
    </cfRule>
  </conditionalFormatting>
  <conditionalFormatting sqref="F62:F63">
    <cfRule type="containsText" dxfId="52" priority="62" operator="containsText" text="Non">
      <formula>NOT(ISERROR(SEARCH("Non",F62)))</formula>
    </cfRule>
    <cfRule type="colorScale" priority="63">
      <colorScale>
        <cfvo type="min"/>
        <cfvo type="percentile" val="50"/>
        <cfvo type="max"/>
        <color rgb="FFF8696B"/>
        <color rgb="FFFFEB84"/>
        <color rgb="FF63BE7B"/>
      </colorScale>
    </cfRule>
  </conditionalFormatting>
  <conditionalFormatting sqref="K61:K64">
    <cfRule type="containsText" dxfId="51" priority="61" operator="containsText" text="?">
      <formula>NOT(ISERROR(SEARCH("?",K61)))</formula>
    </cfRule>
  </conditionalFormatting>
  <conditionalFormatting sqref="F61">
    <cfRule type="containsText" dxfId="50" priority="59" operator="containsText" text="Non">
      <formula>NOT(ISERROR(SEARCH("Non",F61)))</formula>
    </cfRule>
    <cfRule type="colorScale" priority="60">
      <colorScale>
        <cfvo type="min"/>
        <cfvo type="percentile" val="50"/>
        <cfvo type="max"/>
        <color rgb="FFF8696B"/>
        <color rgb="FFFFEB84"/>
        <color rgb="FF63BE7B"/>
      </colorScale>
    </cfRule>
  </conditionalFormatting>
  <conditionalFormatting sqref="K33">
    <cfRule type="containsText" dxfId="49" priority="42" operator="containsText" text="?">
      <formula>NOT(ISERROR(SEARCH("?",K33)))</formula>
    </cfRule>
  </conditionalFormatting>
  <conditionalFormatting sqref="K34">
    <cfRule type="containsText" dxfId="48" priority="54" operator="containsText" text="?">
      <formula>NOT(ISERROR(SEARCH("?",K34)))</formula>
    </cfRule>
  </conditionalFormatting>
  <conditionalFormatting sqref="F34">
    <cfRule type="containsText" dxfId="47" priority="55" operator="containsText" text="Non">
      <formula>NOT(ISERROR(SEARCH("Non",F34)))</formula>
    </cfRule>
    <cfRule type="colorScale" priority="56">
      <colorScale>
        <cfvo type="min"/>
        <cfvo type="percentile" val="50"/>
        <cfvo type="max"/>
        <color rgb="FFF8696B"/>
        <color rgb="FFFFEB84"/>
        <color rgb="FF63BE7B"/>
      </colorScale>
    </cfRule>
  </conditionalFormatting>
  <conditionalFormatting sqref="K30">
    <cfRule type="containsText" dxfId="46" priority="51" operator="containsText" text="?">
      <formula>NOT(ISERROR(SEARCH("?",K30)))</formula>
    </cfRule>
  </conditionalFormatting>
  <conditionalFormatting sqref="F30">
    <cfRule type="containsText" dxfId="45" priority="52" operator="containsText" text="Non">
      <formula>NOT(ISERROR(SEARCH("Non",F30)))</formula>
    </cfRule>
    <cfRule type="colorScale" priority="53">
      <colorScale>
        <cfvo type="min"/>
        <cfvo type="percentile" val="50"/>
        <cfvo type="max"/>
        <color rgb="FFF8696B"/>
        <color rgb="FFFFEB84"/>
        <color rgb="FF63BE7B"/>
      </colorScale>
    </cfRule>
  </conditionalFormatting>
  <conditionalFormatting sqref="K31">
    <cfRule type="containsText" dxfId="44" priority="48" operator="containsText" text="?">
      <formula>NOT(ISERROR(SEARCH("?",K31)))</formula>
    </cfRule>
  </conditionalFormatting>
  <conditionalFormatting sqref="F31">
    <cfRule type="containsText" dxfId="43" priority="49" operator="containsText" text="Non">
      <formula>NOT(ISERROR(SEARCH("Non",F31)))</formula>
    </cfRule>
    <cfRule type="colorScale" priority="50">
      <colorScale>
        <cfvo type="min"/>
        <cfvo type="percentile" val="50"/>
        <cfvo type="max"/>
        <color rgb="FFF8696B"/>
        <color rgb="FFFFEB84"/>
        <color rgb="FF63BE7B"/>
      </colorScale>
    </cfRule>
  </conditionalFormatting>
  <conditionalFormatting sqref="K32">
    <cfRule type="containsText" dxfId="42" priority="45" operator="containsText" text="?">
      <formula>NOT(ISERROR(SEARCH("?",K32)))</formula>
    </cfRule>
  </conditionalFormatting>
  <conditionalFormatting sqref="F32">
    <cfRule type="containsText" dxfId="41" priority="46" operator="containsText" text="Non">
      <formula>NOT(ISERROR(SEARCH("Non",F32)))</formula>
    </cfRule>
    <cfRule type="colorScale" priority="47">
      <colorScale>
        <cfvo type="min"/>
        <cfvo type="percentile" val="50"/>
        <cfvo type="max"/>
        <color rgb="FFF8696B"/>
        <color rgb="FFFFEB84"/>
        <color rgb="FF63BE7B"/>
      </colorScale>
    </cfRule>
  </conditionalFormatting>
  <conditionalFormatting sqref="F33">
    <cfRule type="containsText" dxfId="40" priority="43" operator="containsText" text="Non">
      <formula>NOT(ISERROR(SEARCH("Non",F33)))</formula>
    </cfRule>
    <cfRule type="colorScale" priority="44">
      <colorScale>
        <cfvo type="min"/>
        <cfvo type="percentile" val="50"/>
        <cfvo type="max"/>
        <color rgb="FFF8696B"/>
        <color rgb="FFFFEB84"/>
        <color rgb="FF63BE7B"/>
      </colorScale>
    </cfRule>
  </conditionalFormatting>
  <conditionalFormatting sqref="K36:K39">
    <cfRule type="containsText" dxfId="39" priority="39" operator="containsText" text="?">
      <formula>NOT(ISERROR(SEARCH("?",K36)))</formula>
    </cfRule>
  </conditionalFormatting>
  <conditionalFormatting sqref="F36:F39">
    <cfRule type="containsText" dxfId="38" priority="40" operator="containsText" text="Non">
      <formula>NOT(ISERROR(SEARCH("Non",F36)))</formula>
    </cfRule>
    <cfRule type="colorScale" priority="41">
      <colorScale>
        <cfvo type="min"/>
        <cfvo type="percentile" val="50"/>
        <cfvo type="max"/>
        <color rgb="FFF8696B"/>
        <color rgb="FFFFEB84"/>
        <color rgb="FF63BE7B"/>
      </colorScale>
    </cfRule>
  </conditionalFormatting>
  <conditionalFormatting sqref="F46">
    <cfRule type="containsText" dxfId="37" priority="23" operator="containsText" text="Non">
      <formula>NOT(ISERROR(SEARCH("Non",F46)))</formula>
    </cfRule>
    <cfRule type="colorScale" priority="24">
      <colorScale>
        <cfvo type="min"/>
        <cfvo type="percentile" val="50"/>
        <cfvo type="max"/>
        <color rgb="FFF8696B"/>
        <color rgb="FFFFEB84"/>
        <color rgb="FF63BE7B"/>
      </colorScale>
    </cfRule>
  </conditionalFormatting>
  <conditionalFormatting sqref="F42:F43">
    <cfRule type="containsText" dxfId="36" priority="37" operator="containsText" text="Non">
      <formula>NOT(ISERROR(SEARCH("Non",F42)))</formula>
    </cfRule>
    <cfRule type="colorScale" priority="38">
      <colorScale>
        <cfvo type="min"/>
        <cfvo type="percentile" val="50"/>
        <cfvo type="max"/>
        <color rgb="FFF8696B"/>
        <color rgb="FFFFEB84"/>
        <color rgb="FF63BE7B"/>
      </colorScale>
    </cfRule>
  </conditionalFormatting>
  <conditionalFormatting sqref="K41:K43 K47">
    <cfRule type="containsText" dxfId="35" priority="36" operator="containsText" text="?">
      <formula>NOT(ISERROR(SEARCH("?",K41)))</formula>
    </cfRule>
  </conditionalFormatting>
  <conditionalFormatting sqref="F41">
    <cfRule type="containsText" dxfId="34" priority="34" operator="containsText" text="Non">
      <formula>NOT(ISERROR(SEARCH("Non",F41)))</formula>
    </cfRule>
    <cfRule type="colorScale" priority="35">
      <colorScale>
        <cfvo type="min"/>
        <cfvo type="percentile" val="50"/>
        <cfvo type="max"/>
        <color rgb="FFF8696B"/>
        <color rgb="FFFFEB84"/>
        <color rgb="FF63BE7B"/>
      </colorScale>
    </cfRule>
  </conditionalFormatting>
  <conditionalFormatting sqref="F47">
    <cfRule type="containsText" dxfId="33" priority="32" operator="containsText" text="Non">
      <formula>NOT(ISERROR(SEARCH("Non",F47)))</formula>
    </cfRule>
    <cfRule type="colorScale" priority="33">
      <colorScale>
        <cfvo type="min"/>
        <cfvo type="percentile" val="50"/>
        <cfvo type="max"/>
        <color rgb="FFF8696B"/>
        <color rgb="FFFFEB84"/>
        <color rgb="FF63BE7B"/>
      </colorScale>
    </cfRule>
  </conditionalFormatting>
  <conditionalFormatting sqref="K44">
    <cfRule type="containsText" dxfId="32" priority="31" operator="containsText" text="?">
      <formula>NOT(ISERROR(SEARCH("?",K44)))</formula>
    </cfRule>
  </conditionalFormatting>
  <conditionalFormatting sqref="F44">
    <cfRule type="containsText" dxfId="31" priority="29" operator="containsText" text="Non">
      <formula>NOT(ISERROR(SEARCH("Non",F44)))</formula>
    </cfRule>
    <cfRule type="colorScale" priority="30">
      <colorScale>
        <cfvo type="min"/>
        <cfvo type="percentile" val="50"/>
        <cfvo type="max"/>
        <color rgb="FFF8696B"/>
        <color rgb="FFFFEB84"/>
        <color rgb="FF63BE7B"/>
      </colorScale>
    </cfRule>
  </conditionalFormatting>
  <conditionalFormatting sqref="K45">
    <cfRule type="containsText" dxfId="30" priority="28" operator="containsText" text="?">
      <formula>NOT(ISERROR(SEARCH("?",K45)))</formula>
    </cfRule>
  </conditionalFormatting>
  <conditionalFormatting sqref="F45">
    <cfRule type="containsText" dxfId="29" priority="26" operator="containsText" text="Non">
      <formula>NOT(ISERROR(SEARCH("Non",F45)))</formula>
    </cfRule>
    <cfRule type="colorScale" priority="27">
      <colorScale>
        <cfvo type="min"/>
        <cfvo type="percentile" val="50"/>
        <cfvo type="max"/>
        <color rgb="FFF8696B"/>
        <color rgb="FFFFEB84"/>
        <color rgb="FF63BE7B"/>
      </colorScale>
    </cfRule>
  </conditionalFormatting>
  <conditionalFormatting sqref="K46">
    <cfRule type="containsText" dxfId="28" priority="25" operator="containsText" text="?">
      <formula>NOT(ISERROR(SEARCH("?",K46)))</formula>
    </cfRule>
  </conditionalFormatting>
  <conditionalFormatting sqref="K49">
    <cfRule type="containsText" dxfId="27" priority="20" operator="containsText" text="?">
      <formula>NOT(ISERROR(SEARCH("?",K49)))</formula>
    </cfRule>
  </conditionalFormatting>
  <conditionalFormatting sqref="F49">
    <cfRule type="containsText" dxfId="26" priority="21" operator="containsText" text="Non">
      <formula>NOT(ISERROR(SEARCH("Non",F49)))</formula>
    </cfRule>
    <cfRule type="colorScale" priority="22">
      <colorScale>
        <cfvo type="min"/>
        <cfvo type="percentile" val="50"/>
        <cfvo type="max"/>
        <color rgb="FFF8696B"/>
        <color rgb="FFFFEB84"/>
        <color rgb="FF63BE7B"/>
      </colorScale>
    </cfRule>
  </conditionalFormatting>
  <conditionalFormatting sqref="K51">
    <cfRule type="containsText" dxfId="25" priority="17" operator="containsText" text="?">
      <formula>NOT(ISERROR(SEARCH("?",K51)))</formula>
    </cfRule>
  </conditionalFormatting>
  <conditionalFormatting sqref="K58">
    <cfRule type="containsText" dxfId="24" priority="1" operator="containsText" text="?">
      <formula>NOT(ISERROR(SEARCH("?",K58)))</formula>
    </cfRule>
  </conditionalFormatting>
  <conditionalFormatting sqref="F51">
    <cfRule type="containsText" dxfId="23" priority="18" operator="containsText" text="Non">
      <formula>NOT(ISERROR(SEARCH("Non",F51)))</formula>
    </cfRule>
    <cfRule type="colorScale" priority="19">
      <colorScale>
        <cfvo type="min"/>
        <cfvo type="percentile" val="50"/>
        <cfvo type="max"/>
        <color rgb="FFF8696B"/>
        <color rgb="FFFFEB84"/>
        <color rgb="FF63BE7B"/>
      </colorScale>
    </cfRule>
  </conditionalFormatting>
  <conditionalFormatting sqref="F56 F59">
    <cfRule type="containsText" dxfId="22" priority="14" operator="containsText" text="Non">
      <formula>NOT(ISERROR(SEARCH("Non",F56)))</formula>
    </cfRule>
  </conditionalFormatting>
  <conditionalFormatting sqref="K55">
    <cfRule type="containsText" dxfId="21" priority="10" operator="containsText" text="?">
      <formula>NOT(ISERROR(SEARCH("?",K55)))</formula>
    </cfRule>
  </conditionalFormatting>
  <conditionalFormatting sqref="K56">
    <cfRule type="containsText" dxfId="20" priority="9" operator="containsText" text="?">
      <formula>NOT(ISERROR(SEARCH("?",K56)))</formula>
    </cfRule>
  </conditionalFormatting>
  <conditionalFormatting sqref="K59">
    <cfRule type="containsText" dxfId="19" priority="8" operator="containsText" text="?">
      <formula>NOT(ISERROR(SEARCH("?",K59)))</formula>
    </cfRule>
  </conditionalFormatting>
  <conditionalFormatting sqref="F56 F59">
    <cfRule type="containsText" dxfId="18" priority="15" operator="containsText" text="Non">
      <formula>NOT(ISERROR(SEARCH("Non",F56)))</formula>
    </cfRule>
    <cfRule type="colorScale" priority="16">
      <colorScale>
        <cfvo type="min"/>
        <cfvo type="percentile" val="50"/>
        <cfvo type="max"/>
        <color rgb="FFF8696B"/>
        <color rgb="FFFFEB84"/>
        <color rgb="FF63BE7B"/>
      </colorScale>
    </cfRule>
  </conditionalFormatting>
  <conditionalFormatting sqref="K53:K54">
    <cfRule type="containsText" dxfId="17" priority="11" operator="containsText" text="?">
      <formula>NOT(ISERROR(SEARCH("?",K53)))</formula>
    </cfRule>
  </conditionalFormatting>
  <conditionalFormatting sqref="F53:F55">
    <cfRule type="containsText" dxfId="16" priority="12" operator="containsText" text="Non">
      <formula>NOT(ISERROR(SEARCH("Non",F53)))</formula>
    </cfRule>
    <cfRule type="colorScale" priority="13">
      <colorScale>
        <cfvo type="min"/>
        <cfvo type="percentile" val="50"/>
        <cfvo type="max"/>
        <color rgb="FFF8696B"/>
        <color rgb="FFFFEB84"/>
        <color rgb="FF63BE7B"/>
      </colorScale>
    </cfRule>
  </conditionalFormatting>
  <conditionalFormatting sqref="F58">
    <cfRule type="containsText" dxfId="15" priority="5" operator="containsText" text="Non">
      <formula>NOT(ISERROR(SEARCH("Non",F58)))</formula>
    </cfRule>
  </conditionalFormatting>
  <conditionalFormatting sqref="K57">
    <cfRule type="containsText" dxfId="14" priority="2" operator="containsText" text="?">
      <formula>NOT(ISERROR(SEARCH("?",K57)))</formula>
    </cfRule>
  </conditionalFormatting>
  <conditionalFormatting sqref="F58">
    <cfRule type="containsText" dxfId="13" priority="6" operator="containsText" text="Non">
      <formula>NOT(ISERROR(SEARCH("Non",F58)))</formula>
    </cfRule>
    <cfRule type="colorScale" priority="7">
      <colorScale>
        <cfvo type="min"/>
        <cfvo type="percentile" val="50"/>
        <cfvo type="max"/>
        <color rgb="FFF8696B"/>
        <color rgb="FFFFEB84"/>
        <color rgb="FF63BE7B"/>
      </colorScale>
    </cfRule>
  </conditionalFormatting>
  <conditionalFormatting sqref="F57">
    <cfRule type="containsText" dxfId="12" priority="3" operator="containsText" text="Non">
      <formula>NOT(ISERROR(SEARCH("Non",F57)))</formula>
    </cfRule>
    <cfRule type="colorScale" priority="4">
      <colorScale>
        <cfvo type="min"/>
        <cfvo type="percentile" val="50"/>
        <cfvo type="max"/>
        <color rgb="FFF8696B"/>
        <color rgb="FFFFEB84"/>
        <color rgb="FF63BE7B"/>
      </colorScale>
    </cfRule>
  </conditionalFormatting>
  <dataValidations count="2">
    <dataValidation type="custom" allowBlank="1" showInputMessage="1" showErrorMessage="1" errorTitle="Notation non validée" error="Veuillez impérativement évaluer toutes les compétences" sqref="G72:H72" xr:uid="{00000000-0002-0000-0400-000000000000}">
      <formula1>G70&lt;&gt;"Incomplet"</formula1>
    </dataValidation>
    <dataValidation type="list" allowBlank="1" showInputMessage="1" showErrorMessage="1" sqref="F28 F19:F21 F49 F61:F64 F23:F26 F30:F34 F41:F47 F66 F16:F17 F36:F39 F51 F53:F59" xr:uid="{00000000-0002-0000-0400-000001000000}">
      <formula1>"non"</formula1>
    </dataValidation>
  </dataValidations>
  <pageMargins left="1.4960629921259843" right="0.70866141732283472" top="0" bottom="0" header="0.31496062992125984" footer="0.31496062992125984"/>
  <pageSetup paperSize="9" scale="18" orientation="portrait" horizontalDpi="300" verticalDpi="30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tabColor rgb="FFB6D9E4"/>
    <pageSetUpPr fitToPage="1"/>
  </sheetPr>
  <dimension ref="A2:T61"/>
  <sheetViews>
    <sheetView topLeftCell="A70" zoomScale="70" zoomScaleNormal="70" workbookViewId="0">
      <selection activeCell="C19" sqref="C19:D19"/>
    </sheetView>
  </sheetViews>
  <sheetFormatPr baseColWidth="10" defaultColWidth="11" defaultRowHeight="15" x14ac:dyDescent="0.2"/>
  <cols>
    <col min="1" max="1" width="9" style="156" customWidth="1"/>
    <col min="2" max="2" width="11.625" style="156" customWidth="1"/>
    <col min="3" max="3" width="10.125" style="156" customWidth="1"/>
    <col min="4" max="4" width="57.625" style="156" customWidth="1"/>
    <col min="5" max="5" width="60.75" style="156" customWidth="1"/>
    <col min="6" max="6" width="10.125" style="156" customWidth="1"/>
    <col min="7" max="10" width="13.625" style="156" customWidth="1"/>
    <col min="11" max="11" width="6.75" style="156" customWidth="1"/>
    <col min="12" max="12" width="10.125" style="157" customWidth="1"/>
    <col min="13" max="13" width="9.625" style="158" customWidth="1"/>
    <col min="14" max="14" width="11.125" style="156" hidden="1" customWidth="1"/>
    <col min="15" max="15" width="9.5" style="156" hidden="1" customWidth="1"/>
    <col min="16" max="16" width="13.25" style="156" hidden="1" customWidth="1"/>
    <col min="17" max="17" width="22.375" style="156" hidden="1" customWidth="1"/>
    <col min="18" max="16384" width="11" style="156"/>
  </cols>
  <sheetData>
    <row r="2" spans="1:5" ht="29.25" customHeight="1" x14ac:dyDescent="0.2"/>
    <row r="3" spans="1:5" ht="29.25" customHeight="1" x14ac:dyDescent="0.2"/>
    <row r="4" spans="1:5" ht="29.25" customHeight="1" x14ac:dyDescent="0.2"/>
    <row r="5" spans="1:5" ht="29.25" customHeight="1" x14ac:dyDescent="0.2"/>
    <row r="6" spans="1:5" ht="70.150000000000006" customHeight="1" x14ac:dyDescent="0.2"/>
    <row r="7" spans="1:5" ht="2.25" customHeight="1" thickBot="1" x14ac:dyDescent="0.25"/>
    <row r="8" spans="1:5" ht="49.15" customHeight="1" x14ac:dyDescent="0.2">
      <c r="B8" s="337" t="s">
        <v>0</v>
      </c>
      <c r="C8" s="338"/>
      <c r="D8" s="384"/>
    </row>
    <row r="9" spans="1:5" ht="30" customHeight="1" x14ac:dyDescent="0.2">
      <c r="B9" s="355" t="s">
        <v>30</v>
      </c>
      <c r="C9" s="356"/>
      <c r="D9" s="31">
        <f>Academie</f>
        <v>0</v>
      </c>
      <c r="E9" s="159"/>
    </row>
    <row r="10" spans="1:5" ht="36" customHeight="1" x14ac:dyDescent="0.2">
      <c r="B10" s="340" t="s">
        <v>1</v>
      </c>
      <c r="C10" s="341"/>
      <c r="D10" s="5">
        <f>Etablissement</f>
        <v>0</v>
      </c>
    </row>
    <row r="11" spans="1:5" ht="20.100000000000001" customHeight="1" x14ac:dyDescent="0.2">
      <c r="B11" s="340" t="s">
        <v>2</v>
      </c>
      <c r="C11" s="341"/>
      <c r="D11" s="5">
        <f>Base_de_données!E1</f>
        <v>0</v>
      </c>
    </row>
    <row r="12" spans="1:5" ht="20.100000000000001" customHeight="1" x14ac:dyDescent="0.2">
      <c r="B12" s="340" t="s">
        <v>3</v>
      </c>
      <c r="C12" s="341"/>
      <c r="D12" s="3" t="s">
        <v>111</v>
      </c>
    </row>
    <row r="13" spans="1:5" ht="20.100000000000001" customHeight="1" x14ac:dyDescent="0.2">
      <c r="A13" s="160"/>
      <c r="B13" s="356" t="s">
        <v>4</v>
      </c>
      <c r="C13" s="341"/>
      <c r="D13" s="3" t="s">
        <v>111</v>
      </c>
    </row>
    <row r="14" spans="1:5" ht="20.100000000000001" customHeight="1" x14ac:dyDescent="0.2">
      <c r="B14" s="340" t="s">
        <v>5</v>
      </c>
      <c r="C14" s="341"/>
      <c r="D14" s="4"/>
    </row>
    <row r="15" spans="1:5" ht="29.25" customHeight="1" thickBot="1" x14ac:dyDescent="0.25">
      <c r="B15" s="412" t="s">
        <v>6</v>
      </c>
      <c r="C15" s="358"/>
      <c r="D15" s="208" t="s">
        <v>157</v>
      </c>
    </row>
    <row r="16" spans="1:5" ht="15.75" x14ac:dyDescent="0.2">
      <c r="B16" s="161"/>
      <c r="C16" s="161"/>
      <c r="D16" s="162"/>
    </row>
    <row r="19" spans="2:18" ht="80.099999999999994" customHeight="1" x14ac:dyDescent="0.25">
      <c r="B19" s="163"/>
      <c r="C19" s="346"/>
      <c r="D19" s="347"/>
      <c r="E19" s="239" t="s">
        <v>43</v>
      </c>
      <c r="F19" s="348" t="s">
        <v>14</v>
      </c>
      <c r="G19" s="348"/>
      <c r="H19" s="348"/>
      <c r="I19" s="348"/>
      <c r="J19" s="348"/>
      <c r="K19" s="164"/>
      <c r="L19" s="165"/>
      <c r="M19" s="166"/>
    </row>
    <row r="20" spans="2:18" ht="24.95" customHeight="1" x14ac:dyDescent="0.2">
      <c r="C20" s="380" t="s">
        <v>7</v>
      </c>
      <c r="D20" s="413"/>
      <c r="E20" s="361" t="s">
        <v>44</v>
      </c>
      <c r="F20" s="276" t="s">
        <v>25</v>
      </c>
      <c r="G20" s="277">
        <v>1</v>
      </c>
      <c r="H20" s="278">
        <v>2</v>
      </c>
      <c r="I20" s="279">
        <v>3</v>
      </c>
      <c r="J20" s="280">
        <v>4</v>
      </c>
      <c r="K20" s="164"/>
      <c r="L20" s="165"/>
      <c r="M20" s="167"/>
    </row>
    <row r="21" spans="2:18" ht="68.45" customHeight="1" x14ac:dyDescent="0.2">
      <c r="C21" s="414"/>
      <c r="D21" s="415"/>
      <c r="E21" s="362"/>
      <c r="F21" s="240"/>
      <c r="G21" s="247" t="s">
        <v>31</v>
      </c>
      <c r="H21" s="249" t="s">
        <v>32</v>
      </c>
      <c r="I21" s="251" t="s">
        <v>33</v>
      </c>
      <c r="J21" s="30" t="s">
        <v>34</v>
      </c>
      <c r="K21" s="164"/>
      <c r="L21" s="165"/>
      <c r="M21" s="168"/>
    </row>
    <row r="22" spans="2:18" ht="36" customHeight="1" x14ac:dyDescent="0.2">
      <c r="C22" s="416" t="s">
        <v>163</v>
      </c>
      <c r="D22" s="417"/>
      <c r="E22" s="417"/>
      <c r="F22" s="417"/>
      <c r="G22" s="417"/>
      <c r="H22" s="417"/>
      <c r="I22" s="417"/>
      <c r="J22" s="417"/>
      <c r="K22" s="259">
        <v>0.15</v>
      </c>
      <c r="L22" s="281">
        <v>0.15</v>
      </c>
      <c r="M22" s="169">
        <f>SUM(L23)</f>
        <v>1</v>
      </c>
      <c r="N22" s="170">
        <f>SUM(N23)</f>
        <v>0</v>
      </c>
      <c r="O22" s="171">
        <f>Somme_Coef(O23,L22)</f>
        <v>0</v>
      </c>
      <c r="P22" s="171">
        <f>Somme_Coef(N23,L22)</f>
        <v>0</v>
      </c>
      <c r="Q22" s="171">
        <f>Somme_Coef(Q23,L22)</f>
        <v>0.15</v>
      </c>
      <c r="R22" s="171"/>
    </row>
    <row r="23" spans="2:18" ht="98.25" customHeight="1" x14ac:dyDescent="0.2">
      <c r="C23" s="255" t="s">
        <v>95</v>
      </c>
      <c r="D23" s="214" t="s">
        <v>114</v>
      </c>
      <c r="E23" s="62" t="s">
        <v>289</v>
      </c>
      <c r="F23" s="126"/>
      <c r="G23" s="17"/>
      <c r="H23" s="17"/>
      <c r="I23" s="17"/>
      <c r="J23" s="17"/>
      <c r="K23" s="53" t="str">
        <f t="array" ref="K23">ctrl_saisie(F23:J23,F23)</f>
        <v>&lt;</v>
      </c>
      <c r="L23" s="172">
        <v>1</v>
      </c>
      <c r="M23" s="173"/>
      <c r="N23" s="174" t="str">
        <f t="array" ref="N23">Point_Item(L23,F23,G23,H23,I23,J23)</f>
        <v>Err saisie</v>
      </c>
      <c r="O23" s="170" t="str">
        <f t="array" ref="O23">Pour_Cent_Valide(L23,N23)</f>
        <v>Err saisie</v>
      </c>
      <c r="P23" s="175"/>
      <c r="Q23" s="170">
        <f>IF(F23&lt;&gt;"non",L23,0)</f>
        <v>1</v>
      </c>
      <c r="R23" s="170"/>
    </row>
    <row r="24" spans="2:18" ht="36" customHeight="1" x14ac:dyDescent="0.2">
      <c r="C24" s="366" t="s">
        <v>81</v>
      </c>
      <c r="D24" s="367"/>
      <c r="E24" s="367"/>
      <c r="F24" s="367"/>
      <c r="G24" s="367"/>
      <c r="H24" s="367"/>
      <c r="I24" s="367"/>
      <c r="J24" s="367"/>
      <c r="K24" s="259">
        <v>0.15</v>
      </c>
      <c r="L24" s="281">
        <v>0.15</v>
      </c>
      <c r="M24" s="169">
        <f>SUM(L25:L34)</f>
        <v>0.99999999999999989</v>
      </c>
      <c r="N24" s="170">
        <f>SUM(N25:N34)</f>
        <v>0</v>
      </c>
      <c r="O24" s="171">
        <f>Somme_Coef(O25:O34,L24)</f>
        <v>0</v>
      </c>
      <c r="P24" s="171">
        <f>Somme_Coef(N25:N34,L24)</f>
        <v>0</v>
      </c>
      <c r="Q24" s="171">
        <f>Somme_Coef(Q25:Q34,L24)</f>
        <v>0.14999999999999997</v>
      </c>
      <c r="R24" s="170"/>
    </row>
    <row r="25" spans="2:18" ht="35.25" customHeight="1" x14ac:dyDescent="0.2">
      <c r="C25" s="255" t="s">
        <v>82</v>
      </c>
      <c r="D25" s="64" t="s">
        <v>234</v>
      </c>
      <c r="E25" s="395" t="s">
        <v>88</v>
      </c>
      <c r="F25" s="126"/>
      <c r="G25" s="17"/>
      <c r="H25" s="17"/>
      <c r="I25" s="17"/>
      <c r="J25" s="17"/>
      <c r="K25" s="53" t="str">
        <f t="array" ref="K25">ctrl_saisie(F25:J25,F25)</f>
        <v>&lt;</v>
      </c>
      <c r="L25" s="176">
        <v>0.1</v>
      </c>
      <c r="M25" s="173"/>
      <c r="N25" s="174" t="str">
        <f t="array" ref="N25">Point_Item(L25,F25,G25,H25,I25,J25)</f>
        <v>Err saisie</v>
      </c>
      <c r="O25" s="170" t="str">
        <f t="array" ref="O25">Pour_Cent_Valide(L25,N25)</f>
        <v>Err saisie</v>
      </c>
      <c r="P25" s="175"/>
      <c r="Q25" s="170">
        <f>IF(F25&lt;&gt;"non",L25,0)</f>
        <v>0.1</v>
      </c>
    </row>
    <row r="26" spans="2:18" ht="35.25" x14ac:dyDescent="0.2">
      <c r="C26" s="255" t="s">
        <v>83</v>
      </c>
      <c r="D26" s="64" t="s">
        <v>235</v>
      </c>
      <c r="E26" s="396"/>
      <c r="F26" s="126"/>
      <c r="G26" s="19"/>
      <c r="H26" s="19"/>
      <c r="I26" s="19"/>
      <c r="J26" s="19"/>
      <c r="K26" s="53" t="str">
        <f t="array" ref="K26">ctrl_saisie(F26:J26,F26)</f>
        <v>&lt;</v>
      </c>
      <c r="L26" s="176">
        <v>0.1</v>
      </c>
      <c r="M26" s="173"/>
      <c r="N26" s="174" t="str">
        <f t="array" ref="N26">Point_Item(L26,F26,G26,H26,I26,J26)</f>
        <v>Err saisie</v>
      </c>
      <c r="O26" s="170" t="str">
        <f t="array" ref="O26">Pour_Cent_Valide(L26,N26)</f>
        <v>Err saisie</v>
      </c>
      <c r="P26" s="175"/>
      <c r="Q26" s="170">
        <f t="shared" ref="Q26:Q34" si="0">IF(F26&lt;&gt;"non",L26,0)</f>
        <v>0.1</v>
      </c>
    </row>
    <row r="27" spans="2:18" ht="35.25" x14ac:dyDescent="0.2">
      <c r="C27" s="255" t="s">
        <v>84</v>
      </c>
      <c r="D27" s="64" t="s">
        <v>252</v>
      </c>
      <c r="E27" s="396"/>
      <c r="F27" s="126"/>
      <c r="G27" s="19"/>
      <c r="H27" s="19"/>
      <c r="I27" s="19"/>
      <c r="J27" s="19"/>
      <c r="K27" s="53" t="str">
        <f t="array" ref="K27">ctrl_saisie(F27:J27,F27)</f>
        <v>&lt;</v>
      </c>
      <c r="L27" s="176">
        <v>0.1</v>
      </c>
      <c r="M27" s="173"/>
      <c r="N27" s="174" t="str">
        <f t="array" ref="N27">Point_Item(L27,F27,G27,H27,I27,J27)</f>
        <v>Err saisie</v>
      </c>
      <c r="O27" s="170" t="str">
        <f t="array" ref="O27">Pour_Cent_Valide(L27,N27)</f>
        <v>Err saisie</v>
      </c>
      <c r="P27" s="175"/>
      <c r="Q27" s="170">
        <f t="shared" si="0"/>
        <v>0.1</v>
      </c>
    </row>
    <row r="28" spans="2:18" ht="35.25" x14ac:dyDescent="0.2">
      <c r="C28" s="255" t="s">
        <v>85</v>
      </c>
      <c r="D28" s="64" t="s">
        <v>236</v>
      </c>
      <c r="E28" s="396"/>
      <c r="F28" s="126"/>
      <c r="G28" s="19"/>
      <c r="H28" s="19"/>
      <c r="I28" s="19"/>
      <c r="J28" s="19"/>
      <c r="K28" s="53" t="str">
        <f t="array" ref="K28">ctrl_saisie(F28:J28,F28)</f>
        <v>&lt;</v>
      </c>
      <c r="L28" s="176">
        <v>0.1</v>
      </c>
      <c r="M28" s="173"/>
      <c r="N28" s="174" t="str">
        <f t="array" ref="N28">Point_Item(L28,F28,G28,H28,I28,J28)</f>
        <v>Err saisie</v>
      </c>
      <c r="O28" s="170" t="str">
        <f t="array" ref="O28">Pour_Cent_Valide(L28,N28)</f>
        <v>Err saisie</v>
      </c>
      <c r="P28" s="175"/>
      <c r="Q28" s="170">
        <f t="shared" si="0"/>
        <v>0.1</v>
      </c>
    </row>
    <row r="29" spans="2:18" ht="35.25" x14ac:dyDescent="0.2">
      <c r="C29" s="255" t="s">
        <v>86</v>
      </c>
      <c r="D29" s="64" t="s">
        <v>253</v>
      </c>
      <c r="E29" s="396"/>
      <c r="F29" s="126"/>
      <c r="G29" s="17"/>
      <c r="H29" s="17"/>
      <c r="I29" s="17"/>
      <c r="J29" s="17"/>
      <c r="K29" s="53" t="str">
        <f t="array" ref="K29">ctrl_saisie(F29:J29,F29)</f>
        <v>&lt;</v>
      </c>
      <c r="L29" s="176">
        <v>0.1</v>
      </c>
      <c r="M29" s="173"/>
      <c r="N29" s="174" t="str">
        <f t="array" ref="N29">Point_Item(L29,F29,G29,H29,I29,J29)</f>
        <v>Err saisie</v>
      </c>
      <c r="O29" s="170" t="str">
        <f t="array" ref="O29">Pour_Cent_Valide(L29,N29)</f>
        <v>Err saisie</v>
      </c>
      <c r="P29" s="175"/>
      <c r="Q29" s="170">
        <f>IF(F29&lt;&gt;"non",L29,0)</f>
        <v>0.1</v>
      </c>
    </row>
    <row r="30" spans="2:18" ht="35.25" x14ac:dyDescent="0.2">
      <c r="C30" s="255" t="s">
        <v>87</v>
      </c>
      <c r="D30" s="64" t="s">
        <v>254</v>
      </c>
      <c r="E30" s="396"/>
      <c r="F30" s="126"/>
      <c r="G30" s="19"/>
      <c r="H30" s="19"/>
      <c r="I30" s="19"/>
      <c r="J30" s="19"/>
      <c r="K30" s="53" t="str">
        <f t="array" ref="K30">ctrl_saisie(F30:J30,F30)</f>
        <v>&lt;</v>
      </c>
      <c r="L30" s="176">
        <v>0.1</v>
      </c>
      <c r="M30" s="173"/>
      <c r="N30" s="174" t="str">
        <f t="array" ref="N30">Point_Item(L30,F30,G30,H30,I30,J30)</f>
        <v>Err saisie</v>
      </c>
      <c r="O30" s="170" t="str">
        <f t="array" ref="O30">Pour_Cent_Valide(L30,N30)</f>
        <v>Err saisie</v>
      </c>
      <c r="P30" s="175"/>
      <c r="Q30" s="170">
        <f t="shared" ref="Q30:Q33" si="1">IF(F30&lt;&gt;"non",L30,0)</f>
        <v>0.1</v>
      </c>
    </row>
    <row r="31" spans="2:18" ht="35.25" x14ac:dyDescent="0.2">
      <c r="C31" s="255" t="s">
        <v>230</v>
      </c>
      <c r="D31" s="64" t="s">
        <v>255</v>
      </c>
      <c r="E31" s="396"/>
      <c r="F31" s="126"/>
      <c r="G31" s="19"/>
      <c r="H31" s="19"/>
      <c r="I31" s="19"/>
      <c r="J31" s="19"/>
      <c r="K31" s="53" t="str">
        <f t="array" ref="K31">ctrl_saisie(F31:J31,F31)</f>
        <v>&lt;</v>
      </c>
      <c r="L31" s="176">
        <v>0.1</v>
      </c>
      <c r="M31" s="173"/>
      <c r="N31" s="174" t="str">
        <f t="array" ref="N31">Point_Item(L31,F31,G31,H31,I31,J31)</f>
        <v>Err saisie</v>
      </c>
      <c r="O31" s="170" t="str">
        <f t="array" ref="O31">Pour_Cent_Valide(L31,N31)</f>
        <v>Err saisie</v>
      </c>
      <c r="P31" s="175"/>
      <c r="Q31" s="170">
        <f t="shared" si="1"/>
        <v>0.1</v>
      </c>
    </row>
    <row r="32" spans="2:18" ht="35.25" x14ac:dyDescent="0.2">
      <c r="C32" s="255" t="s">
        <v>231</v>
      </c>
      <c r="D32" s="64" t="s">
        <v>256</v>
      </c>
      <c r="E32" s="396"/>
      <c r="F32" s="126"/>
      <c r="G32" s="19"/>
      <c r="H32" s="19"/>
      <c r="I32" s="19"/>
      <c r="J32" s="19"/>
      <c r="K32" s="53" t="str">
        <f t="array" ref="K32">ctrl_saisie(F32:J32,F32)</f>
        <v>&lt;</v>
      </c>
      <c r="L32" s="176">
        <v>0.1</v>
      </c>
      <c r="M32" s="173"/>
      <c r="N32" s="174" t="str">
        <f t="array" ref="N32">Point_Item(L32,F32,G32,H32,I32,J32)</f>
        <v>Err saisie</v>
      </c>
      <c r="O32" s="170" t="str">
        <f t="array" ref="O32">Pour_Cent_Valide(L32,N32)</f>
        <v>Err saisie</v>
      </c>
      <c r="P32" s="175"/>
      <c r="Q32" s="170">
        <f t="shared" si="1"/>
        <v>0.1</v>
      </c>
    </row>
    <row r="33" spans="3:20" ht="35.25" x14ac:dyDescent="0.2">
      <c r="C33" s="255" t="s">
        <v>232</v>
      </c>
      <c r="D33" s="64" t="s">
        <v>257</v>
      </c>
      <c r="E33" s="396"/>
      <c r="F33" s="126"/>
      <c r="G33" s="19"/>
      <c r="H33" s="19"/>
      <c r="I33" s="19"/>
      <c r="J33" s="19"/>
      <c r="K33" s="53" t="str">
        <f t="array" ref="K33">ctrl_saisie(F33:J33,F33)</f>
        <v>&lt;</v>
      </c>
      <c r="L33" s="176">
        <v>0.1</v>
      </c>
      <c r="M33" s="173"/>
      <c r="N33" s="174" t="str">
        <f t="array" ref="N33">Point_Item(L33,F33,G33,H33,I33,J33)</f>
        <v>Err saisie</v>
      </c>
      <c r="O33" s="170" t="str">
        <f t="array" ref="O33">Pour_Cent_Valide(L33,N33)</f>
        <v>Err saisie</v>
      </c>
      <c r="P33" s="175"/>
      <c r="Q33" s="170">
        <f t="shared" si="1"/>
        <v>0.1</v>
      </c>
    </row>
    <row r="34" spans="3:20" ht="35.25" x14ac:dyDescent="0.2">
      <c r="C34" s="255" t="s">
        <v>233</v>
      </c>
      <c r="D34" s="64" t="s">
        <v>258</v>
      </c>
      <c r="E34" s="397"/>
      <c r="F34" s="126"/>
      <c r="G34" s="19"/>
      <c r="H34" s="19"/>
      <c r="I34" s="19"/>
      <c r="J34" s="19"/>
      <c r="K34" s="53" t="str">
        <f t="array" ref="K34">ctrl_saisie(F34:J34,F34)</f>
        <v>&lt;</v>
      </c>
      <c r="L34" s="176">
        <v>0.1</v>
      </c>
      <c r="M34" s="173"/>
      <c r="N34" s="174" t="str">
        <f t="array" ref="N34">Point_Item(L34,F34,G34,H34,I34,J34)</f>
        <v>Err saisie</v>
      </c>
      <c r="O34" s="170" t="str">
        <f t="array" ref="O34">Pour_Cent_Valide(L34,N34)</f>
        <v>Err saisie</v>
      </c>
      <c r="P34" s="175"/>
      <c r="Q34" s="170">
        <f t="shared" si="0"/>
        <v>0.1</v>
      </c>
    </row>
    <row r="35" spans="3:20" ht="36" customHeight="1" x14ac:dyDescent="0.2">
      <c r="C35" s="366" t="s">
        <v>237</v>
      </c>
      <c r="D35" s="367"/>
      <c r="E35" s="367"/>
      <c r="F35" s="367"/>
      <c r="G35" s="367"/>
      <c r="H35" s="367"/>
      <c r="I35" s="367"/>
      <c r="J35" s="367"/>
      <c r="K35" s="259">
        <v>0.35</v>
      </c>
      <c r="L35" s="281">
        <v>0.35</v>
      </c>
      <c r="M35" s="169">
        <f>SUM(L36:L38)</f>
        <v>1</v>
      </c>
      <c r="N35" s="170">
        <f>SUM(N36:N38)</f>
        <v>0</v>
      </c>
      <c r="O35" s="171">
        <f>Somme_Coef(O36:O38,L35)</f>
        <v>0</v>
      </c>
      <c r="P35" s="171">
        <f>Somme_Coef(N36:N38,L35)</f>
        <v>0</v>
      </c>
      <c r="Q35" s="171">
        <f>Somme_Coef(Q36:Q38,L35)</f>
        <v>0.35</v>
      </c>
    </row>
    <row r="36" spans="3:20" ht="49.9" customHeight="1" x14ac:dyDescent="0.2">
      <c r="C36" s="282" t="s">
        <v>55</v>
      </c>
      <c r="D36" s="211" t="s">
        <v>238</v>
      </c>
      <c r="E36" s="210" t="s">
        <v>239</v>
      </c>
      <c r="F36" s="126"/>
      <c r="G36" s="19"/>
      <c r="H36" s="19"/>
      <c r="I36" s="19"/>
      <c r="J36" s="19"/>
      <c r="K36" s="53" t="str">
        <f t="array" ref="K36">ctrl_saisie(F36:J36,F36)</f>
        <v>&lt;</v>
      </c>
      <c r="L36" s="176">
        <v>0.4</v>
      </c>
      <c r="M36" s="173"/>
      <c r="N36" s="174" t="str">
        <f t="array" ref="N36">Point_Item(L36,F36,G36,H36,I36,J36)</f>
        <v>Err saisie</v>
      </c>
      <c r="O36" s="170" t="str">
        <f t="array" ref="O36">Pour_Cent_Valide(L36,N36)</f>
        <v>Err saisie</v>
      </c>
      <c r="P36" s="175"/>
      <c r="Q36" s="170">
        <f>IF(F36&lt;&gt;"non",L36,0)</f>
        <v>0.4</v>
      </c>
    </row>
    <row r="37" spans="3:20" ht="120.75" customHeight="1" x14ac:dyDescent="0.2">
      <c r="C37" s="282" t="s">
        <v>56</v>
      </c>
      <c r="D37" s="212" t="s">
        <v>138</v>
      </c>
      <c r="E37" s="210" t="s">
        <v>240</v>
      </c>
      <c r="F37" s="126"/>
      <c r="G37" s="19"/>
      <c r="H37" s="19"/>
      <c r="I37" s="19"/>
      <c r="J37" s="19"/>
      <c r="K37" s="53" t="str">
        <f t="array" ref="K37">ctrl_saisie(F37:J37,F37)</f>
        <v>&lt;</v>
      </c>
      <c r="L37" s="176">
        <v>0.4</v>
      </c>
      <c r="M37" s="173"/>
      <c r="N37" s="174" t="str">
        <f t="array" ref="N37">Point_Item(L37,F37,G37,H37,I37,J37)</f>
        <v>Err saisie</v>
      </c>
      <c r="O37" s="170" t="str">
        <f t="array" ref="O37">Pour_Cent_Valide(L37,N37)</f>
        <v>Err saisie</v>
      </c>
      <c r="P37" s="175"/>
      <c r="Q37" s="170">
        <f>IF(F37&lt;&gt;"non",L37,0)</f>
        <v>0.4</v>
      </c>
    </row>
    <row r="38" spans="3:20" ht="60" customHeight="1" x14ac:dyDescent="0.2">
      <c r="C38" s="282" t="s">
        <v>96</v>
      </c>
      <c r="D38" s="211" t="s">
        <v>139</v>
      </c>
      <c r="E38" s="210" t="s">
        <v>288</v>
      </c>
      <c r="F38" s="126"/>
      <c r="G38" s="19"/>
      <c r="H38" s="19"/>
      <c r="I38" s="19"/>
      <c r="J38" s="19"/>
      <c r="K38" s="53" t="str">
        <f t="array" ref="K38">ctrl_saisie(F38:J38,F38)</f>
        <v>&lt;</v>
      </c>
      <c r="L38" s="176">
        <v>0.2</v>
      </c>
      <c r="M38" s="173"/>
      <c r="N38" s="174" t="str">
        <f t="array" ref="N38">Point_Item(L38,F38,G38,H38,I38,J38)</f>
        <v>Err saisie</v>
      </c>
      <c r="O38" s="170" t="str">
        <f t="array" ref="O38">Pour_Cent_Valide(L38,N38)</f>
        <v>Err saisie</v>
      </c>
      <c r="P38" s="175"/>
      <c r="Q38" s="170">
        <f>IF(F38&lt;&gt;"non",L38,0)</f>
        <v>0.2</v>
      </c>
    </row>
    <row r="39" spans="3:20" ht="36" customHeight="1" x14ac:dyDescent="0.2">
      <c r="C39" s="366" t="s">
        <v>241</v>
      </c>
      <c r="D39" s="367"/>
      <c r="E39" s="367"/>
      <c r="F39" s="367"/>
      <c r="G39" s="367"/>
      <c r="H39" s="367"/>
      <c r="I39" s="367"/>
      <c r="J39" s="367"/>
      <c r="K39" s="259">
        <v>0.35</v>
      </c>
      <c r="L39" s="281">
        <v>0.35</v>
      </c>
      <c r="M39" s="169">
        <f>SUM(L40:L43)</f>
        <v>1</v>
      </c>
      <c r="N39" s="170">
        <f>SUM(N40:N43)</f>
        <v>0</v>
      </c>
      <c r="O39" s="171">
        <f>Somme_Coef(O40:O43,L39)</f>
        <v>0</v>
      </c>
      <c r="P39" s="171">
        <f>Somme_Coef(N40:N43,L39)</f>
        <v>0</v>
      </c>
      <c r="Q39" s="171">
        <f>Somme_Coef(Q40:Q43,L39)</f>
        <v>0.35</v>
      </c>
    </row>
    <row r="40" spans="3:20" ht="49.9" customHeight="1" x14ac:dyDescent="0.2">
      <c r="C40" s="282" t="s">
        <v>140</v>
      </c>
      <c r="D40" s="211" t="s">
        <v>141</v>
      </c>
      <c r="E40" s="210" t="s">
        <v>142</v>
      </c>
      <c r="F40" s="126"/>
      <c r="G40" s="19"/>
      <c r="H40" s="19"/>
      <c r="I40" s="19"/>
      <c r="J40" s="19"/>
      <c r="K40" s="53" t="str">
        <f t="array" ref="K40">ctrl_saisie(F40:J40,F40)</f>
        <v>&lt;</v>
      </c>
      <c r="L40" s="176">
        <v>0.4</v>
      </c>
      <c r="M40" s="173"/>
      <c r="N40" s="174" t="str">
        <f t="array" ref="N40">Point_Item(L40,F40,G40,H40,I40,J40)</f>
        <v>Err saisie</v>
      </c>
      <c r="O40" s="170" t="str">
        <f t="array" ref="O40">Pour_Cent_Valide(L40,N40)</f>
        <v>Err saisie</v>
      </c>
      <c r="P40" s="175"/>
      <c r="Q40" s="170">
        <f>IF(F40&lt;&gt;"non",L40,0)</f>
        <v>0.4</v>
      </c>
    </row>
    <row r="41" spans="3:20" ht="63" customHeight="1" x14ac:dyDescent="0.2">
      <c r="C41" s="282" t="s">
        <v>143</v>
      </c>
      <c r="D41" s="212" t="s">
        <v>144</v>
      </c>
      <c r="E41" s="210" t="s">
        <v>259</v>
      </c>
      <c r="F41" s="126"/>
      <c r="G41" s="19"/>
      <c r="H41" s="19"/>
      <c r="I41" s="19"/>
      <c r="J41" s="19"/>
      <c r="K41" s="53" t="str">
        <f t="array" ref="K41">ctrl_saisie(F41:J41,F41)</f>
        <v>&lt;</v>
      </c>
      <c r="L41" s="176">
        <v>0.4</v>
      </c>
      <c r="M41" s="173"/>
      <c r="N41" s="174" t="str">
        <f t="array" ref="N41">Point_Item(L41,F41,G41,H41,I41,J41)</f>
        <v>Err saisie</v>
      </c>
      <c r="O41" s="170" t="str">
        <f t="array" ref="O41">Pour_Cent_Valide(L41,N41)</f>
        <v>Err saisie</v>
      </c>
      <c r="P41" s="175"/>
      <c r="Q41" s="170">
        <f>IF(F41&lt;&gt;"non",L41,0)</f>
        <v>0.4</v>
      </c>
    </row>
    <row r="42" spans="3:20" ht="58.5" customHeight="1" x14ac:dyDescent="0.2">
      <c r="C42" s="282" t="s">
        <v>145</v>
      </c>
      <c r="D42" s="213" t="s">
        <v>146</v>
      </c>
      <c r="E42" s="210" t="s">
        <v>147</v>
      </c>
      <c r="F42" s="126"/>
      <c r="G42" s="19"/>
      <c r="H42" s="19"/>
      <c r="I42" s="19"/>
      <c r="J42" s="19"/>
      <c r="K42" s="53" t="str">
        <f t="array" ref="K42">ctrl_saisie(F42:J42,F42)</f>
        <v>&lt;</v>
      </c>
      <c r="L42" s="176">
        <v>0.1</v>
      </c>
      <c r="M42" s="173"/>
      <c r="N42" s="174" t="str">
        <f t="array" ref="N42">Point_Item(L42,F42,G42,H42,I42,J42)</f>
        <v>Err saisie</v>
      </c>
      <c r="O42" s="170" t="str">
        <f t="array" ref="O42">Pour_Cent_Valide(L42,N42)</f>
        <v>Err saisie</v>
      </c>
      <c r="P42" s="175"/>
      <c r="Q42" s="170">
        <f>IF(F42&lt;&gt;"non",L42,0)</f>
        <v>0.1</v>
      </c>
    </row>
    <row r="43" spans="3:20" ht="60" customHeight="1" x14ac:dyDescent="0.2">
      <c r="C43" s="282" t="s">
        <v>148</v>
      </c>
      <c r="D43" s="211" t="s">
        <v>149</v>
      </c>
      <c r="E43" s="210" t="s">
        <v>150</v>
      </c>
      <c r="F43" s="126"/>
      <c r="G43" s="19"/>
      <c r="H43" s="19"/>
      <c r="I43" s="19"/>
      <c r="J43" s="19"/>
      <c r="K43" s="53" t="str">
        <f t="array" ref="K43">ctrl_saisie(F43:J43,F43)</f>
        <v>&lt;</v>
      </c>
      <c r="L43" s="176">
        <v>0.1</v>
      </c>
      <c r="M43" s="173"/>
      <c r="N43" s="174" t="str">
        <f t="array" ref="N43">Point_Item(L43,F43,G43,H43,I43,J43)</f>
        <v>Err saisie</v>
      </c>
      <c r="O43" s="170" t="str">
        <f t="array" ref="O43">Pour_Cent_Valide(L43,N43)</f>
        <v>Err saisie</v>
      </c>
      <c r="P43" s="175"/>
      <c r="Q43" s="170">
        <f>IF(F43&lt;&gt;"non",L43,0)</f>
        <v>0.1</v>
      </c>
    </row>
    <row r="44" spans="3:20" ht="42" customHeight="1" thickBot="1" x14ac:dyDescent="0.25">
      <c r="C44" s="407" t="s">
        <v>115</v>
      </c>
      <c r="D44" s="408"/>
      <c r="E44" s="408"/>
      <c r="F44" s="408"/>
      <c r="G44" s="408"/>
      <c r="H44" s="408"/>
      <c r="I44" s="408"/>
      <c r="J44" s="408"/>
      <c r="K44" s="409"/>
      <c r="M44" s="177"/>
      <c r="N44" s="178" t="s">
        <v>109</v>
      </c>
      <c r="O44" s="171" t="s">
        <v>110</v>
      </c>
      <c r="P44" s="179"/>
    </row>
    <row r="45" spans="3:20" ht="53.1" customHeight="1" thickBot="1" x14ac:dyDescent="0.35">
      <c r="C45" s="180"/>
      <c r="D45" s="181"/>
      <c r="E45" s="37" t="s">
        <v>8</v>
      </c>
      <c r="F45" s="181"/>
      <c r="G45" s="349">
        <f>Q45</f>
        <v>0.99999999999999989</v>
      </c>
      <c r="H45" s="349"/>
      <c r="I45" s="349"/>
      <c r="J45" s="349"/>
      <c r="K45" s="182"/>
      <c r="L45" s="183">
        <f>SUM(L39,L35,L24,L22)</f>
        <v>1</v>
      </c>
      <c r="M45" s="177"/>
      <c r="N45" s="184">
        <f>COUNTIF(N22:N43,"Err saisie")</f>
        <v>18</v>
      </c>
      <c r="O45" s="183">
        <f>SUM(O35,O39,O24,O22)</f>
        <v>0</v>
      </c>
      <c r="P45" s="185" t="str">
        <f>Proposition_Note(P22:P44,O45,N45,N46)</f>
        <v>Err saisie</v>
      </c>
      <c r="Q45" s="186">
        <f>SUM(Q22,Q24,Q35,Q39)</f>
        <v>0.99999999999999989</v>
      </c>
    </row>
    <row r="46" spans="3:20" ht="21.75" customHeight="1" thickBot="1" x14ac:dyDescent="0.35">
      <c r="C46" s="181"/>
      <c r="D46" s="181"/>
      <c r="F46" s="181"/>
      <c r="G46" s="410"/>
      <c r="H46" s="410"/>
      <c r="I46" s="411"/>
      <c r="J46" s="411"/>
      <c r="K46" s="182"/>
      <c r="M46" s="177"/>
      <c r="N46" s="418">
        <f>+COUNTIF(N22:N43,"Eval incomp")</f>
        <v>0</v>
      </c>
      <c r="O46" s="171"/>
      <c r="P46" s="179"/>
    </row>
    <row r="47" spans="3:20" ht="53.1" customHeight="1" thickBot="1" x14ac:dyDescent="0.35">
      <c r="C47" s="181"/>
      <c r="D47" s="181"/>
      <c r="E47" s="37" t="s">
        <v>97</v>
      </c>
      <c r="F47" s="181"/>
      <c r="G47" s="344" t="str">
        <f>P45</f>
        <v>Err saisie</v>
      </c>
      <c r="H47" s="345"/>
      <c r="I47" s="314" t="s">
        <v>9</v>
      </c>
      <c r="J47" s="315"/>
      <c r="K47" s="182"/>
      <c r="L47" s="187"/>
      <c r="M47" s="177"/>
      <c r="N47" s="419"/>
      <c r="O47" s="171"/>
      <c r="P47" s="188" t="str">
        <f t="array" ref="P47">Proposition_Jury(P45,G49)</f>
        <v>Err saisie</v>
      </c>
      <c r="T47" s="275"/>
    </row>
    <row r="48" spans="3:20" ht="21.75" customHeight="1" thickBot="1" x14ac:dyDescent="0.35">
      <c r="C48" s="181"/>
      <c r="D48" s="181"/>
      <c r="E48" s="189"/>
      <c r="F48" s="181"/>
      <c r="G48" s="190"/>
      <c r="H48" s="191"/>
      <c r="I48" s="191"/>
      <c r="J48" s="191"/>
      <c r="K48" s="182"/>
      <c r="M48" s="177"/>
      <c r="N48" s="171"/>
      <c r="O48" s="171"/>
      <c r="P48" s="179"/>
    </row>
    <row r="49" spans="2:16" ht="53.1" customHeight="1" thickBot="1" x14ac:dyDescent="0.35">
      <c r="C49" s="181"/>
      <c r="D49" s="181"/>
      <c r="E49" s="37" t="s">
        <v>98</v>
      </c>
      <c r="F49" s="181"/>
      <c r="G49" s="342"/>
      <c r="H49" s="343"/>
      <c r="I49" s="420" t="s">
        <v>9</v>
      </c>
      <c r="J49" s="421"/>
      <c r="K49" s="182"/>
      <c r="M49" s="177"/>
      <c r="N49" s="171"/>
      <c r="O49" s="171"/>
      <c r="P49" s="179"/>
    </row>
    <row r="50" spans="2:16" ht="21.75" customHeight="1" x14ac:dyDescent="0.2">
      <c r="C50" s="181"/>
      <c r="D50" s="181"/>
      <c r="E50" s="192"/>
      <c r="F50" s="181"/>
      <c r="G50" s="206"/>
      <c r="H50" s="206"/>
      <c r="I50" s="207"/>
      <c r="J50" s="207"/>
      <c r="M50" s="157"/>
      <c r="N50" s="171"/>
      <c r="O50" s="171"/>
      <c r="P50" s="179"/>
    </row>
    <row r="51" spans="2:16" ht="7.5" customHeight="1" x14ac:dyDescent="0.2">
      <c r="C51" s="181"/>
      <c r="D51" s="181"/>
      <c r="E51" s="193"/>
      <c r="F51" s="194"/>
      <c r="G51" s="195"/>
      <c r="H51" s="195"/>
      <c r="I51" s="196"/>
      <c r="J51" s="196"/>
      <c r="K51" s="197"/>
      <c r="M51" s="157"/>
      <c r="N51" s="171"/>
      <c r="O51" s="171"/>
      <c r="P51" s="179"/>
    </row>
    <row r="52" spans="2:16" ht="51" customHeight="1" x14ac:dyDescent="0.2">
      <c r="C52" s="401" t="s">
        <v>27</v>
      </c>
      <c r="D52" s="402"/>
      <c r="E52" s="402"/>
      <c r="F52" s="402"/>
      <c r="G52" s="402"/>
      <c r="H52" s="402"/>
      <c r="I52" s="402"/>
      <c r="J52" s="403"/>
      <c r="M52" s="157"/>
      <c r="N52" s="171"/>
      <c r="O52" s="171"/>
      <c r="P52" s="179"/>
    </row>
    <row r="53" spans="2:16" ht="20.100000000000001" customHeight="1" thickBot="1" x14ac:dyDescent="0.25">
      <c r="B53" s="197"/>
      <c r="C53" s="404" t="s">
        <v>10</v>
      </c>
      <c r="D53" s="405"/>
      <c r="E53" s="405"/>
      <c r="F53" s="405"/>
      <c r="G53" s="405"/>
      <c r="H53" s="405"/>
      <c r="I53" s="405"/>
      <c r="J53" s="406"/>
      <c r="K53" s="197"/>
      <c r="M53" s="157"/>
      <c r="N53" s="171"/>
      <c r="O53" s="171"/>
      <c r="P53" s="179"/>
    </row>
    <row r="54" spans="2:16" ht="60" customHeight="1" thickBot="1" x14ac:dyDescent="0.25">
      <c r="C54" s="386"/>
      <c r="D54" s="387"/>
      <c r="E54" s="387"/>
      <c r="F54" s="387"/>
      <c r="G54" s="387"/>
      <c r="H54" s="387"/>
      <c r="I54" s="387"/>
      <c r="J54" s="388"/>
      <c r="M54" s="157"/>
      <c r="N54" s="171"/>
      <c r="O54" s="171"/>
      <c r="P54" s="179"/>
    </row>
    <row r="55" spans="2:16" ht="15.75" thickBot="1" x14ac:dyDescent="0.25">
      <c r="C55" s="198"/>
      <c r="D55" s="198"/>
      <c r="E55" s="198"/>
      <c r="F55" s="199"/>
      <c r="G55" s="198"/>
      <c r="H55" s="198"/>
      <c r="I55" s="198"/>
      <c r="J55" s="198"/>
      <c r="M55" s="157"/>
      <c r="N55" s="171"/>
      <c r="O55" s="171"/>
      <c r="P55" s="179"/>
    </row>
    <row r="56" spans="2:16" ht="30" customHeight="1" x14ac:dyDescent="0.2">
      <c r="C56" s="337" t="s">
        <v>11</v>
      </c>
      <c r="D56" s="389"/>
      <c r="E56" s="50" t="s">
        <v>12</v>
      </c>
      <c r="F56" s="200"/>
      <c r="G56" s="323" t="s">
        <v>13</v>
      </c>
      <c r="H56" s="324"/>
      <c r="I56" s="324"/>
      <c r="J56" s="325"/>
      <c r="M56" s="157"/>
      <c r="N56" s="171"/>
      <c r="O56" s="171"/>
      <c r="P56" s="179"/>
    </row>
    <row r="57" spans="2:16" ht="30" customHeight="1" thickBot="1" x14ac:dyDescent="0.25">
      <c r="C57" s="390"/>
      <c r="D57" s="391"/>
      <c r="E57" s="1"/>
      <c r="F57" s="201"/>
      <c r="G57" s="392">
        <f>D14</f>
        <v>0</v>
      </c>
      <c r="H57" s="393"/>
      <c r="I57" s="393"/>
      <c r="J57" s="394"/>
      <c r="M57" s="157"/>
      <c r="N57" s="171"/>
      <c r="O57" s="171"/>
      <c r="P57" s="179"/>
    </row>
    <row r="58" spans="2:16" ht="30" customHeight="1" x14ac:dyDescent="0.2">
      <c r="C58" s="398"/>
      <c r="D58" s="399"/>
      <c r="E58" s="2"/>
      <c r="F58" s="201"/>
      <c r="G58" s="422"/>
      <c r="H58" s="423"/>
      <c r="I58" s="423"/>
      <c r="J58" s="423"/>
      <c r="M58" s="157"/>
      <c r="N58" s="171"/>
      <c r="O58" s="171"/>
      <c r="P58" s="179"/>
    </row>
    <row r="59" spans="2:16" ht="30" customHeight="1" x14ac:dyDescent="0.2">
      <c r="C59" s="309"/>
      <c r="D59" s="400"/>
      <c r="E59" s="88"/>
      <c r="F59" s="202"/>
      <c r="G59" s="202"/>
      <c r="H59" s="52"/>
      <c r="I59" s="202"/>
      <c r="J59" s="202"/>
      <c r="M59" s="157"/>
      <c r="N59" s="171"/>
      <c r="O59" s="171"/>
      <c r="P59" s="179"/>
    </row>
    <row r="60" spans="2:16" ht="30" customHeight="1" thickBot="1" x14ac:dyDescent="0.25">
      <c r="C60" s="305"/>
      <c r="D60" s="385"/>
      <c r="E60" s="89"/>
      <c r="F60" s="202"/>
      <c r="G60" s="202"/>
      <c r="H60" s="202"/>
      <c r="I60" s="202"/>
      <c r="J60" s="202"/>
      <c r="M60" s="157"/>
      <c r="N60" s="171"/>
      <c r="O60" s="171"/>
      <c r="P60" s="179"/>
    </row>
    <row r="61" spans="2:16" x14ac:dyDescent="0.2">
      <c r="M61" s="157"/>
      <c r="N61" s="171"/>
      <c r="O61" s="171"/>
      <c r="P61" s="179"/>
    </row>
  </sheetData>
  <sheetProtection selectLockedCells="1"/>
  <mergeCells count="37">
    <mergeCell ref="C60:D60"/>
    <mergeCell ref="C57:D57"/>
    <mergeCell ref="G57:J57"/>
    <mergeCell ref="C58:D58"/>
    <mergeCell ref="G58:J58"/>
    <mergeCell ref="C59:D59"/>
    <mergeCell ref="C52:J52"/>
    <mergeCell ref="C53:J53"/>
    <mergeCell ref="C54:J54"/>
    <mergeCell ref="C56:D56"/>
    <mergeCell ref="G56:J56"/>
    <mergeCell ref="N46:N47"/>
    <mergeCell ref="G47:H47"/>
    <mergeCell ref="I47:J47"/>
    <mergeCell ref="G49:H49"/>
    <mergeCell ref="I49:J49"/>
    <mergeCell ref="C44:K44"/>
    <mergeCell ref="G45:J45"/>
    <mergeCell ref="G46:H46"/>
    <mergeCell ref="I46:J46"/>
    <mergeCell ref="B8:D8"/>
    <mergeCell ref="B10:C10"/>
    <mergeCell ref="B11:C11"/>
    <mergeCell ref="B12:C12"/>
    <mergeCell ref="B13:C13"/>
    <mergeCell ref="B14:C14"/>
    <mergeCell ref="B15:C15"/>
    <mergeCell ref="B9:C9"/>
    <mergeCell ref="E20:E21"/>
    <mergeCell ref="C20:D21"/>
    <mergeCell ref="C39:J39"/>
    <mergeCell ref="C22:J22"/>
    <mergeCell ref="C19:D19"/>
    <mergeCell ref="F19:J19"/>
    <mergeCell ref="C24:J24"/>
    <mergeCell ref="C35:J35"/>
    <mergeCell ref="E25:E34"/>
  </mergeCells>
  <conditionalFormatting sqref="F20">
    <cfRule type="containsText" dxfId="11" priority="52" operator="containsText" text="Non">
      <formula>NOT(ISERROR(SEARCH("Non",F20)))</formula>
    </cfRule>
    <cfRule type="colorScale" priority="53">
      <colorScale>
        <cfvo type="min"/>
        <cfvo type="percentile" val="50"/>
        <cfvo type="max"/>
        <color rgb="FFF8696B"/>
        <color rgb="FFFFEB84"/>
        <color rgb="FF63BE7B"/>
      </colorScale>
    </cfRule>
  </conditionalFormatting>
  <conditionalFormatting sqref="K23 K25:K28 K34">
    <cfRule type="containsText" dxfId="10" priority="50" operator="containsText" text="?">
      <formula>NOT(ISERROR(SEARCH("?",K23)))</formula>
    </cfRule>
  </conditionalFormatting>
  <conditionalFormatting sqref="K40:K43">
    <cfRule type="containsText" dxfId="9" priority="48" operator="containsText" text="?">
      <formula>NOT(ISERROR(SEARCH("?",K40)))</formula>
    </cfRule>
  </conditionalFormatting>
  <conditionalFormatting sqref="G45:J45">
    <cfRule type="cellIs" dxfId="8" priority="45" operator="lessThan">
      <formula>0.6</formula>
    </cfRule>
    <cfRule type="cellIs" dxfId="7" priority="46" operator="greaterThanOrEqual">
      <formula>0.6</formula>
    </cfRule>
  </conditionalFormatting>
  <conditionalFormatting sqref="F23">
    <cfRule type="containsText" dxfId="6" priority="40" operator="containsText" text="Non">
      <formula>NOT(ISERROR(SEARCH("Non",F23)))</formula>
    </cfRule>
    <cfRule type="colorScale" priority="41">
      <colorScale>
        <cfvo type="min"/>
        <cfvo type="percentile" val="50"/>
        <cfvo type="max"/>
        <color rgb="FFF8696B"/>
        <color rgb="FFFFEB84"/>
        <color rgb="FF63BE7B"/>
      </colorScale>
    </cfRule>
  </conditionalFormatting>
  <conditionalFormatting sqref="F40:F43">
    <cfRule type="containsText" dxfId="5" priority="56" operator="containsText" text="Non">
      <formula>NOT(ISERROR(SEARCH("Non",F40)))</formula>
    </cfRule>
    <cfRule type="colorScale" priority="57">
      <colorScale>
        <cfvo type="min"/>
        <cfvo type="percentile" val="50"/>
        <cfvo type="max"/>
        <color rgb="FFF8696B"/>
        <color rgb="FFFFEB84"/>
        <color rgb="FF63BE7B"/>
      </colorScale>
    </cfRule>
  </conditionalFormatting>
  <conditionalFormatting sqref="K36:K38">
    <cfRule type="containsText" dxfId="4" priority="23" operator="containsText" text="?">
      <formula>NOT(ISERROR(SEARCH("?",K36)))</formula>
    </cfRule>
  </conditionalFormatting>
  <conditionalFormatting sqref="F36:F38">
    <cfRule type="containsText" dxfId="3" priority="24" operator="containsText" text="Non">
      <formula>NOT(ISERROR(SEARCH("Non",F36)))</formula>
    </cfRule>
    <cfRule type="colorScale" priority="25">
      <colorScale>
        <cfvo type="min"/>
        <cfvo type="percentile" val="50"/>
        <cfvo type="max"/>
        <color rgb="FFF8696B"/>
        <color rgb="FFFFEB84"/>
        <color rgb="FF63BE7B"/>
      </colorScale>
    </cfRule>
  </conditionalFormatting>
  <conditionalFormatting sqref="F25:F28 F34">
    <cfRule type="containsText" dxfId="2" priority="199" operator="containsText" text="Non">
      <formula>NOT(ISERROR(SEARCH("Non",F25)))</formula>
    </cfRule>
    <cfRule type="colorScale" priority="200">
      <colorScale>
        <cfvo type="min"/>
        <cfvo type="percentile" val="50"/>
        <cfvo type="max"/>
        <color rgb="FFF8696B"/>
        <color rgb="FFFFEB84"/>
        <color rgb="FF63BE7B"/>
      </colorScale>
    </cfRule>
  </conditionalFormatting>
  <conditionalFormatting sqref="K29:K33">
    <cfRule type="containsText" dxfId="1" priority="1" operator="containsText" text="?">
      <formula>NOT(ISERROR(SEARCH("?",K29)))</formula>
    </cfRule>
  </conditionalFormatting>
  <conditionalFormatting sqref="F29:F33">
    <cfRule type="containsText" dxfId="0" priority="2" operator="containsText" text="Non">
      <formula>NOT(ISERROR(SEARCH("Non",F29)))</formula>
    </cfRule>
    <cfRule type="colorScale" priority="3">
      <colorScale>
        <cfvo type="min"/>
        <cfvo type="percentile" val="50"/>
        <cfvo type="max"/>
        <color rgb="FFF8696B"/>
        <color rgb="FFFFEB84"/>
        <color rgb="FF63BE7B"/>
      </colorScale>
    </cfRule>
  </conditionalFormatting>
  <dataValidations count="2">
    <dataValidation type="custom" allowBlank="1" showInputMessage="1" showErrorMessage="1" errorTitle="Notation non validée" error="Veuillez impérativement évaluer toutes les compétences" sqref="G49:H49" xr:uid="{00000000-0002-0000-0500-000000000000}">
      <formula1>G47&lt;&gt;"Incomplet"</formula1>
    </dataValidation>
    <dataValidation type="list" allowBlank="1" showInputMessage="1" showErrorMessage="1" sqref="F40:F43 F23 F36:F38 F25:F34" xr:uid="{00000000-0002-0000-0500-000001000000}">
      <formula1>"non"</formula1>
    </dataValidation>
  </dataValidations>
  <pageMargins left="0.70866141732283472" right="0.31496062992125984" top="0.35433070866141736" bottom="0.35433070866141736" header="0.31496062992125984" footer="0.31496062992125984"/>
  <pageSetup paperSize="9" scale="30" orientation="portrait" horizontalDpi="300"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17</vt:i4>
      </vt:variant>
    </vt:vector>
  </HeadingPairs>
  <TitlesOfParts>
    <vt:vector size="23" baseType="lpstr">
      <vt:lpstr>Base_de_données</vt:lpstr>
      <vt:lpstr>Page_de_garde</vt:lpstr>
      <vt:lpstr>EP1</vt:lpstr>
      <vt:lpstr>EP2_Centre</vt:lpstr>
      <vt:lpstr>EP2_Entreprise</vt:lpstr>
      <vt:lpstr>EP3</vt:lpstr>
      <vt:lpstr>Academie</vt:lpstr>
      <vt:lpstr>Diplome</vt:lpstr>
      <vt:lpstr>EP1_J</vt:lpstr>
      <vt:lpstr>EP1_P</vt:lpstr>
      <vt:lpstr>EP2_C_J</vt:lpstr>
      <vt:lpstr>EP2_C_P</vt:lpstr>
      <vt:lpstr>EP2_E_J</vt:lpstr>
      <vt:lpstr>EP2_E_P</vt:lpstr>
      <vt:lpstr>EP3_J</vt:lpstr>
      <vt:lpstr>EP3_P</vt:lpstr>
      <vt:lpstr>Etablissement</vt:lpstr>
      <vt:lpstr>Session</vt:lpstr>
      <vt:lpstr>'EP1'!Zone_d_impression</vt:lpstr>
      <vt:lpstr>EP2_Centre!Zone_d_impression</vt:lpstr>
      <vt:lpstr>EP2_Entreprise!Zone_d_impression</vt:lpstr>
      <vt:lpstr>'EP3'!Zone_d_impression</vt:lpstr>
      <vt:lpstr>Page_de_garde!Zone_d_impression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M</dc:creator>
  <cp:lastModifiedBy>anthony.mega</cp:lastModifiedBy>
  <cp:lastPrinted>2023-01-19T20:38:37Z</cp:lastPrinted>
  <dcterms:created xsi:type="dcterms:W3CDTF">2015-08-26T07:18:28Z</dcterms:created>
  <dcterms:modified xsi:type="dcterms:W3CDTF">2026-10-13T07:14:56Z</dcterms:modified>
</cp:coreProperties>
</file>