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chart" sheetId="2" r:id="rId1"/>
    <sheet name="janv" sheetId="1" r:id="rId2"/>
    <sheet name="fev" sheetId="3" r:id="rId3"/>
    <sheet name="source" sheetId="4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7" i="2" l="1"/>
  <c r="L8" i="2"/>
  <c r="J2" i="4"/>
  <c r="J3" i="4"/>
  <c r="J4" i="4"/>
  <c r="J5" i="4"/>
  <c r="I2" i="4"/>
  <c r="I3" i="4"/>
  <c r="I4" i="4"/>
  <c r="I5" i="4"/>
  <c r="I6" i="4"/>
  <c r="I7" i="4"/>
  <c r="I8" i="4"/>
  <c r="I9" i="4"/>
  <c r="J6" i="4"/>
  <c r="J7" i="4"/>
  <c r="J8" i="4"/>
  <c r="J9" i="4"/>
  <c r="R8" i="2"/>
  <c r="R9" i="2"/>
  <c r="R10" i="2"/>
  <c r="L11" i="2"/>
  <c r="R11" i="2"/>
  <c r="L12" i="2"/>
  <c r="R12" i="2"/>
  <c r="R13" i="2"/>
  <c r="L6" i="2"/>
  <c r="R6" i="2"/>
  <c r="Q7" i="2"/>
  <c r="Q8" i="2"/>
  <c r="Q9" i="2"/>
  <c r="Q10" i="2"/>
  <c r="Q11" i="2"/>
  <c r="Q12" i="2"/>
  <c r="Q13" i="2"/>
  <c r="Q6" i="2"/>
  <c r="L7" i="2"/>
  <c r="O7" i="2"/>
  <c r="O8" i="2"/>
  <c r="L9" i="2"/>
  <c r="O9" i="2"/>
  <c r="L10" i="2"/>
  <c r="O10" i="2"/>
  <c r="O11" i="2"/>
  <c r="O12" i="2"/>
  <c r="L13" i="2"/>
  <c r="O13" i="2"/>
  <c r="O6" i="2"/>
  <c r="M7" i="2"/>
  <c r="M8" i="2"/>
  <c r="M9" i="2"/>
  <c r="M10" i="2"/>
  <c r="M11" i="2"/>
  <c r="M12" i="2"/>
  <c r="M13" i="2"/>
  <c r="N7" i="2"/>
  <c r="N8" i="2"/>
  <c r="N9" i="2"/>
  <c r="N10" i="2"/>
  <c r="N11" i="2"/>
  <c r="N12" i="2"/>
  <c r="N13" i="2"/>
  <c r="N6" i="2"/>
  <c r="M6" i="2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3" i="4"/>
  <c r="N2" i="4"/>
  <c r="H9" i="3"/>
  <c r="H8" i="3"/>
  <c r="H7" i="3"/>
  <c r="H6" i="3"/>
  <c r="H6" i="1"/>
  <c r="H7" i="1"/>
  <c r="H8" i="1"/>
  <c r="H9" i="1"/>
  <c r="H5" i="3"/>
  <c r="H4" i="3"/>
  <c r="H3" i="3"/>
  <c r="H2" i="3"/>
  <c r="H3" i="1"/>
  <c r="H4" i="1"/>
  <c r="H5" i="1"/>
  <c r="H2" i="1"/>
</calcChain>
</file>

<file path=xl/sharedStrings.xml><?xml version="1.0" encoding="utf-8"?>
<sst xmlns="http://schemas.openxmlformats.org/spreadsheetml/2006/main" count="291" uniqueCount="98">
  <si>
    <t>nom client</t>
  </si>
  <si>
    <t>ville</t>
  </si>
  <si>
    <t>code da</t>
  </si>
  <si>
    <t>ca deca</t>
  </si>
  <si>
    <t>ca deca théo</t>
  </si>
  <si>
    <t>clé</t>
  </si>
  <si>
    <t>double clé</t>
  </si>
  <si>
    <t>thé-clé</t>
  </si>
  <si>
    <t>paris</t>
  </si>
  <si>
    <t>lille</t>
  </si>
  <si>
    <t>lyon</t>
  </si>
  <si>
    <t>amiens</t>
  </si>
  <si>
    <t>décaP</t>
  </si>
  <si>
    <t>décaL</t>
  </si>
  <si>
    <t>décaLY</t>
  </si>
  <si>
    <t>décaA</t>
  </si>
  <si>
    <t>A1234</t>
  </si>
  <si>
    <t>Z2345</t>
  </si>
  <si>
    <t>E4567</t>
  </si>
  <si>
    <t>T5678</t>
  </si>
  <si>
    <t>site</t>
  </si>
  <si>
    <t>directeur</t>
  </si>
  <si>
    <t>adresse</t>
  </si>
  <si>
    <t>type site</t>
  </si>
  <si>
    <t>cp</t>
  </si>
  <si>
    <t>région</t>
  </si>
  <si>
    <t>numéro</t>
  </si>
  <si>
    <t>janvier</t>
  </si>
  <si>
    <t>février</t>
  </si>
  <si>
    <t>AZ</t>
  </si>
  <si>
    <t>ER</t>
  </si>
  <si>
    <t>TG</t>
  </si>
  <si>
    <t>HG</t>
  </si>
  <si>
    <t>PAUL</t>
  </si>
  <si>
    <t>PIERRE</t>
  </si>
  <si>
    <t>JACK</t>
  </si>
  <si>
    <t>GENRY</t>
  </si>
  <si>
    <t>RUE PERLE</t>
  </si>
  <si>
    <t>AVENUE MICHOT</t>
  </si>
  <si>
    <t>RUE OBAMA</t>
  </si>
  <si>
    <t>RUE TUPAC</t>
  </si>
  <si>
    <t>GYMN</t>
  </si>
  <si>
    <t>CLUB</t>
  </si>
  <si>
    <t>MAGASIN</t>
  </si>
  <si>
    <t>IDF</t>
  </si>
  <si>
    <t>NORD</t>
  </si>
  <si>
    <t>RA</t>
  </si>
  <si>
    <t>fusion</t>
  </si>
  <si>
    <t>paris A1234</t>
  </si>
  <si>
    <t>lille Z2345</t>
  </si>
  <si>
    <t>lyon E4567</t>
  </si>
  <si>
    <t>amiens T5678</t>
  </si>
  <si>
    <t>B4533</t>
  </si>
  <si>
    <t>B8736</t>
  </si>
  <si>
    <t>A8373</t>
  </si>
  <si>
    <t>E4578</t>
  </si>
  <si>
    <t>amiens B8736</t>
  </si>
  <si>
    <t>lille A8373</t>
  </si>
  <si>
    <t>lyon E4578</t>
  </si>
  <si>
    <t>paris B4533</t>
  </si>
  <si>
    <t>MOIS</t>
  </si>
  <si>
    <t>PRODUIT A</t>
  </si>
  <si>
    <t>PRODUIT B</t>
  </si>
  <si>
    <t>HOT</t>
  </si>
  <si>
    <t>COLD</t>
  </si>
  <si>
    <t>hot</t>
  </si>
  <si>
    <t>cold</t>
  </si>
  <si>
    <t>CF ONGLET SOURCE</t>
  </si>
  <si>
    <t>concatenation</t>
  </si>
  <si>
    <t>machine</t>
  </si>
  <si>
    <t>type</t>
  </si>
  <si>
    <t xml:space="preserve">code </t>
  </si>
  <si>
    <t>chiffre 1</t>
  </si>
  <si>
    <t>chiffre 2</t>
  </si>
  <si>
    <t>passe</t>
  </si>
  <si>
    <t>double passe</t>
  </si>
  <si>
    <t>chiffre 1 - passe</t>
  </si>
  <si>
    <t>paris mac9056 merco</t>
  </si>
  <si>
    <t>décaL mac4567 chine</t>
  </si>
  <si>
    <t>décaL pmt1357 JAPY</t>
  </si>
  <si>
    <t>décaLY mac7777 bobo</t>
  </si>
  <si>
    <t>décaA krak8987 kiki</t>
  </si>
  <si>
    <t>décaP mac9157 tira</t>
  </si>
  <si>
    <t>décaA krak 1234 cinq</t>
  </si>
  <si>
    <t>décaLY ptm56 CAS</t>
  </si>
  <si>
    <t>mac9056</t>
  </si>
  <si>
    <t>MAC4567</t>
  </si>
  <si>
    <t>MAC7777</t>
  </si>
  <si>
    <t>KRAK8987</t>
  </si>
  <si>
    <t>MAC9157</t>
  </si>
  <si>
    <t>KRAK1234</t>
  </si>
  <si>
    <t>PTM56</t>
  </si>
  <si>
    <t>PMT1357</t>
  </si>
  <si>
    <t>FUSION II</t>
  </si>
  <si>
    <t>fusion I</t>
  </si>
  <si>
    <t>reference</t>
  </si>
  <si>
    <t>MACHINE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</si>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</sst>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3" tint="0.3999755851924192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3" tint="0.39997558519241921"/>
      <name val="Calibri"/>
      <scheme val="minor"/>
    </font>
    <font>
      <sz val="12"/>
      <color rgb="FF000000"/>
      <name val="Calibri"/>
      <family val="2"/>
      <scheme val="minor"/>
    </font>
    <font>
      <sz val="12"/>
      <color rgb="FF538DD5"/>
      <name val="Calibri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3366FF"/>
      <name val="Calibri"/>
      <scheme val="minor"/>
    </font>
    <font>
      <b/>
      <sz val="12"/>
      <color rgb="FFFF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DD9C4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9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0" fillId="0" borderId="1" xfId="0" applyBorder="1"/>
    <xf numFmtId="0" fontId="5" fillId="2" borderId="0" xfId="0" applyFon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5" fillId="2" borderId="0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Border="1"/>
    <xf numFmtId="0" fontId="7" fillId="3" borderId="0" xfId="0" applyFont="1" applyFill="1" applyBorder="1"/>
    <xf numFmtId="0" fontId="2" fillId="2" borderId="9" xfId="0" applyFont="1" applyFill="1" applyBorder="1"/>
    <xf numFmtId="0" fontId="5" fillId="2" borderId="14" xfId="0" applyFont="1" applyFill="1" applyBorder="1" applyAlignment="1">
      <alignment horizontal="center"/>
    </xf>
    <xf numFmtId="0" fontId="2" fillId="2" borderId="15" xfId="0" applyFont="1" applyFill="1" applyBorder="1"/>
    <xf numFmtId="0" fontId="2" fillId="2" borderId="11" xfId="0" applyFont="1" applyFill="1" applyBorder="1"/>
    <xf numFmtId="0" fontId="2" fillId="2" borderId="8" xfId="0" applyFont="1" applyFill="1" applyBorder="1"/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0" fillId="6" borderId="0" xfId="0" applyFill="1"/>
    <xf numFmtId="0" fontId="8" fillId="6" borderId="0" xfId="0" applyFont="1" applyFill="1"/>
    <xf numFmtId="0" fontId="8" fillId="5" borderId="0" xfId="0" applyFont="1" applyFill="1"/>
    <xf numFmtId="0" fontId="0" fillId="0" borderId="0" xfId="0" applyFill="1" applyBorder="1"/>
    <xf numFmtId="0" fontId="9" fillId="0" borderId="0" xfId="0" applyFont="1"/>
    <xf numFmtId="0" fontId="0" fillId="0" borderId="2" xfId="0" applyFill="1" applyBorder="1"/>
    <xf numFmtId="0" fontId="0" fillId="0" borderId="3" xfId="0" applyFill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0" xfId="0" applyFill="1" applyBorder="1"/>
    <xf numFmtId="0" fontId="6" fillId="0" borderId="17" xfId="0" applyFont="1" applyBorder="1"/>
    <xf numFmtId="0" fontId="6" fillId="0" borderId="12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2" xfId="0" applyFont="1" applyBorder="1"/>
    <xf numFmtId="0" fontId="1" fillId="0" borderId="0" xfId="0" applyFont="1" applyFill="1"/>
    <xf numFmtId="0" fontId="0" fillId="0" borderId="0" xfId="0" applyFill="1"/>
    <xf numFmtId="0" fontId="1" fillId="0" borderId="22" xfId="0" applyFont="1" applyBorder="1" applyAlignment="1">
      <alignment horizontal="center"/>
    </xf>
    <xf numFmtId="0" fontId="6" fillId="0" borderId="7" xfId="0" applyFont="1" applyBorder="1"/>
    <xf numFmtId="0" fontId="5" fillId="2" borderId="16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1" xfId="0" applyFont="1" applyFill="1" applyBorder="1"/>
    <xf numFmtId="0" fontId="1" fillId="0" borderId="13" xfId="0" applyFont="1" applyBorder="1"/>
    <xf numFmtId="0" fontId="1" fillId="0" borderId="16" xfId="0" applyFont="1" applyBorder="1"/>
    <xf numFmtId="0" fontId="1" fillId="0" borderId="15" xfId="0" applyFont="1" applyFill="1" applyBorder="1"/>
    <xf numFmtId="0" fontId="5" fillId="2" borderId="13" xfId="0" applyFont="1" applyFill="1" applyBorder="1"/>
    <xf numFmtId="0" fontId="5" fillId="2" borderId="16" xfId="0" applyFont="1" applyFill="1" applyBorder="1"/>
    <xf numFmtId="0" fontId="10" fillId="0" borderId="0" xfId="0" applyFont="1"/>
    <xf numFmtId="0" fontId="11" fillId="0" borderId="0" xfId="0" applyFont="1"/>
    <xf numFmtId="0" fontId="0" fillId="7" borderId="0" xfId="0" applyFill="1"/>
    <xf numFmtId="0" fontId="0" fillId="0" borderId="0" xfId="0" applyBorder="1"/>
  </cellXfs>
  <cellStyles count="9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R18"/>
  <sheetViews>
    <sheetView tabSelected="1" zoomScale="125" zoomScaleNormal="125" zoomScalePageLayoutView="125" workbookViewId="0">
      <selection activeCell="K16" sqref="K16"/>
    </sheetView>
  </sheetViews>
  <sheetFormatPr baseColWidth="10" defaultRowHeight="15" x14ac:dyDescent="0"/>
  <cols>
    <col min="1" max="1" width="5.1640625" customWidth="1"/>
    <col min="2" max="4" width="2.1640625" customWidth="1"/>
    <col min="5" max="5" width="9.1640625" bestFit="1" customWidth="1"/>
    <col min="6" max="6" width="6.33203125" bestFit="1" customWidth="1"/>
    <col min="7" max="7" width="7.1640625" bestFit="1" customWidth="1"/>
    <col min="8" max="8" width="5.1640625" customWidth="1"/>
    <col min="12" max="12" width="12.6640625" bestFit="1" customWidth="1"/>
    <col min="13" max="13" width="21.33203125" bestFit="1" customWidth="1"/>
    <col min="16" max="16" width="4.1640625" style="21" customWidth="1"/>
  </cols>
  <sheetData>
    <row r="1" spans="1:18">
      <c r="N1" s="25" t="s">
        <v>61</v>
      </c>
      <c r="Q1" s="26" t="s">
        <v>62</v>
      </c>
    </row>
    <row r="2" spans="1:18">
      <c r="B2" t="s">
        <v>67</v>
      </c>
      <c r="N2" s="57" t="s">
        <v>64</v>
      </c>
      <c r="Q2" s="58" t="s">
        <v>63</v>
      </c>
    </row>
    <row r="3" spans="1:18" ht="16" thickBot="1"/>
    <row r="4" spans="1:18" ht="16" thickBot="1">
      <c r="N4" s="52" t="s">
        <v>27</v>
      </c>
      <c r="O4" s="53" t="s">
        <v>28</v>
      </c>
      <c r="P4" s="22"/>
      <c r="Q4" s="53" t="s">
        <v>27</v>
      </c>
      <c r="R4" s="54" t="s">
        <v>28</v>
      </c>
    </row>
    <row r="5" spans="1:18" ht="16" thickBot="1">
      <c r="A5" s="31" t="s">
        <v>26</v>
      </c>
      <c r="B5" s="32" t="s">
        <v>20</v>
      </c>
      <c r="C5" s="32" t="s">
        <v>21</v>
      </c>
      <c r="D5" s="32" t="s">
        <v>22</v>
      </c>
      <c r="E5" s="32" t="s">
        <v>23</v>
      </c>
      <c r="F5" s="32" t="s">
        <v>24</v>
      </c>
      <c r="G5" s="32" t="s">
        <v>1</v>
      </c>
      <c r="H5" s="32" t="s">
        <v>25</v>
      </c>
      <c r="I5" s="32" t="s">
        <v>96</v>
      </c>
      <c r="J5" s="32" t="s">
        <v>2</v>
      </c>
      <c r="K5" s="33" t="s">
        <v>97</v>
      </c>
      <c r="L5" s="55" t="s">
        <v>94</v>
      </c>
      <c r="M5" s="56" t="s">
        <v>93</v>
      </c>
      <c r="N5" s="59"/>
      <c r="O5" s="59"/>
      <c r="P5" s="59"/>
      <c r="Q5" s="59"/>
      <c r="R5" s="59"/>
    </row>
    <row r="6" spans="1:18">
      <c r="A6" s="5">
        <v>1</v>
      </c>
      <c r="B6" s="5" t="s">
        <v>29</v>
      </c>
      <c r="C6" s="5" t="s">
        <v>33</v>
      </c>
      <c r="D6" s="5" t="s">
        <v>37</v>
      </c>
      <c r="E6" s="5" t="s">
        <v>41</v>
      </c>
      <c r="F6" s="5">
        <v>75001</v>
      </c>
      <c r="G6" s="5" t="s">
        <v>8</v>
      </c>
      <c r="H6" s="5" t="s">
        <v>44</v>
      </c>
      <c r="I6" s="23" t="s">
        <v>85</v>
      </c>
      <c r="J6" s="5" t="s">
        <v>16</v>
      </c>
      <c r="K6" s="30" t="s">
        <v>65</v>
      </c>
      <c r="L6" s="11" t="str">
        <f>CONCATENATE(G6," ",J6)</f>
        <v>paris A1234</v>
      </c>
      <c r="M6" s="51" t="str">
        <f>CONCATENATE(L6, " ",I6)</f>
        <v>paris A1234 mac9056</v>
      </c>
      <c r="N6" s="2" t="str">
        <f>IF(K6="cold",SUMIFS(source!$I$2:$I$17,source!$J$2:$J$17,chart!L6,source!$K$2:$K$17,chart!$N$4),"")</f>
        <v/>
      </c>
      <c r="O6" s="2" t="str">
        <f>IF(K6="cold",SUMIFS(source!$I$2:$I$17,source!$J$2:$J$17,chart!L6,source!$K$2:$K$17,chart!$O$4),"")</f>
        <v/>
      </c>
      <c r="Q6" s="2">
        <f>IF(K6="HOT",SUMIFS(source!$I$2:$I$17,source!$J$2:$J$17,chart!L6,source!$K$2:$K$17,chart!$Q$4),"")</f>
        <v>344</v>
      </c>
      <c r="R6" s="2">
        <f>IF(K6="HOT",SUMIFS(source!$I$2:$I$17,source!$J$2:$J$17,chart!L6,source!$K$2:$K$17,chart!$R$4),"")</f>
        <v>213</v>
      </c>
    </row>
    <row r="7" spans="1:18">
      <c r="A7" s="4">
        <v>2</v>
      </c>
      <c r="B7" s="4" t="s">
        <v>30</v>
      </c>
      <c r="C7" s="4" t="s">
        <v>34</v>
      </c>
      <c r="D7" s="4" t="s">
        <v>38</v>
      </c>
      <c r="E7" s="4" t="s">
        <v>42</v>
      </c>
      <c r="F7" s="4">
        <v>59000</v>
      </c>
      <c r="G7" s="4" t="s">
        <v>9</v>
      </c>
      <c r="H7" s="4" t="s">
        <v>45</v>
      </c>
      <c r="I7" s="24" t="s">
        <v>86</v>
      </c>
      <c r="J7" s="4" t="s">
        <v>17</v>
      </c>
      <c r="K7" s="29" t="s">
        <v>66</v>
      </c>
      <c r="L7" s="11" t="str">
        <f t="shared" ref="L7:L13" si="0">CONCATENATE(G7," ",J7)</f>
        <v>lille Z2345</v>
      </c>
      <c r="M7" s="51" t="str">
        <f t="shared" ref="M7:M13" si="1">CONCATENATE(L7, " ",I7)</f>
        <v>lille Z2345 MAC4567</v>
      </c>
      <c r="N7" s="2">
        <f>IF(K7="cold",SUMIFS(source!$I$2:$I$17,source!$J$2:$J$17,chart!L7,source!$K$2:$K$17,chart!$N$4),"")</f>
        <v>66</v>
      </c>
      <c r="O7" s="2">
        <f>IF(K7="cold",SUMIFS(source!$I$2:$I$17,source!$J$2:$J$17,chart!L7,source!$K$2:$K$17,chart!$O$4),"")</f>
        <v>612</v>
      </c>
      <c r="Q7" s="2" t="str">
        <f>IF(K7="HOT",SUMIFS(source!$I$2:$I$17,source!$J$2:$J$17,chart!L7,source!$K$2:$K$17,chart!$Q$4),"")</f>
        <v/>
      </c>
      <c r="R7" s="2" t="str">
        <f>IF(K7="HOT",SUMIFS(source!$I$2:$I$17,source!$J$2:$J$17,chart!L7,source!$K$2:$K$17,chart!$R$4),"")</f>
        <v/>
      </c>
    </row>
    <row r="8" spans="1:18">
      <c r="A8" s="4">
        <v>3</v>
      </c>
      <c r="B8" s="4" t="s">
        <v>31</v>
      </c>
      <c r="C8" s="4" t="s">
        <v>35</v>
      </c>
      <c r="D8" s="4" t="s">
        <v>39</v>
      </c>
      <c r="E8" s="4" t="s">
        <v>43</v>
      </c>
      <c r="F8" s="4">
        <v>69000</v>
      </c>
      <c r="G8" s="4" t="s">
        <v>10</v>
      </c>
      <c r="H8" s="4" t="s">
        <v>46</v>
      </c>
      <c r="I8" s="24" t="s">
        <v>87</v>
      </c>
      <c r="J8" s="4" t="s">
        <v>18</v>
      </c>
      <c r="K8" s="29" t="s">
        <v>66</v>
      </c>
      <c r="L8" s="11" t="str">
        <f t="shared" si="0"/>
        <v>lyon E4567</v>
      </c>
      <c r="M8" s="51" t="str">
        <f t="shared" si="1"/>
        <v>lyon E4567 MAC7777</v>
      </c>
      <c r="N8" s="2">
        <f>IF(K8="cold",SUMIFS(source!$I$2:$I$17,source!$J$2:$J$17,chart!L8,source!$K$2:$K$17,chart!$N$4),"")</f>
        <v>280</v>
      </c>
      <c r="O8" s="2">
        <f>IF(K8="cold",SUMIFS(source!$I$2:$I$17,source!$J$2:$J$17,chart!L8,source!$K$2:$K$17,chart!$O$4),"")</f>
        <v>3922</v>
      </c>
      <c r="Q8" s="2" t="str">
        <f>IF(K8="HOT",SUMIFS(source!$I$2:$I$17,source!$J$2:$J$17,chart!L8,source!$K$2:$K$17,chart!$Q$4),"")</f>
        <v/>
      </c>
      <c r="R8" s="2" t="str">
        <f>IF(K8="HOT",SUMIFS(source!$I$2:$I$17,source!$J$2:$J$17,chart!L8,source!$K$2:$K$17,chart!$R$4),"")</f>
        <v/>
      </c>
    </row>
    <row r="9" spans="1:18">
      <c r="A9" s="4">
        <v>4</v>
      </c>
      <c r="B9" s="4" t="s">
        <v>32</v>
      </c>
      <c r="C9" s="4" t="s">
        <v>36</v>
      </c>
      <c r="D9" s="4" t="s">
        <v>40</v>
      </c>
      <c r="E9" s="4" t="s">
        <v>43</v>
      </c>
      <c r="F9" s="4">
        <v>80000</v>
      </c>
      <c r="G9" s="4" t="s">
        <v>11</v>
      </c>
      <c r="H9" s="4" t="s">
        <v>45</v>
      </c>
      <c r="I9" s="23" t="s">
        <v>88</v>
      </c>
      <c r="J9" s="4" t="s">
        <v>19</v>
      </c>
      <c r="K9" s="29" t="s">
        <v>65</v>
      </c>
      <c r="L9" s="11" t="str">
        <f t="shared" si="0"/>
        <v>amiens T5678</v>
      </c>
      <c r="M9" s="51" t="str">
        <f t="shared" si="1"/>
        <v>amiens T5678 KRAK8987</v>
      </c>
      <c r="N9" s="2" t="str">
        <f>IF(K9="cold",SUMIFS(source!$I$2:$I$17,source!$J$2:$J$17,chart!L9,source!$K$2:$K$17,chart!$N$4),"")</f>
        <v/>
      </c>
      <c r="O9" s="2" t="str">
        <f>IF(K9="cold",SUMIFS(source!$I$2:$I$17,source!$J$2:$J$17,chart!L9,source!$K$2:$K$17,chart!$O$4),"")</f>
        <v/>
      </c>
      <c r="Q9" s="2">
        <f>IF(K9="HOT",SUMIFS(source!$I$2:$I$17,source!$J$2:$J$17,chart!L9,source!$K$2:$K$17,chart!$Q$4),"")</f>
        <v>145</v>
      </c>
      <c r="R9" s="2">
        <f>IF(K9="HOT",SUMIFS(source!$I$2:$I$17,source!$J$2:$J$17,chart!L9,source!$K$2:$K$17,chart!$R$4),"")</f>
        <v>856</v>
      </c>
    </row>
    <row r="10" spans="1:18">
      <c r="A10" s="4">
        <v>5</v>
      </c>
      <c r="B10" s="4" t="s">
        <v>32</v>
      </c>
      <c r="C10" s="4" t="s">
        <v>36</v>
      </c>
      <c r="D10" s="4" t="s">
        <v>40</v>
      </c>
      <c r="E10" s="4" t="s">
        <v>43</v>
      </c>
      <c r="F10" s="4">
        <v>80000</v>
      </c>
      <c r="G10" s="29" t="s">
        <v>11</v>
      </c>
      <c r="H10" s="4" t="s">
        <v>45</v>
      </c>
      <c r="I10" s="24" t="s">
        <v>90</v>
      </c>
      <c r="J10" s="29" t="s">
        <v>53</v>
      </c>
      <c r="K10" s="29" t="s">
        <v>66</v>
      </c>
      <c r="L10" s="11" t="str">
        <f t="shared" si="0"/>
        <v>amiens B8736</v>
      </c>
      <c r="M10" s="51" t="str">
        <f t="shared" si="1"/>
        <v>amiens B8736 KRAK1234</v>
      </c>
      <c r="N10" s="2">
        <f>IF(K10="cold",SUMIFS(source!$I$2:$I$17,source!$J$2:$J$17,chart!L10,source!$K$2:$K$17,chart!$N$4),"")</f>
        <v>192</v>
      </c>
      <c r="O10" s="2">
        <f>IF(K10="cold",SUMIFS(source!$I$2:$I$17,source!$J$2:$J$17,chart!L10,source!$K$2:$K$17,chart!$O$4),"")</f>
        <v>44</v>
      </c>
      <c r="Q10" s="2" t="str">
        <f>IF(K10="HOT",SUMIFS(source!$I$2:$I$17,source!$J$2:$J$17,chart!L10,source!$K$2:$K$17,chart!$Q$4),"")</f>
        <v/>
      </c>
      <c r="R10" s="2" t="str">
        <f>IF(K10="HOT",SUMIFS(source!$I$2:$I$17,source!$J$2:$J$17,chart!L10,source!$K$2:$K$17,chart!$R$4),"")</f>
        <v/>
      </c>
    </row>
    <row r="11" spans="1:18">
      <c r="A11" s="4">
        <v>6</v>
      </c>
      <c r="B11" s="4" t="s">
        <v>30</v>
      </c>
      <c r="C11" s="4" t="s">
        <v>34</v>
      </c>
      <c r="D11" s="4" t="s">
        <v>38</v>
      </c>
      <c r="E11" s="4" t="s">
        <v>42</v>
      </c>
      <c r="F11" s="4">
        <v>59000</v>
      </c>
      <c r="G11" s="29" t="s">
        <v>9</v>
      </c>
      <c r="H11" s="4" t="s">
        <v>45</v>
      </c>
      <c r="I11" s="23" t="s">
        <v>92</v>
      </c>
      <c r="J11" s="29" t="s">
        <v>54</v>
      </c>
      <c r="K11" s="29" t="s">
        <v>65</v>
      </c>
      <c r="L11" s="11" t="str">
        <f t="shared" si="0"/>
        <v>lille A8373</v>
      </c>
      <c r="M11" s="51" t="str">
        <f t="shared" si="1"/>
        <v>lille A8373 PMT1357</v>
      </c>
      <c r="N11" s="2" t="str">
        <f>IF(K11="cold",SUMIFS(source!$I$2:$I$17,source!$J$2:$J$17,chart!L11,source!$K$2:$K$17,chart!$N$4),"")</f>
        <v/>
      </c>
      <c r="O11" s="2" t="str">
        <f>IF(K11="cold",SUMIFS(source!$I$2:$I$17,source!$J$2:$J$17,chart!L11,source!$K$2:$K$17,chart!$O$4),"")</f>
        <v/>
      </c>
      <c r="Q11" s="2">
        <f>IF(K11="HOT",SUMIFS(source!$I$2:$I$17,source!$J$2:$J$17,chart!L11,source!$K$2:$K$17,chart!$Q$4),"")</f>
        <v>431</v>
      </c>
      <c r="R11" s="2">
        <f>IF(K11="HOT",SUMIFS(source!$I$2:$I$17,source!$J$2:$J$17,chart!L11,source!$K$2:$K$17,chart!$R$4),"")</f>
        <v>33</v>
      </c>
    </row>
    <row r="12" spans="1:18">
      <c r="A12" s="4">
        <v>7</v>
      </c>
      <c r="B12" s="4" t="s">
        <v>31</v>
      </c>
      <c r="C12" s="4" t="s">
        <v>35</v>
      </c>
      <c r="D12" s="4" t="s">
        <v>39</v>
      </c>
      <c r="E12" s="4" t="s">
        <v>43</v>
      </c>
      <c r="F12" s="4">
        <v>69000</v>
      </c>
      <c r="G12" s="29" t="s">
        <v>10</v>
      </c>
      <c r="H12" s="4" t="s">
        <v>46</v>
      </c>
      <c r="I12" s="23" t="s">
        <v>91</v>
      </c>
      <c r="J12" s="29" t="s">
        <v>55</v>
      </c>
      <c r="K12" s="29" t="s">
        <v>65</v>
      </c>
      <c r="L12" s="11" t="str">
        <f t="shared" si="0"/>
        <v>lyon E4578</v>
      </c>
      <c r="M12" s="51" t="str">
        <f t="shared" si="1"/>
        <v>lyon E4578 PTM56</v>
      </c>
      <c r="N12" s="2" t="str">
        <f>IF(K12="cold",SUMIFS(source!$I$2:$I$17,source!$J$2:$J$17,chart!L12,source!$K$2:$K$17,chart!$N$4),"")</f>
        <v/>
      </c>
      <c r="O12" s="2" t="str">
        <f>IF(K12="cold",SUMIFS(source!$I$2:$I$17,source!$J$2:$J$17,chart!L12,source!$K$2:$K$17,chart!$O$4),"")</f>
        <v/>
      </c>
      <c r="Q12" s="2">
        <f>IF(K12="HOT",SUMIFS(source!$I$2:$I$17,source!$J$2:$J$17,chart!L12,source!$K$2:$K$17,chart!$Q$4),"")</f>
        <v>278</v>
      </c>
      <c r="R12" s="2">
        <f>IF(K12="HOT",SUMIFS(source!$I$2:$I$17,source!$J$2:$J$17,chart!L12,source!$K$2:$K$17,chart!$R$4),"")</f>
        <v>77</v>
      </c>
    </row>
    <row r="13" spans="1:18">
      <c r="A13" s="4">
        <v>8</v>
      </c>
      <c r="B13" s="4" t="s">
        <v>29</v>
      </c>
      <c r="C13" s="4" t="s">
        <v>33</v>
      </c>
      <c r="D13" s="4" t="s">
        <v>37</v>
      </c>
      <c r="E13" s="4" t="s">
        <v>41</v>
      </c>
      <c r="F13" s="4">
        <v>75001</v>
      </c>
      <c r="G13" s="29" t="s">
        <v>8</v>
      </c>
      <c r="H13" s="4" t="s">
        <v>44</v>
      </c>
      <c r="I13" s="24" t="s">
        <v>91</v>
      </c>
      <c r="J13" s="29" t="s">
        <v>52</v>
      </c>
      <c r="K13" s="29" t="s">
        <v>66</v>
      </c>
      <c r="L13" s="11" t="str">
        <f t="shared" si="0"/>
        <v>paris B4533</v>
      </c>
      <c r="M13" s="51" t="str">
        <f t="shared" si="1"/>
        <v>paris B4533 PTM56</v>
      </c>
      <c r="N13" s="2">
        <f>IF(K13="cold",SUMIFS(source!$I$2:$I$17,source!$J$2:$J$17,chart!L13,source!$K$2:$K$17,chart!$N$4),"")</f>
        <v>173</v>
      </c>
      <c r="O13" s="2">
        <f>IF(K13="cold",SUMIFS(source!$I$2:$I$17,source!$J$2:$J$17,chart!L13,source!$K$2:$K$17,chart!$O$4),"")</f>
        <v>55</v>
      </c>
      <c r="Q13" s="2" t="str">
        <f>IF(K13="HOT",SUMIFS(source!$I$2:$I$17,source!$J$2:$J$17,chart!L13,source!$K$2:$K$17,chart!$Q$4),"")</f>
        <v/>
      </c>
      <c r="R13" s="2" t="str">
        <f>IF(K13="HOT",SUMIFS(source!$I$2:$I$17,source!$J$2:$J$17,chart!L13,source!$K$2:$K$17,chart!$R$4),"")</f>
        <v/>
      </c>
    </row>
    <row r="14" spans="1:18">
      <c r="M14" s="60"/>
      <c r="N14" s="60"/>
    </row>
    <row r="15" spans="1:18">
      <c r="M15" s="60"/>
      <c r="N15" s="60"/>
    </row>
    <row r="16" spans="1:18">
      <c r="A16" s="28"/>
      <c r="M16" s="60"/>
      <c r="N16" s="60"/>
    </row>
    <row r="17" spans="1:14">
      <c r="A17" s="28"/>
      <c r="M17" s="60"/>
      <c r="N17" s="60"/>
    </row>
    <row r="18" spans="1:14">
      <c r="B18" s="2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/>
  </sheetViews>
  <sheetFormatPr baseColWidth="10" defaultRowHeight="15" x14ac:dyDescent="0"/>
  <cols>
    <col min="1" max="1" width="19.5" bestFit="1" customWidth="1"/>
    <col min="5" max="5" width="11.6640625" bestFit="1" customWidth="1"/>
    <col min="7" max="7" width="12.1640625" bestFit="1" customWidth="1"/>
    <col min="8" max="8" width="14.33203125" bestFit="1" customWidth="1"/>
  </cols>
  <sheetData>
    <row r="1" spans="1:8">
      <c r="A1" s="1" t="s">
        <v>95</v>
      </c>
      <c r="B1" s="40" t="s">
        <v>1</v>
      </c>
      <c r="C1" s="40" t="s">
        <v>71</v>
      </c>
      <c r="D1" s="40" t="s">
        <v>72</v>
      </c>
      <c r="E1" s="40" t="s">
        <v>73</v>
      </c>
      <c r="F1" s="40" t="s">
        <v>74</v>
      </c>
      <c r="G1" s="41" t="s">
        <v>75</v>
      </c>
      <c r="H1" s="10" t="s">
        <v>76</v>
      </c>
    </row>
    <row r="2" spans="1:8">
      <c r="A2" s="4" t="s">
        <v>77</v>
      </c>
      <c r="B2" s="4" t="s">
        <v>8</v>
      </c>
      <c r="C2" s="4" t="s">
        <v>16</v>
      </c>
      <c r="D2" s="4">
        <v>500</v>
      </c>
      <c r="E2" s="4">
        <v>800</v>
      </c>
      <c r="F2" s="4">
        <v>456</v>
      </c>
      <c r="G2" s="4"/>
      <c r="H2" s="12">
        <f>E2-F2</f>
        <v>344</v>
      </c>
    </row>
    <row r="3" spans="1:8">
      <c r="A3" s="4" t="s">
        <v>78</v>
      </c>
      <c r="B3" s="4" t="s">
        <v>9</v>
      </c>
      <c r="C3" s="4" t="s">
        <v>17</v>
      </c>
      <c r="D3" s="4">
        <v>300</v>
      </c>
      <c r="E3" s="4">
        <v>600</v>
      </c>
      <c r="F3" s="4">
        <v>534</v>
      </c>
      <c r="G3" s="4"/>
      <c r="H3" s="12">
        <f t="shared" ref="H3:H9" si="0">E3-F3</f>
        <v>66</v>
      </c>
    </row>
    <row r="4" spans="1:8">
      <c r="A4" s="4" t="s">
        <v>80</v>
      </c>
      <c r="B4" s="4" t="s">
        <v>10</v>
      </c>
      <c r="C4" s="4" t="s">
        <v>18</v>
      </c>
      <c r="D4" s="4">
        <v>450</v>
      </c>
      <c r="E4" s="4">
        <v>780</v>
      </c>
      <c r="F4" s="4">
        <v>500</v>
      </c>
      <c r="G4" s="4"/>
      <c r="H4" s="12">
        <f t="shared" si="0"/>
        <v>280</v>
      </c>
    </row>
    <row r="5" spans="1:8">
      <c r="A5" s="4" t="s">
        <v>81</v>
      </c>
      <c r="B5" s="4" t="s">
        <v>11</v>
      </c>
      <c r="C5" s="4" t="s">
        <v>19</v>
      </c>
      <c r="D5" s="4">
        <v>230</v>
      </c>
      <c r="E5" s="4">
        <v>400</v>
      </c>
      <c r="F5" s="4">
        <v>255</v>
      </c>
      <c r="G5" s="4"/>
      <c r="H5" s="12">
        <f t="shared" si="0"/>
        <v>145</v>
      </c>
    </row>
    <row r="6" spans="1:8">
      <c r="A6" s="29" t="s">
        <v>82</v>
      </c>
      <c r="B6" s="29" t="s">
        <v>8</v>
      </c>
      <c r="C6" s="29" t="s">
        <v>52</v>
      </c>
      <c r="D6" s="4">
        <v>449</v>
      </c>
      <c r="E6" s="4">
        <v>846</v>
      </c>
      <c r="F6" s="4">
        <v>673</v>
      </c>
      <c r="G6" s="4"/>
      <c r="H6" s="12">
        <f t="shared" si="0"/>
        <v>173</v>
      </c>
    </row>
    <row r="7" spans="1:8">
      <c r="A7" s="29" t="s">
        <v>83</v>
      </c>
      <c r="B7" s="29" t="s">
        <v>11</v>
      </c>
      <c r="C7" s="29" t="s">
        <v>53</v>
      </c>
      <c r="D7" s="4">
        <v>782</v>
      </c>
      <c r="E7" s="4">
        <v>859</v>
      </c>
      <c r="F7" s="4">
        <v>667</v>
      </c>
      <c r="G7" s="4"/>
      <c r="H7" s="12">
        <f t="shared" si="0"/>
        <v>192</v>
      </c>
    </row>
    <row r="8" spans="1:8">
      <c r="A8" s="29" t="s">
        <v>79</v>
      </c>
      <c r="B8" s="29" t="s">
        <v>9</v>
      </c>
      <c r="C8" s="29" t="s">
        <v>54</v>
      </c>
      <c r="D8" s="4">
        <v>559</v>
      </c>
      <c r="E8" s="4">
        <v>560</v>
      </c>
      <c r="F8" s="4">
        <v>129</v>
      </c>
      <c r="G8" s="4"/>
      <c r="H8" s="12">
        <f t="shared" si="0"/>
        <v>431</v>
      </c>
    </row>
    <row r="9" spans="1:8">
      <c r="A9" s="29" t="s">
        <v>84</v>
      </c>
      <c r="B9" s="29" t="s">
        <v>10</v>
      </c>
      <c r="C9" s="29" t="s">
        <v>55</v>
      </c>
      <c r="D9" s="4">
        <v>386</v>
      </c>
      <c r="E9" s="4">
        <v>616</v>
      </c>
      <c r="F9" s="4">
        <v>338</v>
      </c>
      <c r="G9" s="4"/>
      <c r="H9" s="12">
        <f t="shared" si="0"/>
        <v>278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C18" sqref="C18"/>
    </sheetView>
  </sheetViews>
  <sheetFormatPr baseColWidth="10" defaultRowHeight="15" x14ac:dyDescent="0"/>
  <cols>
    <col min="1" max="1" width="19.5" bestFit="1" customWidth="1"/>
  </cols>
  <sheetData>
    <row r="1" spans="1:8" ht="16" thickBot="1">
      <c r="A1" s="52" t="s">
        <v>95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3" t="s">
        <v>7</v>
      </c>
    </row>
    <row r="2" spans="1:8">
      <c r="A2" s="5" t="s">
        <v>77</v>
      </c>
      <c r="B2" s="5" t="s">
        <v>8</v>
      </c>
      <c r="C2" s="5" t="s">
        <v>16</v>
      </c>
      <c r="D2" s="5">
        <v>456</v>
      </c>
      <c r="E2" s="5">
        <v>567</v>
      </c>
      <c r="F2" s="5">
        <v>354</v>
      </c>
      <c r="G2" s="5"/>
      <c r="H2" s="13">
        <f t="shared" ref="H2:H9" si="0">E2-F2</f>
        <v>213</v>
      </c>
    </row>
    <row r="3" spans="1:8">
      <c r="A3" s="4" t="s">
        <v>78</v>
      </c>
      <c r="B3" s="4" t="s">
        <v>9</v>
      </c>
      <c r="C3" s="4" t="s">
        <v>17</v>
      </c>
      <c r="D3" s="4">
        <v>764</v>
      </c>
      <c r="E3" s="4">
        <v>846</v>
      </c>
      <c r="F3" s="4">
        <v>234</v>
      </c>
      <c r="G3" s="4"/>
      <c r="H3" s="13">
        <f t="shared" si="0"/>
        <v>612</v>
      </c>
    </row>
    <row r="4" spans="1:8">
      <c r="A4" s="4" t="s">
        <v>80</v>
      </c>
      <c r="B4" s="4" t="s">
        <v>10</v>
      </c>
      <c r="C4" s="4" t="s">
        <v>18</v>
      </c>
      <c r="D4" s="4">
        <v>847</v>
      </c>
      <c r="E4" s="4">
        <v>9565</v>
      </c>
      <c r="F4" s="4">
        <v>5643</v>
      </c>
      <c r="G4" s="4"/>
      <c r="H4" s="13">
        <f t="shared" si="0"/>
        <v>3922</v>
      </c>
    </row>
    <row r="5" spans="1:8">
      <c r="A5" s="4" t="s">
        <v>81</v>
      </c>
      <c r="B5" s="4" t="s">
        <v>11</v>
      </c>
      <c r="C5" s="4" t="s">
        <v>19</v>
      </c>
      <c r="D5" s="4">
        <v>987</v>
      </c>
      <c r="E5" s="4">
        <v>1534</v>
      </c>
      <c r="F5" s="4">
        <v>678</v>
      </c>
      <c r="G5" s="4"/>
      <c r="H5" s="13">
        <f t="shared" si="0"/>
        <v>856</v>
      </c>
    </row>
    <row r="6" spans="1:8">
      <c r="A6" s="29" t="s">
        <v>82</v>
      </c>
      <c r="B6" s="29" t="s">
        <v>11</v>
      </c>
      <c r="C6" s="29" t="s">
        <v>53</v>
      </c>
      <c r="D6" s="29">
        <v>324</v>
      </c>
      <c r="E6" s="29">
        <v>444</v>
      </c>
      <c r="F6" s="29">
        <v>400</v>
      </c>
      <c r="G6" s="4"/>
      <c r="H6" s="13">
        <f t="shared" si="0"/>
        <v>44</v>
      </c>
    </row>
    <row r="7" spans="1:8">
      <c r="A7" s="29" t="s">
        <v>83</v>
      </c>
      <c r="B7" s="29" t="s">
        <v>9</v>
      </c>
      <c r="C7" s="29" t="s">
        <v>54</v>
      </c>
      <c r="D7" s="29">
        <v>232</v>
      </c>
      <c r="E7" s="29">
        <v>333</v>
      </c>
      <c r="F7" s="29">
        <v>300</v>
      </c>
      <c r="G7" s="4"/>
      <c r="H7" s="12">
        <f t="shared" si="0"/>
        <v>33</v>
      </c>
    </row>
    <row r="8" spans="1:8">
      <c r="A8" s="29" t="s">
        <v>79</v>
      </c>
      <c r="B8" s="29" t="s">
        <v>10</v>
      </c>
      <c r="C8" s="29" t="s">
        <v>55</v>
      </c>
      <c r="D8" s="29">
        <v>653</v>
      </c>
      <c r="E8" s="29">
        <v>777</v>
      </c>
      <c r="F8" s="29">
        <v>700</v>
      </c>
      <c r="G8" s="4"/>
      <c r="H8" s="12">
        <f t="shared" si="0"/>
        <v>77</v>
      </c>
    </row>
    <row r="9" spans="1:8">
      <c r="A9" s="29" t="s">
        <v>84</v>
      </c>
      <c r="B9" s="29" t="s">
        <v>8</v>
      </c>
      <c r="C9" s="29" t="s">
        <v>52</v>
      </c>
      <c r="D9" s="29">
        <v>421</v>
      </c>
      <c r="E9" s="29">
        <v>555</v>
      </c>
      <c r="F9" s="29">
        <v>500</v>
      </c>
      <c r="G9" s="4"/>
      <c r="H9" s="12">
        <f t="shared" si="0"/>
        <v>55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S17"/>
  <sheetViews>
    <sheetView topLeftCell="B1" zoomScale="125" zoomScaleNormal="125" zoomScalePageLayoutView="125" workbookViewId="0">
      <selection activeCell="L17" sqref="L17"/>
    </sheetView>
  </sheetViews>
  <sheetFormatPr baseColWidth="10" defaultRowHeight="15" x14ac:dyDescent="0"/>
  <cols>
    <col min="2" max="2" width="19.5" bestFit="1" customWidth="1"/>
    <col min="6" max="6" width="11.6640625" bestFit="1" customWidth="1"/>
    <col min="8" max="8" width="12.1640625" bestFit="1" customWidth="1"/>
    <col min="9" max="9" width="14.33203125" bestFit="1" customWidth="1"/>
    <col min="10" max="10" width="12.5" bestFit="1" customWidth="1"/>
    <col min="14" max="14" width="21.5" bestFit="1" customWidth="1"/>
  </cols>
  <sheetData>
    <row r="1" spans="1:19" ht="16" thickBot="1">
      <c r="A1" s="6" t="s">
        <v>0</v>
      </c>
      <c r="B1" s="45"/>
      <c r="C1" s="40" t="s">
        <v>1</v>
      </c>
      <c r="D1" s="40" t="s">
        <v>71</v>
      </c>
      <c r="E1" s="40" t="s">
        <v>72</v>
      </c>
      <c r="F1" s="40" t="s">
        <v>73</v>
      </c>
      <c r="G1" s="40" t="s">
        <v>74</v>
      </c>
      <c r="H1" s="41" t="s">
        <v>75</v>
      </c>
      <c r="I1" s="47" t="s">
        <v>76</v>
      </c>
      <c r="J1" s="17" t="s">
        <v>47</v>
      </c>
      <c r="K1" s="18" t="s">
        <v>60</v>
      </c>
      <c r="L1" t="s">
        <v>69</v>
      </c>
      <c r="M1" t="s">
        <v>70</v>
      </c>
      <c r="N1" t="s">
        <v>68</v>
      </c>
    </row>
    <row r="2" spans="1:19">
      <c r="A2" s="34" t="s">
        <v>12</v>
      </c>
      <c r="B2" s="4" t="s">
        <v>77</v>
      </c>
      <c r="C2" s="4" t="s">
        <v>8</v>
      </c>
      <c r="D2" s="4" t="s">
        <v>16</v>
      </c>
      <c r="E2" s="4">
        <v>500</v>
      </c>
      <c r="F2" s="4">
        <v>800</v>
      </c>
      <c r="G2" s="4">
        <v>456</v>
      </c>
      <c r="H2" s="9"/>
      <c r="I2" s="48">
        <f>F2-G2</f>
        <v>344</v>
      </c>
      <c r="J2" s="14" t="str">
        <f t="shared" ref="J2:J9" si="0">CONCATENATE(C2," ",D2)</f>
        <v>paris A1234</v>
      </c>
      <c r="K2" s="19" t="s">
        <v>27</v>
      </c>
      <c r="L2" s="23" t="s">
        <v>85</v>
      </c>
      <c r="M2" s="23" t="s">
        <v>63</v>
      </c>
      <c r="N2" t="str">
        <f>CONCATENATE(J2," ",L2)</f>
        <v>paris A1234 mac9056</v>
      </c>
      <c r="P2" s="43"/>
      <c r="Q2" s="43"/>
      <c r="R2" s="43"/>
      <c r="S2" s="44"/>
    </row>
    <row r="3" spans="1:19">
      <c r="A3" s="35" t="s">
        <v>13</v>
      </c>
      <c r="B3" s="4" t="s">
        <v>78</v>
      </c>
      <c r="C3" s="4" t="s">
        <v>9</v>
      </c>
      <c r="D3" s="4" t="s">
        <v>17</v>
      </c>
      <c r="E3" s="4">
        <v>300</v>
      </c>
      <c r="F3" s="4">
        <v>600</v>
      </c>
      <c r="G3" s="4">
        <v>534</v>
      </c>
      <c r="H3" s="9"/>
      <c r="I3" s="48">
        <f t="shared" ref="I3:I9" si="1">F3-G3</f>
        <v>66</v>
      </c>
      <c r="J3" s="14" t="str">
        <f t="shared" si="0"/>
        <v>lille Z2345</v>
      </c>
      <c r="K3" s="19" t="s">
        <v>27</v>
      </c>
      <c r="L3" s="24" t="s">
        <v>86</v>
      </c>
      <c r="M3" s="24" t="s">
        <v>64</v>
      </c>
      <c r="N3" t="str">
        <f>CONCATENATE(J3," ",L3)</f>
        <v>lille Z2345 MAC4567</v>
      </c>
      <c r="P3" s="44"/>
      <c r="Q3" s="44"/>
      <c r="R3" s="44"/>
      <c r="S3" s="44"/>
    </row>
    <row r="4" spans="1:19">
      <c r="A4" s="35" t="s">
        <v>14</v>
      </c>
      <c r="B4" s="4" t="s">
        <v>80</v>
      </c>
      <c r="C4" s="4" t="s">
        <v>10</v>
      </c>
      <c r="D4" s="4" t="s">
        <v>18</v>
      </c>
      <c r="E4" s="4">
        <v>450</v>
      </c>
      <c r="F4" s="4">
        <v>780</v>
      </c>
      <c r="G4" s="4">
        <v>500</v>
      </c>
      <c r="H4" s="9"/>
      <c r="I4" s="48">
        <f t="shared" si="1"/>
        <v>280</v>
      </c>
      <c r="J4" s="14" t="str">
        <f t="shared" si="0"/>
        <v>lyon E4567</v>
      </c>
      <c r="K4" s="19" t="s">
        <v>27</v>
      </c>
      <c r="L4" s="24" t="s">
        <v>87</v>
      </c>
      <c r="M4" s="24" t="s">
        <v>64</v>
      </c>
      <c r="N4" t="str">
        <f t="shared" ref="N4:N17" si="2">CONCATENATE(J4," ",L4)</f>
        <v>lyon E4567 MAC7777</v>
      </c>
      <c r="P4" s="44"/>
      <c r="Q4" s="44"/>
      <c r="R4" s="44"/>
      <c r="S4" s="44"/>
    </row>
    <row r="5" spans="1:19" ht="16" thickBot="1">
      <c r="A5" s="36" t="s">
        <v>15</v>
      </c>
      <c r="B5" s="4" t="s">
        <v>81</v>
      </c>
      <c r="C5" s="4" t="s">
        <v>11</v>
      </c>
      <c r="D5" s="4" t="s">
        <v>19</v>
      </c>
      <c r="E5" s="4">
        <v>230</v>
      </c>
      <c r="F5" s="4">
        <v>400</v>
      </c>
      <c r="G5" s="4">
        <v>255</v>
      </c>
      <c r="H5" s="9"/>
      <c r="I5" s="48">
        <f t="shared" si="1"/>
        <v>145</v>
      </c>
      <c r="J5" s="14" t="str">
        <f t="shared" si="0"/>
        <v>amiens T5678</v>
      </c>
      <c r="K5" s="19" t="s">
        <v>27</v>
      </c>
      <c r="L5" s="23" t="s">
        <v>88</v>
      </c>
      <c r="M5" s="23" t="s">
        <v>63</v>
      </c>
      <c r="N5" t="str">
        <f t="shared" si="2"/>
        <v>amiens T5678 KRAK8987</v>
      </c>
      <c r="P5" s="44"/>
      <c r="Q5" s="44"/>
      <c r="R5" s="44"/>
      <c r="S5" s="44"/>
    </row>
    <row r="6" spans="1:19">
      <c r="A6" s="37" t="s">
        <v>12</v>
      </c>
      <c r="B6" s="29" t="s">
        <v>82</v>
      </c>
      <c r="C6" s="29" t="s">
        <v>8</v>
      </c>
      <c r="D6" s="29" t="s">
        <v>52</v>
      </c>
      <c r="E6" s="4">
        <v>449</v>
      </c>
      <c r="F6" s="4">
        <v>846</v>
      </c>
      <c r="G6" s="4">
        <v>673</v>
      </c>
      <c r="H6" s="9"/>
      <c r="I6" s="48">
        <f t="shared" si="1"/>
        <v>173</v>
      </c>
      <c r="J6" s="14" t="str">
        <f t="shared" si="0"/>
        <v>paris B4533</v>
      </c>
      <c r="K6" s="19" t="s">
        <v>27</v>
      </c>
      <c r="L6" s="24" t="s">
        <v>89</v>
      </c>
      <c r="M6" s="24" t="s">
        <v>64</v>
      </c>
      <c r="N6" t="str">
        <f t="shared" si="2"/>
        <v>paris B4533 MAC9157</v>
      </c>
      <c r="P6" s="44"/>
      <c r="Q6" s="44"/>
      <c r="R6" s="44"/>
      <c r="S6" s="44"/>
    </row>
    <row r="7" spans="1:19">
      <c r="A7" s="37" t="s">
        <v>15</v>
      </c>
      <c r="B7" s="29" t="s">
        <v>83</v>
      </c>
      <c r="C7" s="29" t="s">
        <v>11</v>
      </c>
      <c r="D7" s="29" t="s">
        <v>53</v>
      </c>
      <c r="E7" s="4">
        <v>782</v>
      </c>
      <c r="F7" s="4">
        <v>859</v>
      </c>
      <c r="G7" s="4">
        <v>667</v>
      </c>
      <c r="H7" s="9"/>
      <c r="I7" s="48">
        <f t="shared" si="1"/>
        <v>192</v>
      </c>
      <c r="J7" s="14" t="str">
        <f t="shared" si="0"/>
        <v>amiens B8736</v>
      </c>
      <c r="K7" s="19" t="s">
        <v>27</v>
      </c>
      <c r="L7" s="24" t="s">
        <v>90</v>
      </c>
      <c r="M7" s="24" t="s">
        <v>64</v>
      </c>
      <c r="N7" t="str">
        <f t="shared" si="2"/>
        <v>amiens B8736 KRAK1234</v>
      </c>
      <c r="P7" s="27"/>
      <c r="Q7" s="44"/>
      <c r="R7" s="44"/>
      <c r="S7" s="44"/>
    </row>
    <row r="8" spans="1:19">
      <c r="A8" s="37" t="s">
        <v>13</v>
      </c>
      <c r="B8" s="29" t="s">
        <v>79</v>
      </c>
      <c r="C8" s="29" t="s">
        <v>9</v>
      </c>
      <c r="D8" s="29" t="s">
        <v>54</v>
      </c>
      <c r="E8" s="4">
        <v>559</v>
      </c>
      <c r="F8" s="4">
        <v>560</v>
      </c>
      <c r="G8" s="4">
        <v>129</v>
      </c>
      <c r="H8" s="9"/>
      <c r="I8" s="48">
        <f t="shared" si="1"/>
        <v>431</v>
      </c>
      <c r="J8" s="14" t="str">
        <f t="shared" si="0"/>
        <v>lille A8373</v>
      </c>
      <c r="K8" s="19" t="s">
        <v>27</v>
      </c>
      <c r="L8" s="23" t="s">
        <v>92</v>
      </c>
      <c r="M8" s="23" t="s">
        <v>63</v>
      </c>
      <c r="N8" t="str">
        <f t="shared" si="2"/>
        <v>lille A8373 PMT1357</v>
      </c>
      <c r="P8" s="27"/>
      <c r="Q8" s="44"/>
      <c r="R8" s="44"/>
      <c r="S8" s="44"/>
    </row>
    <row r="9" spans="1:19">
      <c r="A9" s="37" t="s">
        <v>14</v>
      </c>
      <c r="B9" s="29" t="s">
        <v>84</v>
      </c>
      <c r="C9" s="29" t="s">
        <v>10</v>
      </c>
      <c r="D9" s="29" t="s">
        <v>55</v>
      </c>
      <c r="E9" s="4">
        <v>386</v>
      </c>
      <c r="F9" s="4">
        <v>616</v>
      </c>
      <c r="G9" s="4">
        <v>338</v>
      </c>
      <c r="H9" s="9"/>
      <c r="I9" s="48">
        <f t="shared" si="1"/>
        <v>278</v>
      </c>
      <c r="J9" s="14" t="str">
        <f t="shared" si="0"/>
        <v>lyon E4578</v>
      </c>
      <c r="K9" s="19" t="s">
        <v>27</v>
      </c>
      <c r="L9" s="23" t="s">
        <v>91</v>
      </c>
      <c r="M9" s="23" t="s">
        <v>63</v>
      </c>
      <c r="N9" t="str">
        <f t="shared" si="2"/>
        <v>lyon E4578 PTM56</v>
      </c>
      <c r="P9" s="27"/>
      <c r="Q9" s="44"/>
      <c r="R9" s="44"/>
      <c r="S9" s="44"/>
    </row>
    <row r="10" spans="1:19">
      <c r="A10" s="38" t="s">
        <v>12</v>
      </c>
      <c r="B10" s="5" t="s">
        <v>77</v>
      </c>
      <c r="C10" s="42" t="s">
        <v>8</v>
      </c>
      <c r="D10" s="42" t="s">
        <v>16</v>
      </c>
      <c r="E10" s="42">
        <v>456</v>
      </c>
      <c r="F10" s="42">
        <v>567</v>
      </c>
      <c r="G10" s="42">
        <v>354</v>
      </c>
      <c r="H10" s="46"/>
      <c r="I10" s="49">
        <v>213</v>
      </c>
      <c r="J10" s="15" t="s">
        <v>48</v>
      </c>
      <c r="K10" s="19" t="s">
        <v>28</v>
      </c>
      <c r="L10" s="23" t="s">
        <v>85</v>
      </c>
      <c r="M10" s="23" t="s">
        <v>63</v>
      </c>
      <c r="N10" t="str">
        <f t="shared" si="2"/>
        <v>paris A1234 mac9056</v>
      </c>
      <c r="P10" s="27"/>
      <c r="Q10" s="44"/>
      <c r="R10" s="44"/>
      <c r="S10" s="44"/>
    </row>
    <row r="11" spans="1:19">
      <c r="A11" s="38" t="s">
        <v>13</v>
      </c>
      <c r="B11" s="4" t="s">
        <v>78</v>
      </c>
      <c r="C11" s="42" t="s">
        <v>9</v>
      </c>
      <c r="D11" s="42" t="s">
        <v>17</v>
      </c>
      <c r="E11" s="42">
        <v>764</v>
      </c>
      <c r="F11" s="42">
        <v>846</v>
      </c>
      <c r="G11" s="42">
        <v>234</v>
      </c>
      <c r="H11" s="46"/>
      <c r="I11" s="49">
        <v>612</v>
      </c>
      <c r="J11" s="15" t="s">
        <v>49</v>
      </c>
      <c r="K11" s="19" t="s">
        <v>28</v>
      </c>
      <c r="L11" s="24" t="s">
        <v>86</v>
      </c>
      <c r="M11" s="24" t="s">
        <v>64</v>
      </c>
      <c r="N11" t="str">
        <f t="shared" si="2"/>
        <v>lille Z2345 MAC4567</v>
      </c>
    </row>
    <row r="12" spans="1:19">
      <c r="A12" s="38" t="s">
        <v>14</v>
      </c>
      <c r="B12" s="4" t="s">
        <v>80</v>
      </c>
      <c r="C12" s="42" t="s">
        <v>10</v>
      </c>
      <c r="D12" s="42" t="s">
        <v>18</v>
      </c>
      <c r="E12" s="42">
        <v>847</v>
      </c>
      <c r="F12" s="42">
        <v>9565</v>
      </c>
      <c r="G12" s="42">
        <v>5643</v>
      </c>
      <c r="H12" s="46"/>
      <c r="I12" s="49">
        <v>3922</v>
      </c>
      <c r="J12" s="15" t="s">
        <v>50</v>
      </c>
      <c r="K12" s="19" t="s">
        <v>28</v>
      </c>
      <c r="L12" s="24" t="s">
        <v>87</v>
      </c>
      <c r="M12" s="24" t="s">
        <v>64</v>
      </c>
      <c r="N12" t="str">
        <f t="shared" si="2"/>
        <v>lyon E4567 MAC7777</v>
      </c>
    </row>
    <row r="13" spans="1:19" ht="16" thickBot="1">
      <c r="A13" s="39" t="s">
        <v>15</v>
      </c>
      <c r="B13" s="4" t="s">
        <v>81</v>
      </c>
      <c r="C13" s="42" t="s">
        <v>11</v>
      </c>
      <c r="D13" s="42" t="s">
        <v>19</v>
      </c>
      <c r="E13" s="42">
        <v>987</v>
      </c>
      <c r="F13" s="42">
        <v>1534</v>
      </c>
      <c r="G13" s="42">
        <v>678</v>
      </c>
      <c r="H13" s="46"/>
      <c r="I13" s="49">
        <v>856</v>
      </c>
      <c r="J13" s="15" t="s">
        <v>51</v>
      </c>
      <c r="K13" s="19" t="s">
        <v>28</v>
      </c>
      <c r="L13" s="23" t="s">
        <v>88</v>
      </c>
      <c r="M13" s="23" t="s">
        <v>63</v>
      </c>
      <c r="N13" t="str">
        <f t="shared" si="2"/>
        <v>amiens T5678 KRAK8987</v>
      </c>
    </row>
    <row r="14" spans="1:19">
      <c r="A14" t="s">
        <v>15</v>
      </c>
      <c r="B14" s="29" t="s">
        <v>82</v>
      </c>
      <c r="C14" s="4" t="s">
        <v>11</v>
      </c>
      <c r="D14" s="4" t="s">
        <v>53</v>
      </c>
      <c r="E14" s="4">
        <v>324</v>
      </c>
      <c r="F14" s="4">
        <v>444</v>
      </c>
      <c r="G14" s="4">
        <v>400</v>
      </c>
      <c r="H14" s="9"/>
      <c r="I14" s="48">
        <v>44</v>
      </c>
      <c r="J14" s="14" t="s">
        <v>56</v>
      </c>
      <c r="K14" s="19" t="s">
        <v>28</v>
      </c>
      <c r="L14" s="24" t="s">
        <v>89</v>
      </c>
      <c r="M14" s="24" t="s">
        <v>64</v>
      </c>
      <c r="N14" t="str">
        <f t="shared" si="2"/>
        <v>amiens B8736 MAC9157</v>
      </c>
    </row>
    <row r="15" spans="1:19">
      <c r="A15" t="s">
        <v>13</v>
      </c>
      <c r="B15" s="29" t="s">
        <v>83</v>
      </c>
      <c r="C15" s="4" t="s">
        <v>9</v>
      </c>
      <c r="D15" s="4" t="s">
        <v>54</v>
      </c>
      <c r="E15" s="4">
        <v>232</v>
      </c>
      <c r="F15" s="4">
        <v>333</v>
      </c>
      <c r="G15" s="4">
        <v>300</v>
      </c>
      <c r="H15" s="9"/>
      <c r="I15" s="48">
        <v>33</v>
      </c>
      <c r="J15" s="14" t="s">
        <v>57</v>
      </c>
      <c r="K15" s="19" t="s">
        <v>28</v>
      </c>
      <c r="L15" s="23" t="s">
        <v>90</v>
      </c>
      <c r="M15" s="23" t="s">
        <v>63</v>
      </c>
      <c r="N15" t="str">
        <f t="shared" si="2"/>
        <v>lille A8373 KRAK1234</v>
      </c>
    </row>
    <row r="16" spans="1:19">
      <c r="A16" t="s">
        <v>14</v>
      </c>
      <c r="B16" s="29" t="s">
        <v>79</v>
      </c>
      <c r="C16" s="4" t="s">
        <v>10</v>
      </c>
      <c r="D16" s="4" t="s">
        <v>55</v>
      </c>
      <c r="E16" s="4">
        <v>653</v>
      </c>
      <c r="F16" s="4">
        <v>777</v>
      </c>
      <c r="G16" s="4">
        <v>700</v>
      </c>
      <c r="H16" s="9"/>
      <c r="I16" s="48">
        <v>77</v>
      </c>
      <c r="J16" s="14" t="s">
        <v>58</v>
      </c>
      <c r="K16" s="19" t="s">
        <v>28</v>
      </c>
      <c r="L16" s="23" t="s">
        <v>92</v>
      </c>
      <c r="M16" s="23" t="s">
        <v>63</v>
      </c>
      <c r="N16" t="str">
        <f t="shared" si="2"/>
        <v>lyon E4578 PMT1357</v>
      </c>
    </row>
    <row r="17" spans="1:14" ht="16" thickBot="1">
      <c r="A17" t="s">
        <v>12</v>
      </c>
      <c r="B17" s="29" t="s">
        <v>84</v>
      </c>
      <c r="C17" s="4" t="s">
        <v>8</v>
      </c>
      <c r="D17" s="4" t="s">
        <v>52</v>
      </c>
      <c r="E17" s="4">
        <v>421</v>
      </c>
      <c r="F17" s="4">
        <v>555</v>
      </c>
      <c r="G17" s="4">
        <v>500</v>
      </c>
      <c r="H17" s="9"/>
      <c r="I17" s="50">
        <v>55</v>
      </c>
      <c r="J17" s="16" t="s">
        <v>59</v>
      </c>
      <c r="K17" s="20" t="s">
        <v>28</v>
      </c>
      <c r="L17" s="24" t="s">
        <v>91</v>
      </c>
      <c r="M17" s="24" t="s">
        <v>64</v>
      </c>
      <c r="N17" t="str">
        <f t="shared" si="2"/>
        <v>paris B4533 PTM56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chart</vt:lpstr>
      <vt:lpstr>janv</vt:lpstr>
      <vt:lpstr>fev</vt:lpstr>
      <vt:lpstr>source</vt:lpstr>
    </vt:vector>
  </TitlesOfParts>
  <Company>HIHI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Polnaref</dc:creator>
  <cp:lastModifiedBy>Michel Polnaref</cp:lastModifiedBy>
  <dcterms:created xsi:type="dcterms:W3CDTF">2017-01-12T18:17:25Z</dcterms:created>
  <dcterms:modified xsi:type="dcterms:W3CDTF">2017-01-15T18:53:56Z</dcterms:modified>
</cp:coreProperties>
</file>