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.sahir\Desktop\"/>
    </mc:Choice>
  </mc:AlternateContent>
  <bookViews>
    <workbookView xWindow="0" yWindow="0" windowWidth="19845" windowHeight="6855" tabRatio="697"/>
  </bookViews>
  <sheets>
    <sheet name="Total Général" sheetId="26" r:id="rId1"/>
    <sheet name="Total - Mois" sheetId="50" r:id="rId2"/>
    <sheet name="Données" sheetId="27" r:id="rId3"/>
    <sheet name="Août-2016" sheetId="32" r:id="rId4"/>
  </sheets>
  <definedNames>
    <definedName name="Calcestruzzo">OFFSET('Total Général'!$D$13:$AI$13,,,COUNTA('Total Général'!$D:$AI)-1)</definedName>
    <definedName name="DESIGNATION">Données!$E:$E</definedName>
    <definedName name="FOURNISSEUR">OFFSET(Données!$E$8,,,,COUNTA(Données!$8:$8)-2)</definedName>
    <definedName name="nomfeuilles">MID(RAND()*0&amp;GET.WORKBOOK(1),2,50)</definedName>
    <definedName name="PU">Données!$E$16:$F$22</definedName>
    <definedName name="Sheetlist">OFFSET(Données!$A$2,,,SUMPRODUCT(N(Données!$A$2:$A$1001&lt;&gt;"")))</definedName>
    <definedName name="TYPE">Données!$E$8:$E$15</definedName>
  </definedNames>
  <calcPr calcId="152511"/>
</workbook>
</file>

<file path=xl/calcChain.xml><?xml version="1.0" encoding="utf-8"?>
<calcChain xmlns="http://schemas.openxmlformats.org/spreadsheetml/2006/main">
  <c r="AJ10" i="26" l="1"/>
  <c r="AH12" i="26"/>
  <c r="AG12" i="26"/>
  <c r="AF12" i="26"/>
  <c r="AE12" i="26"/>
  <c r="AD12" i="26"/>
  <c r="AC12" i="26"/>
  <c r="AB12" i="26"/>
  <c r="AH11" i="26"/>
  <c r="AG11" i="26"/>
  <c r="AF11" i="26"/>
  <c r="AE11" i="26"/>
  <c r="AD11" i="26"/>
  <c r="AC11" i="26"/>
  <c r="AB11" i="26"/>
  <c r="AB10" i="26"/>
  <c r="T10" i="26"/>
  <c r="R12" i="26"/>
  <c r="Q12" i="26"/>
  <c r="P12" i="26"/>
  <c r="O12" i="26"/>
  <c r="N12" i="26"/>
  <c r="M12" i="26"/>
  <c r="L12" i="26"/>
  <c r="L10" i="26"/>
  <c r="AA12" i="26" l="1"/>
  <c r="AA11" i="26"/>
  <c r="K12" i="26"/>
  <c r="S10" i="26" l="1"/>
  <c r="E3" i="26"/>
  <c r="AI10" i="26" l="1"/>
  <c r="Z12" i="26" l="1"/>
  <c r="Y12" i="26"/>
  <c r="Z11" i="26"/>
  <c r="Y11" i="26"/>
  <c r="J12" i="26"/>
  <c r="I12" i="26"/>
  <c r="E12" i="26"/>
  <c r="F12" i="26"/>
  <c r="G12" i="26"/>
  <c r="H12" i="26"/>
  <c r="A22" i="27"/>
  <c r="B2" i="32" l="1"/>
  <c r="X12" i="26" l="1"/>
  <c r="W12" i="26"/>
  <c r="V12" i="26"/>
  <c r="U12" i="26"/>
  <c r="X11" i="26"/>
  <c r="W11" i="26"/>
  <c r="V11" i="26"/>
  <c r="U11" i="26"/>
  <c r="U10" i="26"/>
  <c r="U9" i="26"/>
  <c r="E10" i="26"/>
  <c r="D13" i="26"/>
  <c r="C8" i="32" l="1"/>
  <c r="O13" i="26"/>
  <c r="M13" i="26"/>
  <c r="R13" i="26"/>
  <c r="P13" i="26"/>
  <c r="N13" i="26"/>
  <c r="L13" i="26"/>
  <c r="Q13" i="26"/>
  <c r="H13" i="26"/>
  <c r="G13" i="26"/>
  <c r="E13" i="26"/>
  <c r="F13" i="26"/>
  <c r="J13" i="26"/>
  <c r="I13" i="26"/>
  <c r="K13" i="26"/>
  <c r="L14" i="26"/>
  <c r="O14" i="26"/>
  <c r="M14" i="26"/>
  <c r="R14" i="26"/>
  <c r="P14" i="26"/>
  <c r="N14" i="26"/>
  <c r="Q14" i="26"/>
  <c r="AG13" i="26" l="1"/>
  <c r="AB13" i="26"/>
  <c r="AD13" i="26"/>
  <c r="AF13" i="26"/>
  <c r="AH13" i="26"/>
  <c r="AC13" i="26"/>
  <c r="AE13" i="26"/>
  <c r="T13" i="26"/>
  <c r="AA13" i="26"/>
  <c r="Z13" i="26"/>
  <c r="Y13" i="26"/>
  <c r="X13" i="26"/>
  <c r="W13" i="26"/>
  <c r="V13" i="26"/>
  <c r="U13" i="26"/>
  <c r="S13" i="26"/>
  <c r="AD14" i="26"/>
  <c r="AE14" i="26"/>
  <c r="AF14" i="26"/>
  <c r="AG14" i="26"/>
  <c r="AH14" i="26"/>
  <c r="AB14" i="26"/>
  <c r="AC14" i="26"/>
  <c r="T14" i="26"/>
  <c r="X14" i="26"/>
  <c r="I14" i="26"/>
  <c r="V14" i="26"/>
  <c r="K14" i="26"/>
  <c r="G14" i="26"/>
  <c r="H14" i="26"/>
  <c r="F14" i="26"/>
  <c r="Z14" i="26"/>
  <c r="W14" i="26"/>
  <c r="E14" i="26"/>
  <c r="S14" i="26"/>
  <c r="J14" i="26"/>
  <c r="Y14" i="26"/>
  <c r="AA14" i="26"/>
  <c r="U14" i="26"/>
  <c r="AJ13" i="26" l="1"/>
  <c r="AI13" i="26"/>
  <c r="AJ14" i="26"/>
  <c r="AI14" i="26"/>
  <c r="A40" i="32" l="1"/>
  <c r="A30" i="27"/>
  <c r="A99" i="27"/>
  <c r="A49" i="27"/>
  <c r="A5" i="27"/>
  <c r="A32" i="27"/>
  <c r="A36" i="27"/>
  <c r="A56" i="27"/>
  <c r="A70" i="27"/>
  <c r="A2" i="27"/>
  <c r="A91" i="27"/>
  <c r="A29" i="27"/>
  <c r="A83" i="27"/>
  <c r="A80" i="27"/>
  <c r="A101" i="27"/>
  <c r="A21" i="27"/>
  <c r="A79" i="27"/>
  <c r="A77" i="27"/>
  <c r="A98" i="27"/>
  <c r="A95" i="27"/>
  <c r="A45" i="27"/>
  <c r="A15" i="27"/>
  <c r="A86" i="27"/>
  <c r="A84" i="27"/>
  <c r="A28" i="27"/>
  <c r="A16" i="27"/>
  <c r="A4" i="27"/>
  <c r="A73" i="27"/>
  <c r="A51" i="27"/>
  <c r="A71" i="27"/>
  <c r="A39" i="27"/>
  <c r="A96" i="27"/>
  <c r="A68" i="27"/>
  <c r="A93" i="27"/>
  <c r="A48" i="27"/>
  <c r="A40" i="27"/>
  <c r="A26" i="27"/>
  <c r="A33" i="27"/>
  <c r="A62" i="27"/>
  <c r="A43" i="27"/>
  <c r="A64" i="27"/>
  <c r="A67" i="27"/>
  <c r="A11" i="27"/>
  <c r="A87" i="27"/>
  <c r="A75" i="27"/>
  <c r="A14" i="27"/>
  <c r="A97" i="27"/>
  <c r="A18" i="27"/>
  <c r="A13" i="27"/>
  <c r="A50" i="27"/>
  <c r="A54" i="27"/>
  <c r="A58" i="27"/>
  <c r="A6" i="27"/>
  <c r="A17" i="27"/>
  <c r="A63" i="27"/>
  <c r="A8" i="27"/>
  <c r="A47" i="27"/>
  <c r="A60" i="27"/>
  <c r="A44" i="27"/>
  <c r="A10" i="27"/>
  <c r="A3" i="27"/>
  <c r="A20" i="27"/>
  <c r="A66" i="27"/>
  <c r="A89" i="27"/>
  <c r="A92" i="27"/>
  <c r="A7" i="27"/>
  <c r="A25" i="27"/>
  <c r="A9" i="27"/>
  <c r="A81" i="27"/>
  <c r="A90" i="27"/>
  <c r="A61" i="27"/>
  <c r="A23" i="27"/>
  <c r="A34" i="27"/>
  <c r="A69" i="27"/>
  <c r="A102" i="27"/>
  <c r="A12" i="27"/>
  <c r="A82" i="27"/>
  <c r="A100" i="27"/>
  <c r="A52" i="27"/>
  <c r="A24" i="27"/>
  <c r="A59" i="27"/>
  <c r="A19" i="27"/>
  <c r="A85" i="27"/>
  <c r="A57" i="27"/>
  <c r="A46" i="27"/>
  <c r="A74" i="27"/>
  <c r="A78" i="27"/>
  <c r="A88" i="27"/>
  <c r="A31" i="27"/>
  <c r="A65" i="27"/>
  <c r="A27" i="27"/>
  <c r="A53" i="27"/>
  <c r="A72" i="27"/>
  <c r="A94" i="27"/>
  <c r="A38" i="27"/>
  <c r="A55" i="27"/>
  <c r="A42" i="27"/>
  <c r="A76" i="27"/>
  <c r="A37" i="27"/>
  <c r="A35" i="27"/>
  <c r="A41" i="27"/>
  <c r="E15" i="50" l="1"/>
  <c r="C15" i="50"/>
  <c r="E12" i="50"/>
  <c r="E11" i="50"/>
  <c r="E10" i="50"/>
  <c r="E14" i="50"/>
  <c r="E13" i="50"/>
  <c r="E9" i="50"/>
  <c r="C11" i="50"/>
  <c r="C10" i="50"/>
  <c r="C14" i="50"/>
  <c r="C13" i="50"/>
  <c r="C12" i="50"/>
  <c r="C9" i="50"/>
  <c r="C4" i="32"/>
  <c r="D12" i="50"/>
  <c r="D9" i="50"/>
  <c r="D11" i="50"/>
  <c r="D13" i="50"/>
  <c r="D15" i="50"/>
  <c r="D10" i="50"/>
  <c r="D14" i="50"/>
  <c r="F15" i="50" l="1"/>
  <c r="F13" i="50"/>
  <c r="F14" i="50"/>
  <c r="F12" i="50"/>
  <c r="F9" i="50"/>
  <c r="F10" i="50"/>
  <c r="F11" i="50"/>
  <c r="D4" i="32"/>
  <c r="A9" i="32" s="1"/>
  <c r="F16" i="50"/>
  <c r="D16" i="50"/>
  <c r="A10" i="32" l="1"/>
  <c r="C19" i="50"/>
  <c r="A11" i="32" l="1"/>
  <c r="A12" i="32" s="1"/>
  <c r="A13" i="32" l="1"/>
  <c r="A14" i="32" l="1"/>
  <c r="A15" i="32" l="1"/>
  <c r="A16" i="32" l="1"/>
  <c r="A17" i="32" l="1"/>
  <c r="A18" i="32" l="1"/>
  <c r="A19" i="32" l="1"/>
  <c r="A20" i="32" l="1"/>
  <c r="A21" i="32" l="1"/>
  <c r="A22" i="32" s="1"/>
  <c r="A23" i="32" l="1"/>
  <c r="A24" i="32" l="1"/>
  <c r="A25" i="32" l="1"/>
  <c r="A26" i="32" l="1"/>
  <c r="A27" i="32" l="1"/>
  <c r="A28" i="32" l="1"/>
  <c r="A29" i="32" l="1"/>
  <c r="A30" i="32" l="1"/>
  <c r="A31" i="32" l="1"/>
  <c r="A32" i="32" l="1"/>
  <c r="A33" i="32" l="1"/>
  <c r="A34" i="32" l="1"/>
  <c r="A35" i="32" l="1"/>
  <c r="A36" i="32" l="1"/>
  <c r="A37" i="32" l="1"/>
  <c r="A38" i="32" l="1"/>
  <c r="A39" i="32" l="1"/>
</calcChain>
</file>

<file path=xl/sharedStrings.xml><?xml version="1.0" encoding="utf-8"?>
<sst xmlns="http://schemas.openxmlformats.org/spreadsheetml/2006/main" count="30" uniqueCount="20">
  <si>
    <t>DATE</t>
  </si>
  <si>
    <t>N° BL</t>
  </si>
  <si>
    <t>Sheetlist</t>
  </si>
  <si>
    <t>TOTAL / Type</t>
  </si>
  <si>
    <t>FOURNISSEUR</t>
  </si>
  <si>
    <t>QUANTITE</t>
  </si>
  <si>
    <t>DESIGNATION</t>
  </si>
  <si>
    <t>PRIX UNITAIRE</t>
  </si>
  <si>
    <t>MONTANT (HT)</t>
  </si>
  <si>
    <t>TOTAL</t>
  </si>
  <si>
    <t xml:space="preserve"> </t>
  </si>
  <si>
    <t>Août-2016</t>
  </si>
  <si>
    <t xml:space="preserve"> Agrégats  </t>
  </si>
  <si>
    <t>SOLIDE</t>
  </si>
  <si>
    <t>LIQUIDE</t>
  </si>
  <si>
    <t>BOUES</t>
  </si>
  <si>
    <t>SGTDA</t>
  </si>
  <si>
    <t>ENTREPRISE</t>
  </si>
  <si>
    <t>PALIKOPO</t>
  </si>
  <si>
    <t>fcbbb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</si>
</sst>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MAD&quot;"/>
    <numFmt numFmtId="165" formatCode="#,##0.00&quot; m³&quot;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2"/>
      <color indexed="48"/>
      <name val="Comic Sans MS"/>
      <family val="4"/>
    </font>
    <font>
      <b/>
      <sz val="20"/>
      <color theme="1"/>
      <name val="Cambria"/>
      <family val="1"/>
      <scheme val="major"/>
    </font>
    <font>
      <b/>
      <sz val="20"/>
      <color rgb="FFFF0000"/>
      <name val="Cambria"/>
      <family val="1"/>
      <scheme val="major"/>
    </font>
    <font>
      <b/>
      <sz val="11"/>
      <color theme="1"/>
      <name val="Book Antiqua"/>
      <family val="1"/>
    </font>
    <font>
      <b/>
      <sz val="11"/>
      <color rgb="FFFF0000"/>
      <name val="Book Antiqua"/>
      <family val="1"/>
    </font>
    <font>
      <b/>
      <sz val="11"/>
      <color theme="3"/>
      <name val="Calibri"/>
      <family val="2"/>
      <scheme val="minor"/>
    </font>
    <font>
      <b/>
      <sz val="10"/>
      <color theme="3"/>
      <name val="Arial"/>
      <family val="2"/>
    </font>
    <font>
      <b/>
      <sz val="14"/>
      <color rgb="FFFF0000"/>
      <name val="Calibri"/>
      <family val="2"/>
      <scheme val="minor"/>
    </font>
    <font>
      <sz val="11"/>
      <name val="Book Antiqua"/>
      <family val="1"/>
    </font>
    <font>
      <b/>
      <sz val="11"/>
      <name val="Calibri"/>
      <family val="2"/>
      <scheme val="minor"/>
    </font>
    <font>
      <b/>
      <sz val="22"/>
      <color indexed="48"/>
      <name val="Book Antiqua"/>
      <family val="1"/>
    </font>
    <font>
      <b/>
      <sz val="10"/>
      <color theme="1"/>
      <name val="Book Antiqua"/>
      <family val="1"/>
    </font>
    <font>
      <sz val="10"/>
      <color theme="1"/>
      <name val="Book Antiqua"/>
      <family val="1"/>
    </font>
    <font>
      <b/>
      <sz val="10"/>
      <color rgb="FFFF0000"/>
      <name val="Book Antiqua"/>
      <family val="1"/>
    </font>
    <font>
      <sz val="11"/>
      <color theme="1"/>
      <name val="Book Antiqua"/>
      <family val="1"/>
    </font>
    <font>
      <b/>
      <sz val="11"/>
      <name val="Book Antiqua"/>
      <family val="1"/>
    </font>
    <font>
      <b/>
      <sz val="10"/>
      <name val="Book Antiqua"/>
      <family val="1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C9"/>
        <bgColor indexed="64"/>
      </patternFill>
    </fill>
    <fill>
      <patternFill patternType="solid">
        <fgColor rgb="FFFFFFAB"/>
        <bgColor indexed="64"/>
      </patternFill>
    </fill>
    <fill>
      <patternFill patternType="solid">
        <fgColor rgb="FFF6CEC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FE86E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4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</cellStyleXfs>
  <cellXfs count="108">
    <xf numFmtId="0" fontId="0" fillId="0" borderId="0" xfId="0"/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Protection="1">
      <protection locked="0"/>
    </xf>
    <xf numFmtId="17" fontId="7" fillId="0" borderId="0" xfId="2" applyNumberFormat="1" applyFont="1" applyAlignment="1">
      <alignment vertical="center"/>
    </xf>
    <xf numFmtId="0" fontId="8" fillId="4" borderId="3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6" fontId="11" fillId="0" borderId="0" xfId="22" applyNumberFormat="1" applyFont="1" applyFill="1" applyBorder="1" applyAlignment="1">
      <alignment horizontal="center" vertical="center"/>
    </xf>
    <xf numFmtId="0" fontId="11" fillId="0" borderId="0" xfId="22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/>
    </xf>
    <xf numFmtId="2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7" fontId="7" fillId="0" borderId="0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vertical="center"/>
    </xf>
    <xf numFmtId="0" fontId="15" fillId="0" borderId="0" xfId="2" applyFont="1" applyAlignment="1">
      <alignment vertical="center"/>
    </xf>
    <xf numFmtId="0" fontId="0" fillId="0" borderId="0" xfId="0"/>
    <xf numFmtId="164" fontId="9" fillId="4" borderId="3" xfId="0" applyNumberFormat="1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17" fontId="16" fillId="0" borderId="4" xfId="0" applyNumberFormat="1" applyFont="1" applyBorder="1" applyAlignment="1">
      <alignment horizontal="center" vertical="center"/>
    </xf>
    <xf numFmtId="2" fontId="17" fillId="0" borderId="3" xfId="0" applyNumberFormat="1" applyFont="1" applyBorder="1" applyAlignment="1">
      <alignment horizontal="center" vertical="center"/>
    </xf>
    <xf numFmtId="4" fontId="17" fillId="0" borderId="3" xfId="0" applyNumberFormat="1" applyFont="1" applyBorder="1" applyAlignment="1">
      <alignment horizontal="center" vertical="center"/>
    </xf>
    <xf numFmtId="0" fontId="19" fillId="0" borderId="0" xfId="0" applyFont="1" applyProtection="1">
      <protection locked="0"/>
    </xf>
    <xf numFmtId="0" fontId="20" fillId="2" borderId="3" xfId="23" applyFont="1" applyFill="1" applyBorder="1" applyAlignment="1" applyProtection="1">
      <alignment horizontal="center" vertical="center"/>
    </xf>
    <xf numFmtId="0" fontId="20" fillId="0" borderId="1" xfId="23" applyFont="1" applyBorder="1" applyAlignment="1" applyProtection="1">
      <alignment horizontal="center" vertical="center"/>
    </xf>
    <xf numFmtId="0" fontId="20" fillId="0" borderId="2" xfId="23" applyFont="1" applyBorder="1" applyAlignment="1" applyProtection="1">
      <alignment horizontal="center" vertical="center"/>
    </xf>
    <xf numFmtId="0" fontId="0" fillId="0" borderId="0" xfId="0" applyNumberFormat="1"/>
    <xf numFmtId="0" fontId="6" fillId="0" borderId="25" xfId="2" applyFont="1" applyBorder="1" applyAlignment="1">
      <alignment vertical="center"/>
    </xf>
    <xf numFmtId="0" fontId="16" fillId="2" borderId="10" xfId="0" applyFont="1" applyFill="1" applyBorder="1" applyAlignment="1">
      <alignment horizontal="center" vertical="center"/>
    </xf>
    <xf numFmtId="0" fontId="8" fillId="0" borderId="0" xfId="0" applyFont="1" applyFill="1" applyBorder="1" applyAlignment="1" applyProtection="1">
      <alignment vertical="center"/>
      <protection locked="0"/>
    </xf>
    <xf numFmtId="0" fontId="16" fillId="4" borderId="26" xfId="0" applyNumberFormat="1" applyFont="1" applyFill="1" applyBorder="1" applyAlignment="1">
      <alignment horizontal="center" vertical="center"/>
    </xf>
    <xf numFmtId="4" fontId="16" fillId="4" borderId="27" xfId="0" applyNumberFormat="1" applyFont="1" applyFill="1" applyBorder="1" applyAlignment="1">
      <alignment horizontal="center" vertical="center"/>
    </xf>
    <xf numFmtId="0" fontId="16" fillId="2" borderId="1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/>
      <protection locked="0"/>
    </xf>
    <xf numFmtId="165" fontId="9" fillId="4" borderId="3" xfId="0" applyNumberFormat="1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6" fillId="2" borderId="22" xfId="0" applyFont="1" applyFill="1" applyBorder="1" applyAlignment="1">
      <alignment vertical="center"/>
    </xf>
    <xf numFmtId="0" fontId="16" fillId="2" borderId="23" xfId="0" applyFont="1" applyFill="1" applyBorder="1" applyAlignment="1">
      <alignment vertical="center"/>
    </xf>
    <xf numFmtId="0" fontId="16" fillId="2" borderId="12" xfId="0" applyFont="1" applyFill="1" applyBorder="1" applyAlignment="1">
      <alignment vertical="center"/>
    </xf>
    <xf numFmtId="0" fontId="16" fillId="2" borderId="13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16" fillId="2" borderId="29" xfId="0" applyFont="1" applyFill="1" applyBorder="1" applyAlignment="1">
      <alignment vertical="center" wrapText="1"/>
    </xf>
    <xf numFmtId="0" fontId="16" fillId="2" borderId="21" xfId="0" applyFont="1" applyFill="1" applyBorder="1" applyAlignment="1">
      <alignment vertical="center"/>
    </xf>
    <xf numFmtId="0" fontId="16" fillId="2" borderId="30" xfId="0" applyFont="1" applyFill="1" applyBorder="1" applyAlignment="1">
      <alignment vertical="center" wrapText="1"/>
    </xf>
    <xf numFmtId="0" fontId="16" fillId="2" borderId="3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0" fontId="21" fillId="4" borderId="5" xfId="1" applyFont="1" applyFill="1" applyBorder="1" applyAlignment="1">
      <alignment horizontal="center" vertical="center"/>
    </xf>
    <xf numFmtId="0" fontId="21" fillId="4" borderId="6" xfId="1" applyFont="1" applyFill="1" applyBorder="1" applyAlignment="1">
      <alignment horizontal="center" vertical="center"/>
    </xf>
    <xf numFmtId="16" fontId="21" fillId="0" borderId="7" xfId="22" applyNumberFormat="1" applyFont="1" applyBorder="1" applyAlignment="1">
      <alignment horizontal="center" vertical="center"/>
    </xf>
    <xf numFmtId="0" fontId="21" fillId="0" borderId="8" xfId="22" applyNumberFormat="1" applyFont="1" applyBorder="1" applyAlignment="1">
      <alignment horizontal="center" vertical="center"/>
    </xf>
    <xf numFmtId="2" fontId="21" fillId="0" borderId="15" xfId="1" applyNumberFormat="1" applyFont="1" applyBorder="1" applyAlignment="1">
      <alignment horizontal="center" vertical="center"/>
    </xf>
    <xf numFmtId="2" fontId="21" fillId="0" borderId="8" xfId="1" applyNumberFormat="1" applyFont="1" applyBorder="1" applyAlignment="1">
      <alignment horizontal="center" vertical="center"/>
    </xf>
    <xf numFmtId="0" fontId="21" fillId="0" borderId="8" xfId="22" applyNumberFormat="1" applyFont="1" applyFill="1" applyBorder="1" applyAlignment="1">
      <alignment horizontal="center" vertical="center"/>
    </xf>
    <xf numFmtId="0" fontId="21" fillId="0" borderId="19" xfId="22" applyNumberFormat="1" applyFont="1" applyBorder="1" applyAlignment="1">
      <alignment horizontal="center" vertical="center"/>
    </xf>
    <xf numFmtId="2" fontId="21" fillId="0" borderId="20" xfId="1" applyNumberFormat="1" applyFont="1" applyBorder="1" applyAlignment="1">
      <alignment horizontal="center" vertical="center"/>
    </xf>
    <xf numFmtId="0" fontId="16" fillId="3" borderId="24" xfId="0" applyFont="1" applyFill="1" applyBorder="1" applyAlignment="1">
      <alignment horizontal="center" vertical="center"/>
    </xf>
    <xf numFmtId="0" fontId="16" fillId="3" borderId="9" xfId="0" applyNumberFormat="1" applyFont="1" applyFill="1" applyBorder="1" applyAlignment="1">
      <alignment horizontal="center" vertical="center"/>
    </xf>
    <xf numFmtId="4" fontId="16" fillId="3" borderId="16" xfId="0" applyNumberFormat="1" applyFont="1" applyFill="1" applyBorder="1" applyAlignment="1">
      <alignment horizontal="center" vertical="center"/>
    </xf>
    <xf numFmtId="4" fontId="16" fillId="3" borderId="9" xfId="0" applyNumberFormat="1" applyFont="1" applyFill="1" applyBorder="1" applyAlignment="1">
      <alignment horizontal="center" vertical="center"/>
    </xf>
    <xf numFmtId="165" fontId="18" fillId="3" borderId="32" xfId="0" applyNumberFormat="1" applyFont="1" applyFill="1" applyBorder="1" applyAlignment="1">
      <alignment horizontal="center" vertical="center"/>
    </xf>
    <xf numFmtId="0" fontId="8" fillId="0" borderId="33" xfId="0" applyNumberFormat="1" applyFont="1" applyFill="1" applyBorder="1" applyAlignment="1" applyProtection="1">
      <alignment horizontal="center" vertical="center"/>
      <protection locked="0"/>
    </xf>
    <xf numFmtId="0" fontId="8" fillId="0" borderId="15" xfId="0" applyNumberFormat="1" applyFont="1" applyFill="1" applyBorder="1" applyAlignment="1" applyProtection="1">
      <alignment horizontal="center" vertical="center"/>
      <protection locked="0"/>
    </xf>
    <xf numFmtId="0" fontId="16" fillId="2" borderId="14" xfId="0" applyFont="1" applyFill="1" applyBorder="1" applyAlignment="1">
      <alignment vertical="center"/>
    </xf>
    <xf numFmtId="0" fontId="8" fillId="0" borderId="33" xfId="0" applyFont="1" applyFill="1" applyBorder="1" applyAlignment="1" applyProtection="1">
      <alignment horizontal="center" vertical="center"/>
      <protection locked="0"/>
    </xf>
    <xf numFmtId="0" fontId="8" fillId="0" borderId="15" xfId="0" applyFont="1" applyFill="1" applyBorder="1" applyAlignment="1" applyProtection="1">
      <alignment horizontal="center" vertical="center"/>
      <protection locked="0"/>
    </xf>
    <xf numFmtId="0" fontId="8" fillId="0" borderId="34" xfId="0" applyFont="1" applyFill="1" applyBorder="1" applyAlignment="1" applyProtection="1">
      <alignment horizontal="center" vertical="center"/>
      <protection locked="0"/>
    </xf>
    <xf numFmtId="0" fontId="21" fillId="4" borderId="35" xfId="1" applyFont="1" applyFill="1" applyBorder="1" applyAlignment="1">
      <alignment horizontal="center" vertical="center"/>
    </xf>
    <xf numFmtId="2" fontId="21" fillId="0" borderId="36" xfId="1" applyNumberFormat="1" applyFont="1" applyBorder="1" applyAlignment="1">
      <alignment horizontal="center" vertical="center"/>
    </xf>
    <xf numFmtId="2" fontId="21" fillId="0" borderId="37" xfId="1" applyNumberFormat="1" applyFont="1" applyBorder="1" applyAlignment="1">
      <alignment horizontal="center" vertical="center"/>
    </xf>
    <xf numFmtId="0" fontId="16" fillId="2" borderId="28" xfId="0" applyFont="1" applyFill="1" applyBorder="1" applyAlignment="1">
      <alignment horizontal="centerContinuous" vertical="center"/>
    </xf>
    <xf numFmtId="0" fontId="16" fillId="2" borderId="1" xfId="0" applyFont="1" applyFill="1" applyBorder="1" applyAlignment="1">
      <alignment horizontal="centerContinuous" vertical="center" wrapText="1"/>
    </xf>
    <xf numFmtId="0" fontId="16" fillId="2" borderId="1" xfId="0" applyFont="1" applyFill="1" applyBorder="1" applyAlignment="1">
      <alignment horizontal="centerContinuous" vertical="center"/>
    </xf>
    <xf numFmtId="0" fontId="16" fillId="2" borderId="2" xfId="0" applyFont="1" applyFill="1" applyBorder="1" applyAlignment="1">
      <alignment horizontal="center" vertical="center"/>
    </xf>
    <xf numFmtId="4" fontId="13" fillId="0" borderId="3" xfId="0" applyNumberFormat="1" applyFont="1" applyBorder="1" applyAlignment="1">
      <alignment horizontal="center" vertical="center"/>
    </xf>
    <xf numFmtId="0" fontId="16" fillId="2" borderId="38" xfId="0" applyFont="1" applyFill="1" applyBorder="1" applyAlignment="1">
      <alignment horizontal="centerContinuous" vertical="center"/>
    </xf>
    <xf numFmtId="0" fontId="16" fillId="2" borderId="3" xfId="0" applyFont="1" applyFill="1" applyBorder="1" applyAlignment="1">
      <alignment horizontal="centerContinuous" vertical="center"/>
    </xf>
    <xf numFmtId="0" fontId="16" fillId="2" borderId="39" xfId="0" applyFont="1" applyFill="1" applyBorder="1" applyAlignment="1">
      <alignment vertical="center"/>
    </xf>
    <xf numFmtId="4" fontId="17" fillId="0" borderId="18" xfId="0" applyNumberFormat="1" applyFont="1" applyBorder="1" applyAlignment="1">
      <alignment horizontal="center" vertical="center"/>
    </xf>
    <xf numFmtId="164" fontId="21" fillId="4" borderId="31" xfId="0" applyNumberFormat="1" applyFont="1" applyFill="1" applyBorder="1" applyAlignment="1">
      <alignment horizontal="center" vertical="center"/>
    </xf>
    <xf numFmtId="4" fontId="17" fillId="0" borderId="10" xfId="0" applyNumberFormat="1" applyFont="1" applyBorder="1" applyAlignment="1">
      <alignment horizontal="center" vertical="center"/>
    </xf>
    <xf numFmtId="0" fontId="16" fillId="2" borderId="22" xfId="0" applyFont="1" applyFill="1" applyBorder="1" applyAlignment="1">
      <alignment vertical="center" wrapText="1"/>
    </xf>
    <xf numFmtId="0" fontId="16" fillId="2" borderId="25" xfId="0" applyFont="1" applyFill="1" applyBorder="1" applyAlignment="1">
      <alignment horizontal="center" vertical="center" wrapText="1"/>
    </xf>
    <xf numFmtId="0" fontId="16" fillId="2" borderId="25" xfId="0" applyFont="1" applyFill="1" applyBorder="1" applyAlignment="1">
      <alignment vertical="center" wrapText="1"/>
    </xf>
    <xf numFmtId="164" fontId="21" fillId="4" borderId="4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8" fillId="6" borderId="0" xfId="0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17" fontId="8" fillId="5" borderId="3" xfId="0" applyNumberFormat="1" applyFont="1" applyFill="1" applyBorder="1" applyAlignment="1">
      <alignment horizontal="center" vertical="center"/>
    </xf>
    <xf numFmtId="0" fontId="21" fillId="7" borderId="3" xfId="22" applyNumberFormat="1" applyFont="1" applyFill="1" applyBorder="1" applyAlignment="1">
      <alignment horizontal="center" vertical="center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8" fillId="0" borderId="11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7" fontId="7" fillId="0" borderId="11" xfId="2" applyNumberFormat="1" applyFont="1" applyBorder="1" applyAlignment="1">
      <alignment horizontal="center" vertical="center"/>
    </xf>
    <xf numFmtId="17" fontId="7" fillId="0" borderId="2" xfId="2" applyNumberFormat="1" applyFont="1" applyBorder="1" applyAlignment="1">
      <alignment horizontal="center" vertical="center"/>
    </xf>
    <xf numFmtId="0" fontId="7" fillId="0" borderId="11" xfId="2" applyNumberFormat="1" applyFont="1" applyBorder="1" applyAlignment="1">
      <alignment horizontal="center" vertical="center"/>
    </xf>
    <xf numFmtId="0" fontId="7" fillId="0" borderId="2" xfId="2" applyNumberFormat="1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</cellXfs>
  <cellStyles count="24">
    <cellStyle name="Normal" xfId="0" builtinId="0"/>
    <cellStyle name="Normal 10" xfId="9"/>
    <cellStyle name="Normal 11" xfId="10"/>
    <cellStyle name="Normal 12" xfId="11"/>
    <cellStyle name="Normal 14" xfId="12"/>
    <cellStyle name="Normal 15" xfId="13"/>
    <cellStyle name="Normal 16" xfId="14"/>
    <cellStyle name="Normal 18" xfId="15"/>
    <cellStyle name="Normal 19" xfId="16"/>
    <cellStyle name="Normal 2" xfId="1"/>
    <cellStyle name="Normal 21" xfId="17"/>
    <cellStyle name="Normal 22" xfId="18"/>
    <cellStyle name="Normal 24" xfId="19"/>
    <cellStyle name="Normal 25" xfId="20"/>
    <cellStyle name="Normal 26" xfId="21"/>
    <cellStyle name="Normal 27" xfId="22"/>
    <cellStyle name="Normal 3" xfId="2"/>
    <cellStyle name="Normal 4" xfId="4"/>
    <cellStyle name="Normal 5" xfId="3"/>
    <cellStyle name="Normal 6" xfId="5"/>
    <cellStyle name="Normal 7" xfId="6"/>
    <cellStyle name="Normal 8" xfId="7"/>
    <cellStyle name="Normal 9" xfId="8"/>
    <cellStyle name="Normal_Classeur2" xfId="23"/>
  </cellStyles>
  <dxfs count="0"/>
  <tableStyles count="0" defaultTableStyle="TableStyleMedium9" defaultPivotStyle="PivotStyleLight16"/>
  <colors>
    <mruColors>
      <color rgb="FFFFFFAB"/>
      <color rgb="FFFFD85D"/>
      <color rgb="FFFFD8AB"/>
      <color rgb="FF7FE86E"/>
      <color rgb="FF0000FF"/>
      <color rgb="FFFE9F98"/>
      <color rgb="FFF6CECF"/>
      <color rgb="FFFF8B8B"/>
      <color rgb="FFFFFF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38101</xdr:colOff>
      <xdr:row>0</xdr:row>
      <xdr:rowOff>28575</xdr:rowOff>
    </xdr:from>
    <xdr:to>
      <xdr:col>4</xdr:col>
      <xdr:colOff>1752601</xdr:colOff>
      <xdr:row>1</xdr:row>
      <xdr:rowOff>114300</xdr:rowOff>
    </xdr:to>
    <xdr:sp macro="[0]!AjouterUnFournisseur" textlink="">
      <xdr:nvSpPr>
        <xdr:cNvPr id="4" name="Ajouter Fournisseur"/>
        <xdr:cNvSpPr/>
      </xdr:nvSpPr>
      <xdr:spPr>
        <a:xfrm>
          <a:off x="5029201" y="28575"/>
          <a:ext cx="1714500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/>
            <a:t>AJOUTER FOURNISSEUR</a:t>
          </a:r>
        </a:p>
      </xdr:txBody>
    </xdr:sp>
    <xdr:clientData/>
  </xdr:twoCellAnchor>
  <xdr:twoCellAnchor editAs="absolute">
    <xdr:from>
      <xdr:col>4</xdr:col>
      <xdr:colOff>38100</xdr:colOff>
      <xdr:row>1</xdr:row>
      <xdr:rowOff>180975</xdr:rowOff>
    </xdr:from>
    <xdr:to>
      <xdr:col>4</xdr:col>
      <xdr:colOff>1752600</xdr:colOff>
      <xdr:row>3</xdr:row>
      <xdr:rowOff>76200</xdr:rowOff>
    </xdr:to>
    <xdr:sp macro="[0]!SupprimerUnFournisseur" textlink="">
      <xdr:nvSpPr>
        <xdr:cNvPr id="7" name="Supprimer Fournisseur"/>
        <xdr:cNvSpPr/>
      </xdr:nvSpPr>
      <xdr:spPr>
        <a:xfrm>
          <a:off x="5029200" y="371475"/>
          <a:ext cx="1714500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/>
            <a:t>SUPPRIMER FOURNISSEUR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:QF14"/>
  <sheetViews>
    <sheetView showGridLines="0" tabSelected="1" topLeftCell="A5" zoomScaleNormal="100" workbookViewId="0">
      <selection activeCell="AL32" sqref="AL32"/>
    </sheetView>
  </sheetViews>
  <sheetFormatPr baseColWidth="10" defaultRowHeight="15" x14ac:dyDescent="0.25"/>
  <cols>
    <col min="3" max="3" width="4.140625" customWidth="1"/>
    <col min="4" max="4" width="23" customWidth="1"/>
    <col min="5" max="7" width="10.7109375" customWidth="1"/>
    <col min="8" max="18" width="10.7109375" style="22" hidden="1" customWidth="1"/>
    <col min="19" max="20" width="15.7109375" style="22" customWidth="1"/>
    <col min="21" max="23" width="10.7109375" style="22" customWidth="1"/>
    <col min="24" max="24" width="10.7109375" hidden="1" customWidth="1"/>
    <col min="25" max="34" width="10.7109375" style="22" hidden="1" customWidth="1"/>
    <col min="35" max="36" width="15.7109375" style="22" customWidth="1"/>
  </cols>
  <sheetData>
    <row r="1" spans="1:37" x14ac:dyDescent="0.25"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</row>
    <row r="3" spans="1:37" ht="30" customHeight="1" x14ac:dyDescent="0.25">
      <c r="E3" s="93" t="str">
        <f>Données!D3</f>
        <v>PALIKOPO</v>
      </c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</row>
    <row r="7" spans="1:37" s="22" customFormat="1" x14ac:dyDescent="0.25"/>
    <row r="8" spans="1:37" s="22" customFormat="1" ht="15.75" thickBot="1" x14ac:dyDescent="0.3"/>
    <row r="9" spans="1:37" ht="27" customHeight="1" x14ac:dyDescent="0.25">
      <c r="D9" s="91" t="s">
        <v>0</v>
      </c>
      <c r="E9" s="42"/>
      <c r="F9" s="43"/>
      <c r="G9" s="43"/>
      <c r="H9" s="43"/>
      <c r="I9" s="43"/>
      <c r="J9" s="43"/>
      <c r="K9" s="82"/>
      <c r="L9" s="42"/>
      <c r="M9" s="43"/>
      <c r="N9" s="43"/>
      <c r="O9" s="43"/>
      <c r="P9" s="43"/>
      <c r="Q9" s="43"/>
      <c r="R9" s="82"/>
      <c r="S9" s="75" t="s">
        <v>10</v>
      </c>
      <c r="T9" s="75" t="s">
        <v>10</v>
      </c>
      <c r="U9" s="80" t="str">
        <f>Données!$D$16</f>
        <v>PRIX UNITAIRE</v>
      </c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6"/>
      <c r="AJ9" s="47"/>
      <c r="AK9" s="4"/>
    </row>
    <row r="10" spans="1:37" s="22" customFormat="1" ht="27" customHeight="1" x14ac:dyDescent="0.25">
      <c r="D10" s="92"/>
      <c r="E10" s="77" t="str">
        <f>Données!$E$8</f>
        <v>SGTDA</v>
      </c>
      <c r="F10" s="77"/>
      <c r="G10" s="77"/>
      <c r="H10" s="77"/>
      <c r="I10" s="77"/>
      <c r="J10" s="77"/>
      <c r="K10" s="77"/>
      <c r="L10" s="77" t="str">
        <f>Données!$F$8</f>
        <v>fcbbb</v>
      </c>
      <c r="M10" s="77"/>
      <c r="N10" s="77"/>
      <c r="O10" s="77"/>
      <c r="P10" s="77"/>
      <c r="Q10" s="77"/>
      <c r="R10" s="77"/>
      <c r="S10" s="76" t="str">
        <f>"LIVRAISON "&amp;Données!$E$8</f>
        <v>LIVRAISON SGTDA</v>
      </c>
      <c r="T10" s="76" t="str">
        <f>"LIVRAISON "&amp;Données!$F$8</f>
        <v>LIVRAISON fcbbb</v>
      </c>
      <c r="U10" s="81" t="str">
        <f>Données!$E$8</f>
        <v>SGTDA</v>
      </c>
      <c r="V10" s="81"/>
      <c r="W10" s="81"/>
      <c r="X10" s="81"/>
      <c r="Y10" s="81"/>
      <c r="Z10" s="81"/>
      <c r="AA10" s="81"/>
      <c r="AB10" s="81" t="str">
        <f>Données!$F$8</f>
        <v>fcbbb</v>
      </c>
      <c r="AC10" s="81"/>
      <c r="AD10" s="81"/>
      <c r="AE10" s="81"/>
      <c r="AF10" s="81"/>
      <c r="AG10" s="81"/>
      <c r="AH10" s="81"/>
      <c r="AI10" s="87" t="str">
        <f>"MONTANT "&amp;Données!$E$8</f>
        <v>MONTANT SGTDA</v>
      </c>
      <c r="AJ10" s="50" t="str">
        <f>"MONTANT "&amp;Données!$F$8</f>
        <v>MONTANT fcbbb</v>
      </c>
      <c r="AK10" s="4"/>
    </row>
    <row r="11" spans="1:37" ht="27" customHeight="1" x14ac:dyDescent="0.25">
      <c r="D11" s="92"/>
      <c r="E11" s="44"/>
      <c r="F11" s="45"/>
      <c r="G11" s="45"/>
      <c r="H11" s="45"/>
      <c r="I11" s="45"/>
      <c r="J11" s="45"/>
      <c r="K11" s="68"/>
      <c r="L11" s="44"/>
      <c r="M11" s="45"/>
      <c r="N11" s="45"/>
      <c r="O11" s="45"/>
      <c r="P11" s="45"/>
      <c r="Q11" s="45"/>
      <c r="R11" s="68"/>
      <c r="S11" s="77" t="s">
        <v>10</v>
      </c>
      <c r="T11" s="77" t="s">
        <v>10</v>
      </c>
      <c r="U11" s="41" t="str">
        <f>Données!$E$9</f>
        <v>SOLIDE</v>
      </c>
      <c r="V11" s="41" t="str">
        <f>Données!$E$10</f>
        <v>LIQUIDE</v>
      </c>
      <c r="W11" s="41" t="str">
        <f>Données!$E$11</f>
        <v>BOUES</v>
      </c>
      <c r="X11" s="41">
        <f>Données!$E$12</f>
        <v>0</v>
      </c>
      <c r="Y11" s="41">
        <f>Données!$E$13</f>
        <v>0</v>
      </c>
      <c r="Z11" s="41">
        <f>Données!$E$14</f>
        <v>0</v>
      </c>
      <c r="AA11" s="41">
        <f>Données!$E$15</f>
        <v>0</v>
      </c>
      <c r="AB11" s="41">
        <f>Données!$F$9</f>
        <v>0</v>
      </c>
      <c r="AC11" s="41">
        <f>Données!$F$10</f>
        <v>0</v>
      </c>
      <c r="AD11" s="41">
        <f>Données!$F$11</f>
        <v>0</v>
      </c>
      <c r="AE11" s="41">
        <f>Données!$F$12</f>
        <v>0</v>
      </c>
      <c r="AF11" s="41">
        <f>Données!$F$13</f>
        <v>0</v>
      </c>
      <c r="AG11" s="41">
        <f>Données!$F$14</f>
        <v>0</v>
      </c>
      <c r="AH11" s="41">
        <f>Données!$F$15</f>
        <v>0</v>
      </c>
      <c r="AI11" s="88"/>
      <c r="AJ11" s="49"/>
      <c r="AK11" s="4"/>
    </row>
    <row r="12" spans="1:37" ht="27" customHeight="1" x14ac:dyDescent="0.25">
      <c r="D12" s="92"/>
      <c r="E12" s="41" t="str">
        <f>Données!$E$9</f>
        <v>SOLIDE</v>
      </c>
      <c r="F12" s="41" t="str">
        <f>Données!$E$10</f>
        <v>LIQUIDE</v>
      </c>
      <c r="G12" s="41" t="str">
        <f>Données!$E$11</f>
        <v>BOUES</v>
      </c>
      <c r="H12" s="41">
        <f>Données!$E$12</f>
        <v>0</v>
      </c>
      <c r="I12" s="41">
        <f>Données!$E$13</f>
        <v>0</v>
      </c>
      <c r="J12" s="41">
        <f>Données!$E$14</f>
        <v>0</v>
      </c>
      <c r="K12" s="41">
        <f>Données!$E$15</f>
        <v>0</v>
      </c>
      <c r="L12" s="41">
        <f>Données!$F$9</f>
        <v>0</v>
      </c>
      <c r="M12" s="41">
        <f>Données!$F$10</f>
        <v>0</v>
      </c>
      <c r="N12" s="41">
        <f>Données!$F$11</f>
        <v>0</v>
      </c>
      <c r="O12" s="41">
        <f>Données!$F$12</f>
        <v>0</v>
      </c>
      <c r="P12" s="41">
        <f>Données!$F$13</f>
        <v>0</v>
      </c>
      <c r="Q12" s="41">
        <f>Données!$F$14</f>
        <v>0</v>
      </c>
      <c r="R12" s="41">
        <f>Données!$F$15</f>
        <v>0</v>
      </c>
      <c r="S12" s="78"/>
      <c r="T12" s="78"/>
      <c r="U12" s="41">
        <f>Données!$E$16</f>
        <v>900</v>
      </c>
      <c r="V12" s="41">
        <f>Données!$E$17</f>
        <v>900</v>
      </c>
      <c r="W12" s="41">
        <f>Données!$E$18</f>
        <v>900</v>
      </c>
      <c r="X12" s="41">
        <f>Données!$E$19</f>
        <v>0</v>
      </c>
      <c r="Y12" s="41">
        <f>Données!$E$20</f>
        <v>0</v>
      </c>
      <c r="Z12" s="41">
        <f>Données!$E$21</f>
        <v>0</v>
      </c>
      <c r="AA12" s="41">
        <f>Données!$E$22</f>
        <v>0</v>
      </c>
      <c r="AB12" s="41">
        <f>Données!$F$16</f>
        <v>0</v>
      </c>
      <c r="AC12" s="41">
        <f>Données!$F$17</f>
        <v>0</v>
      </c>
      <c r="AD12" s="41">
        <f>Données!$F$18</f>
        <v>0</v>
      </c>
      <c r="AE12" s="41">
        <f>Données!$F$19</f>
        <v>0</v>
      </c>
      <c r="AF12" s="41">
        <f>Données!$F$20</f>
        <v>0</v>
      </c>
      <c r="AG12" s="41">
        <f>Données!$F$21</f>
        <v>0</v>
      </c>
      <c r="AH12" s="41">
        <f>Données!$F$22</f>
        <v>0</v>
      </c>
      <c r="AI12" s="44"/>
      <c r="AJ12" s="48"/>
      <c r="AK12" s="4"/>
    </row>
    <row r="13" spans="1:37" ht="27" customHeight="1" x14ac:dyDescent="0.25">
      <c r="D13" s="25" t="str">
        <f ca="1">IFERROR(MID(INDEX(nomfeuilles,ROW()-9),SEARCH("]",INDEX(nomfeuilles,ROW()-9))+1,30),"")</f>
        <v>Août-2016</v>
      </c>
      <c r="E13" s="26">
        <f ca="1">IFERROR(SUMIFS(INDIRECT("'"&amp;$D13&amp;"'!"&amp;"E9:E1000"),INDIRECT("'"&amp;$D13&amp;"'!"&amp;"C9:C1000"),E$10,INDIRECT("'"&amp;$D13&amp;"'!"&amp;"D9:D1000"),E$12),"")</f>
        <v>0</v>
      </c>
      <c r="F13" s="26">
        <f ca="1">IFERROR(SUMIFS(INDIRECT("'"&amp;$D13&amp;"'!"&amp;"E9:E1000"),INDIRECT("'"&amp;$D13&amp;"'!"&amp;"C9:C1000"),E$10,INDIRECT("'"&amp;$D13&amp;"'!"&amp;"D9:D1000"),F$12),"")</f>
        <v>0</v>
      </c>
      <c r="G13" s="26">
        <f ca="1">IFERROR(SUMIFS(INDIRECT("'"&amp;$D13&amp;"'!"&amp;"E9:E1000"),INDIRECT("'"&amp;$D13&amp;"'!"&amp;"C9:C1000"),E$10,INDIRECT("'"&amp;$D13&amp;"'!"&amp;"D9:D1000"),G$12),"")</f>
        <v>0</v>
      </c>
      <c r="H13" s="26">
        <f ca="1">IFERROR(SUMIFS(INDIRECT("'"&amp;$D13&amp;"'!"&amp;"E9:E1000"),INDIRECT("'"&amp;$D13&amp;"'!"&amp;"C9:C1000"),E$10,INDIRECT("'"&amp;$D13&amp;"'!"&amp;"D9:D1000"),H$12),"")</f>
        <v>0</v>
      </c>
      <c r="I13" s="26">
        <f ca="1">IFERROR(SUMIFS(INDIRECT("'"&amp;$D13&amp;"'!"&amp;"E9:E1000"),INDIRECT("'"&amp;$D13&amp;"'!"&amp;"C9:C1000"),E$10,INDIRECT("'"&amp;$D13&amp;"'!"&amp;"D9:D1000"),I$12),"")</f>
        <v>0</v>
      </c>
      <c r="J13" s="26">
        <f ca="1">IFERROR(SUMIFS(INDIRECT("'"&amp;$D13&amp;"'!"&amp;"E9:E1000"),INDIRECT("'"&amp;$D13&amp;"'!"&amp;"C9:C1000"),E$10,INDIRECT("'"&amp;$D13&amp;"'!"&amp;"D9:D1000"),J$12),"")</f>
        <v>0</v>
      </c>
      <c r="K13" s="26">
        <f ca="1">IFERROR(SUMIFS(INDIRECT("'"&amp;$D13&amp;"'!"&amp;"E9:E1000"),INDIRECT("'"&amp;$D13&amp;"'!"&amp;"C9:C1000"),E$10,INDIRECT("'"&amp;$D13&amp;"'!"&amp;"D9:D1000"),K$12),"")</f>
        <v>0</v>
      </c>
      <c r="L13" s="26">
        <f ca="1">IFERROR(SUMIFS(INDIRECT("'"&amp;$D13&amp;"'!"&amp;"E9:E1000"),INDIRECT("'"&amp;$D13&amp;"'!"&amp;"C9:C1000"),L$10,INDIRECT("'"&amp;$D13&amp;"'!"&amp;"D9:D1000"),L$12),"")</f>
        <v>0</v>
      </c>
      <c r="M13" s="26">
        <f ca="1">IFERROR(SUMIFS(INDIRECT("'"&amp;$D13&amp;"'!"&amp;"E9:E1000"),INDIRECT("'"&amp;$D13&amp;"'!"&amp;"C9:C1000"),L$10,INDIRECT("'"&amp;$D13&amp;"'!"&amp;"D9:D1000"),M$12),"")</f>
        <v>0</v>
      </c>
      <c r="N13" s="26">
        <f ca="1">IFERROR(SUMIFS(INDIRECT("'"&amp;$D13&amp;"'!"&amp;"E9:E1000"),INDIRECT("'"&amp;$D13&amp;"'!"&amp;"C9:C1000"),L$10,INDIRECT("'"&amp;$D13&amp;"'!"&amp;"D9:D1000"),N$12),"")</f>
        <v>0</v>
      </c>
      <c r="O13" s="26">
        <f ca="1">IFERROR(SUMIFS(INDIRECT("'"&amp;$D13&amp;"'!"&amp;"E9:E1000"),INDIRECT("'"&amp;$D13&amp;"'!"&amp;"C9:C1000"),L$10,INDIRECT("'"&amp;$D13&amp;"'!"&amp;"D9:D1000"),O$12),"")</f>
        <v>0</v>
      </c>
      <c r="P13" s="26">
        <f ca="1">IFERROR(SUMIFS(INDIRECT("'"&amp;$D13&amp;"'!"&amp;"E9:E1000"),INDIRECT("'"&amp;$D13&amp;"'!"&amp;"C9:C1000"),L$10,INDIRECT("'"&amp;$D13&amp;"'!"&amp;"D9:D1000"),P$12),"")</f>
        <v>0</v>
      </c>
      <c r="Q13" s="26">
        <f ca="1">IFERROR(SUMIFS(INDIRECT("'"&amp;$D13&amp;"'!"&amp;"E9:E1000"),INDIRECT("'"&amp;$D13&amp;"'!"&amp;"C9:C1000"),L$10,INDIRECT("'"&amp;$D13&amp;"'!"&amp;"D9:D1000"),Q$12),"")</f>
        <v>0</v>
      </c>
      <c r="R13" s="26">
        <f ca="1">IFERROR(SUMIFS(INDIRECT("'"&amp;$D13&amp;"'!"&amp;"E9:E1000"),INDIRECT("'"&amp;$D13&amp;"'!"&amp;"C9:C1000"),L$10,INDIRECT("'"&amp;$D13&amp;"'!"&amp;"D9:D1000"),R$12),"")</f>
        <v>0</v>
      </c>
      <c r="S13" s="27">
        <f ca="1">SUM(E13:K13)</f>
        <v>0</v>
      </c>
      <c r="T13" s="27">
        <f ca="1">SUM($L13:$R13)</f>
        <v>0</v>
      </c>
      <c r="U13" s="27">
        <f ca="1">IFERROR(E13*U$12,"")</f>
        <v>0</v>
      </c>
      <c r="V13" s="27">
        <f ca="1">IFERROR(F13*V$12,"")</f>
        <v>0</v>
      </c>
      <c r="W13" s="27">
        <f ca="1">IFERROR(G13*W$12,"")</f>
        <v>0</v>
      </c>
      <c r="X13" s="27">
        <f ca="1">IFERROR(H13*X$12,"")</f>
        <v>0</v>
      </c>
      <c r="Y13" s="27">
        <f ca="1">IFERROR(I13*Y$12,"")</f>
        <v>0</v>
      </c>
      <c r="Z13" s="27">
        <f ca="1">IFERROR(J13*Z$12,"")</f>
        <v>0</v>
      </c>
      <c r="AA13" s="27">
        <f ca="1">IFERROR(K13*AA$12,"")</f>
        <v>0</v>
      </c>
      <c r="AB13" s="27">
        <f ca="1">IFERROR(L13*AB$12,"")</f>
        <v>0</v>
      </c>
      <c r="AC13" s="27">
        <f ca="1">IFERROR(M13*AC$12,"")</f>
        <v>0</v>
      </c>
      <c r="AD13" s="27">
        <f ca="1">IFERROR(N13*AD$12,"")</f>
        <v>0</v>
      </c>
      <c r="AE13" s="27">
        <f ca="1">IFERROR(O13*AE$12,"")</f>
        <v>0</v>
      </c>
      <c r="AF13" s="27">
        <f ca="1">IFERROR(P13*AF$12,"")</f>
        <v>0</v>
      </c>
      <c r="AG13" s="27">
        <f ca="1">IFERROR(Q13*AG$12,"")</f>
        <v>0</v>
      </c>
      <c r="AH13" s="27">
        <f ca="1">IFERROR(R13*AH$12,"")</f>
        <v>0</v>
      </c>
      <c r="AI13" s="85">
        <f ca="1">SUM(U13:AA13)</f>
        <v>0</v>
      </c>
      <c r="AJ13" s="83">
        <f ca="1">SUM(AB13:AH13)</f>
        <v>0</v>
      </c>
      <c r="AK13" s="4"/>
    </row>
    <row r="14" spans="1:37" ht="27" customHeight="1" thickBot="1" x14ac:dyDescent="0.3">
      <c r="A14" s="90"/>
      <c r="B14" s="90"/>
      <c r="C14" s="8"/>
      <c r="D14" s="36" t="s">
        <v>3</v>
      </c>
      <c r="E14" s="37">
        <f ca="1">SUM(INDIRECT(ADDRESS(13,COLUMN())&amp;":"&amp;ADDRESS(ROW()-1,COLUMN(),4)))</f>
        <v>0</v>
      </c>
      <c r="F14" s="37">
        <f t="shared" ref="F14:AH14" ca="1" si="0">SUM(INDIRECT(ADDRESS(13,COLUMN())&amp;":"&amp;ADDRESS(ROW()-1,COLUMN(),4)))</f>
        <v>0</v>
      </c>
      <c r="G14" s="37">
        <f t="shared" ca="1" si="0"/>
        <v>0</v>
      </c>
      <c r="H14" s="37">
        <f t="shared" ca="1" si="0"/>
        <v>0</v>
      </c>
      <c r="I14" s="37">
        <f t="shared" ca="1" si="0"/>
        <v>0</v>
      </c>
      <c r="J14" s="37">
        <f t="shared" ca="1" si="0"/>
        <v>0</v>
      </c>
      <c r="K14" s="37">
        <f t="shared" ca="1" si="0"/>
        <v>0</v>
      </c>
      <c r="L14" s="37">
        <f ca="1">SUM(INDIRECT(ADDRESS(13,COLUMN())&amp;":"&amp;ADDRESS(ROW()-1,COLUMN(),4)))</f>
        <v>0</v>
      </c>
      <c r="M14" s="37">
        <f t="shared" ca="1" si="0"/>
        <v>0</v>
      </c>
      <c r="N14" s="37">
        <f t="shared" ca="1" si="0"/>
        <v>0</v>
      </c>
      <c r="O14" s="37">
        <f t="shared" ca="1" si="0"/>
        <v>0</v>
      </c>
      <c r="P14" s="37">
        <f t="shared" ca="1" si="0"/>
        <v>0</v>
      </c>
      <c r="Q14" s="37">
        <f t="shared" ca="1" si="0"/>
        <v>0</v>
      </c>
      <c r="R14" s="37">
        <f t="shared" ca="1" si="0"/>
        <v>0</v>
      </c>
      <c r="S14" s="37">
        <f ca="1">SUM(INDIRECT(ADDRESS(13,COLUMN())&amp;":"&amp;ADDRESS(ROW()-1,COLUMN(),4)))</f>
        <v>0</v>
      </c>
      <c r="T14" s="37">
        <f ca="1">SUM(INDIRECT(ADDRESS(13,COLUMN())&amp;":"&amp;ADDRESS(ROW()-1,COLUMN(),4)))</f>
        <v>0</v>
      </c>
      <c r="U14" s="37">
        <f t="shared" ca="1" si="0"/>
        <v>0</v>
      </c>
      <c r="V14" s="37">
        <f t="shared" ca="1" si="0"/>
        <v>0</v>
      </c>
      <c r="W14" s="37">
        <f t="shared" ca="1" si="0"/>
        <v>0</v>
      </c>
      <c r="X14" s="37">
        <f t="shared" ca="1" si="0"/>
        <v>0</v>
      </c>
      <c r="Y14" s="37">
        <f t="shared" ca="1" si="0"/>
        <v>0</v>
      </c>
      <c r="Z14" s="37">
        <f t="shared" ca="1" si="0"/>
        <v>0</v>
      </c>
      <c r="AA14" s="37">
        <f t="shared" ca="1" si="0"/>
        <v>0</v>
      </c>
      <c r="AB14" s="37">
        <f t="shared" ca="1" si="0"/>
        <v>0</v>
      </c>
      <c r="AC14" s="37">
        <f t="shared" ca="1" si="0"/>
        <v>0</v>
      </c>
      <c r="AD14" s="37">
        <f t="shared" ca="1" si="0"/>
        <v>0</v>
      </c>
      <c r="AE14" s="37">
        <f t="shared" ca="1" si="0"/>
        <v>0</v>
      </c>
      <c r="AF14" s="37">
        <f t="shared" ca="1" si="0"/>
        <v>0</v>
      </c>
      <c r="AG14" s="37">
        <f t="shared" ca="1" si="0"/>
        <v>0</v>
      </c>
      <c r="AH14" s="37">
        <f t="shared" ca="1" si="0"/>
        <v>0</v>
      </c>
      <c r="AI14" s="89">
        <f ca="1">SUM(INDIRECT(ADDRESS(13,COLUMN())&amp;":"&amp;ADDRESS(ROW()-1,COLUMN(),4)))</f>
        <v>0</v>
      </c>
      <c r="AJ14" s="84">
        <f ca="1">SUM(INDIRECT(ADDRESS(13,COLUMN())&amp;":"&amp;ADDRESS(ROW()-1,COLUMN(),4)))</f>
        <v>0</v>
      </c>
      <c r="AK14" s="4"/>
    </row>
  </sheetData>
  <mergeCells count="3">
    <mergeCell ref="A14:B14"/>
    <mergeCell ref="D9:D12"/>
    <mergeCell ref="E3:AI3"/>
  </mergeCells>
  <pageMargins left="0.70866141732283472" right="0.70866141732283472" top="0.74803149606299213" bottom="0.74803149606299213" header="0.31496062992125984" footer="0.31496062992125984"/>
  <pageSetup paperSize="8" scale="4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T37"/>
  <sheetViews>
    <sheetView showGridLines="0" zoomScaleNormal="100" zoomScaleSheetLayoutView="9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D27" sqref="D27"/>
    </sheetView>
  </sheetViews>
  <sheetFormatPr baseColWidth="10" defaultRowHeight="15" x14ac:dyDescent="0.25"/>
  <cols>
    <col min="1" max="2" width="19.140625" customWidth="1"/>
    <col min="3" max="6" width="30.7109375" customWidth="1"/>
    <col min="7" max="15" width="19.140625" customWidth="1"/>
  </cols>
  <sheetData>
    <row r="1" spans="1:20" x14ac:dyDescent="0.25">
      <c r="C1" s="22"/>
    </row>
    <row r="2" spans="1:20" ht="30" customHeight="1" x14ac:dyDescent="0.25">
      <c r="C2" s="93"/>
      <c r="D2" s="93"/>
      <c r="E2" s="93"/>
      <c r="F2" s="93"/>
      <c r="G2" s="21"/>
      <c r="Q2" s="1"/>
      <c r="R2" s="1"/>
      <c r="S2" s="1"/>
      <c r="T2" s="1"/>
    </row>
    <row r="3" spans="1:20" ht="15" customHeight="1" x14ac:dyDescent="0.25">
      <c r="C3" s="21"/>
      <c r="D3" s="21"/>
      <c r="E3" s="21"/>
      <c r="F3" s="21"/>
      <c r="G3" s="11"/>
      <c r="H3" s="11"/>
      <c r="I3" s="11"/>
      <c r="J3" s="11"/>
      <c r="K3" s="11"/>
      <c r="L3" s="11"/>
    </row>
    <row r="4" spans="1:20" ht="15" customHeight="1" x14ac:dyDescent="0.25">
      <c r="C4" s="22"/>
      <c r="D4" s="21"/>
      <c r="E4" s="21"/>
      <c r="F4" s="21"/>
      <c r="G4" s="11"/>
      <c r="H4" s="95"/>
      <c r="I4" s="95"/>
      <c r="J4" s="95"/>
      <c r="K4" s="18"/>
      <c r="L4" s="19"/>
    </row>
    <row r="5" spans="1:20" ht="15" customHeight="1" x14ac:dyDescent="0.25">
      <c r="C5" s="22"/>
      <c r="G5" s="11"/>
      <c r="H5" s="11"/>
      <c r="I5" s="11"/>
      <c r="J5" s="11"/>
      <c r="K5" s="20"/>
      <c r="L5" s="20"/>
      <c r="M5" s="2"/>
      <c r="N5" s="6"/>
    </row>
    <row r="7" spans="1:20" ht="30" customHeight="1" x14ac:dyDescent="0.25">
      <c r="A7" s="9"/>
      <c r="B7" s="9"/>
      <c r="C7" s="96" t="s">
        <v>11</v>
      </c>
      <c r="D7" s="96"/>
      <c r="E7" s="96"/>
      <c r="F7" s="96"/>
      <c r="G7" s="9"/>
      <c r="H7" s="9"/>
      <c r="I7" s="9"/>
      <c r="J7" s="9"/>
      <c r="K7" s="9"/>
      <c r="L7" s="9"/>
      <c r="M7" s="9"/>
      <c r="N7" s="9"/>
      <c r="O7" s="10"/>
      <c r="P7" s="11"/>
    </row>
    <row r="8" spans="1:20" ht="27" customHeight="1" x14ac:dyDescent="0.25">
      <c r="A8" s="12"/>
      <c r="B8" s="38" t="s">
        <v>4</v>
      </c>
      <c r="C8" s="38" t="s">
        <v>6</v>
      </c>
      <c r="D8" s="34" t="s">
        <v>5</v>
      </c>
      <c r="E8" s="34" t="s">
        <v>7</v>
      </c>
      <c r="F8" s="24" t="s">
        <v>8</v>
      </c>
      <c r="G8" s="13"/>
      <c r="H8" s="13"/>
      <c r="I8" s="13"/>
      <c r="J8" s="13"/>
      <c r="K8" s="13"/>
      <c r="L8" s="13"/>
      <c r="M8" s="13"/>
      <c r="N8" s="13"/>
      <c r="O8" s="14"/>
      <c r="P8" s="11"/>
    </row>
    <row r="9" spans="1:20" ht="21" customHeight="1" x14ac:dyDescent="0.25">
      <c r="A9" s="12"/>
      <c r="B9" s="97" t="s">
        <v>16</v>
      </c>
      <c r="C9" s="3" t="str">
        <f t="shared" ref="C9:C15" ca="1" si="0">IFERROR(IF(OFFSET(DESIGNATION,8,MATCH($B$9,FOURNISSEUR,0)-1,COUNTA(OFFSET(DESIGNATION,,MATCH($B$9,FOURNISSEUR,0)-1))-1)=0,"",OFFSET(DESIGNATION,8,MATCH($B$9,FOURNISSEUR,0)-1,COUNTA(OFFSET(DESIGNATION,,MATCH($B$9,FOURNISSEUR,0)-1))-1)),"")</f>
        <v>SOLIDE</v>
      </c>
      <c r="D9" s="79" t="str">
        <f ca="1">IFERROR(IF(SUMIFS(INDIRECT("'"&amp;$C$7&amp;"'!"&amp;"E9:E1000"),INDIRECT("'"&amp;$C$7&amp;"'!"&amp;"C9:C1000"),$B$9,INDIRECT("'"&amp;$C$7&amp;"'!"&amp;"D9:D1000"),$C9)=0,"",SUMIFS(INDIRECT("'"&amp;$C$7&amp;"'!"&amp;"E9:E1000"),INDIRECT("'"&amp;$C$7&amp;"'!"&amp;"C9:C1000"),$B$9,INDIRECT("'"&amp;$C$7&amp;"'!"&amp;"D9:D1000"),$C9)),"")</f>
        <v/>
      </c>
      <c r="E9" s="79">
        <f ca="1">IFERROR(IF(INDEX(PU,ROWS($1:1),MATCH($B$9,FOURNISSEUR,0))=0,"",INDEX(PU,ROWS($1:1),MATCH($B$9,FOURNISSEUR,0))),"")</f>
        <v>900</v>
      </c>
      <c r="F9" s="79" t="str">
        <f ca="1">IFERROR(IF((D9*E9)=0,"",(D9*E9)),"")</f>
        <v/>
      </c>
      <c r="G9" s="13"/>
      <c r="H9" s="13"/>
      <c r="I9" s="13"/>
      <c r="J9" s="13"/>
      <c r="K9" s="13"/>
      <c r="L9" s="13"/>
      <c r="M9" s="13"/>
      <c r="N9" s="13"/>
      <c r="O9" s="14"/>
      <c r="P9" s="11"/>
    </row>
    <row r="10" spans="1:20" ht="21" customHeight="1" x14ac:dyDescent="0.25">
      <c r="A10" s="12"/>
      <c r="B10" s="97"/>
      <c r="C10" s="3" t="str">
        <f t="shared" ca="1" si="0"/>
        <v>LIQUIDE</v>
      </c>
      <c r="D10" s="79" t="str">
        <f t="shared" ref="D10:D15" ca="1" si="1">IFERROR(IF(SUMIFS(INDIRECT("'"&amp;$C$7&amp;"'!"&amp;"E9:E1000"),INDIRECT("'"&amp;$C$7&amp;"'!"&amp;"C9:C1000"),$B$9,INDIRECT("'"&amp;$C$7&amp;"'!"&amp;"D9:D1000"),$C10)=0,"",SUMIFS(INDIRECT("'"&amp;$C$7&amp;"'!"&amp;"E9:E1000"),INDIRECT("'"&amp;$C$7&amp;"'!"&amp;"C9:C1000"),$B$9,INDIRECT("'"&amp;$C$7&amp;"'!"&amp;"D9:D1000"),$C10)),"")</f>
        <v/>
      </c>
      <c r="E10" s="79">
        <f ca="1">IFERROR(IF(INDEX(PU,ROWS($1:2),MATCH($B$9,FOURNISSEUR,0))=0,"",INDEX(PU,ROWS($1:2),MATCH($B$9,FOURNISSEUR,0))),"")</f>
        <v>900</v>
      </c>
      <c r="F10" s="79" t="str">
        <f t="shared" ref="F10:F15" ca="1" si="2">IFERROR(IF((D10*E10)=0,"",(D10*E10)),"")</f>
        <v/>
      </c>
      <c r="G10" s="13"/>
      <c r="H10" s="13"/>
      <c r="I10" s="13"/>
      <c r="J10" s="13"/>
      <c r="K10" s="13"/>
      <c r="L10" s="13"/>
      <c r="M10" s="13"/>
      <c r="N10" s="13"/>
      <c r="O10" s="14"/>
      <c r="P10" s="11"/>
    </row>
    <row r="11" spans="1:20" ht="21" customHeight="1" x14ac:dyDescent="0.25">
      <c r="A11" s="12"/>
      <c r="B11" s="97"/>
      <c r="C11" s="3" t="str">
        <f t="shared" ca="1" si="0"/>
        <v>BOUES</v>
      </c>
      <c r="D11" s="79" t="str">
        <f t="shared" ca="1" si="1"/>
        <v/>
      </c>
      <c r="E11" s="79">
        <f ca="1">IFERROR(IF(INDEX(PU,ROWS($1:3),MATCH($B$9,FOURNISSEUR,0))=0,"",INDEX(PU,ROWS($1:3),MATCH($B$9,FOURNISSEUR,0))),"")</f>
        <v>900</v>
      </c>
      <c r="F11" s="79" t="str">
        <f t="shared" ca="1" si="2"/>
        <v/>
      </c>
      <c r="G11" s="13"/>
      <c r="H11" s="13"/>
      <c r="I11" s="13"/>
      <c r="J11" s="13"/>
      <c r="K11" s="13"/>
      <c r="L11" s="13"/>
      <c r="M11" s="13"/>
      <c r="N11" s="13"/>
      <c r="O11" s="14"/>
      <c r="P11" s="11"/>
    </row>
    <row r="12" spans="1:20" ht="21" hidden="1" customHeight="1" x14ac:dyDescent="0.25">
      <c r="A12" s="12"/>
      <c r="B12" s="97"/>
      <c r="C12" s="3" t="str">
        <f t="shared" ca="1" si="0"/>
        <v/>
      </c>
      <c r="D12" s="79" t="str">
        <f t="shared" ca="1" si="1"/>
        <v/>
      </c>
      <c r="E12" s="79" t="str">
        <f ca="1">IFERROR(IF(INDEX(PU,ROWS($1:4),MATCH($B$9,FOURNISSEUR,0))=0,"",INDEX(PU,ROWS($1:4),MATCH($B$9,FOURNISSEUR,0))),"")</f>
        <v/>
      </c>
      <c r="F12" s="79" t="str">
        <f t="shared" ca="1" si="2"/>
        <v/>
      </c>
      <c r="G12" s="13"/>
      <c r="H12" s="13"/>
      <c r="I12" s="13"/>
      <c r="J12" s="13"/>
      <c r="K12" s="13"/>
      <c r="L12" s="13"/>
      <c r="M12" s="13"/>
      <c r="N12" s="13"/>
      <c r="O12" s="14"/>
      <c r="P12" s="11"/>
    </row>
    <row r="13" spans="1:20" s="22" customFormat="1" ht="21" hidden="1" customHeight="1" x14ac:dyDescent="0.25">
      <c r="A13" s="12"/>
      <c r="B13" s="97"/>
      <c r="C13" s="3" t="str">
        <f t="shared" ca="1" si="0"/>
        <v/>
      </c>
      <c r="D13" s="79" t="str">
        <f t="shared" ca="1" si="1"/>
        <v/>
      </c>
      <c r="E13" s="79" t="str">
        <f ca="1">IFERROR(IF(INDEX(PU,ROWS($1:5),MATCH($B$9,FOURNISSEUR,0))=0,"",INDEX(PU,ROWS($1:5),MATCH($B$9,FOURNISSEUR,0))),"")</f>
        <v/>
      </c>
      <c r="F13" s="79" t="str">
        <f t="shared" ca="1" si="2"/>
        <v/>
      </c>
      <c r="G13" s="13"/>
      <c r="H13" s="13"/>
      <c r="I13" s="13"/>
      <c r="J13" s="13"/>
      <c r="K13" s="13"/>
      <c r="L13" s="13"/>
      <c r="M13" s="13"/>
      <c r="N13" s="13"/>
      <c r="O13" s="14"/>
      <c r="P13" s="11"/>
    </row>
    <row r="14" spans="1:20" s="22" customFormat="1" ht="21" hidden="1" customHeight="1" x14ac:dyDescent="0.25">
      <c r="A14" s="12"/>
      <c r="B14" s="97"/>
      <c r="C14" s="3" t="str">
        <f t="shared" ca="1" si="0"/>
        <v/>
      </c>
      <c r="D14" s="79" t="str">
        <f t="shared" ca="1" si="1"/>
        <v/>
      </c>
      <c r="E14" s="79" t="str">
        <f ca="1">IFERROR(IF(INDEX(PU,ROWS($1:6),MATCH($B$9,FOURNISSEUR,0))=0,"",INDEX(PU,ROWS($1:6),MATCH($B$9,FOURNISSEUR,0))),"")</f>
        <v/>
      </c>
      <c r="F14" s="79" t="str">
        <f t="shared" ca="1" si="2"/>
        <v/>
      </c>
      <c r="G14" s="13"/>
      <c r="H14" s="13"/>
      <c r="I14" s="13"/>
      <c r="J14" s="13"/>
      <c r="K14" s="13"/>
      <c r="L14" s="13"/>
      <c r="M14" s="13"/>
      <c r="N14" s="13"/>
      <c r="O14" s="14"/>
      <c r="P14" s="11"/>
    </row>
    <row r="15" spans="1:20" s="22" customFormat="1" ht="21" hidden="1" customHeight="1" x14ac:dyDescent="0.25">
      <c r="A15" s="12"/>
      <c r="B15" s="97"/>
      <c r="C15" s="3" t="str">
        <f t="shared" ca="1" si="0"/>
        <v/>
      </c>
      <c r="D15" s="79" t="str">
        <f t="shared" ca="1" si="1"/>
        <v/>
      </c>
      <c r="E15" s="79" t="str">
        <f ca="1">IFERROR(IF(INDEX(PU,ROWS($1:7),MATCH($B$9,FOURNISSEUR,0))=0,"",INDEX(PU,ROWS($1:7),MATCH($B$9,FOURNISSEUR,0))),"")</f>
        <v/>
      </c>
      <c r="F15" s="79" t="str">
        <f t="shared" ca="1" si="2"/>
        <v/>
      </c>
      <c r="G15" s="13"/>
      <c r="H15" s="13"/>
      <c r="I15" s="13"/>
      <c r="J15" s="13"/>
      <c r="K15" s="13"/>
      <c r="L15" s="13"/>
      <c r="M15" s="13"/>
      <c r="N15" s="13"/>
      <c r="O15" s="14"/>
      <c r="P15" s="11"/>
    </row>
    <row r="16" spans="1:20" ht="21" customHeight="1" x14ac:dyDescent="0.25">
      <c r="A16" s="12"/>
      <c r="B16" s="13"/>
      <c r="C16" s="7" t="s">
        <v>9</v>
      </c>
      <c r="D16" s="40">
        <f ca="1">SUM(INDIRECT(ADDRESS(9,COLUMN())&amp;":"&amp;ADDRESS(ROW()-1,COLUMN(),4)))</f>
        <v>0</v>
      </c>
      <c r="E16" s="4"/>
      <c r="F16" s="23">
        <f ca="1">SUM(INDIRECT(ADDRESS(9,COLUMN())&amp;":"&amp;ADDRESS(ROW()-1,COLUMN(),4)))</f>
        <v>0</v>
      </c>
      <c r="G16" s="13"/>
      <c r="H16" s="13"/>
      <c r="I16" s="13"/>
      <c r="J16" s="13"/>
      <c r="K16" s="13"/>
      <c r="L16" s="13"/>
      <c r="M16" s="13"/>
      <c r="N16" s="13"/>
      <c r="O16" s="14"/>
      <c r="P16" s="11"/>
    </row>
    <row r="17" spans="1:16" ht="15" customHeight="1" x14ac:dyDescent="0.25">
      <c r="A17" s="12"/>
      <c r="B17" s="13"/>
      <c r="G17" s="13"/>
      <c r="H17" s="13"/>
      <c r="I17" s="13"/>
      <c r="J17" s="13"/>
      <c r="K17" s="13"/>
      <c r="L17" s="13"/>
      <c r="M17" s="13"/>
      <c r="N17" s="13"/>
      <c r="O17" s="14"/>
      <c r="P17" s="11"/>
    </row>
    <row r="18" spans="1:16" ht="15" customHeight="1" x14ac:dyDescent="0.25">
      <c r="A18" s="12"/>
      <c r="B18" s="13"/>
      <c r="G18" s="13"/>
      <c r="H18" s="13"/>
      <c r="I18" s="13"/>
      <c r="J18" s="13"/>
      <c r="K18" s="13"/>
      <c r="L18" s="13"/>
      <c r="M18" s="13"/>
      <c r="N18" s="13"/>
      <c r="O18" s="14"/>
      <c r="P18" s="11"/>
    </row>
    <row r="19" spans="1:16" ht="21" customHeight="1" x14ac:dyDescent="0.25">
      <c r="A19" s="12"/>
      <c r="B19" s="13"/>
      <c r="C19" s="94" t="str">
        <f ca="1">"Le Montant Qu'il Faut Régler à "&amp;$B$9&amp;" Pour Le "&amp;IF(OR(MONTH(C7)={4,8,10}),"Mois D'","Mois De ")&amp;PROPER(TEXT(EDATE(C7,0),"mmmm-aaaa"))&amp;" est de "&amp;TEXT(F16,"# ##0,00\ ")&amp;"Dirhams (HT)."</f>
        <v>Le Montant Qu'il Faut Régler à SGTDA Pour Le Mois D'Août-2016 est de 0,00 Dirhams (HT).</v>
      </c>
      <c r="D19" s="94"/>
      <c r="E19" s="94"/>
      <c r="F19" s="94"/>
      <c r="G19" s="13"/>
      <c r="H19" s="13"/>
      <c r="I19" s="13"/>
      <c r="J19" s="13"/>
      <c r="K19" s="13"/>
      <c r="L19" s="13"/>
      <c r="M19" s="13"/>
      <c r="N19" s="13"/>
      <c r="O19" s="14"/>
      <c r="P19" s="11"/>
    </row>
    <row r="20" spans="1:16" ht="15" customHeight="1" x14ac:dyDescent="0.25">
      <c r="A20" s="12"/>
      <c r="B20" s="13"/>
      <c r="G20" s="13"/>
      <c r="H20" s="13"/>
      <c r="I20" s="13"/>
      <c r="J20" s="13"/>
      <c r="K20" s="13"/>
      <c r="L20" s="13"/>
      <c r="M20" s="13"/>
      <c r="N20" s="13"/>
      <c r="O20" s="14"/>
      <c r="P20" s="11"/>
    </row>
    <row r="21" spans="1:16" ht="15" customHeight="1" x14ac:dyDescent="0.25">
      <c r="A21" s="12"/>
      <c r="B21" s="13"/>
      <c r="G21" s="13"/>
      <c r="H21" s="13"/>
      <c r="I21" s="13"/>
      <c r="J21" s="13"/>
      <c r="K21" s="13"/>
      <c r="L21" s="13"/>
      <c r="M21" s="13"/>
      <c r="N21" s="13"/>
      <c r="O21" s="14"/>
      <c r="P21" s="11"/>
    </row>
    <row r="22" spans="1:16" ht="15" customHeight="1" x14ac:dyDescent="0.25">
      <c r="A22" s="12"/>
      <c r="B22" s="13"/>
      <c r="G22" s="13"/>
      <c r="H22" s="13"/>
      <c r="I22" s="13"/>
      <c r="J22" s="13"/>
      <c r="K22" s="13"/>
      <c r="L22" s="13"/>
      <c r="M22" s="13"/>
      <c r="N22" s="13"/>
      <c r="O22" s="14"/>
      <c r="P22" s="11"/>
    </row>
    <row r="23" spans="1:16" ht="15" customHeight="1" x14ac:dyDescent="0.25">
      <c r="A23" s="12"/>
      <c r="B23" s="13"/>
      <c r="G23" s="13"/>
      <c r="H23" s="13"/>
      <c r="I23" s="13"/>
      <c r="J23" s="13"/>
      <c r="K23" s="13"/>
      <c r="L23" s="13"/>
      <c r="M23" s="13"/>
      <c r="N23" s="13"/>
      <c r="O23" s="14"/>
      <c r="P23" s="11"/>
    </row>
    <row r="24" spans="1:16" ht="15" customHeight="1" x14ac:dyDescent="0.25">
      <c r="A24" s="12"/>
      <c r="B24" s="13"/>
      <c r="G24" s="13"/>
      <c r="H24" s="13"/>
      <c r="I24" s="13"/>
      <c r="J24" s="13"/>
      <c r="K24" s="13"/>
      <c r="L24" s="13"/>
      <c r="M24" s="13"/>
      <c r="N24" s="13"/>
      <c r="O24" s="14"/>
      <c r="P24" s="11"/>
    </row>
    <row r="25" spans="1:16" ht="15" customHeight="1" x14ac:dyDescent="0.25">
      <c r="A25" s="12"/>
      <c r="B25" s="13"/>
      <c r="G25" s="13"/>
      <c r="H25" s="13"/>
      <c r="I25" s="13"/>
      <c r="J25" s="13"/>
      <c r="K25" s="13"/>
      <c r="L25" s="13"/>
      <c r="M25" s="13"/>
      <c r="N25" s="13"/>
      <c r="O25" s="14"/>
      <c r="P25" s="11"/>
    </row>
    <row r="26" spans="1:16" ht="15" customHeight="1" x14ac:dyDescent="0.25">
      <c r="A26" s="12"/>
      <c r="B26" s="13"/>
      <c r="F26" s="22"/>
      <c r="G26" s="13"/>
      <c r="H26" s="13"/>
      <c r="I26" s="13"/>
      <c r="J26" s="13"/>
      <c r="K26" s="13"/>
      <c r="L26" s="13"/>
      <c r="M26" s="13"/>
      <c r="N26" s="13"/>
      <c r="O26" s="14"/>
      <c r="P26" s="11"/>
    </row>
    <row r="27" spans="1:16" ht="15" customHeight="1" x14ac:dyDescent="0.25">
      <c r="A27" s="12"/>
      <c r="B27" s="13"/>
      <c r="G27" s="13"/>
      <c r="H27" s="13"/>
      <c r="I27" s="13"/>
      <c r="J27" s="13"/>
      <c r="K27" s="13"/>
      <c r="L27" s="13"/>
      <c r="M27" s="13"/>
      <c r="N27" s="13"/>
      <c r="O27" s="14"/>
      <c r="P27" s="11"/>
    </row>
    <row r="28" spans="1:16" ht="15" customHeight="1" x14ac:dyDescent="0.25">
      <c r="A28" s="12"/>
      <c r="B28" s="13"/>
      <c r="H28" s="13"/>
      <c r="I28" s="13"/>
      <c r="J28" s="13"/>
      <c r="K28" s="13"/>
      <c r="L28" s="13"/>
      <c r="M28" s="13"/>
      <c r="N28" s="13"/>
      <c r="O28" s="14"/>
      <c r="P28" s="11"/>
    </row>
    <row r="29" spans="1:16" ht="15" customHeight="1" x14ac:dyDescent="0.25">
      <c r="A29" s="12"/>
      <c r="B29" s="13"/>
      <c r="D29" s="32"/>
      <c r="G29" s="13"/>
      <c r="H29" s="13"/>
      <c r="I29" s="13"/>
      <c r="J29" s="13"/>
      <c r="K29" s="13"/>
      <c r="L29" s="13"/>
      <c r="M29" s="13"/>
      <c r="N29" s="13"/>
      <c r="O29" s="14"/>
      <c r="P29" s="11"/>
    </row>
    <row r="30" spans="1:16" ht="15" customHeight="1" x14ac:dyDescent="0.25">
      <c r="A30" s="12"/>
      <c r="B30" s="13"/>
      <c r="G30" s="13"/>
      <c r="H30" s="13"/>
      <c r="I30" s="13"/>
      <c r="J30" s="13"/>
      <c r="K30" s="13"/>
      <c r="L30" s="13"/>
      <c r="M30" s="13"/>
      <c r="N30" s="13"/>
      <c r="O30" s="14"/>
      <c r="P30" s="11"/>
    </row>
    <row r="31" spans="1:16" ht="15" customHeight="1" x14ac:dyDescent="0.25">
      <c r="A31" s="12"/>
      <c r="B31" s="13"/>
      <c r="G31" s="13"/>
      <c r="H31" s="13"/>
      <c r="I31" s="13"/>
      <c r="J31" s="13"/>
      <c r="K31" s="13"/>
      <c r="L31" s="13"/>
      <c r="M31" s="13"/>
      <c r="N31" s="13"/>
      <c r="O31" s="14"/>
      <c r="P31" s="11"/>
    </row>
    <row r="32" spans="1:16" ht="15" customHeight="1" x14ac:dyDescent="0.25">
      <c r="A32" s="12"/>
      <c r="B32" s="13"/>
      <c r="G32" s="13"/>
      <c r="H32" s="13"/>
      <c r="I32" s="13"/>
      <c r="J32" s="13"/>
      <c r="K32" s="13"/>
      <c r="L32" s="13"/>
      <c r="M32" s="13"/>
      <c r="N32" s="13"/>
      <c r="O32" s="14"/>
      <c r="P32" s="11"/>
    </row>
    <row r="33" spans="1:16" ht="15" customHeight="1" x14ac:dyDescent="0.25">
      <c r="A33" s="12"/>
      <c r="B33" s="13"/>
      <c r="G33" s="13"/>
      <c r="H33" s="13"/>
      <c r="I33" s="13"/>
      <c r="J33" s="13"/>
      <c r="K33" s="13"/>
      <c r="L33" s="13"/>
      <c r="M33" s="13"/>
      <c r="N33" s="13"/>
      <c r="O33" s="14"/>
      <c r="P33" s="11"/>
    </row>
    <row r="34" spans="1:16" ht="15" customHeight="1" x14ac:dyDescent="0.25">
      <c r="A34" s="12"/>
      <c r="B34" s="13"/>
      <c r="G34" s="13"/>
      <c r="H34" s="13"/>
      <c r="I34" s="13"/>
      <c r="J34" s="13"/>
      <c r="K34" s="13"/>
      <c r="L34" s="13"/>
      <c r="M34" s="13"/>
      <c r="N34" s="13"/>
      <c r="O34" s="14"/>
      <c r="P34" s="11"/>
    </row>
    <row r="35" spans="1:16" ht="15" customHeight="1" x14ac:dyDescent="0.25">
      <c r="A35" s="12"/>
      <c r="B35" s="13"/>
      <c r="G35" s="13"/>
      <c r="H35" s="13"/>
      <c r="I35" s="13"/>
      <c r="J35" s="13"/>
      <c r="K35" s="13"/>
      <c r="L35" s="13"/>
      <c r="M35" s="13"/>
      <c r="N35" s="13"/>
      <c r="O35" s="14"/>
      <c r="P35" s="11"/>
    </row>
    <row r="36" spans="1:16" ht="15" customHeight="1" x14ac:dyDescent="0.25">
      <c r="A36" s="12"/>
      <c r="B36" s="13"/>
      <c r="G36" s="13"/>
      <c r="H36" s="13"/>
      <c r="I36" s="13"/>
      <c r="J36" s="13"/>
      <c r="K36" s="13"/>
      <c r="L36" s="13"/>
      <c r="M36" s="13"/>
      <c r="N36" s="13"/>
      <c r="O36" s="14"/>
      <c r="P36" s="11"/>
    </row>
    <row r="37" spans="1:16" ht="22.5" customHeight="1" x14ac:dyDescent="0.25">
      <c r="A37" s="15"/>
      <c r="B37" s="16"/>
      <c r="G37" s="14"/>
      <c r="H37" s="14"/>
      <c r="I37" s="14"/>
      <c r="J37" s="14"/>
      <c r="K37" s="14"/>
      <c r="L37" s="14"/>
      <c r="M37" s="14"/>
      <c r="N37" s="14"/>
      <c r="O37" s="17"/>
      <c r="P37" s="11"/>
    </row>
  </sheetData>
  <mergeCells count="5">
    <mergeCell ref="C19:F19"/>
    <mergeCell ref="H4:J4"/>
    <mergeCell ref="C7:F7"/>
    <mergeCell ref="B9:B15"/>
    <mergeCell ref="C2:F2"/>
  </mergeCells>
  <dataValidations count="2">
    <dataValidation type="list" allowBlank="1" showInputMessage="1" showErrorMessage="1" sqref="C7">
      <formula1>Sheetlist</formula1>
    </dataValidation>
    <dataValidation type="list" allowBlank="1" showInputMessage="1" showErrorMessage="1" sqref="B9">
      <formula1>FOURNISSEUR</formula1>
    </dataValidation>
  </dataValidations>
  <pageMargins left="0.7" right="0.7" top="0.75" bottom="0.75" header="0.3" footer="0.3"/>
  <pageSetup paperSize="9" scale="5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-0.249977111117893"/>
  </sheetPr>
  <dimension ref="A1:F102"/>
  <sheetViews>
    <sheetView showGridLines="0" zoomScaleNormal="100" workbookViewId="0">
      <selection activeCell="G8" sqref="G8"/>
    </sheetView>
  </sheetViews>
  <sheetFormatPr baseColWidth="10" defaultRowHeight="16.5" x14ac:dyDescent="0.3"/>
  <cols>
    <col min="1" max="1" width="20.7109375" style="28" customWidth="1"/>
    <col min="2" max="3" width="6.7109375" style="5" customWidth="1"/>
    <col min="4" max="4" width="40.7109375" style="5" customWidth="1"/>
    <col min="5" max="6" width="26.7109375" style="5" customWidth="1"/>
    <col min="7" max="16384" width="11.42578125" style="5"/>
  </cols>
  <sheetData>
    <row r="1" spans="1:6" ht="15" customHeight="1" x14ac:dyDescent="0.25">
      <c r="A1" s="29" t="s">
        <v>2</v>
      </c>
      <c r="D1" s="99" t="s">
        <v>17</v>
      </c>
      <c r="E1" s="98"/>
      <c r="F1" s="98"/>
    </row>
    <row r="2" spans="1:6" ht="15" x14ac:dyDescent="0.25">
      <c r="A2" s="30" t="str">
        <f t="shared" ref="A2:A34" ca="1" si="0">IFERROR(MID(INDEX(nomfeuilles,ROW()+2),SEARCH("]",INDEX(nomfeuilles,ROW()+2))+1,30),"")</f>
        <v>Août-2016</v>
      </c>
      <c r="D2" s="99"/>
      <c r="E2" s="98"/>
      <c r="F2" s="98"/>
    </row>
    <row r="3" spans="1:6" ht="15" x14ac:dyDescent="0.25">
      <c r="A3" s="30" t="str">
        <f t="shared" ca="1" si="0"/>
        <v/>
      </c>
      <c r="D3" s="100" t="s">
        <v>18</v>
      </c>
    </row>
    <row r="4" spans="1:6" ht="15" customHeight="1" x14ac:dyDescent="0.25">
      <c r="A4" s="30" t="str">
        <f t="shared" ca="1" si="0"/>
        <v/>
      </c>
      <c r="D4" s="101"/>
    </row>
    <row r="5" spans="1:6" ht="15" customHeight="1" x14ac:dyDescent="0.25">
      <c r="A5" s="30" t="str">
        <f t="shared" ca="1" si="0"/>
        <v/>
      </c>
      <c r="D5" s="35"/>
      <c r="E5" s="35"/>
      <c r="F5" s="35"/>
    </row>
    <row r="6" spans="1:6" ht="15" x14ac:dyDescent="0.25">
      <c r="A6" s="30" t="str">
        <f t="shared" ca="1" si="0"/>
        <v/>
      </c>
    </row>
    <row r="7" spans="1:6" ht="15" x14ac:dyDescent="0.25">
      <c r="A7" s="30" t="str">
        <f t="shared" ca="1" si="0"/>
        <v/>
      </c>
    </row>
    <row r="8" spans="1:6" ht="15" x14ac:dyDescent="0.25">
      <c r="A8" s="30" t="str">
        <f t="shared" ca="1" si="0"/>
        <v/>
      </c>
      <c r="D8" s="51" t="s">
        <v>4</v>
      </c>
      <c r="E8" s="39" t="s">
        <v>16</v>
      </c>
      <c r="F8" s="39" t="s">
        <v>19</v>
      </c>
    </row>
    <row r="9" spans="1:6" ht="15" x14ac:dyDescent="0.25">
      <c r="A9" s="30" t="str">
        <f t="shared" ca="1" si="0"/>
        <v/>
      </c>
      <c r="D9" s="99" t="s">
        <v>6</v>
      </c>
      <c r="E9" s="69" t="s">
        <v>13</v>
      </c>
      <c r="F9" s="69"/>
    </row>
    <row r="10" spans="1:6" ht="15" x14ac:dyDescent="0.25">
      <c r="A10" s="30" t="str">
        <f t="shared" ca="1" si="0"/>
        <v/>
      </c>
      <c r="D10" s="99"/>
      <c r="E10" s="70" t="s">
        <v>14</v>
      </c>
      <c r="F10" s="70"/>
    </row>
    <row r="11" spans="1:6" ht="15" x14ac:dyDescent="0.25">
      <c r="A11" s="30" t="str">
        <f t="shared" ca="1" si="0"/>
        <v/>
      </c>
      <c r="D11" s="99"/>
      <c r="E11" s="70" t="s">
        <v>15</v>
      </c>
      <c r="F11" s="70"/>
    </row>
    <row r="12" spans="1:6" ht="15" x14ac:dyDescent="0.25">
      <c r="A12" s="30" t="str">
        <f t="shared" ca="1" si="0"/>
        <v/>
      </c>
      <c r="D12" s="99"/>
      <c r="E12" s="70"/>
      <c r="F12" s="70"/>
    </row>
    <row r="13" spans="1:6" ht="15" x14ac:dyDescent="0.25">
      <c r="A13" s="30" t="str">
        <f t="shared" ca="1" si="0"/>
        <v/>
      </c>
      <c r="D13" s="99"/>
      <c r="E13" s="70"/>
      <c r="F13" s="70"/>
    </row>
    <row r="14" spans="1:6" ht="15" x14ac:dyDescent="0.25">
      <c r="A14" s="30" t="str">
        <f t="shared" ca="1" si="0"/>
        <v/>
      </c>
      <c r="D14" s="99"/>
      <c r="E14" s="70"/>
      <c r="F14" s="70"/>
    </row>
    <row r="15" spans="1:6" ht="15" x14ac:dyDescent="0.25">
      <c r="A15" s="30" t="str">
        <f t="shared" ca="1" si="0"/>
        <v/>
      </c>
      <c r="D15" s="99"/>
      <c r="E15" s="70"/>
      <c r="F15" s="70"/>
    </row>
    <row r="16" spans="1:6" ht="15" x14ac:dyDescent="0.25">
      <c r="A16" s="30" t="str">
        <f t="shared" ca="1" si="0"/>
        <v/>
      </c>
      <c r="D16" s="99" t="s">
        <v>7</v>
      </c>
      <c r="E16" s="66">
        <v>900</v>
      </c>
      <c r="F16" s="66"/>
    </row>
    <row r="17" spans="1:6" ht="15" x14ac:dyDescent="0.25">
      <c r="A17" s="30" t="str">
        <f t="shared" ca="1" si="0"/>
        <v/>
      </c>
      <c r="D17" s="99"/>
      <c r="E17" s="67">
        <v>900</v>
      </c>
      <c r="F17" s="67"/>
    </row>
    <row r="18" spans="1:6" ht="15" x14ac:dyDescent="0.25">
      <c r="A18" s="30" t="str">
        <f t="shared" ca="1" si="0"/>
        <v/>
      </c>
      <c r="D18" s="99"/>
      <c r="E18" s="67">
        <v>900</v>
      </c>
      <c r="F18" s="67"/>
    </row>
    <row r="19" spans="1:6" ht="15" x14ac:dyDescent="0.25">
      <c r="A19" s="30" t="str">
        <f t="shared" ca="1" si="0"/>
        <v/>
      </c>
      <c r="D19" s="99"/>
      <c r="E19" s="67"/>
      <c r="F19" s="67"/>
    </row>
    <row r="20" spans="1:6" ht="15" x14ac:dyDescent="0.25">
      <c r="A20" s="30" t="str">
        <f t="shared" ca="1" si="0"/>
        <v/>
      </c>
      <c r="D20" s="99"/>
      <c r="E20" s="67"/>
      <c r="F20" s="67"/>
    </row>
    <row r="21" spans="1:6" ht="15" x14ac:dyDescent="0.25">
      <c r="A21" s="30" t="str">
        <f t="shared" ca="1" si="0"/>
        <v/>
      </c>
      <c r="D21" s="99"/>
      <c r="E21" s="67"/>
      <c r="F21" s="67"/>
    </row>
    <row r="22" spans="1:6" ht="15" x14ac:dyDescent="0.25">
      <c r="A22" s="30" t="str">
        <f t="shared" ca="1" si="0"/>
        <v/>
      </c>
      <c r="D22" s="99"/>
      <c r="E22" s="71"/>
      <c r="F22" s="71"/>
    </row>
    <row r="23" spans="1:6" ht="15" x14ac:dyDescent="0.25">
      <c r="A23" s="30" t="str">
        <f t="shared" ca="1" si="0"/>
        <v/>
      </c>
    </row>
    <row r="24" spans="1:6" ht="15" x14ac:dyDescent="0.25">
      <c r="A24" s="30" t="str">
        <f t="shared" ca="1" si="0"/>
        <v/>
      </c>
    </row>
    <row r="25" spans="1:6" ht="15" x14ac:dyDescent="0.25">
      <c r="A25" s="30" t="str">
        <f t="shared" ca="1" si="0"/>
        <v/>
      </c>
    </row>
    <row r="26" spans="1:6" ht="15" x14ac:dyDescent="0.25">
      <c r="A26" s="30" t="str">
        <f t="shared" ca="1" si="0"/>
        <v/>
      </c>
    </row>
    <row r="27" spans="1:6" ht="15" x14ac:dyDescent="0.25">
      <c r="A27" s="30" t="str">
        <f t="shared" ca="1" si="0"/>
        <v/>
      </c>
    </row>
    <row r="28" spans="1:6" ht="15" x14ac:dyDescent="0.25">
      <c r="A28" s="30" t="str">
        <f t="shared" ca="1" si="0"/>
        <v/>
      </c>
    </row>
    <row r="29" spans="1:6" ht="15" x14ac:dyDescent="0.25">
      <c r="A29" s="30" t="str">
        <f t="shared" ca="1" si="0"/>
        <v/>
      </c>
    </row>
    <row r="30" spans="1:6" ht="15" x14ac:dyDescent="0.25">
      <c r="A30" s="30" t="str">
        <f t="shared" ca="1" si="0"/>
        <v/>
      </c>
    </row>
    <row r="31" spans="1:6" ht="15" x14ac:dyDescent="0.25">
      <c r="A31" s="30" t="str">
        <f t="shared" ca="1" si="0"/>
        <v/>
      </c>
    </row>
    <row r="32" spans="1:6" ht="15" x14ac:dyDescent="0.25">
      <c r="A32" s="30" t="str">
        <f t="shared" ca="1" si="0"/>
        <v/>
      </c>
    </row>
    <row r="33" spans="1:1" ht="15" x14ac:dyDescent="0.25">
      <c r="A33" s="30" t="str">
        <f t="shared" ca="1" si="0"/>
        <v/>
      </c>
    </row>
    <row r="34" spans="1:1" ht="15" x14ac:dyDescent="0.25">
      <c r="A34" s="30" t="str">
        <f t="shared" ca="1" si="0"/>
        <v/>
      </c>
    </row>
    <row r="35" spans="1:1" ht="15" x14ac:dyDescent="0.25">
      <c r="A35" s="30" t="str">
        <f t="shared" ref="A35:A66" ca="1" si="1">IFERROR(MID(INDEX(nomfeuilles,ROW()+2),SEARCH("]",INDEX(nomfeuilles,ROW()+2))+1,30),"")</f>
        <v/>
      </c>
    </row>
    <row r="36" spans="1:1" ht="15" x14ac:dyDescent="0.25">
      <c r="A36" s="30" t="str">
        <f t="shared" ca="1" si="1"/>
        <v/>
      </c>
    </row>
    <row r="37" spans="1:1" ht="15" x14ac:dyDescent="0.25">
      <c r="A37" s="30" t="str">
        <f t="shared" ca="1" si="1"/>
        <v/>
      </c>
    </row>
    <row r="38" spans="1:1" ht="15" x14ac:dyDescent="0.25">
      <c r="A38" s="30" t="str">
        <f t="shared" ca="1" si="1"/>
        <v/>
      </c>
    </row>
    <row r="39" spans="1:1" ht="15" x14ac:dyDescent="0.25">
      <c r="A39" s="30" t="str">
        <f t="shared" ca="1" si="1"/>
        <v/>
      </c>
    </row>
    <row r="40" spans="1:1" ht="15" x14ac:dyDescent="0.25">
      <c r="A40" s="30" t="str">
        <f t="shared" ca="1" si="1"/>
        <v/>
      </c>
    </row>
    <row r="41" spans="1:1" ht="15" x14ac:dyDescent="0.25">
      <c r="A41" s="30" t="str">
        <f t="shared" ca="1" si="1"/>
        <v/>
      </c>
    </row>
    <row r="42" spans="1:1" ht="15" x14ac:dyDescent="0.25">
      <c r="A42" s="30" t="str">
        <f t="shared" ca="1" si="1"/>
        <v/>
      </c>
    </row>
    <row r="43" spans="1:1" ht="15" x14ac:dyDescent="0.25">
      <c r="A43" s="30" t="str">
        <f t="shared" ca="1" si="1"/>
        <v/>
      </c>
    </row>
    <row r="44" spans="1:1" ht="15" x14ac:dyDescent="0.25">
      <c r="A44" s="30" t="str">
        <f t="shared" ca="1" si="1"/>
        <v/>
      </c>
    </row>
    <row r="45" spans="1:1" ht="15" x14ac:dyDescent="0.25">
      <c r="A45" s="30" t="str">
        <f t="shared" ca="1" si="1"/>
        <v/>
      </c>
    </row>
    <row r="46" spans="1:1" ht="15" x14ac:dyDescent="0.25">
      <c r="A46" s="30" t="str">
        <f t="shared" ca="1" si="1"/>
        <v/>
      </c>
    </row>
    <row r="47" spans="1:1" ht="15" x14ac:dyDescent="0.25">
      <c r="A47" s="30" t="str">
        <f t="shared" ca="1" si="1"/>
        <v/>
      </c>
    </row>
    <row r="48" spans="1:1" ht="15" x14ac:dyDescent="0.25">
      <c r="A48" s="30" t="str">
        <f t="shared" ca="1" si="1"/>
        <v/>
      </c>
    </row>
    <row r="49" spans="1:1" ht="15" x14ac:dyDescent="0.25">
      <c r="A49" s="30" t="str">
        <f t="shared" ca="1" si="1"/>
        <v/>
      </c>
    </row>
    <row r="50" spans="1:1" ht="15" x14ac:dyDescent="0.25">
      <c r="A50" s="30" t="str">
        <f t="shared" ca="1" si="1"/>
        <v/>
      </c>
    </row>
    <row r="51" spans="1:1" ht="15" x14ac:dyDescent="0.25">
      <c r="A51" s="30" t="str">
        <f t="shared" ca="1" si="1"/>
        <v/>
      </c>
    </row>
    <row r="52" spans="1:1" ht="15" x14ac:dyDescent="0.25">
      <c r="A52" s="30" t="str">
        <f t="shared" ca="1" si="1"/>
        <v/>
      </c>
    </row>
    <row r="53" spans="1:1" ht="15" x14ac:dyDescent="0.25">
      <c r="A53" s="30" t="str">
        <f t="shared" ca="1" si="1"/>
        <v/>
      </c>
    </row>
    <row r="54" spans="1:1" ht="15" x14ac:dyDescent="0.25">
      <c r="A54" s="30" t="str">
        <f t="shared" ca="1" si="1"/>
        <v/>
      </c>
    </row>
    <row r="55" spans="1:1" ht="15" x14ac:dyDescent="0.25">
      <c r="A55" s="30" t="str">
        <f t="shared" ca="1" si="1"/>
        <v/>
      </c>
    </row>
    <row r="56" spans="1:1" ht="15" x14ac:dyDescent="0.25">
      <c r="A56" s="30" t="str">
        <f t="shared" ca="1" si="1"/>
        <v/>
      </c>
    </row>
    <row r="57" spans="1:1" ht="15" x14ac:dyDescent="0.25">
      <c r="A57" s="30" t="str">
        <f t="shared" ca="1" si="1"/>
        <v/>
      </c>
    </row>
    <row r="58" spans="1:1" ht="15" x14ac:dyDescent="0.25">
      <c r="A58" s="30" t="str">
        <f t="shared" ca="1" si="1"/>
        <v/>
      </c>
    </row>
    <row r="59" spans="1:1" ht="15" x14ac:dyDescent="0.25">
      <c r="A59" s="30" t="str">
        <f t="shared" ca="1" si="1"/>
        <v/>
      </c>
    </row>
    <row r="60" spans="1:1" ht="15" x14ac:dyDescent="0.25">
      <c r="A60" s="30" t="str">
        <f t="shared" ca="1" si="1"/>
        <v/>
      </c>
    </row>
    <row r="61" spans="1:1" ht="15" x14ac:dyDescent="0.25">
      <c r="A61" s="30" t="str">
        <f t="shared" ca="1" si="1"/>
        <v/>
      </c>
    </row>
    <row r="62" spans="1:1" ht="15" x14ac:dyDescent="0.25">
      <c r="A62" s="30" t="str">
        <f t="shared" ca="1" si="1"/>
        <v/>
      </c>
    </row>
    <row r="63" spans="1:1" ht="15" x14ac:dyDescent="0.25">
      <c r="A63" s="30" t="str">
        <f t="shared" ca="1" si="1"/>
        <v/>
      </c>
    </row>
    <row r="64" spans="1:1" ht="15" x14ac:dyDescent="0.25">
      <c r="A64" s="30" t="str">
        <f t="shared" ca="1" si="1"/>
        <v/>
      </c>
    </row>
    <row r="65" spans="1:1" ht="15" x14ac:dyDescent="0.25">
      <c r="A65" s="30" t="str">
        <f t="shared" ca="1" si="1"/>
        <v/>
      </c>
    </row>
    <row r="66" spans="1:1" ht="15" x14ac:dyDescent="0.25">
      <c r="A66" s="30" t="str">
        <f t="shared" ca="1" si="1"/>
        <v/>
      </c>
    </row>
    <row r="67" spans="1:1" ht="15" x14ac:dyDescent="0.25">
      <c r="A67" s="30" t="str">
        <f t="shared" ref="A67:A102" ca="1" si="2">IFERROR(MID(INDEX(nomfeuilles,ROW()+2),SEARCH("]",INDEX(nomfeuilles,ROW()+2))+1,30),"")</f>
        <v/>
      </c>
    </row>
    <row r="68" spans="1:1" ht="15" x14ac:dyDescent="0.25">
      <c r="A68" s="30" t="str">
        <f t="shared" ca="1" si="2"/>
        <v/>
      </c>
    </row>
    <row r="69" spans="1:1" ht="15" x14ac:dyDescent="0.25">
      <c r="A69" s="30" t="str">
        <f t="shared" ca="1" si="2"/>
        <v/>
      </c>
    </row>
    <row r="70" spans="1:1" ht="15" x14ac:dyDescent="0.25">
      <c r="A70" s="30" t="str">
        <f t="shared" ca="1" si="2"/>
        <v/>
      </c>
    </row>
    <row r="71" spans="1:1" ht="15" x14ac:dyDescent="0.25">
      <c r="A71" s="30" t="str">
        <f t="shared" ca="1" si="2"/>
        <v/>
      </c>
    </row>
    <row r="72" spans="1:1" ht="15" x14ac:dyDescent="0.25">
      <c r="A72" s="30" t="str">
        <f t="shared" ca="1" si="2"/>
        <v/>
      </c>
    </row>
    <row r="73" spans="1:1" ht="15" x14ac:dyDescent="0.25">
      <c r="A73" s="30" t="str">
        <f t="shared" ca="1" si="2"/>
        <v/>
      </c>
    </row>
    <row r="74" spans="1:1" ht="15" x14ac:dyDescent="0.25">
      <c r="A74" s="30" t="str">
        <f t="shared" ca="1" si="2"/>
        <v/>
      </c>
    </row>
    <row r="75" spans="1:1" ht="15" x14ac:dyDescent="0.25">
      <c r="A75" s="30" t="str">
        <f t="shared" ca="1" si="2"/>
        <v/>
      </c>
    </row>
    <row r="76" spans="1:1" ht="15" x14ac:dyDescent="0.25">
      <c r="A76" s="30" t="str">
        <f t="shared" ca="1" si="2"/>
        <v/>
      </c>
    </row>
    <row r="77" spans="1:1" ht="15" x14ac:dyDescent="0.25">
      <c r="A77" s="30" t="str">
        <f t="shared" ca="1" si="2"/>
        <v/>
      </c>
    </row>
    <row r="78" spans="1:1" ht="15" x14ac:dyDescent="0.25">
      <c r="A78" s="30" t="str">
        <f t="shared" ca="1" si="2"/>
        <v/>
      </c>
    </row>
    <row r="79" spans="1:1" ht="15" x14ac:dyDescent="0.25">
      <c r="A79" s="30" t="str">
        <f t="shared" ca="1" si="2"/>
        <v/>
      </c>
    </row>
    <row r="80" spans="1:1" ht="15" x14ac:dyDescent="0.25">
      <c r="A80" s="30" t="str">
        <f t="shared" ca="1" si="2"/>
        <v/>
      </c>
    </row>
    <row r="81" spans="1:1" ht="15" x14ac:dyDescent="0.25">
      <c r="A81" s="30" t="str">
        <f t="shared" ca="1" si="2"/>
        <v/>
      </c>
    </row>
    <row r="82" spans="1:1" ht="15" x14ac:dyDescent="0.25">
      <c r="A82" s="30" t="str">
        <f t="shared" ca="1" si="2"/>
        <v/>
      </c>
    </row>
    <row r="83" spans="1:1" ht="15" x14ac:dyDescent="0.25">
      <c r="A83" s="30" t="str">
        <f t="shared" ca="1" si="2"/>
        <v/>
      </c>
    </row>
    <row r="84" spans="1:1" ht="15" x14ac:dyDescent="0.25">
      <c r="A84" s="30" t="str">
        <f t="shared" ca="1" si="2"/>
        <v/>
      </c>
    </row>
    <row r="85" spans="1:1" ht="15" x14ac:dyDescent="0.25">
      <c r="A85" s="30" t="str">
        <f t="shared" ca="1" si="2"/>
        <v/>
      </c>
    </row>
    <row r="86" spans="1:1" ht="15" x14ac:dyDescent="0.25">
      <c r="A86" s="30" t="str">
        <f t="shared" ca="1" si="2"/>
        <v/>
      </c>
    </row>
    <row r="87" spans="1:1" ht="15" x14ac:dyDescent="0.25">
      <c r="A87" s="30" t="str">
        <f t="shared" ca="1" si="2"/>
        <v/>
      </c>
    </row>
    <row r="88" spans="1:1" ht="15" x14ac:dyDescent="0.25">
      <c r="A88" s="30" t="str">
        <f t="shared" ca="1" si="2"/>
        <v/>
      </c>
    </row>
    <row r="89" spans="1:1" ht="15" x14ac:dyDescent="0.25">
      <c r="A89" s="30" t="str">
        <f t="shared" ca="1" si="2"/>
        <v/>
      </c>
    </row>
    <row r="90" spans="1:1" ht="15" x14ac:dyDescent="0.25">
      <c r="A90" s="30" t="str">
        <f t="shared" ca="1" si="2"/>
        <v/>
      </c>
    </row>
    <row r="91" spans="1:1" ht="15" x14ac:dyDescent="0.25">
      <c r="A91" s="30" t="str">
        <f t="shared" ca="1" si="2"/>
        <v/>
      </c>
    </row>
    <row r="92" spans="1:1" ht="15" x14ac:dyDescent="0.25">
      <c r="A92" s="30" t="str">
        <f t="shared" ca="1" si="2"/>
        <v/>
      </c>
    </row>
    <row r="93" spans="1:1" ht="15" x14ac:dyDescent="0.25">
      <c r="A93" s="30" t="str">
        <f t="shared" ca="1" si="2"/>
        <v/>
      </c>
    </row>
    <row r="94" spans="1:1" ht="15" x14ac:dyDescent="0.25">
      <c r="A94" s="30" t="str">
        <f t="shared" ca="1" si="2"/>
        <v/>
      </c>
    </row>
    <row r="95" spans="1:1" ht="15" x14ac:dyDescent="0.25">
      <c r="A95" s="30" t="str">
        <f t="shared" ca="1" si="2"/>
        <v/>
      </c>
    </row>
    <row r="96" spans="1:1" ht="15" x14ac:dyDescent="0.25">
      <c r="A96" s="30" t="str">
        <f t="shared" ca="1" si="2"/>
        <v/>
      </c>
    </row>
    <row r="97" spans="1:1" ht="15" x14ac:dyDescent="0.25">
      <c r="A97" s="30" t="str">
        <f t="shared" ca="1" si="2"/>
        <v/>
      </c>
    </row>
    <row r="98" spans="1:1" ht="15" x14ac:dyDescent="0.25">
      <c r="A98" s="30" t="str">
        <f t="shared" ca="1" si="2"/>
        <v/>
      </c>
    </row>
    <row r="99" spans="1:1" ht="15" x14ac:dyDescent="0.25">
      <c r="A99" s="30" t="str">
        <f t="shared" ca="1" si="2"/>
        <v/>
      </c>
    </row>
    <row r="100" spans="1:1" ht="15" x14ac:dyDescent="0.25">
      <c r="A100" s="30" t="str">
        <f t="shared" ca="1" si="2"/>
        <v/>
      </c>
    </row>
    <row r="101" spans="1:1" ht="15" x14ac:dyDescent="0.25">
      <c r="A101" s="30" t="str">
        <f t="shared" ca="1" si="2"/>
        <v/>
      </c>
    </row>
    <row r="102" spans="1:1" ht="15" x14ac:dyDescent="0.25">
      <c r="A102" s="31" t="str">
        <f t="shared" ca="1" si="2"/>
        <v/>
      </c>
    </row>
  </sheetData>
  <sheetProtection selectLockedCells="1"/>
  <mergeCells count="6">
    <mergeCell ref="F1:F2"/>
    <mergeCell ref="D16:D22"/>
    <mergeCell ref="D1:D2"/>
    <mergeCell ref="E1:E2"/>
    <mergeCell ref="D3:D4"/>
    <mergeCell ref="D9:D15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J40"/>
  <sheetViews>
    <sheetView showGridLines="0" zoomScaleSheetLayoutView="90" workbookViewId="0">
      <pane ySplit="8" topLeftCell="A9" activePane="bottomLeft" state="frozen"/>
      <selection activeCell="G9" sqref="G9"/>
      <selection pane="bottomLeft" activeCell="H19" sqref="H19"/>
    </sheetView>
  </sheetViews>
  <sheetFormatPr baseColWidth="10" defaultRowHeight="15" x14ac:dyDescent="0.25"/>
  <cols>
    <col min="1" max="1" width="20.7109375" customWidth="1"/>
    <col min="2" max="5" width="34.7109375" customWidth="1"/>
  </cols>
  <sheetData>
    <row r="2" spans="1:10" ht="30" customHeight="1" x14ac:dyDescent="0.25">
      <c r="B2" s="93" t="str">
        <f>Données!$D$3</f>
        <v>PALIKOPO</v>
      </c>
      <c r="C2" s="93"/>
      <c r="D2" s="93"/>
      <c r="E2" s="21"/>
      <c r="F2" s="1"/>
      <c r="G2" s="1"/>
      <c r="H2" s="1"/>
      <c r="I2" s="1"/>
      <c r="J2" s="1"/>
    </row>
    <row r="4" spans="1:10" ht="15" customHeight="1" x14ac:dyDescent="0.25">
      <c r="B4" s="106" t="s">
        <v>12</v>
      </c>
      <c r="C4" s="102" t="str">
        <f ca="1">MID(A40,1,SEARCH("-",A40,1)-1)</f>
        <v>Août</v>
      </c>
      <c r="D4" s="104" t="str">
        <f ca="1">MID(A40,SEARCH("|",SUBSTITUTE(A40,"-","|",LEN(A40)-LEN(SUBSTITUTE(A40,"-",""))))+1,99)</f>
        <v>2016</v>
      </c>
      <c r="E4" s="33"/>
    </row>
    <row r="5" spans="1:10" ht="15" customHeight="1" x14ac:dyDescent="0.25">
      <c r="B5" s="107"/>
      <c r="C5" s="103"/>
      <c r="D5" s="105"/>
      <c r="E5" s="33"/>
    </row>
    <row r="7" spans="1:10" s="22" customFormat="1" ht="15.75" thickBot="1" x14ac:dyDescent="0.3"/>
    <row r="8" spans="1:10" ht="22.5" customHeight="1" x14ac:dyDescent="0.25">
      <c r="A8" s="52" t="s">
        <v>0</v>
      </c>
      <c r="B8" s="53" t="s">
        <v>1</v>
      </c>
      <c r="C8" s="53" t="str">
        <f>Données!$D$8</f>
        <v>FOURNISSEUR</v>
      </c>
      <c r="D8" s="53" t="s">
        <v>6</v>
      </c>
      <c r="E8" s="72" t="s">
        <v>5</v>
      </c>
    </row>
    <row r="9" spans="1:10" x14ac:dyDescent="0.25">
      <c r="A9" s="54" t="str">
        <f ca="1">PROPER(TEXT(DATE($D$4,MONTH(1&amp;$C$4),1),"jj-mmmm"))</f>
        <v>01-Août</v>
      </c>
      <c r="B9" s="55"/>
      <c r="C9" s="56"/>
      <c r="D9" s="57"/>
      <c r="E9" s="73"/>
    </row>
    <row r="10" spans="1:10" x14ac:dyDescent="0.25">
      <c r="A10" s="54" t="str">
        <f ca="1">PROPER(TEXT($A$9+1,"jj-mmmm"))</f>
        <v>02-Août</v>
      </c>
      <c r="B10" s="55"/>
      <c r="C10" s="56"/>
      <c r="D10" s="57"/>
      <c r="E10" s="73"/>
    </row>
    <row r="11" spans="1:10" x14ac:dyDescent="0.25">
      <c r="A11" s="54" t="str">
        <f ca="1">PROPER(TEXT($A$10+1,"jj-mmmm"))</f>
        <v>03-Août</v>
      </c>
      <c r="B11" s="55"/>
      <c r="C11" s="56"/>
      <c r="D11" s="57"/>
      <c r="E11" s="73"/>
    </row>
    <row r="12" spans="1:10" x14ac:dyDescent="0.25">
      <c r="A12" s="54" t="str">
        <f ca="1">PROPER(TEXT($A$11+1,"jj-mmmm"))</f>
        <v>04-Août</v>
      </c>
      <c r="B12" s="55"/>
      <c r="C12" s="56"/>
      <c r="D12" s="57"/>
      <c r="E12" s="73"/>
    </row>
    <row r="13" spans="1:10" x14ac:dyDescent="0.25">
      <c r="A13" s="54" t="str">
        <f ca="1">PROPER(TEXT($A$12+1,"jj-mmmm"))</f>
        <v>05-Août</v>
      </c>
      <c r="B13" s="55"/>
      <c r="C13" s="56"/>
      <c r="D13" s="57"/>
      <c r="E13" s="73"/>
    </row>
    <row r="14" spans="1:10" x14ac:dyDescent="0.25">
      <c r="A14" s="54" t="str">
        <f ca="1">PROPER(TEXT($A$13+1,"jj-mmmm"))</f>
        <v>06-Août</v>
      </c>
      <c r="B14" s="55"/>
      <c r="C14" s="56"/>
      <c r="D14" s="57"/>
      <c r="E14" s="73"/>
    </row>
    <row r="15" spans="1:10" x14ac:dyDescent="0.25">
      <c r="A15" s="54" t="str">
        <f ca="1">PROPER(TEXT($A$14+1,"jj-mmmm"))</f>
        <v>07-Août</v>
      </c>
      <c r="B15" s="55"/>
      <c r="C15" s="56"/>
      <c r="D15" s="57"/>
      <c r="E15" s="73"/>
    </row>
    <row r="16" spans="1:10" x14ac:dyDescent="0.25">
      <c r="A16" s="54" t="str">
        <f ca="1">PROPER(TEXT($A$15+1,"jj-mmmm"))</f>
        <v>08-Août</v>
      </c>
      <c r="B16" s="55"/>
      <c r="C16" s="56"/>
      <c r="D16" s="57"/>
      <c r="E16" s="73"/>
    </row>
    <row r="17" spans="1:5" x14ac:dyDescent="0.25">
      <c r="A17" s="54" t="str">
        <f ca="1">PROPER(TEXT($A$16+1,"jj-mmmm"))</f>
        <v>09-Août</v>
      </c>
      <c r="B17" s="55"/>
      <c r="C17" s="56"/>
      <c r="D17" s="57"/>
      <c r="E17" s="73"/>
    </row>
    <row r="18" spans="1:5" x14ac:dyDescent="0.25">
      <c r="A18" s="54" t="str">
        <f ca="1">PROPER(TEXT($A$17+1,"jj-mmmm"))</f>
        <v>10-Août</v>
      </c>
      <c r="B18" s="55"/>
      <c r="C18" s="56"/>
      <c r="D18" s="57"/>
      <c r="E18" s="73"/>
    </row>
    <row r="19" spans="1:5" x14ac:dyDescent="0.25">
      <c r="A19" s="54" t="str">
        <f ca="1">PROPER(TEXT($A$18+1,"jj-mmmm"))</f>
        <v>11-Août</v>
      </c>
      <c r="B19" s="55"/>
      <c r="C19" s="56"/>
      <c r="D19" s="57"/>
      <c r="E19" s="73"/>
    </row>
    <row r="20" spans="1:5" x14ac:dyDescent="0.25">
      <c r="A20" s="54" t="str">
        <f ca="1">PROPER(TEXT($A$19+1,"jj-mmmm"))</f>
        <v>12-Août</v>
      </c>
      <c r="B20" s="55"/>
      <c r="C20" s="56"/>
      <c r="D20" s="57"/>
      <c r="E20" s="73"/>
    </row>
    <row r="21" spans="1:5" x14ac:dyDescent="0.25">
      <c r="A21" s="54" t="str">
        <f ca="1">PROPER(TEXT($A$20+1,"jj-mmmm"))</f>
        <v>13-Août</v>
      </c>
      <c r="B21" s="55"/>
      <c r="C21" s="56"/>
      <c r="D21" s="57"/>
      <c r="E21" s="73"/>
    </row>
    <row r="22" spans="1:5" x14ac:dyDescent="0.25">
      <c r="A22" s="54" t="str">
        <f ca="1">PROPER(TEXT($A$21+1,"jj-mmmm"))</f>
        <v>14-Août</v>
      </c>
      <c r="B22" s="58"/>
      <c r="C22" s="56"/>
      <c r="D22" s="57"/>
      <c r="E22" s="73"/>
    </row>
    <row r="23" spans="1:5" x14ac:dyDescent="0.25">
      <c r="A23" s="54" t="str">
        <f ca="1">PROPER(TEXT($A$22+1,"jj-mmmm"))</f>
        <v>15-Août</v>
      </c>
      <c r="B23" s="55"/>
      <c r="C23" s="56"/>
      <c r="D23" s="57"/>
      <c r="E23" s="73"/>
    </row>
    <row r="24" spans="1:5" x14ac:dyDescent="0.25">
      <c r="A24" s="54" t="str">
        <f ca="1">PROPER(TEXT($A$23+1,"jj-mmmm"))</f>
        <v>16-Août</v>
      </c>
      <c r="B24" s="55"/>
      <c r="C24" s="56"/>
      <c r="D24" s="57"/>
      <c r="E24" s="73"/>
    </row>
    <row r="25" spans="1:5" x14ac:dyDescent="0.25">
      <c r="A25" s="54" t="str">
        <f ca="1">PROPER(TEXT($A$24+1,"jj-mmmm"))</f>
        <v>17-Août</v>
      </c>
      <c r="B25" s="55"/>
      <c r="C25" s="56"/>
      <c r="D25" s="57"/>
      <c r="E25" s="73"/>
    </row>
    <row r="26" spans="1:5" x14ac:dyDescent="0.25">
      <c r="A26" s="54" t="str">
        <f ca="1">PROPER(TEXT($A$25+1,"jj-mmmm"))</f>
        <v>18-Août</v>
      </c>
      <c r="B26" s="55"/>
      <c r="C26" s="56"/>
      <c r="D26" s="57"/>
      <c r="E26" s="73"/>
    </row>
    <row r="27" spans="1:5" x14ac:dyDescent="0.25">
      <c r="A27" s="54" t="str">
        <f ca="1">PROPER(TEXT($A$26+1,"jj-mmmm"))</f>
        <v>19-Août</v>
      </c>
      <c r="B27" s="58"/>
      <c r="C27" s="56"/>
      <c r="D27" s="57"/>
      <c r="E27" s="73"/>
    </row>
    <row r="28" spans="1:5" x14ac:dyDescent="0.25">
      <c r="A28" s="54" t="str">
        <f ca="1">PROPER(TEXT($A$27+1,"jj-mmmm"))</f>
        <v>20-Août</v>
      </c>
      <c r="B28" s="55"/>
      <c r="C28" s="56"/>
      <c r="D28" s="57"/>
      <c r="E28" s="73"/>
    </row>
    <row r="29" spans="1:5" x14ac:dyDescent="0.25">
      <c r="A29" s="54" t="str">
        <f ca="1">PROPER(TEXT($A$28+1,"jj-mmmm"))</f>
        <v>21-Août</v>
      </c>
      <c r="B29" s="55"/>
      <c r="C29" s="56"/>
      <c r="D29" s="57"/>
      <c r="E29" s="73"/>
    </row>
    <row r="30" spans="1:5" x14ac:dyDescent="0.25">
      <c r="A30" s="54" t="str">
        <f ca="1">PROPER(TEXT($A$29+1,"jj-mmmm"))</f>
        <v>22-Août</v>
      </c>
      <c r="B30" s="55"/>
      <c r="C30" s="56"/>
      <c r="D30" s="57"/>
      <c r="E30" s="73"/>
    </row>
    <row r="31" spans="1:5" x14ac:dyDescent="0.25">
      <c r="A31" s="54" t="str">
        <f ca="1">PROPER(TEXT($A$30+1,"jj-mmmm"))</f>
        <v>23-Août</v>
      </c>
      <c r="B31" s="55"/>
      <c r="C31" s="56"/>
      <c r="D31" s="57"/>
      <c r="E31" s="73"/>
    </row>
    <row r="32" spans="1:5" x14ac:dyDescent="0.25">
      <c r="A32" s="54" t="str">
        <f ca="1">PROPER(TEXT($A$31+1,"jj-mmmm"))</f>
        <v>24-Août</v>
      </c>
      <c r="B32" s="55"/>
      <c r="C32" s="56"/>
      <c r="D32" s="57"/>
      <c r="E32" s="73"/>
    </row>
    <row r="33" spans="1:5" x14ac:dyDescent="0.25">
      <c r="A33" s="54" t="str">
        <f ca="1">PROPER(TEXT($A$32+1,"jj-mmmm"))</f>
        <v>25-Août</v>
      </c>
      <c r="B33" s="55"/>
      <c r="C33" s="56"/>
      <c r="D33" s="57"/>
      <c r="E33" s="73"/>
    </row>
    <row r="34" spans="1:5" x14ac:dyDescent="0.25">
      <c r="A34" s="54" t="str">
        <f ca="1">PROPER(TEXT($A$33+1,"jj-mmmm"))</f>
        <v>26-Août</v>
      </c>
      <c r="B34" s="55"/>
      <c r="C34" s="56"/>
      <c r="D34" s="57"/>
      <c r="E34" s="73"/>
    </row>
    <row r="35" spans="1:5" x14ac:dyDescent="0.25">
      <c r="A35" s="54" t="str">
        <f ca="1">PROPER(TEXT($A$34+1,"jj-mmmm"))</f>
        <v>27-Août</v>
      </c>
      <c r="B35" s="55"/>
      <c r="C35" s="56"/>
      <c r="D35" s="57"/>
      <c r="E35" s="73"/>
    </row>
    <row r="36" spans="1:5" x14ac:dyDescent="0.25">
      <c r="A36" s="54" t="str">
        <f ca="1">PROPER(TEXT($A$35+1,"jj-mmmm"))</f>
        <v>28-Août</v>
      </c>
      <c r="B36" s="55"/>
      <c r="C36" s="56"/>
      <c r="D36" s="57"/>
      <c r="E36" s="73"/>
    </row>
    <row r="37" spans="1:5" x14ac:dyDescent="0.25">
      <c r="A37" s="54" t="str">
        <f ca="1">PROPER(TEXT(IF($A$36="","",IF(MONTH($A$36+1)&lt;&gt;MONTH($A$36),"",$A$36+1)),"jj-mmmm"))</f>
        <v>29-Août</v>
      </c>
      <c r="B37" s="55"/>
      <c r="C37" s="56"/>
      <c r="D37" s="57"/>
      <c r="E37" s="73"/>
    </row>
    <row r="38" spans="1:5" x14ac:dyDescent="0.25">
      <c r="A38" s="54" t="str">
        <f ca="1">PROPER(TEXT(IF($A$37="","",IF(MONTH($A$37+1)&lt;&gt;MONTH($A$37),"",$A$37+1)),"jj-mmmm"))</f>
        <v>30-Août</v>
      </c>
      <c r="B38" s="55"/>
      <c r="C38" s="56"/>
      <c r="D38" s="57"/>
      <c r="E38" s="73"/>
    </row>
    <row r="39" spans="1:5" x14ac:dyDescent="0.25">
      <c r="A39" s="54" t="str">
        <f ca="1">PROPER(TEXT(IF($A$38="","",IF(MONTH($A$38+1)&lt;&gt;MONTH($A$38),"",$A$38+1)),"jj-mmmm"))</f>
        <v>31-Août</v>
      </c>
      <c r="B39" s="59"/>
      <c r="C39" s="60"/>
      <c r="D39" s="57"/>
      <c r="E39" s="74"/>
    </row>
    <row r="40" spans="1:5" ht="22.5" customHeight="1" thickBot="1" x14ac:dyDescent="0.3">
      <c r="A40" s="61" t="str">
        <f ca="1">MID(CELL("filename",A1),FIND("]",CELL("filename",A1))+1,LEN(CELL("filename",A1))-FIND("]",CELL("filename",A1)))</f>
        <v>Août-2016</v>
      </c>
      <c r="B40" s="62"/>
      <c r="C40" s="63"/>
      <c r="D40" s="64"/>
      <c r="E40" s="65"/>
    </row>
  </sheetData>
  <mergeCells count="4">
    <mergeCell ref="B2:D2"/>
    <mergeCell ref="C4:C5"/>
    <mergeCell ref="D4:D5"/>
    <mergeCell ref="B4:B5"/>
  </mergeCells>
  <dataValidations count="2">
    <dataValidation type="list" allowBlank="1" showInputMessage="1" showErrorMessage="1" sqref="C9:C39">
      <formula1>FOURNISSEUR</formula1>
    </dataValidation>
    <dataValidation type="list" allowBlank="1" showInputMessage="1" showErrorMessage="1" sqref="D9:D39">
      <formula1>OFFSET(TYPE,1,MATCH(C9,FOURNISSEUR,0)-1,COUNTA(OFFSET(TYPE,,MATCH(C9,FOURNISSEUR,0)-1))-1)</formula1>
    </dataValidation>
  </dataValidations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Total Général</vt:lpstr>
      <vt:lpstr>Total - Mois</vt:lpstr>
      <vt:lpstr>Données</vt:lpstr>
      <vt:lpstr>Août-2016</vt:lpstr>
      <vt:lpstr>DESIGNATION</vt:lpstr>
      <vt:lpstr>PU</vt:lpstr>
      <vt:lpstr>TYPE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2016-07-10T18:47:17Z</cp:lastPrinted>
  <dcterms:created xsi:type="dcterms:W3CDTF">2014-08-27T13:08:32Z</dcterms:created>
  <dcterms:modified xsi:type="dcterms:W3CDTF">2016-11-11T15:24:28Z</dcterms:modified>
</cp:coreProperties>
</file>