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526"/>
  <workbookPr autoCompressPictures="0"/>
  <bookViews>
    <workbookView xWindow="0" yWindow="0" windowWidth="25600" windowHeight="15020"/>
  </bookViews>
  <sheets>
    <sheet name="Feuil1" sheetId="1" r:id="rId1"/>
    <sheet name="Feuil2" sheetId="2" r:id="rId2"/>
    <sheet name="Feuil3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5" i="1" l="1"/>
  <c r="D5" i="1"/>
  <c r="D10" i="1"/>
  <c r="D6" i="1"/>
  <c r="D7" i="1"/>
  <c r="D8" i="1"/>
  <c r="D9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D24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C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5" i="1"/>
  <c r="J5" i="1"/>
  <c r="C24" i="1"/>
  <c r="F24" i="1"/>
  <c r="G24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G7" i="1"/>
  <c r="J7" i="1"/>
  <c r="G8" i="1"/>
  <c r="J8" i="1"/>
  <c r="G9" i="1"/>
  <c r="J9" i="1"/>
  <c r="G10" i="1"/>
  <c r="J10" i="1"/>
  <c r="G11" i="1"/>
  <c r="J11" i="1"/>
  <c r="G12" i="1"/>
  <c r="J12" i="1"/>
  <c r="G13" i="1"/>
  <c r="J13" i="1"/>
  <c r="G14" i="1"/>
  <c r="J14" i="1"/>
  <c r="G15" i="1"/>
  <c r="J15" i="1"/>
  <c r="G16" i="1"/>
  <c r="J16" i="1"/>
  <c r="G17" i="1"/>
  <c r="J17" i="1"/>
  <c r="G18" i="1"/>
  <c r="J18" i="1"/>
  <c r="G19" i="1"/>
  <c r="J19" i="1"/>
  <c r="G20" i="1"/>
  <c r="J20" i="1"/>
  <c r="G21" i="1"/>
  <c r="J21" i="1"/>
  <c r="G22" i="1"/>
  <c r="J22" i="1"/>
  <c r="G23" i="1"/>
  <c r="J23" i="1"/>
  <c r="J24" i="1"/>
  <c r="F6" i="1"/>
  <c r="G6" i="1"/>
  <c r="J6" i="1"/>
  <c r="F5" i="1"/>
  <c r="G5" i="1"/>
</calcChain>
</file>

<file path=xl/sharedStrings.xml><?xml version="1.0" encoding="utf-8"?>
<sst xmlns="http://schemas.openxmlformats.org/spreadsheetml/2006/main" count="82" uniqueCount="76">
  <si>
    <t>3S</t>
  </si>
  <si>
    <t>Prodains</t>
  </si>
  <si>
    <t>TC9</t>
  </si>
  <si>
    <t>Ardent</t>
  </si>
  <si>
    <t>TC6</t>
  </si>
  <si>
    <t>Super</t>
  </si>
  <si>
    <t>TSD6</t>
  </si>
  <si>
    <t>Brochaux</t>
  </si>
  <si>
    <t>Chaux-Fleurie</t>
  </si>
  <si>
    <t>Fornet</t>
  </si>
  <si>
    <t>Grandes Combes</t>
  </si>
  <si>
    <t>Proclou</t>
  </si>
  <si>
    <t>Prolays</t>
  </si>
  <si>
    <t>Séraussaix</t>
  </si>
  <si>
    <t>Stade</t>
  </si>
  <si>
    <t>Tour</t>
  </si>
  <si>
    <t>TSD4</t>
  </si>
  <si>
    <t>Choucas</t>
  </si>
  <si>
    <t>Lac Intrêts</t>
  </si>
  <si>
    <t>Lindarets</t>
  </si>
  <si>
    <t>Mossettes</t>
  </si>
  <si>
    <t>Zore</t>
  </si>
  <si>
    <t>TSF3</t>
  </si>
  <si>
    <t>Cuboré</t>
  </si>
  <si>
    <t>Léchère</t>
  </si>
  <si>
    <t>Plateau</t>
  </si>
  <si>
    <t>Minimum</t>
  </si>
  <si>
    <t>Temps</t>
  </si>
  <si>
    <t>Intermediaire</t>
  </si>
  <si>
    <t>Maximum</t>
  </si>
  <si>
    <t xml:space="preserve">Vitesse </t>
  </si>
  <si>
    <t xml:space="preserve">Longueur ligne </t>
  </si>
  <si>
    <t>Temps (s)</t>
  </si>
  <si>
    <t>Vitesse (m/s)</t>
  </si>
  <si>
    <t>Temps (mins)</t>
  </si>
  <si>
    <t>7mins28</t>
  </si>
  <si>
    <t>8min7s</t>
  </si>
  <si>
    <t>5min33s</t>
  </si>
  <si>
    <t>5min56</t>
  </si>
  <si>
    <t>7min48s</t>
  </si>
  <si>
    <t>10min51s</t>
  </si>
  <si>
    <t>11min49s</t>
  </si>
  <si>
    <t>9min44s</t>
  </si>
  <si>
    <t>8min56s</t>
  </si>
  <si>
    <t>7min12s</t>
  </si>
  <si>
    <t>5min8s</t>
  </si>
  <si>
    <t>5min36s</t>
  </si>
  <si>
    <t>8min1s</t>
  </si>
  <si>
    <t>11min18s</t>
  </si>
  <si>
    <t>9min1s</t>
  </si>
  <si>
    <t>15min50s</t>
  </si>
  <si>
    <t>8min39s</t>
  </si>
  <si>
    <t>13m57s</t>
  </si>
  <si>
    <t>14min54s</t>
  </si>
  <si>
    <t>12min2s</t>
  </si>
  <si>
    <t>3min44s</t>
  </si>
  <si>
    <t>4min3s</t>
  </si>
  <si>
    <t>4min46s</t>
  </si>
  <si>
    <t>2min58s</t>
  </si>
  <si>
    <t>3min56s</t>
  </si>
  <si>
    <t>5min25s</t>
  </si>
  <si>
    <t>5min54s</t>
  </si>
  <si>
    <t>4min52s</t>
  </si>
  <si>
    <t>7min28s</t>
  </si>
  <si>
    <t>3min8s</t>
  </si>
  <si>
    <t>2min34s</t>
  </si>
  <si>
    <t>2min48s</t>
  </si>
  <si>
    <t>4min</t>
  </si>
  <si>
    <t>5min39s</t>
  </si>
  <si>
    <t>4min30s</t>
  </si>
  <si>
    <t>7min55s</t>
  </si>
  <si>
    <t>4min39s</t>
  </si>
  <si>
    <t>6min58s</t>
  </si>
  <si>
    <t>7min27s</t>
  </si>
  <si>
    <t>6min1s</t>
  </si>
  <si>
    <t>Calcule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</si>
</sst>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name val="Calibri"/>
      <scheme val="minor"/>
    </font>
    <font>
      <sz val="11"/>
      <color rgb="FF000000"/>
      <name val="Calibri"/>
      <family val="2"/>
      <scheme val="minor"/>
    </font>
    <font>
      <b/>
      <sz val="1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wrapText="1"/>
    </xf>
    <xf numFmtId="0" fontId="0" fillId="0" borderId="6" xfId="0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vertical="center"/>
    </xf>
    <xf numFmtId="0" fontId="3" fillId="2" borderId="0" xfId="0" applyFont="1" applyFill="1"/>
    <xf numFmtId="0" fontId="3" fillId="0" borderId="4" xfId="0" applyFont="1" applyBorder="1" applyAlignment="1">
      <alignment horizontal="center"/>
    </xf>
    <xf numFmtId="0" fontId="3" fillId="0" borderId="5" xfId="0" applyFont="1" applyBorder="1"/>
    <xf numFmtId="0" fontId="3" fillId="0" borderId="6" xfId="0" applyFont="1" applyBorder="1" applyAlignment="1">
      <alignment vertical="center"/>
    </xf>
    <xf numFmtId="0" fontId="3" fillId="0" borderId="5" xfId="0" applyFont="1" applyBorder="1" applyAlignment="1">
      <alignment horizont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2" fontId="3" fillId="0" borderId="4" xfId="0" applyNumberFormat="1" applyFont="1" applyBorder="1" applyAlignment="1">
      <alignment vertical="center"/>
    </xf>
    <xf numFmtId="2" fontId="3" fillId="0" borderId="5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2" fontId="3" fillId="0" borderId="5" xfId="0" applyNumberFormat="1" applyFont="1" applyBorder="1"/>
    <xf numFmtId="0" fontId="3" fillId="0" borderId="6" xfId="0" applyFont="1" applyBorder="1" applyAlignment="1">
      <alignment horizont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2" fontId="3" fillId="0" borderId="4" xfId="0" applyNumberFormat="1" applyFont="1" applyBorder="1" applyAlignment="1">
      <alignment horizontal="center"/>
    </xf>
    <xf numFmtId="0" fontId="0" fillId="0" borderId="0" xfId="0" applyFill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4" fillId="0" borderId="0" xfId="0" applyFont="1"/>
    <xf numFmtId="0" fontId="5" fillId="0" borderId="1" xfId="0" applyFont="1" applyBorder="1" applyAlignment="1">
      <alignment vertical="center" wrapText="1"/>
    </xf>
    <xf numFmtId="3" fontId="3" fillId="0" borderId="6" xfId="0" applyNumberFormat="1" applyFont="1" applyBorder="1" applyAlignment="1">
      <alignment vertical="center"/>
    </xf>
    <xf numFmtId="1" fontId="3" fillId="0" borderId="5" xfId="0" applyNumberFormat="1" applyFont="1" applyBorder="1" applyAlignment="1">
      <alignment vertical="center"/>
    </xf>
    <xf numFmtId="0" fontId="3" fillId="0" borderId="6" xfId="0" applyNumberFormat="1" applyFont="1" applyBorder="1" applyAlignment="1">
      <alignment vertical="center"/>
    </xf>
  </cellXfs>
  <cellStyles count="2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Normal" xfId="0" builtinId="0"/>
  </cellStyles>
  <dxfs count="41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alignment horizontal="general" vertical="bottom" textRotation="0" wrapText="1" indent="0" justifyLastLine="0" shrinkToFit="0" readingOrder="0"/>
    </dxf>
    <dxf>
      <border diagonalUp="0" diagonalDown="0" outline="0">
        <left style="hair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border diagonalUp="0" diagonalDown="0" outline="0"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diagonalUp="0" diagonalDown="0" outline="0">
        <left style="hair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 outline="0"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diagonalUp="0" diagonalDown="0" outline="0"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hair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hair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hair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hair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hair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hair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hair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1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ables/table1.xml><?xml version="1.0" encoding="utf-8"?>
<table xmlns="http://schemas.openxmlformats.org/spreadsheetml/2006/main" id="1" name="Table1" displayName="Table1" ref="A4:N24" headerRowCount="0" headerRowDxfId="40" dataDxfId="39" totalsRowDxfId="38">
  <tableColumns count="14">
    <tableColumn id="1" name="Colonne1" totalsRowLabel="Total" dataDxfId="37" totalsRowDxfId="36"/>
    <tableColumn id="2" name="Colonne2" dataDxfId="35" totalsRowDxfId="34"/>
    <tableColumn id="3" name="Colonne3" headerRowDxfId="33" dataDxfId="32" totalsRowDxfId="31"/>
    <tableColumn id="4" name="Colonne4" headerRowDxfId="30" dataDxfId="29" totalsRowDxfId="28"/>
    <tableColumn id="22" name="Colonne12" headerRowDxfId="27" dataDxfId="26" totalsRowDxfId="25"/>
    <tableColumn id="5" name="Colonne5" headerRowDxfId="24" dataDxfId="23" totalsRowDxfId="22"/>
    <tableColumn id="6" name="Colonne6" headerRowDxfId="21" dataDxfId="20" totalsRowDxfId="19"/>
    <tableColumn id="23" name="Colonne13" headerRowDxfId="18" dataDxfId="17" totalsRowDxfId="16"/>
    <tableColumn id="7" name="Colonne7" headerRowDxfId="15" dataDxfId="14" totalsRowDxfId="13"/>
    <tableColumn id="8" name="Colonne8" headerRowDxfId="12" dataDxfId="11" totalsRowDxfId="10"/>
    <tableColumn id="24" name="Colonne14" headerRowDxfId="9" dataDxfId="8" totalsRowDxfId="7"/>
    <tableColumn id="9" name="Colonne9" headerRowDxfId="6" dataDxfId="5" totalsRowDxfId="4"/>
    <tableColumn id="10" name="Colonne10" headerRowDxfId="3" dataDxfId="2"/>
    <tableColumn id="11" name="Colonne11" totalsRowFunction="count" headerRowDxfId="1" dataDxfId="0"/>
  </tableColumns>
  <tableStyleInfo name="TableStyleLight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3:O79"/>
  <sheetViews>
    <sheetView tabSelected="1" workbookViewId="0">
      <selection activeCell="E5" sqref="E5"/>
    </sheetView>
  </sheetViews>
  <sheetFormatPr baseColWidth="10" defaultRowHeight="14" x14ac:dyDescent="0"/>
  <cols>
    <col min="2" max="2" width="15.5" customWidth="1"/>
    <col min="3" max="3" width="14.6640625" customWidth="1"/>
    <col min="4" max="4" width="10.6640625" customWidth="1"/>
    <col min="5" max="5" width="17.83203125" customWidth="1"/>
    <col min="6" max="6" width="11.1640625" customWidth="1"/>
    <col min="7" max="7" width="10.83203125" customWidth="1"/>
    <col min="8" max="8" width="13.5" customWidth="1"/>
    <col min="9" max="10" width="10.83203125" customWidth="1"/>
    <col min="11" max="11" width="13.5" customWidth="1"/>
    <col min="12" max="12" width="24.83203125" style="1" customWidth="1"/>
    <col min="13" max="13" width="11.83203125" customWidth="1"/>
    <col min="14" max="14" width="14.1640625" customWidth="1"/>
  </cols>
  <sheetData>
    <row r="3" spans="1:15">
      <c r="C3" s="24" t="s">
        <v>26</v>
      </c>
      <c r="D3" s="25"/>
      <c r="E3" s="2"/>
      <c r="F3" s="24" t="s">
        <v>28</v>
      </c>
      <c r="G3" s="25"/>
      <c r="H3" s="2"/>
      <c r="I3" s="24" t="s">
        <v>29</v>
      </c>
      <c r="J3" s="25"/>
      <c r="K3" s="2"/>
      <c r="L3" s="24" t="s">
        <v>75</v>
      </c>
      <c r="M3" s="25"/>
      <c r="N3" s="24"/>
      <c r="O3" s="25"/>
    </row>
    <row r="4" spans="1:15">
      <c r="A4" s="5"/>
      <c r="B4" s="5"/>
      <c r="C4" s="6" t="s">
        <v>33</v>
      </c>
      <c r="D4" s="7" t="s">
        <v>32</v>
      </c>
      <c r="E4" s="8" t="s">
        <v>34</v>
      </c>
      <c r="F4" s="6" t="s">
        <v>33</v>
      </c>
      <c r="G4" s="7" t="s">
        <v>32</v>
      </c>
      <c r="H4" s="8" t="s">
        <v>34</v>
      </c>
      <c r="I4" s="6" t="s">
        <v>33</v>
      </c>
      <c r="J4" s="7" t="s">
        <v>32</v>
      </c>
      <c r="K4" s="8" t="s">
        <v>34</v>
      </c>
      <c r="L4" s="6" t="s">
        <v>30</v>
      </c>
      <c r="M4" s="9" t="s">
        <v>27</v>
      </c>
      <c r="N4" s="6" t="s">
        <v>31</v>
      </c>
      <c r="O4" s="3"/>
    </row>
    <row r="5" spans="1:15">
      <c r="A5" s="10" t="s">
        <v>0</v>
      </c>
      <c r="B5" s="11" t="s">
        <v>1</v>
      </c>
      <c r="C5" s="12">
        <f>Table1[[#This Row],[Colonne7]]*0.35</f>
        <v>2.4499999999999997</v>
      </c>
      <c r="D5" s="29">
        <f>Table1[[#This Row],[Colonne11]]/Table1[[#This Row],[Colonne3]]</f>
        <v>641.26530612244903</v>
      </c>
      <c r="E5" s="30" t="str">
        <f>INT(MOD(Table1[[#This Row],[Colonne4]],86400)/3600)&amp;"h"&amp;INT(MOD(Table1[[#This Row],[Colonne4]],3600)/60)&amp;"mn"&amp;MOD(Table1[[#This Row],[Colonne4]],60)&amp;"s"</f>
        <v>0h10mn41,265306122449s</v>
      </c>
      <c r="F5" s="12">
        <f>Table1[[#This Row],[Colonne7]]*0.5</f>
        <v>3.5</v>
      </c>
      <c r="G5" s="13">
        <f>Table1[[#This Row],[Colonne11]]/Table1[[#This Row],[Colonne5]]</f>
        <v>448.88571428571424</v>
      </c>
      <c r="H5" s="14" t="s">
        <v>35</v>
      </c>
      <c r="I5" s="15">
        <v>7</v>
      </c>
      <c r="J5" s="16">
        <f>Table1[[#This Row],[Colonne11]]/Table1[[#This Row],[Colonne7]]</f>
        <v>224.44285714285712</v>
      </c>
      <c r="K5" s="17" t="s">
        <v>55</v>
      </c>
      <c r="L5" s="18">
        <f>Table1[[#This Row],[Colonne11]]/Table1[[#This Row],[Colonne10]]</f>
        <v>1571.1</v>
      </c>
      <c r="M5" s="19">
        <v>1</v>
      </c>
      <c r="N5" s="20">
        <v>1571.1</v>
      </c>
      <c r="O5" s="4"/>
    </row>
    <row r="6" spans="1:15">
      <c r="A6" s="21" t="s">
        <v>2</v>
      </c>
      <c r="B6" s="11" t="s">
        <v>3</v>
      </c>
      <c r="C6" s="12">
        <f>Table1[[#This Row],[Colonne7]]*0.35</f>
        <v>2.0999999999999996</v>
      </c>
      <c r="D6" s="29">
        <f>Table1[[#This Row],[Colonne11]]/Table1[[#This Row],[Colonne3]]</f>
        <v>696.19047619047626</v>
      </c>
      <c r="E6" s="28" t="str">
        <f>INT(MOD(Table1[[#This Row],[Colonne4]],86400)/3600)&amp;"h"&amp;INT(MOD(Table1[[#This Row],[Colonne4]],3600)/60)&amp;"mn"&amp;MOD(Table1[[#This Row],[Colonne4]],60)&amp;"s"</f>
        <v>0h11mn36,1904761904763s</v>
      </c>
      <c r="F6" s="12">
        <f>Table1[[#This Row],[Colonne7]]*0.5</f>
        <v>3</v>
      </c>
      <c r="G6" s="13">
        <f>Table1[[#This Row],[Colonne11]]/Table1[[#This Row],[Colonne5]]</f>
        <v>487.33333333333331</v>
      </c>
      <c r="H6" s="14" t="s">
        <v>36</v>
      </c>
      <c r="I6" s="15">
        <v>6</v>
      </c>
      <c r="J6" s="16">
        <f>Table1[[#This Row],[Colonne11]]/Table1[[#This Row],[Colonne7]]</f>
        <v>243.66666666666666</v>
      </c>
      <c r="K6" s="17" t="s">
        <v>56</v>
      </c>
      <c r="L6" s="18">
        <f>Table1[[#This Row],[Colonne11]]/Table1[[#This Row],[Colonne10]]</f>
        <v>1462</v>
      </c>
      <c r="M6" s="19">
        <v>1</v>
      </c>
      <c r="N6" s="20">
        <v>1462</v>
      </c>
      <c r="O6" s="4"/>
    </row>
    <row r="7" spans="1:15">
      <c r="A7" s="21" t="s">
        <v>4</v>
      </c>
      <c r="B7" s="11" t="s">
        <v>5</v>
      </c>
      <c r="C7" s="12">
        <f>Table1[[#This Row],[Colonne7]]*0.35</f>
        <v>1.75</v>
      </c>
      <c r="D7" s="29">
        <f>Table1[[#This Row],[Colonne11]]/Table1[[#This Row],[Colonne3]]</f>
        <v>819.42857142857144</v>
      </c>
      <c r="E7" s="28" t="str">
        <f>INT(MOD(Table1[[#This Row],[Colonne4]],86400)/3600)&amp;"h"&amp;INT(MOD(Table1[[#This Row],[Colonne4]],3600)/60)&amp;"mn"&amp;MOD(Table1[[#This Row],[Colonne4]],60)&amp;"s"</f>
        <v>0h13mn39,4285714285714s</v>
      </c>
      <c r="F7" s="12">
        <f>Table1[[#This Row],[Colonne7]]*0.5</f>
        <v>2.5</v>
      </c>
      <c r="G7" s="13">
        <f>Table1[[#This Row],[Colonne11]]/Table1[[#This Row],[Colonne5]]</f>
        <v>573.6</v>
      </c>
      <c r="H7" s="14" t="s">
        <v>37</v>
      </c>
      <c r="I7" s="15">
        <v>5</v>
      </c>
      <c r="J7" s="16">
        <f>Table1[[#This Row],[Colonne11]]/Table1[[#This Row],[Colonne7]]</f>
        <v>286.8</v>
      </c>
      <c r="K7" s="17" t="s">
        <v>57</v>
      </c>
      <c r="L7" s="18">
        <f>Table1[[#This Row],[Colonne11]]/Table1[[#This Row],[Colonne10]]</f>
        <v>1434</v>
      </c>
      <c r="M7" s="19">
        <v>1</v>
      </c>
      <c r="N7" s="20">
        <v>1434</v>
      </c>
      <c r="O7" s="4"/>
    </row>
    <row r="8" spans="1:15">
      <c r="A8" s="21" t="s">
        <v>6</v>
      </c>
      <c r="B8" s="11" t="s">
        <v>7</v>
      </c>
      <c r="C8" s="12">
        <f>Table1[[#This Row],[Colonne7]]*0.35</f>
        <v>1.9249999999999998</v>
      </c>
      <c r="D8" s="29">
        <f>Table1[[#This Row],[Colonne11]]/Table1[[#This Row],[Colonne3]]</f>
        <v>508.57142857142861</v>
      </c>
      <c r="E8" s="28" t="str">
        <f>INT(MOD(Table1[[#This Row],[Colonne4]],86400)/3600)&amp;"h"&amp;INT(MOD(Table1[[#This Row],[Colonne4]],3600)/60)&amp;"mn"&amp;MOD(Table1[[#This Row],[Colonne4]],60)&amp;"s"</f>
        <v>0h8mn28,5714285714286s</v>
      </c>
      <c r="F8" s="12">
        <f>Table1[[#This Row],[Colonne7]]*0.5</f>
        <v>2.75</v>
      </c>
      <c r="G8" s="13">
        <f>Table1[[#This Row],[Colonne11]]/Table1[[#This Row],[Colonne5]]</f>
        <v>356</v>
      </c>
      <c r="H8" s="14" t="s">
        <v>38</v>
      </c>
      <c r="I8" s="22">
        <v>5.5</v>
      </c>
      <c r="J8" s="16">
        <f>Table1[[#This Row],[Colonne11]]/Table1[[#This Row],[Colonne7]]</f>
        <v>178</v>
      </c>
      <c r="K8" s="17" t="s">
        <v>58</v>
      </c>
      <c r="L8" s="18">
        <f>Table1[[#This Row],[Colonne11]]/Table1[[#This Row],[Colonne10]]</f>
        <v>979</v>
      </c>
      <c r="M8" s="19">
        <v>1</v>
      </c>
      <c r="N8" s="6">
        <v>979</v>
      </c>
      <c r="O8" s="3"/>
    </row>
    <row r="9" spans="1:15">
      <c r="A9" s="21"/>
      <c r="B9" s="11" t="s">
        <v>8</v>
      </c>
      <c r="C9" s="12">
        <f>Table1[[#This Row],[Colonne7]]*0.35</f>
        <v>1.7150000000000001</v>
      </c>
      <c r="D9" s="29">
        <f>Table1[[#This Row],[Colonne11]]/Table1[[#This Row],[Colonne3]]</f>
        <v>669.38775510204084</v>
      </c>
      <c r="E9" s="28" t="str">
        <f>INT(MOD(Table1[[#This Row],[Colonne4]],86400)/3600)&amp;"h"&amp;INT(MOD(Table1[[#This Row],[Colonne4]],3600)/60)&amp;"mn"&amp;MOD(Table1[[#This Row],[Colonne4]],60)&amp;"s"</f>
        <v>0h11mn9,38775510204084s</v>
      </c>
      <c r="F9" s="12">
        <f>Table1[[#This Row],[Colonne7]]*0.5</f>
        <v>2.4500000000000002</v>
      </c>
      <c r="G9" s="13">
        <f>Table1[[#This Row],[Colonne11]]/Table1[[#This Row],[Colonne5]]</f>
        <v>468.57142857142856</v>
      </c>
      <c r="H9" s="14" t="s">
        <v>39</v>
      </c>
      <c r="I9" s="22">
        <v>4.9000000000000004</v>
      </c>
      <c r="J9" s="16">
        <f>Table1[[#This Row],[Colonne11]]/Table1[[#This Row],[Colonne7]]</f>
        <v>234.28571428571428</v>
      </c>
      <c r="K9" s="17" t="s">
        <v>59</v>
      </c>
      <c r="L9" s="18">
        <f>Table1[[#This Row],[Colonne11]]/Table1[[#This Row],[Colonne10]]</f>
        <v>1148</v>
      </c>
      <c r="M9" s="19">
        <v>1</v>
      </c>
      <c r="N9" s="6">
        <v>1148</v>
      </c>
      <c r="O9" s="3"/>
    </row>
    <row r="10" spans="1:15" ht="15.75" customHeight="1">
      <c r="A10" s="21"/>
      <c r="B10" s="11" t="s">
        <v>9</v>
      </c>
      <c r="C10" s="12">
        <f>Table1[[#This Row],[Colonne7]]*0.35</f>
        <v>1.75</v>
      </c>
      <c r="D10" s="29">
        <f>Table1[[#This Row],[Colonne11]]/Table1[[#This Row],[Colonne3]]</f>
        <v>930.85714285714289</v>
      </c>
      <c r="E10" s="28" t="str">
        <f>INT(MOD(Table1[[#This Row],[Colonne4]],86400)/3600)&amp;"h"&amp;INT(MOD(Table1[[#This Row],[Colonne4]],3600)/60)&amp;"mn"&amp;MOD(Table1[[#This Row],[Colonne4]],60)&amp;"s"</f>
        <v>0h15mn30,8571428571429s</v>
      </c>
      <c r="F10" s="12">
        <f>Table1[[#This Row],[Colonne7]]*0.5</f>
        <v>2.5</v>
      </c>
      <c r="G10" s="13">
        <f>Table1[[#This Row],[Colonne11]]/Table1[[#This Row],[Colonne5]]</f>
        <v>651.6</v>
      </c>
      <c r="H10" s="14" t="s">
        <v>40</v>
      </c>
      <c r="I10" s="22">
        <v>5</v>
      </c>
      <c r="J10" s="16">
        <f>Table1[[#This Row],[Colonne11]]/Table1[[#This Row],[Colonne7]]</f>
        <v>325.8</v>
      </c>
      <c r="K10" s="17" t="s">
        <v>60</v>
      </c>
      <c r="L10" s="18">
        <f>Table1[[#This Row],[Colonne11]]/Table1[[#This Row],[Colonne10]]</f>
        <v>1629</v>
      </c>
      <c r="M10" s="19">
        <v>1</v>
      </c>
      <c r="N10" s="6">
        <v>1629</v>
      </c>
      <c r="O10" s="3"/>
    </row>
    <row r="11" spans="1:15">
      <c r="A11" s="21"/>
      <c r="B11" s="11" t="s">
        <v>10</v>
      </c>
      <c r="C11" s="12">
        <f>Table1[[#This Row],[Colonne7]]*0.35</f>
        <v>1.9249999999999998</v>
      </c>
      <c r="D11" s="29">
        <f>Table1[[#This Row],[Colonne11]]/Table1[[#This Row],[Colonne3]]</f>
        <v>1012.987012987013</v>
      </c>
      <c r="E11" s="28" t="str">
        <f>INT(MOD(Table1[[#This Row],[Colonne4]],86400)/3600)&amp;"h"&amp;INT(MOD(Table1[[#This Row],[Colonne4]],3600)/60)&amp;"mn"&amp;MOD(Table1[[#This Row],[Colonne4]],60)&amp;"s"</f>
        <v>0h16mn52,987012987013s</v>
      </c>
      <c r="F11" s="12">
        <f>Table1[[#This Row],[Colonne7]]*0.5</f>
        <v>2.75</v>
      </c>
      <c r="G11" s="13">
        <f>Table1[[#This Row],[Colonne11]]/Table1[[#This Row],[Colonne5]]</f>
        <v>709.09090909090912</v>
      </c>
      <c r="H11" s="14" t="s">
        <v>41</v>
      </c>
      <c r="I11" s="22">
        <v>5.5</v>
      </c>
      <c r="J11" s="16">
        <f>Table1[[#This Row],[Colonne11]]/Table1[[#This Row],[Colonne7]]</f>
        <v>354.54545454545456</v>
      </c>
      <c r="K11" s="17" t="s">
        <v>61</v>
      </c>
      <c r="L11" s="18">
        <f>Table1[[#This Row],[Colonne11]]/Table1[[#This Row],[Colonne10]]</f>
        <v>1950</v>
      </c>
      <c r="M11" s="19">
        <v>1</v>
      </c>
      <c r="N11" s="6">
        <v>1950</v>
      </c>
      <c r="O11" s="3"/>
    </row>
    <row r="12" spans="1:15">
      <c r="A12" s="21"/>
      <c r="B12" s="11" t="s">
        <v>11</v>
      </c>
      <c r="C12" s="12">
        <f>Table1[[#This Row],[Colonne7]]*0.35</f>
        <v>1.9249999999999998</v>
      </c>
      <c r="D12" s="29">
        <f>Table1[[#This Row],[Colonne11]]/Table1[[#This Row],[Colonne3]]</f>
        <v>834.28571428571433</v>
      </c>
      <c r="E12" s="28" t="str">
        <f>INT(MOD(Table1[[#This Row],[Colonne4]],86400)/3600)&amp;"h"&amp;INT(MOD(Table1[[#This Row],[Colonne4]],3600)/60)&amp;"mn"&amp;MOD(Table1[[#This Row],[Colonne4]],60)&amp;"s"</f>
        <v>0h13mn54,2857142857143s</v>
      </c>
      <c r="F12" s="12">
        <f>Table1[[#This Row],[Colonne7]]*0.5</f>
        <v>2.75</v>
      </c>
      <c r="G12" s="13">
        <f>Table1[[#This Row],[Colonne11]]/Table1[[#This Row],[Colonne5]]</f>
        <v>584</v>
      </c>
      <c r="H12" s="14" t="s">
        <v>42</v>
      </c>
      <c r="I12" s="22">
        <v>5.5</v>
      </c>
      <c r="J12" s="16">
        <f>Table1[[#This Row],[Colonne11]]/Table1[[#This Row],[Colonne7]]</f>
        <v>292</v>
      </c>
      <c r="K12" s="17" t="s">
        <v>62</v>
      </c>
      <c r="L12" s="18">
        <f>Table1[[#This Row],[Colonne11]]/Table1[[#This Row],[Colonne10]]</f>
        <v>1606</v>
      </c>
      <c r="M12" s="19">
        <v>1</v>
      </c>
      <c r="N12" s="6">
        <v>1606</v>
      </c>
      <c r="O12" s="3"/>
    </row>
    <row r="13" spans="1:15">
      <c r="A13" s="21"/>
      <c r="B13" s="11" t="s">
        <v>12</v>
      </c>
      <c r="C13" s="12">
        <f>Table1[[#This Row],[Colonne7]]*0.35</f>
        <v>1.75</v>
      </c>
      <c r="D13" s="29">
        <f>Table1[[#This Row],[Colonne11]]/Table1[[#This Row],[Colonne3]]</f>
        <v>1108.5714285714287</v>
      </c>
      <c r="E13" s="28" t="str">
        <f>INT(MOD(Table1[[#This Row],[Colonne4]],86400)/3600)&amp;"h"&amp;INT(MOD(Table1[[#This Row],[Colonne4]],3600)/60)&amp;"mn"&amp;MOD(Table1[[#This Row],[Colonne4]],60)&amp;"s"</f>
        <v>0h18mn28,5714285714287s</v>
      </c>
      <c r="F13" s="12">
        <f>Table1[[#This Row],[Colonne7]]*0.5</f>
        <v>2.5</v>
      </c>
      <c r="G13" s="13">
        <f>Table1[[#This Row],[Colonne11]]/Table1[[#This Row],[Colonne5]]</f>
        <v>776</v>
      </c>
      <c r="H13" s="14" t="s">
        <v>43</v>
      </c>
      <c r="I13" s="22">
        <v>5</v>
      </c>
      <c r="J13" s="16">
        <f>Table1[[#This Row],[Colonne11]]/Table1[[#This Row],[Colonne7]]</f>
        <v>388</v>
      </c>
      <c r="K13" s="17" t="s">
        <v>63</v>
      </c>
      <c r="L13" s="18">
        <f>Table1[[#This Row],[Colonne11]]/Table1[[#This Row],[Colonne10]]</f>
        <v>1940</v>
      </c>
      <c r="M13" s="19">
        <v>1</v>
      </c>
      <c r="N13" s="6">
        <v>1940</v>
      </c>
      <c r="O13" s="3"/>
    </row>
    <row r="14" spans="1:15">
      <c r="A14" s="21"/>
      <c r="B14" s="11" t="s">
        <v>13</v>
      </c>
      <c r="C14" s="12">
        <f>Table1[[#This Row],[Colonne7]]*0.35</f>
        <v>1.9249999999999998</v>
      </c>
      <c r="D14" s="29">
        <f>Table1[[#This Row],[Colonne11]]/Table1[[#This Row],[Colonne3]]</f>
        <v>531.94805194805201</v>
      </c>
      <c r="E14" s="28" t="str">
        <f>INT(MOD(Table1[[#This Row],[Colonne4]],86400)/3600)&amp;"h"&amp;INT(MOD(Table1[[#This Row],[Colonne4]],3600)/60)&amp;"mn"&amp;MOD(Table1[[#This Row],[Colonne4]],60)&amp;"s"</f>
        <v>0h8mn51,948051948052s</v>
      </c>
      <c r="F14" s="12">
        <f>Table1[[#This Row],[Colonne7]]*0.5</f>
        <v>2.75</v>
      </c>
      <c r="G14" s="13">
        <f>Table1[[#This Row],[Colonne11]]/Table1[[#This Row],[Colonne5]]</f>
        <v>372.36363636363637</v>
      </c>
      <c r="H14" s="14" t="s">
        <v>44</v>
      </c>
      <c r="I14" s="22">
        <v>5.5</v>
      </c>
      <c r="J14" s="16">
        <f>Table1[[#This Row],[Colonne11]]/Table1[[#This Row],[Colonne7]]</f>
        <v>186.18181818181819</v>
      </c>
      <c r="K14" s="17" t="s">
        <v>64</v>
      </c>
      <c r="L14" s="18">
        <f>Table1[[#This Row],[Colonne11]]/Table1[[#This Row],[Colonne10]]</f>
        <v>1024</v>
      </c>
      <c r="M14" s="19">
        <v>1</v>
      </c>
      <c r="N14" s="6">
        <v>1024</v>
      </c>
      <c r="O14" s="3"/>
    </row>
    <row r="15" spans="1:15">
      <c r="A15" s="21"/>
      <c r="B15" s="11" t="s">
        <v>14</v>
      </c>
      <c r="C15" s="12">
        <f>Table1[[#This Row],[Colonne7]]*0.35</f>
        <v>1.75</v>
      </c>
      <c r="D15" s="29">
        <f>Table1[[#This Row],[Colonne11]]/Table1[[#This Row],[Colonne3]]</f>
        <v>441.14285714285717</v>
      </c>
      <c r="E15" s="28" t="str">
        <f>INT(MOD(Table1[[#This Row],[Colonne4]],86400)/3600)&amp;"h"&amp;INT(MOD(Table1[[#This Row],[Colonne4]],3600)/60)&amp;"mn"&amp;MOD(Table1[[#This Row],[Colonne4]],60)&amp;"s"</f>
        <v>0h7mn21,1428571428572s</v>
      </c>
      <c r="F15" s="12">
        <f>Table1[[#This Row],[Colonne7]]*0.5</f>
        <v>2.5</v>
      </c>
      <c r="G15" s="13">
        <f>Table1[[#This Row],[Colonne11]]/Table1[[#This Row],[Colonne5]]</f>
        <v>308.8</v>
      </c>
      <c r="H15" s="14" t="s">
        <v>45</v>
      </c>
      <c r="I15" s="22">
        <v>5</v>
      </c>
      <c r="J15" s="16">
        <f>Table1[[#This Row],[Colonne11]]/Table1[[#This Row],[Colonne7]]</f>
        <v>154.4</v>
      </c>
      <c r="K15" s="17" t="s">
        <v>65</v>
      </c>
      <c r="L15" s="18">
        <f>Table1[[#This Row],[Colonne11]]/Table1[[#This Row],[Colonne10]]</f>
        <v>772</v>
      </c>
      <c r="M15" s="19">
        <v>1</v>
      </c>
      <c r="N15" s="6">
        <v>772</v>
      </c>
      <c r="O15" s="3"/>
    </row>
    <row r="16" spans="1:15">
      <c r="A16" s="21"/>
      <c r="B16" s="11" t="s">
        <v>15</v>
      </c>
      <c r="C16" s="12">
        <f>Table1[[#This Row],[Colonne7]]*0.35</f>
        <v>1.6099999999999999</v>
      </c>
      <c r="D16" s="29">
        <f>Table1[[#This Row],[Colonne11]]/Table1[[#This Row],[Colonne3]]</f>
        <v>480.74534161490686</v>
      </c>
      <c r="E16" s="28" t="str">
        <f>INT(MOD(Table1[[#This Row],[Colonne4]],86400)/3600)&amp;"h"&amp;INT(MOD(Table1[[#This Row],[Colonne4]],3600)/60)&amp;"mn"&amp;MOD(Table1[[#This Row],[Colonne4]],60)&amp;"s"</f>
        <v>0h8mn0,745341614906863s</v>
      </c>
      <c r="F16" s="12">
        <f>Table1[[#This Row],[Colonne7]]*0.5</f>
        <v>2.2999999999999998</v>
      </c>
      <c r="G16" s="13">
        <f>Table1[[#This Row],[Colonne11]]/Table1[[#This Row],[Colonne5]]</f>
        <v>336.52173913043481</v>
      </c>
      <c r="H16" s="14" t="s">
        <v>46</v>
      </c>
      <c r="I16" s="22">
        <v>4.5999999999999996</v>
      </c>
      <c r="J16" s="16">
        <f>Table1[[#This Row],[Colonne11]]/Table1[[#This Row],[Colonne7]]</f>
        <v>168.2608695652174</v>
      </c>
      <c r="K16" s="17" t="s">
        <v>66</v>
      </c>
      <c r="L16" s="18">
        <f>Table1[[#This Row],[Colonne11]]/Table1[[#This Row],[Colonne10]]</f>
        <v>774</v>
      </c>
      <c r="M16" s="19">
        <v>1</v>
      </c>
      <c r="N16" s="6">
        <v>774</v>
      </c>
      <c r="O16" s="3"/>
    </row>
    <row r="17" spans="1:15">
      <c r="A17" s="21" t="s">
        <v>16</v>
      </c>
      <c r="B17" s="11" t="s">
        <v>17</v>
      </c>
      <c r="C17" s="12">
        <f>Table1[[#This Row],[Colonne7]]*0.35</f>
        <v>1.9249999999999998</v>
      </c>
      <c r="D17" s="29">
        <f>Table1[[#This Row],[Colonne11]]/Table1[[#This Row],[Colonne3]]</f>
        <v>687.27272727272737</v>
      </c>
      <c r="E17" s="28" t="str">
        <f>INT(MOD(Table1[[#This Row],[Colonne4]],86400)/3600)&amp;"h"&amp;INT(MOD(Table1[[#This Row],[Colonne4]],3600)/60)&amp;"mn"&amp;MOD(Table1[[#This Row],[Colonne4]],60)&amp;"s"</f>
        <v>0h11mn27,2727272727274s</v>
      </c>
      <c r="F17" s="12">
        <f>Table1[[#This Row],[Colonne7]]*0.5</f>
        <v>2.75</v>
      </c>
      <c r="G17" s="13">
        <f>Table1[[#This Row],[Colonne11]]/Table1[[#This Row],[Colonne5]]</f>
        <v>481.09090909090907</v>
      </c>
      <c r="H17" s="14" t="s">
        <v>47</v>
      </c>
      <c r="I17" s="22">
        <v>5.5</v>
      </c>
      <c r="J17" s="16">
        <f>Table1[[#This Row],[Colonne11]]/Table1[[#This Row],[Colonne7]]</f>
        <v>240.54545454545453</v>
      </c>
      <c r="K17" s="17" t="s">
        <v>67</v>
      </c>
      <c r="L17" s="18">
        <f>Table1[[#This Row],[Colonne11]]/Table1[[#This Row],[Colonne10]]</f>
        <v>1323</v>
      </c>
      <c r="M17" s="19">
        <v>1</v>
      </c>
      <c r="N17" s="6">
        <v>1323</v>
      </c>
      <c r="O17" s="3"/>
    </row>
    <row r="18" spans="1:15">
      <c r="A18" s="21"/>
      <c r="B18" s="11" t="s">
        <v>18</v>
      </c>
      <c r="C18" s="12">
        <f>Table1[[#This Row],[Colonne7]]*0.35</f>
        <v>1.75</v>
      </c>
      <c r="D18" s="29">
        <f>Table1[[#This Row],[Colonne11]]/Table1[[#This Row],[Colonne3]]</f>
        <v>969.14285714285711</v>
      </c>
      <c r="E18" s="28" t="str">
        <f>INT(MOD(Table1[[#This Row],[Colonne4]],86400)/3600)&amp;"h"&amp;INT(MOD(Table1[[#This Row],[Colonne4]],3600)/60)&amp;"mn"&amp;MOD(Table1[[#This Row],[Colonne4]],60)&amp;"s"</f>
        <v>0h16mn9,14285714285711s</v>
      </c>
      <c r="F18" s="12">
        <f>Table1[[#This Row],[Colonne7]]*0.5</f>
        <v>2.5</v>
      </c>
      <c r="G18" s="13">
        <f>Table1[[#This Row],[Colonne11]]/Table1[[#This Row],[Colonne5]]</f>
        <v>678.4</v>
      </c>
      <c r="H18" s="14" t="s">
        <v>48</v>
      </c>
      <c r="I18" s="22">
        <v>5</v>
      </c>
      <c r="J18" s="16">
        <f>Table1[[#This Row],[Colonne11]]/Table1[[#This Row],[Colonne7]]</f>
        <v>339.2</v>
      </c>
      <c r="K18" s="17" t="s">
        <v>68</v>
      </c>
      <c r="L18" s="18">
        <f>Table1[[#This Row],[Colonne11]]/Table1[[#This Row],[Colonne10]]</f>
        <v>1696</v>
      </c>
      <c r="M18" s="19">
        <v>1</v>
      </c>
      <c r="N18" s="6">
        <v>1696</v>
      </c>
      <c r="O18" s="3"/>
    </row>
    <row r="19" spans="1:15">
      <c r="A19" s="21"/>
      <c r="B19" s="11" t="s">
        <v>19</v>
      </c>
      <c r="C19" s="12">
        <f>Table1[[#This Row],[Colonne7]]*0.35</f>
        <v>1.6099999999999999</v>
      </c>
      <c r="D19" s="29">
        <f>Table1[[#This Row],[Colonne11]]/Table1[[#This Row],[Colonne3]]</f>
        <v>773.29192546583852</v>
      </c>
      <c r="E19" s="28" t="str">
        <f>INT(MOD(Table1[[#This Row],[Colonne4]],86400)/3600)&amp;"h"&amp;INT(MOD(Table1[[#This Row],[Colonne4]],3600)/60)&amp;"mn"&amp;MOD(Table1[[#This Row],[Colonne4]],60)&amp;"s"</f>
        <v>0h12mn53,2919254658385s</v>
      </c>
      <c r="F19" s="12">
        <f>Table1[[#This Row],[Colonne7]]*0.5</f>
        <v>2.2999999999999998</v>
      </c>
      <c r="G19" s="13">
        <f>Table1[[#This Row],[Colonne11]]/Table1[[#This Row],[Colonne5]]</f>
        <v>541.304347826087</v>
      </c>
      <c r="H19" s="14" t="s">
        <v>49</v>
      </c>
      <c r="I19" s="22">
        <v>4.5999999999999996</v>
      </c>
      <c r="J19" s="16">
        <f>Table1[[#This Row],[Colonne11]]/Table1[[#This Row],[Colonne7]]</f>
        <v>270.6521739130435</v>
      </c>
      <c r="K19" s="17" t="s">
        <v>69</v>
      </c>
      <c r="L19" s="18">
        <f>Table1[[#This Row],[Colonne11]]/Table1[[#This Row],[Colonne10]]</f>
        <v>1245</v>
      </c>
      <c r="M19" s="19">
        <v>1</v>
      </c>
      <c r="N19" s="6">
        <v>1245</v>
      </c>
      <c r="O19" s="3"/>
    </row>
    <row r="20" spans="1:15">
      <c r="A20" s="21"/>
      <c r="B20" s="11" t="s">
        <v>20</v>
      </c>
      <c r="C20" s="12">
        <f>Table1[[#This Row],[Colonne7]]*0.35</f>
        <v>1.75</v>
      </c>
      <c r="D20" s="29">
        <f>Table1[[#This Row],[Colonne11]]/Table1[[#This Row],[Colonne3]]</f>
        <v>1357.7142857142858</v>
      </c>
      <c r="E20" s="28" t="str">
        <f>INT(MOD(Table1[[#This Row],[Colonne4]],86400)/3600)&amp;"h"&amp;INT(MOD(Table1[[#This Row],[Colonne4]],3600)/60)&amp;"mn"&amp;MOD(Table1[[#This Row],[Colonne4]],60)&amp;"s"</f>
        <v>0h22mn37,7142857142858s</v>
      </c>
      <c r="F20" s="12">
        <f>Table1[[#This Row],[Colonne7]]*0.5</f>
        <v>2.5</v>
      </c>
      <c r="G20" s="13">
        <f>Table1[[#This Row],[Colonne11]]/Table1[[#This Row],[Colonne5]]</f>
        <v>950.4</v>
      </c>
      <c r="H20" s="14" t="s">
        <v>50</v>
      </c>
      <c r="I20" s="22">
        <v>5</v>
      </c>
      <c r="J20" s="16">
        <f>Table1[[#This Row],[Colonne11]]/Table1[[#This Row],[Colonne7]]</f>
        <v>475.2</v>
      </c>
      <c r="K20" s="17" t="s">
        <v>70</v>
      </c>
      <c r="L20" s="18">
        <f>Table1[[#This Row],[Colonne11]]/Table1[[#This Row],[Colonne10]]</f>
        <v>2376</v>
      </c>
      <c r="M20" s="19">
        <v>1</v>
      </c>
      <c r="N20" s="6">
        <v>2376</v>
      </c>
      <c r="O20" s="3"/>
    </row>
    <row r="21" spans="1:15">
      <c r="A21" s="21"/>
      <c r="B21" s="11" t="s">
        <v>21</v>
      </c>
      <c r="C21" s="12">
        <f>Table1[[#This Row],[Colonne7]]*0.35</f>
        <v>1.75</v>
      </c>
      <c r="D21" s="29">
        <f>Table1[[#This Row],[Colonne11]]/Table1[[#This Row],[Colonne3]]</f>
        <v>742.28571428571433</v>
      </c>
      <c r="E21" s="28" t="str">
        <f>INT(MOD(Table1[[#This Row],[Colonne4]],86400)/3600)&amp;"h"&amp;INT(MOD(Table1[[#This Row],[Colonne4]],3600)/60)&amp;"mn"&amp;MOD(Table1[[#This Row],[Colonne4]],60)&amp;"s"</f>
        <v>0h12mn22,2857142857143s</v>
      </c>
      <c r="F21" s="12">
        <f>Table1[[#This Row],[Colonne7]]*0.5</f>
        <v>2.5</v>
      </c>
      <c r="G21" s="13">
        <f>Table1[[#This Row],[Colonne11]]/Table1[[#This Row],[Colonne5]]</f>
        <v>519.6</v>
      </c>
      <c r="H21" s="14" t="s">
        <v>51</v>
      </c>
      <c r="I21" s="22">
        <v>5</v>
      </c>
      <c r="J21" s="16">
        <f>Table1[[#This Row],[Colonne11]]/Table1[[#This Row],[Colonne7]]</f>
        <v>259.8</v>
      </c>
      <c r="K21" s="17" t="s">
        <v>71</v>
      </c>
      <c r="L21" s="18">
        <f>Table1[[#This Row],[Colonne11]]/Table1[[#This Row],[Colonne10]]</f>
        <v>1299</v>
      </c>
      <c r="M21" s="19">
        <v>1</v>
      </c>
      <c r="N21" s="6">
        <v>1299</v>
      </c>
      <c r="O21" s="3"/>
    </row>
    <row r="22" spans="1:15">
      <c r="A22" s="21" t="s">
        <v>22</v>
      </c>
      <c r="B22" s="11" t="s">
        <v>23</v>
      </c>
      <c r="C22" s="12">
        <f>Table1[[#This Row],[Colonne7]]*0.35</f>
        <v>0.80499999999999994</v>
      </c>
      <c r="D22" s="29">
        <f>Table1[[#This Row],[Colonne11]]/Table1[[#This Row],[Colonne3]]</f>
        <v>1196.2732919254659</v>
      </c>
      <c r="E22" s="28" t="str">
        <f>INT(MOD(Table1[[#This Row],[Colonne4]],86400)/3600)&amp;"h"&amp;INT(MOD(Table1[[#This Row],[Colonne4]],3600)/60)&amp;"mn"&amp;MOD(Table1[[#This Row],[Colonne4]],60)&amp;"s"</f>
        <v>0h19mn56,2732919254659s</v>
      </c>
      <c r="F22" s="12">
        <f>Table1[[#This Row],[Colonne7]]*0.5</f>
        <v>1.1499999999999999</v>
      </c>
      <c r="G22" s="13">
        <f>Table1[[#This Row],[Colonne11]]/Table1[[#This Row],[Colonne5]]</f>
        <v>837.39130434782612</v>
      </c>
      <c r="H22" s="14" t="s">
        <v>52</v>
      </c>
      <c r="I22" s="22">
        <v>2.2999999999999998</v>
      </c>
      <c r="J22" s="16">
        <f>Table1[[#This Row],[Colonne11]]/Table1[[#This Row],[Colonne7]]</f>
        <v>418.69565217391306</v>
      </c>
      <c r="K22" s="17" t="s">
        <v>72</v>
      </c>
      <c r="L22" s="18">
        <f>Table1[[#This Row],[Colonne11]]/Table1[[#This Row],[Colonne10]]</f>
        <v>963</v>
      </c>
      <c r="M22" s="19">
        <v>1</v>
      </c>
      <c r="N22" s="6">
        <v>963</v>
      </c>
      <c r="O22" s="3"/>
    </row>
    <row r="23" spans="1:15">
      <c r="A23" s="27"/>
      <c r="B23" s="11" t="s">
        <v>24</v>
      </c>
      <c r="C23" s="12">
        <f>Table1[[#This Row],[Colonne7]]*0.35</f>
        <v>0.80499999999999994</v>
      </c>
      <c r="D23" s="29">
        <f>Table1[[#This Row],[Colonne11]]/Table1[[#This Row],[Colonne3]]</f>
        <v>1278.2608695652175</v>
      </c>
      <c r="E23" s="28" t="str">
        <f>INT(MOD(Table1[[#This Row],[Colonne4]],86400)/3600)&amp;"h"&amp;INT(MOD(Table1[[#This Row],[Colonne4]],3600)/60)&amp;"mn"&amp;MOD(Table1[[#This Row],[Colonne4]],60)&amp;"s"</f>
        <v>0h21mn18,2608695652175s</v>
      </c>
      <c r="F23" s="12">
        <f>Table1[[#This Row],[Colonne7]]*0.5</f>
        <v>1.1499999999999999</v>
      </c>
      <c r="G23" s="13">
        <f>Table1[[#This Row],[Colonne11]]/Table1[[#This Row],[Colonne5]]</f>
        <v>894.78260869565224</v>
      </c>
      <c r="H23" s="14" t="s">
        <v>53</v>
      </c>
      <c r="I23" s="22">
        <v>2.2999999999999998</v>
      </c>
      <c r="J23" s="16">
        <f>Table1[[#This Row],[Colonne11]]/Table1[[#This Row],[Colonne7]]</f>
        <v>447.39130434782612</v>
      </c>
      <c r="K23" s="17" t="s">
        <v>73</v>
      </c>
      <c r="L23" s="18">
        <f>Table1[[#This Row],[Colonne11]]/Table1[[#This Row],[Colonne10]]</f>
        <v>1029</v>
      </c>
      <c r="M23" s="19">
        <v>1</v>
      </c>
      <c r="N23" s="6">
        <v>1029</v>
      </c>
      <c r="O23" s="3"/>
    </row>
    <row r="24" spans="1:15">
      <c r="A24" s="21"/>
      <c r="B24" s="11" t="s">
        <v>25</v>
      </c>
      <c r="C24" s="12">
        <f>Table1[[#This Row],[Colonne7]]*0.35</f>
        <v>0.7</v>
      </c>
      <c r="D24" s="29">
        <f>Table1[[#This Row],[Colonne11]]/Table1[[#This Row],[Colonne3]]</f>
        <v>1031.4285714285716</v>
      </c>
      <c r="E24" s="28" t="str">
        <f>INT(MOD(Table1[[#This Row],[Colonne4]],86400)/3600)&amp;"h"&amp;INT(MOD(Table1[[#This Row],[Colonne4]],3600)/60)&amp;"mn"&amp;MOD(Table1[[#This Row],[Colonne4]],60)&amp;"s"</f>
        <v>0h17mn11,4285714285716s</v>
      </c>
      <c r="F24" s="12">
        <f>Table1[[#This Row],[Colonne7]]*0.5</f>
        <v>1</v>
      </c>
      <c r="G24" s="13">
        <f>Table1[[#This Row],[Colonne11]]/Table1[[#This Row],[Colonne5]]</f>
        <v>722</v>
      </c>
      <c r="H24" s="14" t="s">
        <v>54</v>
      </c>
      <c r="I24" s="22">
        <v>2</v>
      </c>
      <c r="J24" s="16">
        <f>Table1[[#This Row],[Colonne11]]/Table1[[#This Row],[Colonne7]]</f>
        <v>361</v>
      </c>
      <c r="K24" s="17" t="s">
        <v>74</v>
      </c>
      <c r="L24" s="18">
        <f>Table1[[#This Row],[Colonne11]]/Table1[[#This Row],[Colonne10]]</f>
        <v>722</v>
      </c>
      <c r="M24" s="19">
        <v>1</v>
      </c>
      <c r="N24" s="6">
        <v>722</v>
      </c>
      <c r="O24" s="3"/>
    </row>
    <row r="25" spans="1:15">
      <c r="O25" s="23"/>
    </row>
    <row r="26" spans="1:15">
      <c r="O26" s="23"/>
    </row>
    <row r="27" spans="1:15">
      <c r="O27" s="23"/>
    </row>
    <row r="45" spans="1:4">
      <c r="A45" s="26"/>
      <c r="B45" s="26"/>
      <c r="C45" s="26"/>
      <c r="D45" s="26"/>
    </row>
    <row r="46" spans="1:4">
      <c r="A46" s="26"/>
      <c r="B46" s="26"/>
      <c r="C46" s="26"/>
      <c r="D46" s="26"/>
    </row>
    <row r="47" spans="1:4">
      <c r="A47" s="26"/>
      <c r="B47" s="26"/>
      <c r="C47" s="26"/>
      <c r="D47" s="26"/>
    </row>
    <row r="48" spans="1:4">
      <c r="A48" s="26"/>
      <c r="B48" s="26"/>
      <c r="C48" s="26"/>
      <c r="D48" s="26"/>
    </row>
    <row r="49" spans="1:4">
      <c r="A49" s="26"/>
      <c r="B49" s="26"/>
      <c r="C49" s="26"/>
      <c r="D49" s="26"/>
    </row>
    <row r="50" spans="1:4">
      <c r="A50" s="26"/>
      <c r="B50" s="26"/>
      <c r="C50" s="26"/>
      <c r="D50" s="26"/>
    </row>
    <row r="51" spans="1:4">
      <c r="A51" s="26"/>
      <c r="B51" s="26"/>
      <c r="C51" s="26"/>
      <c r="D51" s="26"/>
    </row>
    <row r="52" spans="1:4">
      <c r="A52" s="26"/>
      <c r="B52" s="26"/>
      <c r="C52" s="26"/>
      <c r="D52" s="26"/>
    </row>
    <row r="53" spans="1:4">
      <c r="A53" s="26"/>
      <c r="B53" s="26"/>
      <c r="C53" s="26"/>
      <c r="D53" s="26"/>
    </row>
    <row r="54" spans="1:4">
      <c r="A54" s="26"/>
      <c r="B54" s="26"/>
      <c r="C54" s="26"/>
      <c r="D54" s="26"/>
    </row>
    <row r="55" spans="1:4">
      <c r="A55" s="26"/>
      <c r="B55" s="26"/>
      <c r="C55" s="26"/>
      <c r="D55" s="26"/>
    </row>
    <row r="56" spans="1:4">
      <c r="A56" s="26"/>
      <c r="B56" s="26"/>
      <c r="C56" s="26"/>
      <c r="D56" s="26"/>
    </row>
    <row r="57" spans="1:4">
      <c r="A57" s="26"/>
      <c r="B57" s="26"/>
      <c r="C57" s="26"/>
      <c r="D57" s="26"/>
    </row>
    <row r="58" spans="1:4">
      <c r="A58" s="26"/>
      <c r="B58" s="26"/>
      <c r="C58" s="26"/>
      <c r="D58" s="26"/>
    </row>
    <row r="59" spans="1:4">
      <c r="A59" s="26"/>
      <c r="B59" s="26"/>
      <c r="C59" s="26"/>
      <c r="D59" s="26"/>
    </row>
    <row r="60" spans="1:4">
      <c r="A60" s="26"/>
      <c r="B60" s="26"/>
      <c r="C60" s="26"/>
      <c r="D60" s="26"/>
    </row>
    <row r="61" spans="1:4">
      <c r="A61" s="26"/>
      <c r="B61" s="26"/>
      <c r="C61" s="26"/>
      <c r="D61" s="26"/>
    </row>
    <row r="62" spans="1:4">
      <c r="A62" s="26"/>
      <c r="B62" s="26"/>
      <c r="C62" s="26"/>
      <c r="D62" s="26"/>
    </row>
    <row r="63" spans="1:4">
      <c r="A63" s="26"/>
      <c r="B63" s="26"/>
      <c r="C63" s="26"/>
      <c r="D63" s="26"/>
    </row>
    <row r="64" spans="1:4">
      <c r="A64" s="26"/>
      <c r="B64" s="26"/>
      <c r="C64" s="26"/>
      <c r="D64" s="26"/>
    </row>
    <row r="65" spans="1:4">
      <c r="A65" s="26"/>
      <c r="B65" s="26"/>
      <c r="C65" s="26"/>
      <c r="D65" s="26"/>
    </row>
    <row r="66" spans="1:4">
      <c r="A66" s="26"/>
      <c r="B66" s="26"/>
      <c r="C66" s="26"/>
      <c r="D66" s="26"/>
    </row>
    <row r="67" spans="1:4">
      <c r="A67" s="26"/>
      <c r="B67" s="26"/>
      <c r="C67" s="26"/>
      <c r="D67" s="26"/>
    </row>
    <row r="68" spans="1:4">
      <c r="A68" s="26"/>
      <c r="B68" s="26"/>
      <c r="C68" s="26"/>
      <c r="D68" s="26"/>
    </row>
    <row r="69" spans="1:4">
      <c r="A69" s="26"/>
      <c r="B69" s="26"/>
      <c r="C69" s="26"/>
      <c r="D69" s="26"/>
    </row>
    <row r="70" spans="1:4">
      <c r="A70" s="26"/>
      <c r="B70" s="26"/>
      <c r="C70" s="26"/>
      <c r="D70" s="26"/>
    </row>
    <row r="71" spans="1:4">
      <c r="A71" s="26"/>
      <c r="B71" s="26"/>
      <c r="C71" s="26"/>
      <c r="D71" s="26"/>
    </row>
    <row r="72" spans="1:4">
      <c r="A72" s="26"/>
      <c r="B72" s="26"/>
      <c r="C72" s="26"/>
      <c r="D72" s="26"/>
    </row>
    <row r="73" spans="1:4">
      <c r="A73" s="26"/>
      <c r="B73" s="26"/>
      <c r="C73" s="26"/>
      <c r="D73" s="26"/>
    </row>
    <row r="74" spans="1:4">
      <c r="A74" s="26"/>
      <c r="B74" s="26"/>
      <c r="C74" s="26"/>
      <c r="D74" s="26"/>
    </row>
    <row r="75" spans="1:4">
      <c r="A75" s="26"/>
      <c r="B75" s="26"/>
      <c r="C75" s="26"/>
      <c r="D75" s="26"/>
    </row>
    <row r="76" spans="1:4">
      <c r="A76" s="26"/>
      <c r="B76" s="26"/>
      <c r="C76" s="26"/>
      <c r="D76" s="26"/>
    </row>
    <row r="77" spans="1:4">
      <c r="A77" s="26"/>
      <c r="B77" s="26"/>
      <c r="C77" s="26"/>
      <c r="D77" s="26"/>
    </row>
    <row r="78" spans="1:4">
      <c r="A78" s="26"/>
      <c r="B78" s="26"/>
      <c r="C78" s="26"/>
      <c r="D78" s="26"/>
    </row>
    <row r="79" spans="1:4">
      <c r="A79" s="26"/>
      <c r="B79" s="26"/>
      <c r="C79" s="26"/>
      <c r="D79" s="26"/>
    </row>
  </sheetData>
  <mergeCells count="5">
    <mergeCell ref="C3:D3"/>
    <mergeCell ref="F3:G3"/>
    <mergeCell ref="I3:J3"/>
    <mergeCell ref="L3:M3"/>
    <mergeCell ref="N3:O3"/>
  </mergeCells>
  <pageMargins left="0.70866141732283472" right="0.70866141732283472" top="0.74803149606299213" bottom="0.74803149606299213" header="0.31496062992125984" footer="0.31496062992125984"/>
  <pageSetup paperSize="9" scale="92" orientation="landscape"/>
  <headerFooter>
    <oddHeader>&amp;C&amp;"-,Gras"&amp;14Dispositif de Non Débarquement</oddHeader>
    <oddFooter>&amp;RAvoriaz le 18/10/2016</oddFooter>
  </headerFooter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Boudy</dc:creator>
  <cp:lastModifiedBy>Arthur</cp:lastModifiedBy>
  <cp:lastPrinted>2016-10-18T11:43:43Z</cp:lastPrinted>
  <dcterms:created xsi:type="dcterms:W3CDTF">2016-10-11T07:34:22Z</dcterms:created>
  <dcterms:modified xsi:type="dcterms:W3CDTF">2016-11-02T16:16:15Z</dcterms:modified>
</cp:coreProperties>
</file>