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329" codeName="{7FF41506-D638-49D5-72EF-22EC70B826FC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Administrateur\Desktop\"/>
    </mc:Choice>
  </mc:AlternateContent>
  <bookViews>
    <workbookView xWindow="0" yWindow="0" windowWidth="20490" windowHeight="7530" activeTab="1"/>
  </bookViews>
  <sheets>
    <sheet name="Base" sheetId="1" r:id="rId1"/>
    <sheet name="Scan" sheetId="5" r:id="rId2"/>
  </sheets>
  <definedNames>
    <definedName name="date_pret">Scan!$G$15</definedName>
    <definedName name="date_retour">Scan!$I$15</definedName>
    <definedName name="nom_emprunteur">Scan!$I$19</definedName>
    <definedName name="scan">Scan!$B$8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1" l="1"/>
  <c r="E4" i="1"/>
  <c r="E5" i="1"/>
  <c r="E6" i="1"/>
  <c r="E7" i="1"/>
  <c r="E2" i="1"/>
  <c r="G15" i="5" l="1"/>
  <c r="I15" i="5"/>
  <c r="I19" i="5"/>
  <c r="G19" i="5" l="1"/>
  <c r="J7" i="5"/>
  <c r="H7" i="5"/>
  <c r="F7" i="5"/>
  <c r="F11" i="5" l="1"/>
  <c r="I14" i="5" s="1"/>
  <c r="G14" i="5" l="1"/>
</calcChain>
</file>

<file path=xl/sharedStrings.xml><?xml version="1.0" encoding="utf-8"?>
<sst xmlns="http://schemas.openxmlformats.org/spreadsheetml/2006/main" count="31" uniqueCount="25">
  <si>
    <t>Code UJM</t>
  </si>
  <si>
    <t>Matériel</t>
  </si>
  <si>
    <t>Désignation</t>
  </si>
  <si>
    <t>Numéro de série</t>
  </si>
  <si>
    <t>PC</t>
  </si>
  <si>
    <t>Dictaphone</t>
  </si>
  <si>
    <t>Appareil photo</t>
  </si>
  <si>
    <t>Asus</t>
  </si>
  <si>
    <t>Dell</t>
  </si>
  <si>
    <t>ab</t>
  </si>
  <si>
    <t>numérique</t>
  </si>
  <si>
    <t>xxxx2</t>
  </si>
  <si>
    <t>xxxx3</t>
  </si>
  <si>
    <t>xxxx6</t>
  </si>
  <si>
    <t>xxxx5</t>
  </si>
  <si>
    <t>xxxx4</t>
  </si>
  <si>
    <t>xxxx1</t>
  </si>
  <si>
    <t>Date de prêt</t>
  </si>
  <si>
    <t>Date de retour</t>
  </si>
  <si>
    <t>Nom de l'emprunteur</t>
  </si>
  <si>
    <t>Fiche matériel</t>
  </si>
  <si>
    <t>abc</t>
  </si>
  <si>
    <t>Code ligne</t>
  </si>
  <si>
    <t>moi</t>
  </si>
  <si>
    <t>Entrer le code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</si>
</sst>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14" fontId="0" fillId="0" borderId="0" xfId="0" applyNumberFormat="1"/>
    <xf numFmtId="0" fontId="0" fillId="0" borderId="0" xfId="0" applyNumberFormat="1"/>
    <xf numFmtId="16" fontId="0" fillId="0" borderId="0" xfId="0" applyNumberFormat="1" applyFill="1"/>
    <xf numFmtId="0" fontId="0" fillId="0" borderId="0" xfId="0" applyFill="1"/>
    <xf numFmtId="14" fontId="0" fillId="0" borderId="0" xfId="0" applyNumberFormat="1" applyFill="1"/>
    <xf numFmtId="0" fontId="0" fillId="0" borderId="0" xfId="0" applyNumberFormat="1" applyFill="1"/>
    <xf numFmtId="0" fontId="0" fillId="0" borderId="1" xfId="0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0" fillId="0" borderId="9" xfId="0" applyFill="1" applyBorder="1" applyAlignment="1">
      <alignment horizontal="center" vertical="center"/>
    </xf>
    <xf numFmtId="0" fontId="0" fillId="0" borderId="10" xfId="0" applyFill="1" applyBorder="1" applyAlignment="1">
      <alignment horizontal="center" vertical="center"/>
    </xf>
    <xf numFmtId="0" fontId="0" fillId="0" borderId="11" xfId="0" applyFill="1" applyBorder="1" applyAlignment="1">
      <alignment horizontal="center" vertical="center"/>
    </xf>
    <xf numFmtId="0" fontId="0" fillId="0" borderId="4" xfId="0" applyFill="1" applyBorder="1"/>
    <xf numFmtId="0" fontId="0" fillId="0" borderId="0" xfId="0" applyFill="1" applyBorder="1"/>
    <xf numFmtId="0" fontId="0" fillId="0" borderId="5" xfId="0" applyFill="1" applyBorder="1"/>
    <xf numFmtId="0" fontId="0" fillId="0" borderId="0" xfId="0" applyFill="1" applyAlignment="1">
      <alignment horizontal="center"/>
    </xf>
    <xf numFmtId="0" fontId="0" fillId="0" borderId="4" xfId="0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5" xfId="0" applyFill="1" applyBorder="1" applyAlignment="1">
      <alignment horizontal="center"/>
    </xf>
    <xf numFmtId="14" fontId="0" fillId="0" borderId="0" xfId="0" applyNumberFormat="1" applyFill="1" applyBorder="1" applyAlignment="1">
      <alignment horizontal="center" vertical="center"/>
    </xf>
    <xf numFmtId="0" fontId="0" fillId="0" borderId="6" xfId="0" applyFill="1" applyBorder="1"/>
    <xf numFmtId="0" fontId="0" fillId="0" borderId="7" xfId="0" applyFill="1" applyBorder="1"/>
    <xf numFmtId="0" fontId="0" fillId="0" borderId="8" xfId="0" applyFill="1" applyBorder="1"/>
    <xf numFmtId="0" fontId="1" fillId="2" borderId="0" xfId="0" applyFont="1" applyFill="1" applyAlignment="1">
      <alignment horizontal="center" vertical="center"/>
    </xf>
  </cellXfs>
  <cellStyles count="1">
    <cellStyle name="Normal" xfId="0" builtinId="0"/>
  </cellStyles>
  <dxfs count="5"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numFmt numFmtId="0" formatCode="General"/>
    </dxf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742950</xdr:colOff>
      <xdr:row>5</xdr:row>
      <xdr:rowOff>19050</xdr:rowOff>
    </xdr:from>
    <xdr:to>
      <xdr:col>13</xdr:col>
      <xdr:colOff>514350</xdr:colOff>
      <xdr:row>7</xdr:row>
      <xdr:rowOff>57150</xdr:rowOff>
    </xdr:to>
    <xdr:sp macro="[0]!preter_materiel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B717939B-7A51-4DD2-801F-1F1CC45040C6}"/>
            </a:ext>
          </a:extLst>
        </xdr:cNvPr>
        <xdr:cNvSpPr/>
      </xdr:nvSpPr>
      <xdr:spPr>
        <a:xfrm>
          <a:off x="9124950" y="981075"/>
          <a:ext cx="1295400" cy="419100"/>
        </a:xfrm>
        <a:prstGeom prst="roundRect">
          <a:avLst/>
        </a:prstGeom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Prêter le matériel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Base_donnees" displayName="Base_donnees" ref="A1:H7" totalsRowShown="0">
  <autoFilter ref="A1:H7"/>
  <sortState ref="A2:H7">
    <sortCondition ref="A1:A7"/>
  </sortState>
  <tableColumns count="8">
    <tableColumn id="1" name="Code UJM"/>
    <tableColumn id="2" name="Matériel"/>
    <tableColumn id="3" name="Désignation"/>
    <tableColumn id="4" name="Numéro de série"/>
    <tableColumn id="8" name="Code ligne">
      <calculatedColumnFormula>ROW(Base_donnees[[#This Row],[Code UJM]])</calculatedColumnFormula>
    </tableColumn>
    <tableColumn id="5" name="Date de prêt" dataDxfId="4"/>
    <tableColumn id="6" name="Date de retour" dataDxfId="3"/>
    <tableColumn id="7" name="Nom de l'emprunteur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7"/>
  <sheetViews>
    <sheetView workbookViewId="0">
      <selection activeCell="A8" sqref="A8"/>
    </sheetView>
  </sheetViews>
  <sheetFormatPr baseColWidth="10" defaultRowHeight="15" x14ac:dyDescent="0.25"/>
  <cols>
    <col min="1" max="1" width="12.140625" customWidth="1"/>
    <col min="2" max="2" width="14.28515625" bestFit="1" customWidth="1"/>
    <col min="3" max="3" width="13.7109375" customWidth="1"/>
    <col min="4" max="5" width="18" customWidth="1"/>
    <col min="6" max="6" width="14.140625" customWidth="1"/>
    <col min="7" max="7" width="16" customWidth="1"/>
    <col min="8" max="8" width="22.42578125" customWidth="1"/>
  </cols>
  <sheetData>
    <row r="1" spans="1:8" x14ac:dyDescent="0.25">
      <c r="A1" t="s">
        <v>0</v>
      </c>
      <c r="B1" t="s">
        <v>1</v>
      </c>
      <c r="C1" t="s">
        <v>2</v>
      </c>
      <c r="D1" t="s">
        <v>3</v>
      </c>
      <c r="E1" t="s">
        <v>22</v>
      </c>
      <c r="F1" t="s">
        <v>17</v>
      </c>
      <c r="G1" t="s">
        <v>18</v>
      </c>
      <c r="H1" t="s">
        <v>19</v>
      </c>
    </row>
    <row r="2" spans="1:8" x14ac:dyDescent="0.25">
      <c r="A2">
        <v>1</v>
      </c>
      <c r="B2" t="s">
        <v>4</v>
      </c>
      <c r="C2" t="s">
        <v>7</v>
      </c>
      <c r="D2" t="s">
        <v>16</v>
      </c>
      <c r="E2">
        <f>ROW(Base_donnees[[#This Row],[Code UJM]])</f>
        <v>2</v>
      </c>
      <c r="F2" s="1">
        <v>42502</v>
      </c>
      <c r="G2" s="1">
        <v>42505</v>
      </c>
      <c r="H2" s="2" t="s">
        <v>21</v>
      </c>
    </row>
    <row r="3" spans="1:8" x14ac:dyDescent="0.25">
      <c r="A3">
        <v>2</v>
      </c>
      <c r="B3" t="s">
        <v>4</v>
      </c>
      <c r="C3" t="s">
        <v>7</v>
      </c>
      <c r="D3" t="s">
        <v>11</v>
      </c>
      <c r="E3">
        <f>ROW(Base_donnees[[#This Row],[Code UJM]])</f>
        <v>3</v>
      </c>
      <c r="F3" s="1">
        <v>42709</v>
      </c>
      <c r="G3" s="1">
        <v>42532</v>
      </c>
      <c r="H3" s="2" t="s">
        <v>23</v>
      </c>
    </row>
    <row r="4" spans="1:8" x14ac:dyDescent="0.25">
      <c r="A4">
        <v>3</v>
      </c>
      <c r="B4" t="s">
        <v>4</v>
      </c>
      <c r="C4" t="s">
        <v>8</v>
      </c>
      <c r="D4" t="s">
        <v>12</v>
      </c>
      <c r="E4">
        <f>ROW(Base_donnees[[#This Row],[Code UJM]])</f>
        <v>4</v>
      </c>
      <c r="F4" s="1">
        <v>42709</v>
      </c>
      <c r="G4" s="1">
        <v>42506</v>
      </c>
      <c r="H4" s="2" t="s">
        <v>23</v>
      </c>
    </row>
    <row r="5" spans="1:8" x14ac:dyDescent="0.25">
      <c r="A5">
        <v>4</v>
      </c>
      <c r="B5" t="s">
        <v>5</v>
      </c>
      <c r="C5" t="s">
        <v>9</v>
      </c>
      <c r="D5" t="s">
        <v>15</v>
      </c>
      <c r="E5">
        <f>ROW(Base_donnees[[#This Row],[Code UJM]])</f>
        <v>5</v>
      </c>
      <c r="F5" s="1"/>
      <c r="G5" s="1"/>
      <c r="H5" s="2"/>
    </row>
    <row r="6" spans="1:8" x14ac:dyDescent="0.25">
      <c r="A6">
        <v>5</v>
      </c>
      <c r="B6" t="s">
        <v>5</v>
      </c>
      <c r="C6" t="s">
        <v>9</v>
      </c>
      <c r="D6" t="s">
        <v>14</v>
      </c>
      <c r="E6">
        <f>ROW(Base_donnees[[#This Row],[Code UJM]])</f>
        <v>6</v>
      </c>
      <c r="F6" s="1"/>
      <c r="G6" s="1"/>
      <c r="H6" s="2"/>
    </row>
    <row r="7" spans="1:8" x14ac:dyDescent="0.25">
      <c r="A7">
        <v>6</v>
      </c>
      <c r="B7" t="s">
        <v>6</v>
      </c>
      <c r="C7" t="s">
        <v>10</v>
      </c>
      <c r="D7" t="s">
        <v>13</v>
      </c>
      <c r="E7">
        <f>ROW(Base_donnees[[#This Row],[Code UJM]])</f>
        <v>7</v>
      </c>
      <c r="F7" s="1"/>
      <c r="G7" s="1"/>
      <c r="H7" s="2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K22"/>
  <sheetViews>
    <sheetView showGridLines="0" tabSelected="1" workbookViewId="0">
      <selection activeCell="M14" sqref="M14"/>
    </sheetView>
  </sheetViews>
  <sheetFormatPr baseColWidth="10" defaultRowHeight="15" x14ac:dyDescent="0.25"/>
  <cols>
    <col min="1" max="16384" width="11.42578125" style="4"/>
  </cols>
  <sheetData>
    <row r="1" spans="1:11" x14ac:dyDescent="0.25">
      <c r="A1" s="3"/>
    </row>
    <row r="2" spans="1:11" ht="15.75" thickBot="1" x14ac:dyDescent="0.3">
      <c r="A2" s="5"/>
    </row>
    <row r="3" spans="1:11" x14ac:dyDescent="0.25">
      <c r="A3" s="6"/>
      <c r="F3" s="7" t="s">
        <v>20</v>
      </c>
      <c r="G3" s="8"/>
      <c r="H3" s="8"/>
      <c r="I3" s="8"/>
      <c r="J3" s="8"/>
      <c r="K3" s="9"/>
    </row>
    <row r="4" spans="1:11" x14ac:dyDescent="0.25">
      <c r="A4" s="6"/>
      <c r="F4" s="10"/>
      <c r="G4" s="11"/>
      <c r="H4" s="11"/>
      <c r="I4" s="11"/>
      <c r="J4" s="11"/>
      <c r="K4" s="12"/>
    </row>
    <row r="5" spans="1:11" x14ac:dyDescent="0.25">
      <c r="A5" s="6"/>
      <c r="F5" s="13"/>
      <c r="G5" s="14"/>
      <c r="H5" s="14"/>
      <c r="I5" s="14"/>
      <c r="J5" s="14"/>
      <c r="K5" s="15"/>
    </row>
    <row r="6" spans="1:11" x14ac:dyDescent="0.25">
      <c r="F6" s="13"/>
      <c r="G6" s="14"/>
      <c r="H6" s="14"/>
      <c r="I6" s="14"/>
      <c r="J6" s="14"/>
      <c r="K6" s="15"/>
    </row>
    <row r="7" spans="1:11" x14ac:dyDescent="0.25">
      <c r="B7" s="16" t="s">
        <v>24</v>
      </c>
      <c r="C7" s="16"/>
      <c r="F7" s="17" t="str">
        <f>IF(B8="","",VLOOKUP(B8,Base_donnees[],2,FALSE))</f>
        <v>Dictaphone</v>
      </c>
      <c r="G7" s="18"/>
      <c r="H7" s="18" t="str">
        <f>IF(B8="","",VLOOKUP(B8,Base_donnees[],3,FALSE))</f>
        <v>ab</v>
      </c>
      <c r="I7" s="18"/>
      <c r="J7" s="18" t="str">
        <f>IF(B8="","",VLOOKUP(B8,Base_donnees[],4,FALSE))</f>
        <v>xxxx4</v>
      </c>
      <c r="K7" s="19"/>
    </row>
    <row r="8" spans="1:11" x14ac:dyDescent="0.25">
      <c r="B8" s="24">
        <v>4</v>
      </c>
      <c r="C8" s="24"/>
      <c r="F8" s="13"/>
      <c r="G8" s="14"/>
      <c r="H8" s="14"/>
      <c r="I8" s="14"/>
      <c r="J8" s="14"/>
      <c r="K8" s="15"/>
    </row>
    <row r="9" spans="1:11" x14ac:dyDescent="0.25">
      <c r="B9" s="24"/>
      <c r="C9" s="24"/>
      <c r="F9" s="13"/>
      <c r="G9" s="14"/>
      <c r="H9" s="14"/>
      <c r="I9" s="14"/>
      <c r="J9" s="14"/>
      <c r="K9" s="15"/>
    </row>
    <row r="10" spans="1:11" x14ac:dyDescent="0.25">
      <c r="F10" s="13"/>
      <c r="G10" s="14"/>
      <c r="H10" s="14"/>
      <c r="I10" s="14"/>
      <c r="J10" s="14"/>
      <c r="K10" s="15"/>
    </row>
    <row r="11" spans="1:11" x14ac:dyDescent="0.25">
      <c r="F11" s="17" t="str">
        <f>IF(B8="","",IF(G15="","Matériel en stock","Matériel en cours d'emprunt"))</f>
        <v>Matériel en stock</v>
      </c>
      <c r="G11" s="18"/>
      <c r="H11" s="18"/>
      <c r="I11" s="18"/>
      <c r="J11" s="18"/>
      <c r="K11" s="19"/>
    </row>
    <row r="12" spans="1:11" x14ac:dyDescent="0.25">
      <c r="F12" s="13"/>
      <c r="G12" s="14"/>
      <c r="H12" s="14"/>
      <c r="I12" s="14"/>
      <c r="J12" s="14"/>
      <c r="K12" s="15"/>
    </row>
    <row r="13" spans="1:11" x14ac:dyDescent="0.25">
      <c r="F13" s="13"/>
      <c r="G13" s="14"/>
      <c r="H13" s="14"/>
      <c r="I13" s="14"/>
      <c r="J13" s="14"/>
      <c r="K13" s="15"/>
    </row>
    <row r="14" spans="1:11" x14ac:dyDescent="0.25">
      <c r="F14" s="13"/>
      <c r="G14" s="18" t="str">
        <f>IF(F11="Matériel en stock","","Date de prêt")</f>
        <v/>
      </c>
      <c r="H14" s="18"/>
      <c r="I14" s="18" t="str">
        <f>IF(F11="Matériel en stock","","Date de retour prévu")</f>
        <v/>
      </c>
      <c r="J14" s="18"/>
      <c r="K14" s="15"/>
    </row>
    <row r="15" spans="1:11" x14ac:dyDescent="0.25">
      <c r="F15" s="13"/>
      <c r="G15" s="20" t="str">
        <f>IF(B8="","",IF(VLOOKUP(B8,Base_donnees[],6,FALSE)=0/1/1900,"",VLOOKUP(B8,Base_donnees[],6,FALSE)))</f>
        <v/>
      </c>
      <c r="H15" s="20"/>
      <c r="I15" s="20" t="str">
        <f>IF(B8="","",IF(VLOOKUP(B8,Base_donnees[],7,FALSE)=0/1/1900,"",VLOOKUP(B8,Base_donnees[],7,FALSE)))</f>
        <v/>
      </c>
      <c r="J15" s="20"/>
      <c r="K15" s="15"/>
    </row>
    <row r="16" spans="1:11" x14ac:dyDescent="0.25">
      <c r="F16" s="13"/>
      <c r="G16" s="14"/>
      <c r="H16" s="14"/>
      <c r="I16" s="14"/>
      <c r="J16" s="14"/>
      <c r="K16" s="15"/>
    </row>
    <row r="17" spans="6:11" x14ac:dyDescent="0.25">
      <c r="F17" s="13"/>
      <c r="G17" s="14"/>
      <c r="H17" s="14"/>
      <c r="I17" s="14"/>
      <c r="J17" s="14"/>
      <c r="K17" s="15"/>
    </row>
    <row r="18" spans="6:11" x14ac:dyDescent="0.25">
      <c r="F18" s="13"/>
      <c r="G18" s="14"/>
      <c r="H18" s="14"/>
      <c r="I18" s="14"/>
      <c r="J18" s="14"/>
      <c r="K18" s="15"/>
    </row>
    <row r="19" spans="6:11" x14ac:dyDescent="0.25">
      <c r="F19" s="13"/>
      <c r="G19" s="18" t="str">
        <f>IF(B8="","",IF(G15="","","Nom de l'emprunteur"))</f>
        <v/>
      </c>
      <c r="H19" s="18"/>
      <c r="I19" s="18" t="str">
        <f>IF(B8="","",IF(VLOOKUP(B8,Base_donnees[],8,FALSE)=0/1/1900,"",VLOOKUP(B8,Base_donnees[],8,FALSE)))</f>
        <v/>
      </c>
      <c r="J19" s="18"/>
      <c r="K19" s="15"/>
    </row>
    <row r="20" spans="6:11" x14ac:dyDescent="0.25">
      <c r="F20" s="13"/>
      <c r="G20" s="14"/>
      <c r="H20" s="14"/>
      <c r="I20" s="14"/>
      <c r="J20" s="14"/>
      <c r="K20" s="15"/>
    </row>
    <row r="21" spans="6:11" x14ac:dyDescent="0.25">
      <c r="F21" s="13"/>
      <c r="G21" s="14"/>
      <c r="H21" s="14"/>
      <c r="I21" s="14"/>
      <c r="J21" s="14"/>
      <c r="K21" s="15"/>
    </row>
    <row r="22" spans="6:11" ht="15.75" thickBot="1" x14ac:dyDescent="0.3">
      <c r="F22" s="21"/>
      <c r="G22" s="22"/>
      <c r="H22" s="22"/>
      <c r="I22" s="22"/>
      <c r="J22" s="22"/>
      <c r="K22" s="23"/>
    </row>
  </sheetData>
  <mergeCells count="13">
    <mergeCell ref="G19:H19"/>
    <mergeCell ref="I19:J19"/>
    <mergeCell ref="B8:C9"/>
    <mergeCell ref="B7:C7"/>
    <mergeCell ref="F3:K4"/>
    <mergeCell ref="F7:G7"/>
    <mergeCell ref="H7:I7"/>
    <mergeCell ref="J7:K7"/>
    <mergeCell ref="F11:K11"/>
    <mergeCell ref="G15:H15"/>
    <mergeCell ref="I15:J15"/>
    <mergeCell ref="G14:H14"/>
    <mergeCell ref="I14:J14"/>
  </mergeCells>
  <conditionalFormatting sqref="F3:K4">
    <cfRule type="expression" dxfId="1" priority="1">
      <formula>$F$11="Matériel en cours d'emprunt"</formula>
    </cfRule>
    <cfRule type="expression" dxfId="0" priority="2">
      <formula>$F$11="Matériel en stock"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Base</vt:lpstr>
      <vt:lpstr>Scan</vt:lpstr>
      <vt:lpstr>date_pret</vt:lpstr>
      <vt:lpstr>date_retour</vt:lpstr>
      <vt:lpstr>nom_emprunteur</vt:lpstr>
      <vt:lpstr>scan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Administrateur</cp:lastModifiedBy>
  <dcterms:created xsi:type="dcterms:W3CDTF">2016-10-31T09:02:50Z</dcterms:created>
  <dcterms:modified xsi:type="dcterms:W3CDTF">2016-11-03T07:19:36Z</dcterms:modified>
</cp:coreProperties>
</file>