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F\"/>
    </mc:Choice>
  </mc:AlternateContent>
  <bookViews>
    <workbookView xWindow="0" yWindow="0" windowWidth="24000" windowHeight="8535"/>
  </bookViews>
  <sheets>
    <sheet name="SUIVI VS" sheetId="1" r:id="rId1"/>
  </sheets>
  <definedNames>
    <definedName name="_xlnm._FilterDatabase" localSheetId="0" hidden="1">'SUIVI VS'!$A$4:$BS$4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Q4" i="1" l="1"/>
  <c r="AN2" i="1"/>
  <c r="AP59" i="1" l="1"/>
  <c r="AO59" i="1"/>
  <c r="AN59" i="1" s="1"/>
  <c r="BP58" i="1" a="1"/>
  <c r="BP58" i="1" s="1"/>
  <c r="AP58" i="1"/>
  <c r="AO58" i="1"/>
  <c r="AN58" i="1" s="1"/>
  <c r="BP57" i="1" a="1"/>
  <c r="BP57" i="1" s="1"/>
  <c r="AP57" i="1"/>
  <c r="AO57" i="1"/>
  <c r="AN57" i="1" s="1"/>
  <c r="BP56" i="1" a="1"/>
  <c r="BP56" i="1" s="1"/>
  <c r="AP56" i="1"/>
  <c r="AO56" i="1"/>
  <c r="AN56" i="1" s="1"/>
  <c r="AO55" i="1"/>
  <c r="AN55" i="1" s="1"/>
  <c r="AP54" i="1"/>
  <c r="AO54" i="1"/>
  <c r="AN54" i="1" s="1"/>
  <c r="BP53" i="1" a="1"/>
  <c r="BP53" i="1" s="1"/>
  <c r="AP53" i="1"/>
  <c r="AO53" i="1"/>
  <c r="AN53" i="1" s="1"/>
  <c r="BP52" i="1" a="1"/>
  <c r="BP52" i="1" s="1"/>
  <c r="AP52" i="1"/>
  <c r="AO52" i="1"/>
  <c r="AN52" i="1" s="1"/>
  <c r="BP51" i="1" a="1"/>
  <c r="BP51" i="1" s="1"/>
  <c r="AP51" i="1"/>
  <c r="AO51" i="1"/>
  <c r="AN51" i="1" s="1"/>
  <c r="BP50" i="1" a="1"/>
  <c r="BP50" i="1" s="1"/>
  <c r="AP50" i="1"/>
  <c r="AO50" i="1"/>
  <c r="AN50" i="1" s="1"/>
  <c r="BP49" i="1" a="1"/>
  <c r="BP49" i="1" s="1"/>
  <c r="AP49" i="1"/>
  <c r="AO49" i="1"/>
  <c r="AN49" i="1" s="1"/>
  <c r="BP48" i="1" a="1"/>
  <c r="BP48" i="1" s="1"/>
  <c r="AP48" i="1"/>
  <c r="AO48" i="1"/>
  <c r="AN48" i="1" s="1"/>
  <c r="BP47" i="1" a="1"/>
  <c r="BP47" i="1" s="1"/>
  <c r="AP47" i="1"/>
  <c r="AO47" i="1"/>
  <c r="AN47" i="1" s="1"/>
  <c r="BP46" i="1" a="1"/>
  <c r="BP46" i="1" s="1"/>
  <c r="AP46" i="1"/>
  <c r="AO46" i="1"/>
  <c r="AN46" i="1" s="1"/>
  <c r="AP45" i="1"/>
  <c r="AO45" i="1"/>
  <c r="AN45" i="1" s="1"/>
  <c r="BP44" i="1" a="1"/>
  <c r="BP44" i="1" s="1"/>
  <c r="AP44" i="1"/>
  <c r="AO44" i="1"/>
  <c r="AN44" i="1" s="1"/>
  <c r="BP43" i="1" a="1"/>
  <c r="BP43" i="1" s="1"/>
  <c r="AP43" i="1"/>
  <c r="AO43" i="1"/>
  <c r="AN43" i="1" s="1"/>
  <c r="BP42" i="1" a="1"/>
  <c r="BP42" i="1" s="1"/>
  <c r="AP42" i="1"/>
  <c r="AO42" i="1"/>
  <c r="AN42" i="1" s="1"/>
  <c r="BP41" i="1" a="1"/>
  <c r="BP41" i="1" s="1"/>
  <c r="AP41" i="1"/>
  <c r="AO41" i="1"/>
  <c r="AN41" i="1" s="1"/>
  <c r="BP40" i="1" a="1"/>
  <c r="BP40" i="1" s="1"/>
  <c r="AP40" i="1"/>
  <c r="AO40" i="1"/>
  <c r="AN40" i="1" s="1"/>
  <c r="BP39" i="1" a="1"/>
  <c r="BP39" i="1" s="1"/>
  <c r="AP39" i="1"/>
  <c r="AO39" i="1"/>
  <c r="AN39" i="1" s="1"/>
  <c r="AP38" i="1"/>
  <c r="AO38" i="1"/>
  <c r="AN38" i="1" s="1"/>
  <c r="BP37" i="1" a="1"/>
  <c r="BP37" i="1" s="1"/>
  <c r="AP37" i="1"/>
  <c r="AO37" i="1"/>
  <c r="AN37" i="1" s="1"/>
  <c r="BP36" i="1" a="1"/>
  <c r="BP36" i="1" s="1"/>
  <c r="AP36" i="1"/>
  <c r="AO36" i="1"/>
  <c r="AN36" i="1" s="1"/>
  <c r="BP35" i="1" a="1"/>
  <c r="BP35" i="1" s="1"/>
  <c r="AP35" i="1"/>
  <c r="AO35" i="1"/>
  <c r="AN35" i="1" s="1"/>
  <c r="BP34" i="1" a="1"/>
  <c r="BP34" i="1" s="1"/>
  <c r="AP34" i="1"/>
  <c r="AO34" i="1"/>
  <c r="AN34" i="1" s="1"/>
  <c r="AP33" i="1"/>
  <c r="AO33" i="1"/>
  <c r="AN33" i="1" s="1"/>
  <c r="AO32" i="1"/>
  <c r="AN32" i="1" s="1"/>
  <c r="AP31" i="1"/>
  <c r="AO31" i="1"/>
  <c r="AN31" i="1" s="1"/>
  <c r="AP30" i="1"/>
  <c r="AO30" i="1"/>
  <c r="AN30" i="1" s="1"/>
  <c r="BP29" i="1" a="1"/>
  <c r="BP29" i="1" s="1"/>
  <c r="AP29" i="1"/>
  <c r="AO29" i="1"/>
  <c r="AN29" i="1" s="1"/>
  <c r="BP28" i="1" a="1"/>
  <c r="BP28" i="1" s="1"/>
  <c r="AP28" i="1"/>
  <c r="AO28" i="1"/>
  <c r="AN28" i="1" s="1"/>
  <c r="BP27" i="1" a="1"/>
  <c r="BP27" i="1" s="1"/>
  <c r="AP27" i="1"/>
  <c r="AO27" i="1"/>
  <c r="AN27" i="1" s="1"/>
  <c r="BP26" i="1" a="1"/>
  <c r="BP26" i="1" s="1"/>
  <c r="AP26" i="1"/>
  <c r="AO26" i="1"/>
  <c r="AN26" i="1" s="1"/>
  <c r="BP25" i="1" a="1"/>
  <c r="BP25" i="1" s="1"/>
  <c r="AP25" i="1"/>
  <c r="AO25" i="1"/>
  <c r="AN25" i="1" s="1"/>
  <c r="BP24" i="1" a="1"/>
  <c r="BP24" i="1" s="1"/>
  <c r="AP24" i="1"/>
  <c r="AO24" i="1"/>
  <c r="AN24" i="1" s="1"/>
  <c r="BP23" i="1" a="1"/>
  <c r="BP23" i="1" s="1"/>
  <c r="AP23" i="1"/>
  <c r="AO23" i="1"/>
  <c r="AN23" i="1" s="1"/>
  <c r="BP22" i="1" a="1"/>
  <c r="BP22" i="1" s="1"/>
  <c r="AP22" i="1"/>
  <c r="AO22" i="1"/>
  <c r="AN22" i="1" s="1"/>
  <c r="BP21" i="1" a="1"/>
  <c r="BP21" i="1" s="1"/>
  <c r="AP21" i="1"/>
  <c r="AO21" i="1"/>
  <c r="AN21" i="1" s="1"/>
  <c r="AP20" i="1"/>
  <c r="AO20" i="1"/>
  <c r="AN20" i="1" s="1"/>
  <c r="BP19" i="1" a="1"/>
  <c r="BP19" i="1" s="1"/>
  <c r="AP19" i="1"/>
  <c r="AO19" i="1"/>
  <c r="AN19" i="1" s="1"/>
  <c r="BP18" i="1" a="1"/>
  <c r="BP18" i="1" s="1"/>
  <c r="AP18" i="1"/>
  <c r="AO18" i="1"/>
  <c r="AN18" i="1" s="1"/>
  <c r="AP17" i="1"/>
  <c r="AO17" i="1"/>
  <c r="AN17" i="1" s="1"/>
  <c r="BP16" i="1" a="1"/>
  <c r="BP16" i="1" s="1"/>
  <c r="AP16" i="1"/>
  <c r="AO16" i="1"/>
  <c r="AN16" i="1" s="1"/>
  <c r="BP15" i="1" a="1"/>
  <c r="BP15" i="1" s="1"/>
  <c r="AP15" i="1"/>
  <c r="AO15" i="1"/>
  <c r="AN15" i="1" s="1"/>
  <c r="AO14" i="1"/>
  <c r="AN14" i="1" s="1"/>
  <c r="AP13" i="1"/>
  <c r="AO13" i="1"/>
  <c r="AN13" i="1" s="1"/>
  <c r="BP12" i="1" a="1"/>
  <c r="BP12" i="1" s="1"/>
  <c r="AP12" i="1"/>
  <c r="AO12" i="1"/>
  <c r="AN12" i="1" s="1"/>
  <c r="BP11" i="1" a="1"/>
  <c r="BP11" i="1" s="1"/>
  <c r="AP11" i="1"/>
  <c r="AO11" i="1"/>
  <c r="AN11" i="1" s="1"/>
  <c r="BP10" i="1" a="1"/>
  <c r="BP10" i="1" s="1"/>
  <c r="AP10" i="1"/>
  <c r="AO10" i="1"/>
  <c r="AN10" i="1" s="1"/>
  <c r="BP9" i="1" a="1"/>
  <c r="BP9" i="1" s="1"/>
  <c r="AP9" i="1"/>
  <c r="AO9" i="1"/>
  <c r="AN9" i="1" s="1"/>
  <c r="BP8" i="1" a="1"/>
  <c r="BP8" i="1" s="1"/>
  <c r="AP8" i="1"/>
  <c r="AO8" i="1"/>
  <c r="AN8" i="1" s="1"/>
  <c r="BP7" i="1" a="1"/>
  <c r="BP7" i="1" s="1"/>
  <c r="AP7" i="1"/>
  <c r="AO7" i="1"/>
  <c r="AN7" i="1" s="1"/>
  <c r="BP6" i="1" a="1"/>
  <c r="BP6" i="1" s="1"/>
  <c r="AP6" i="1"/>
  <c r="AO6" i="1"/>
  <c r="AN6" i="1" s="1"/>
  <c r="BP5" i="1" a="1"/>
  <c r="BP5" i="1" s="1"/>
  <c r="AP5" i="1"/>
  <c r="AO5" i="1"/>
  <c r="AN5" i="1" s="1"/>
  <c r="BC4" i="1"/>
  <c r="AQ4" i="1"/>
  <c r="AQ17" i="1" s="1"/>
  <c r="BO2" i="1"/>
  <c r="AP2" i="1"/>
  <c r="BR4" i="1" s="1"/>
  <c r="BC25" i="1" l="1"/>
  <c r="BC17" i="1"/>
  <c r="AQ26" i="1"/>
  <c r="AQ31" i="1"/>
  <c r="AQ8" i="1"/>
  <c r="AQ20" i="1"/>
  <c r="BC20" i="1"/>
  <c r="AQ6" i="1"/>
  <c r="AQ9" i="1"/>
  <c r="AQ10" i="1"/>
  <c r="AQ12" i="1"/>
  <c r="AQ14" i="1"/>
  <c r="BC26" i="1"/>
  <c r="AQ30" i="1"/>
  <c r="BC9" i="1"/>
  <c r="AQ11" i="1"/>
  <c r="AQ13" i="1"/>
  <c r="AR4" i="1"/>
  <c r="BE4" i="1" s="1"/>
  <c r="BE57" i="1" s="1"/>
  <c r="BC11" i="1"/>
  <c r="AQ24" i="1"/>
  <c r="BC24" i="1"/>
  <c r="BD4" i="1"/>
  <c r="BD24" i="1" s="1"/>
  <c r="BE49" i="1"/>
  <c r="BE47" i="1"/>
  <c r="BE5" i="1"/>
  <c r="BE59" i="1"/>
  <c r="BE27" i="1"/>
  <c r="BE37" i="1"/>
  <c r="BC31" i="1"/>
  <c r="BC34" i="1"/>
  <c r="BC36" i="1"/>
  <c r="BE53" i="1"/>
  <c r="AQ18" i="1"/>
  <c r="BC19" i="1"/>
  <c r="AQ21" i="1"/>
  <c r="BC23" i="1"/>
  <c r="BC27" i="1"/>
  <c r="AQ32" i="1"/>
  <c r="AQ40" i="1"/>
  <c r="AQ44" i="1"/>
  <c r="AQ45" i="1"/>
  <c r="AQ59" i="1"/>
  <c r="BC59" i="1"/>
  <c r="AQ15" i="1"/>
  <c r="AQ16" i="1"/>
  <c r="BC22" i="1"/>
  <c r="BD27" i="1"/>
  <c r="BC28" i="1"/>
  <c r="BC29" i="1"/>
  <c r="AQ35" i="1"/>
  <c r="AQ38" i="1"/>
  <c r="AR40" i="1"/>
  <c r="AQ43" i="1"/>
  <c r="BE44" i="1"/>
  <c r="AR44" i="1"/>
  <c r="AR45" i="1"/>
  <c r="BC58" i="1"/>
  <c r="AQ25" i="1"/>
  <c r="AR38" i="1"/>
  <c r="BC40" i="1"/>
  <c r="AQ42" i="1"/>
  <c r="BC45" i="1"/>
  <c r="AQ46" i="1"/>
  <c r="AR47" i="1"/>
  <c r="AQ48" i="1"/>
  <c r="AR49" i="1"/>
  <c r="AQ50" i="1"/>
  <c r="AR14" i="1"/>
  <c r="BC53" i="1"/>
  <c r="BC51" i="1"/>
  <c r="BC5" i="1"/>
  <c r="BC7" i="1"/>
  <c r="AR6" i="1"/>
  <c r="AR8" i="1"/>
  <c r="AR13" i="1"/>
  <c r="AR15" i="1"/>
  <c r="AR16" i="1"/>
  <c r="BC10" i="1"/>
  <c r="BC12" i="1"/>
  <c r="AR46" i="1"/>
  <c r="AR41" i="1"/>
  <c r="AR35" i="1"/>
  <c r="AR33" i="1"/>
  <c r="AR59" i="1"/>
  <c r="AR54" i="1"/>
  <c r="AQ33" i="1"/>
  <c r="BC35" i="1"/>
  <c r="AQ37" i="1"/>
  <c r="BC38" i="1"/>
  <c r="AR42" i="1"/>
  <c r="BC43" i="1"/>
  <c r="BC44" i="1"/>
  <c r="BC46" i="1"/>
  <c r="BC47" i="1"/>
  <c r="AR48" i="1"/>
  <c r="BC49" i="1"/>
  <c r="AR50" i="1"/>
  <c r="AQ51" i="1"/>
  <c r="AQ56" i="1"/>
  <c r="AR57" i="1"/>
  <c r="AR9" i="1"/>
  <c r="AR11" i="1"/>
  <c r="BD12" i="1"/>
  <c r="AR17" i="1"/>
  <c r="BC18" i="1"/>
  <c r="AQ19" i="1"/>
  <c r="BC21" i="1"/>
  <c r="AQ23" i="1"/>
  <c r="AR24" i="1"/>
  <c r="AR26" i="1"/>
  <c r="AQ27" i="1"/>
  <c r="AR31" i="1"/>
  <c r="BC32" i="1"/>
  <c r="AR37" i="1"/>
  <c r="AQ39" i="1"/>
  <c r="AQ41" i="1"/>
  <c r="BC48" i="1"/>
  <c r="BD49" i="1"/>
  <c r="BC50" i="1"/>
  <c r="AR51" i="1"/>
  <c r="AQ52" i="1"/>
  <c r="AQ53" i="1"/>
  <c r="AR56" i="1"/>
  <c r="BC57" i="1"/>
  <c r="AR20" i="1"/>
  <c r="AR25" i="1"/>
  <c r="BC30" i="1"/>
  <c r="AQ57" i="1"/>
  <c r="AQ55" i="1"/>
  <c r="AQ49" i="1"/>
  <c r="AQ47" i="1"/>
  <c r="AQ36" i="1"/>
  <c r="AQ58" i="1"/>
  <c r="AQ5" i="1"/>
  <c r="BC6" i="1"/>
  <c r="AQ7" i="1"/>
  <c r="BC8" i="1"/>
  <c r="BC13" i="1"/>
  <c r="BC15" i="1"/>
  <c r="BC16" i="1"/>
  <c r="BD18" i="1"/>
  <c r="AR19" i="1"/>
  <c r="AQ22" i="1"/>
  <c r="AR23" i="1"/>
  <c r="AR27" i="1"/>
  <c r="AQ28" i="1"/>
  <c r="AQ29" i="1"/>
  <c r="BD32" i="1"/>
  <c r="BC33" i="1"/>
  <c r="AQ34" i="1"/>
  <c r="AR36" i="1"/>
  <c r="AR39" i="1"/>
  <c r="BC42" i="1"/>
  <c r="AR52" i="1"/>
  <c r="BC52" i="1"/>
  <c r="AR53" i="1"/>
  <c r="AQ54" i="1"/>
  <c r="BC54" i="1"/>
  <c r="BC56" i="1"/>
  <c r="BD33" i="1"/>
  <c r="AR34" i="1"/>
  <c r="BC37" i="1"/>
  <c r="BC39" i="1"/>
  <c r="BC41" i="1"/>
  <c r="BD54" i="1"/>
  <c r="AR5" i="1"/>
  <c r="AR7" i="1"/>
  <c r="AR22" i="1"/>
  <c r="AR28" i="1"/>
  <c r="AR29" i="1"/>
  <c r="AS4" i="1"/>
  <c r="AR55" i="1"/>
  <c r="AR21" i="1" l="1"/>
  <c r="AR12" i="1"/>
  <c r="BE54" i="1"/>
  <c r="BE7" i="1"/>
  <c r="BD5" i="1"/>
  <c r="AR43" i="1"/>
  <c r="AR58" i="1"/>
  <c r="AR32" i="1"/>
  <c r="AR2" i="1" s="1"/>
  <c r="AR18" i="1"/>
  <c r="AR30" i="1"/>
  <c r="AR10" i="1"/>
  <c r="BE20" i="1"/>
  <c r="BE12" i="1"/>
  <c r="BE31" i="1"/>
  <c r="BE30" i="1"/>
  <c r="BE34" i="1"/>
  <c r="BE35" i="1"/>
  <c r="BE33" i="1"/>
  <c r="BE19" i="1"/>
  <c r="BE42" i="1"/>
  <c r="BE17" i="1"/>
  <c r="BE8" i="1"/>
  <c r="BE58" i="1"/>
  <c r="BE48" i="1"/>
  <c r="BE24" i="1"/>
  <c r="BE13" i="1"/>
  <c r="BE22" i="1"/>
  <c r="BE52" i="1"/>
  <c r="BE26" i="1"/>
  <c r="BE15" i="1"/>
  <c r="BE29" i="1"/>
  <c r="BE56" i="1"/>
  <c r="BE11" i="1"/>
  <c r="BE10" i="1"/>
  <c r="BR10" i="1" s="1"/>
  <c r="BE18" i="1"/>
  <c r="BE41" i="1"/>
  <c r="BE6" i="1"/>
  <c r="BE28" i="1"/>
  <c r="BE46" i="1"/>
  <c r="BE51" i="1"/>
  <c r="BE25" i="1"/>
  <c r="BE36" i="1"/>
  <c r="BE16" i="1"/>
  <c r="BE40" i="1"/>
  <c r="BE38" i="1"/>
  <c r="BE21" i="1"/>
  <c r="BE39" i="1"/>
  <c r="BE23" i="1"/>
  <c r="BE9" i="1"/>
  <c r="BE45" i="1"/>
  <c r="BE43" i="1"/>
  <c r="BE32" i="1"/>
  <c r="BE50" i="1"/>
  <c r="BD43" i="1"/>
  <c r="BD30" i="1"/>
  <c r="BD45" i="1"/>
  <c r="BD58" i="1"/>
  <c r="BD28" i="1"/>
  <c r="BD34" i="1"/>
  <c r="BD9" i="1"/>
  <c r="BD57" i="1"/>
  <c r="BD51" i="1"/>
  <c r="BD48" i="1"/>
  <c r="BD31" i="1"/>
  <c r="BD38" i="1"/>
  <c r="BD10" i="1"/>
  <c r="BQ10" i="1" s="1"/>
  <c r="BD50" i="1"/>
  <c r="BD22" i="1"/>
  <c r="BD42" i="1"/>
  <c r="BD47" i="1"/>
  <c r="BD40" i="1"/>
  <c r="BD56" i="1"/>
  <c r="BD59" i="1"/>
  <c r="BD23" i="1"/>
  <c r="BD17" i="1"/>
  <c r="BD46" i="1"/>
  <c r="BD35" i="1"/>
  <c r="BD37" i="1"/>
  <c r="BR37" i="1" s="1"/>
  <c r="BD26" i="1"/>
  <c r="BD41" i="1"/>
  <c r="BD53" i="1"/>
  <c r="BD44" i="1"/>
  <c r="BQ44" i="1" s="1"/>
  <c r="BD7" i="1"/>
  <c r="BD52" i="1"/>
  <c r="BD29" i="1"/>
  <c r="BD11" i="1"/>
  <c r="BD39" i="1"/>
  <c r="BD21" i="1"/>
  <c r="BD19" i="1"/>
  <c r="BD36" i="1"/>
  <c r="BD15" i="1"/>
  <c r="BD8" i="1"/>
  <c r="BD13" i="1"/>
  <c r="BD16" i="1"/>
  <c r="BD6" i="1"/>
  <c r="BD20" i="1"/>
  <c r="BD25" i="1"/>
  <c r="AS58" i="1"/>
  <c r="AS45" i="1"/>
  <c r="AS40" i="1"/>
  <c r="AS38" i="1"/>
  <c r="AS34" i="1"/>
  <c r="AS53" i="1"/>
  <c r="AS27" i="1"/>
  <c r="BQ27" i="1" s="1"/>
  <c r="AS23" i="1"/>
  <c r="AS19" i="1"/>
  <c r="AS54" i="1"/>
  <c r="AS52" i="1"/>
  <c r="AS39" i="1"/>
  <c r="AS36" i="1"/>
  <c r="AS56" i="1"/>
  <c r="AS51" i="1"/>
  <c r="AS41" i="1"/>
  <c r="AS37" i="1"/>
  <c r="AS31" i="1"/>
  <c r="BQ31" i="1" s="1"/>
  <c r="AS26" i="1"/>
  <c r="AS24" i="1"/>
  <c r="AS17" i="1"/>
  <c r="AS11" i="1"/>
  <c r="AS9" i="1"/>
  <c r="AS57" i="1"/>
  <c r="AS50" i="1"/>
  <c r="AS48" i="1"/>
  <c r="AS42" i="1"/>
  <c r="AS33" i="1"/>
  <c r="AS25" i="1"/>
  <c r="AS20" i="1"/>
  <c r="BF4" i="1"/>
  <c r="AS49" i="1"/>
  <c r="AS47" i="1"/>
  <c r="AS46" i="1"/>
  <c r="AS43" i="1"/>
  <c r="AS16" i="1"/>
  <c r="AS15" i="1"/>
  <c r="AS13" i="1"/>
  <c r="AS8" i="1"/>
  <c r="AS6" i="1"/>
  <c r="AS18" i="1"/>
  <c r="AS12" i="1"/>
  <c r="AS10" i="1"/>
  <c r="AS29" i="1"/>
  <c r="AS28" i="1"/>
  <c r="AS22" i="1"/>
  <c r="AS7" i="1"/>
  <c r="AS5" i="1"/>
  <c r="AS44" i="1"/>
  <c r="AS35" i="1"/>
  <c r="AS32" i="1"/>
  <c r="AS21" i="1"/>
  <c r="AS59" i="1"/>
  <c r="AS30" i="1"/>
  <c r="AS55" i="1"/>
  <c r="AS14" i="1"/>
  <c r="AT4" i="1"/>
  <c r="BR44" i="1"/>
  <c r="BR18" i="1"/>
  <c r="BQ18" i="1"/>
  <c r="BQ37" i="1"/>
  <c r="BQ53" i="1"/>
  <c r="BR53" i="1"/>
  <c r="AQ2" i="1"/>
  <c r="BC2" i="1"/>
  <c r="BE2" i="1" l="1"/>
  <c r="BD2" i="1"/>
  <c r="BF56" i="1"/>
  <c r="BF50" i="1"/>
  <c r="BF48" i="1"/>
  <c r="BF44" i="1"/>
  <c r="BF32" i="1"/>
  <c r="BF46" i="1"/>
  <c r="BF30" i="1"/>
  <c r="BF12" i="1"/>
  <c r="BF10" i="1"/>
  <c r="BF57" i="1"/>
  <c r="BF51" i="1"/>
  <c r="BF43" i="1"/>
  <c r="BF38" i="1"/>
  <c r="BF35" i="1"/>
  <c r="BF49" i="1"/>
  <c r="BF47" i="1"/>
  <c r="BF45" i="1"/>
  <c r="BF40" i="1"/>
  <c r="BF27" i="1"/>
  <c r="BR27" i="1" s="1"/>
  <c r="BF23" i="1"/>
  <c r="BF19" i="1"/>
  <c r="BF58" i="1"/>
  <c r="BF29" i="1"/>
  <c r="BF28" i="1"/>
  <c r="BF22" i="1"/>
  <c r="BF7" i="1"/>
  <c r="BF5" i="1"/>
  <c r="BF59" i="1"/>
  <c r="BF17" i="1"/>
  <c r="BF11" i="1"/>
  <c r="BF9" i="1"/>
  <c r="BF21" i="1"/>
  <c r="BF18" i="1"/>
  <c r="BF36" i="1"/>
  <c r="BF34" i="1"/>
  <c r="BF31" i="1"/>
  <c r="BR31" i="1" s="1"/>
  <c r="BF26" i="1"/>
  <c r="BF24" i="1"/>
  <c r="BF41" i="1"/>
  <c r="BF39" i="1"/>
  <c r="BF25" i="1"/>
  <c r="BF20" i="1"/>
  <c r="BF54" i="1"/>
  <c r="BF37" i="1"/>
  <c r="BF33" i="1"/>
  <c r="BF16" i="1"/>
  <c r="BF15" i="1"/>
  <c r="BF13" i="1"/>
  <c r="BF8" i="1"/>
  <c r="BF6" i="1"/>
  <c r="BF53" i="1"/>
  <c r="BF52" i="1"/>
  <c r="BF42" i="1"/>
  <c r="AT59" i="1"/>
  <c r="AT54" i="1"/>
  <c r="AT43" i="1"/>
  <c r="AT39" i="1"/>
  <c r="AT52" i="1"/>
  <c r="AT31" i="1"/>
  <c r="AT26" i="1"/>
  <c r="AT24" i="1"/>
  <c r="AT17" i="1"/>
  <c r="AT11" i="1"/>
  <c r="AT9" i="1"/>
  <c r="AT56" i="1"/>
  <c r="AT53" i="1"/>
  <c r="AT51" i="1"/>
  <c r="AT41" i="1"/>
  <c r="AT37" i="1"/>
  <c r="AT57" i="1"/>
  <c r="AT50" i="1"/>
  <c r="AT48" i="1"/>
  <c r="AT42" i="1"/>
  <c r="AT33" i="1"/>
  <c r="AT25" i="1"/>
  <c r="AT20" i="1"/>
  <c r="BG4" i="1"/>
  <c r="AT21" i="1"/>
  <c r="AT18" i="1"/>
  <c r="AT49" i="1"/>
  <c r="AT47" i="1"/>
  <c r="AT46" i="1"/>
  <c r="AT16" i="1"/>
  <c r="AT15" i="1"/>
  <c r="AT13" i="1"/>
  <c r="AT8" i="1"/>
  <c r="AT6" i="1"/>
  <c r="AT44" i="1"/>
  <c r="AT38" i="1"/>
  <c r="AT35" i="1"/>
  <c r="AT32" i="1"/>
  <c r="AT12" i="1"/>
  <c r="AT10" i="1"/>
  <c r="AU4" i="1"/>
  <c r="AT27" i="1"/>
  <c r="AT23" i="1"/>
  <c r="AT19" i="1"/>
  <c r="AT58" i="1"/>
  <c r="AT45" i="1"/>
  <c r="AT40" i="1"/>
  <c r="AT30" i="1"/>
  <c r="AT55" i="1"/>
  <c r="AT14" i="1"/>
  <c r="AT29" i="1"/>
  <c r="AT28" i="1"/>
  <c r="AT22" i="1"/>
  <c r="AT7" i="1"/>
  <c r="AT5" i="1"/>
  <c r="AT36" i="1"/>
  <c r="AT34" i="1"/>
  <c r="AS2" i="1"/>
  <c r="AT2" i="1" l="1"/>
  <c r="BF2" i="1"/>
  <c r="BQ58" i="1"/>
  <c r="BG57" i="1"/>
  <c r="BG49" i="1"/>
  <c r="BG47" i="1"/>
  <c r="BG36" i="1"/>
  <c r="BG58" i="1"/>
  <c r="BR58" i="1" s="1"/>
  <c r="BG56" i="1"/>
  <c r="BG50" i="1"/>
  <c r="BG48" i="1"/>
  <c r="BG46" i="1"/>
  <c r="BG45" i="1"/>
  <c r="BG44" i="1"/>
  <c r="BG40" i="1"/>
  <c r="BG29" i="1"/>
  <c r="BG28" i="1"/>
  <c r="BG22" i="1"/>
  <c r="BG7" i="1"/>
  <c r="BG5" i="1"/>
  <c r="BG26" i="1"/>
  <c r="BG59" i="1"/>
  <c r="BG27" i="1"/>
  <c r="BG23" i="1"/>
  <c r="BG19" i="1"/>
  <c r="BG34" i="1"/>
  <c r="BG31" i="1"/>
  <c r="BG24" i="1"/>
  <c r="BG17" i="1"/>
  <c r="BG11" i="1"/>
  <c r="BG9" i="1"/>
  <c r="BG20" i="1"/>
  <c r="BG13" i="1"/>
  <c r="BG8" i="1"/>
  <c r="BG6" i="1"/>
  <c r="BG30" i="1"/>
  <c r="BG12" i="1"/>
  <c r="BG10" i="1"/>
  <c r="BG41" i="1"/>
  <c r="BG39" i="1"/>
  <c r="BG25" i="1"/>
  <c r="BG54" i="1"/>
  <c r="BG37" i="1"/>
  <c r="BG33" i="1"/>
  <c r="BG16" i="1"/>
  <c r="BG15" i="1"/>
  <c r="BG53" i="1"/>
  <c r="BG52" i="1"/>
  <c r="BG42" i="1"/>
  <c r="BG21" i="1"/>
  <c r="BG18" i="1"/>
  <c r="BG51" i="1"/>
  <c r="BG43" i="1"/>
  <c r="BG38" i="1"/>
  <c r="BG35" i="1"/>
  <c r="BG32" i="1"/>
  <c r="AU53" i="1"/>
  <c r="AU51" i="1"/>
  <c r="AU56" i="1"/>
  <c r="AU25" i="1"/>
  <c r="AU20" i="1"/>
  <c r="AU57" i="1"/>
  <c r="AU50" i="1"/>
  <c r="AU48" i="1"/>
  <c r="AU42" i="1"/>
  <c r="AU33" i="1"/>
  <c r="AU49" i="1"/>
  <c r="AU47" i="1"/>
  <c r="AU46" i="1"/>
  <c r="AU16" i="1"/>
  <c r="AU15" i="1"/>
  <c r="AU13" i="1"/>
  <c r="AU8" i="1"/>
  <c r="AU6" i="1"/>
  <c r="AU30" i="1"/>
  <c r="AU44" i="1"/>
  <c r="AU43" i="1"/>
  <c r="AU38" i="1"/>
  <c r="AU35" i="1"/>
  <c r="AU32" i="1"/>
  <c r="AU21" i="1"/>
  <c r="AU18" i="1"/>
  <c r="AU58" i="1"/>
  <c r="AU45" i="1"/>
  <c r="AU40" i="1"/>
  <c r="BH4" i="1"/>
  <c r="AU12" i="1"/>
  <c r="AU10" i="1"/>
  <c r="AU14" i="1"/>
  <c r="AV4" i="1"/>
  <c r="AU7" i="1"/>
  <c r="AU5" i="1"/>
  <c r="AU26" i="1"/>
  <c r="AU24" i="1"/>
  <c r="AU17" i="1"/>
  <c r="AU11" i="1"/>
  <c r="BQ11" i="1" s="1"/>
  <c r="AU9" i="1"/>
  <c r="AU59" i="1"/>
  <c r="AU55" i="1"/>
  <c r="AU29" i="1"/>
  <c r="AU28" i="1"/>
  <c r="AU22" i="1"/>
  <c r="AU36" i="1"/>
  <c r="AU34" i="1"/>
  <c r="AU27" i="1"/>
  <c r="AU23" i="1"/>
  <c r="AU19" i="1"/>
  <c r="AU54" i="1"/>
  <c r="AU52" i="1"/>
  <c r="AU41" i="1"/>
  <c r="AU39" i="1"/>
  <c r="AU37" i="1"/>
  <c r="AU31" i="1"/>
  <c r="AU2" i="1" l="1"/>
  <c r="BG2" i="1"/>
  <c r="AV52" i="1"/>
  <c r="AV37" i="1"/>
  <c r="AV56" i="1"/>
  <c r="AV50" i="1"/>
  <c r="AV48" i="1"/>
  <c r="AV57" i="1"/>
  <c r="BI4" i="1"/>
  <c r="AV16" i="1"/>
  <c r="AV15" i="1"/>
  <c r="AV13" i="1"/>
  <c r="AV8" i="1"/>
  <c r="AV6" i="1"/>
  <c r="AV49" i="1"/>
  <c r="AV47" i="1"/>
  <c r="AV46" i="1"/>
  <c r="AV44" i="1"/>
  <c r="AV43" i="1"/>
  <c r="AV38" i="1"/>
  <c r="AV35" i="1"/>
  <c r="AV32" i="1"/>
  <c r="AV21" i="1"/>
  <c r="AV18" i="1"/>
  <c r="AV58" i="1"/>
  <c r="AV45" i="1"/>
  <c r="AV40" i="1"/>
  <c r="AV30" i="1"/>
  <c r="AV12" i="1"/>
  <c r="AV10" i="1"/>
  <c r="AV59" i="1"/>
  <c r="AV55" i="1"/>
  <c r="AV14" i="1"/>
  <c r="AW4" i="1"/>
  <c r="AV7" i="1"/>
  <c r="AV5" i="1"/>
  <c r="AV25" i="1"/>
  <c r="AV20" i="1"/>
  <c r="AV29" i="1"/>
  <c r="AV28" i="1"/>
  <c r="AV22" i="1"/>
  <c r="AV36" i="1"/>
  <c r="AV34" i="1"/>
  <c r="AV27" i="1"/>
  <c r="AV23" i="1"/>
  <c r="AV19" i="1"/>
  <c r="AV54" i="1"/>
  <c r="AV41" i="1"/>
  <c r="AV39" i="1"/>
  <c r="AV31" i="1"/>
  <c r="AV26" i="1"/>
  <c r="AV24" i="1"/>
  <c r="AV17" i="1"/>
  <c r="AV11" i="1"/>
  <c r="AV9" i="1"/>
  <c r="AV53" i="1"/>
  <c r="AV51" i="1"/>
  <c r="AV42" i="1"/>
  <c r="AV33" i="1"/>
  <c r="BH46" i="1"/>
  <c r="BH41" i="1"/>
  <c r="BH35" i="1"/>
  <c r="BH33" i="1"/>
  <c r="BH59" i="1"/>
  <c r="BH54" i="1"/>
  <c r="BH57" i="1"/>
  <c r="BH29" i="1"/>
  <c r="BH28" i="1"/>
  <c r="BH22" i="1"/>
  <c r="BH7" i="1"/>
  <c r="BH5" i="1"/>
  <c r="BH49" i="1"/>
  <c r="BH47" i="1"/>
  <c r="BH58" i="1"/>
  <c r="BH27" i="1"/>
  <c r="BH23" i="1"/>
  <c r="BH19" i="1"/>
  <c r="BH20" i="1"/>
  <c r="BH34" i="1"/>
  <c r="BH31" i="1"/>
  <c r="BH26" i="1"/>
  <c r="BH24" i="1"/>
  <c r="BH17" i="1"/>
  <c r="BH11" i="1"/>
  <c r="BR11" i="1" s="1"/>
  <c r="BH9" i="1"/>
  <c r="BH39" i="1"/>
  <c r="BH36" i="1"/>
  <c r="BH25" i="1"/>
  <c r="BH16" i="1"/>
  <c r="BH15" i="1"/>
  <c r="BH13" i="1"/>
  <c r="BH8" i="1"/>
  <c r="BH6" i="1"/>
  <c r="BH37" i="1"/>
  <c r="BH53" i="1"/>
  <c r="BH52" i="1"/>
  <c r="BH42" i="1"/>
  <c r="BH21" i="1"/>
  <c r="BH18" i="1"/>
  <c r="BH56" i="1"/>
  <c r="BH51" i="1"/>
  <c r="BH43" i="1"/>
  <c r="BH38" i="1"/>
  <c r="BH32" i="1"/>
  <c r="BH30" i="1"/>
  <c r="BH12" i="1"/>
  <c r="BH10" i="1"/>
  <c r="BH50" i="1"/>
  <c r="BH48" i="1"/>
  <c r="BH45" i="1"/>
  <c r="BH44" i="1"/>
  <c r="BH40" i="1"/>
  <c r="BI58" i="1" l="1"/>
  <c r="BI45" i="1"/>
  <c r="BI40" i="1"/>
  <c r="BI38" i="1"/>
  <c r="BI34" i="1"/>
  <c r="BI53" i="1"/>
  <c r="BI27" i="1"/>
  <c r="BI23" i="1"/>
  <c r="BI19" i="1"/>
  <c r="BI59" i="1"/>
  <c r="BI31" i="1"/>
  <c r="BI26" i="1"/>
  <c r="BI24" i="1"/>
  <c r="BI17" i="1"/>
  <c r="BI11" i="1"/>
  <c r="BI9" i="1"/>
  <c r="BI39" i="1"/>
  <c r="BI36" i="1"/>
  <c r="BI25" i="1"/>
  <c r="BI20" i="1"/>
  <c r="BI41" i="1"/>
  <c r="BI37" i="1"/>
  <c r="BI16" i="1"/>
  <c r="BI15" i="1"/>
  <c r="BI13" i="1"/>
  <c r="BI8" i="1"/>
  <c r="BI6" i="1"/>
  <c r="BI18" i="1"/>
  <c r="BI12" i="1"/>
  <c r="BI10" i="1"/>
  <c r="BI29" i="1"/>
  <c r="BI28" i="1"/>
  <c r="BR28" i="1" s="1"/>
  <c r="BI22" i="1"/>
  <c r="BI7" i="1"/>
  <c r="BI5" i="1"/>
  <c r="BI54" i="1"/>
  <c r="BI52" i="1"/>
  <c r="BI42" i="1"/>
  <c r="BI33" i="1"/>
  <c r="BI21" i="1"/>
  <c r="BI56" i="1"/>
  <c r="BI51" i="1"/>
  <c r="BI43" i="1"/>
  <c r="BI32" i="1"/>
  <c r="BI30" i="1"/>
  <c r="BI57" i="1"/>
  <c r="BI50" i="1"/>
  <c r="BI48" i="1"/>
  <c r="BI44" i="1"/>
  <c r="BI35" i="1"/>
  <c r="BI49" i="1"/>
  <c r="BI47" i="1"/>
  <c r="BI46" i="1"/>
  <c r="AW51" i="1"/>
  <c r="AW42" i="1"/>
  <c r="AW57" i="1"/>
  <c r="AW55" i="1"/>
  <c r="AW49" i="1"/>
  <c r="AW47" i="1"/>
  <c r="AW32" i="1"/>
  <c r="AW21" i="1"/>
  <c r="AW18" i="1"/>
  <c r="AW44" i="1"/>
  <c r="AW43" i="1"/>
  <c r="AW38" i="1"/>
  <c r="AW35" i="1"/>
  <c r="AW58" i="1"/>
  <c r="AW45" i="1"/>
  <c r="AW40" i="1"/>
  <c r="AW30" i="1"/>
  <c r="AW12" i="1"/>
  <c r="AW10" i="1"/>
  <c r="AW22" i="1"/>
  <c r="AW59" i="1"/>
  <c r="AW14" i="1"/>
  <c r="AX4" i="1"/>
  <c r="AW29" i="1"/>
  <c r="AW28" i="1"/>
  <c r="AW7" i="1"/>
  <c r="AW5" i="1"/>
  <c r="AW19" i="1"/>
  <c r="BQ19" i="1" s="1"/>
  <c r="AW11" i="1"/>
  <c r="AW9" i="1"/>
  <c r="AW16" i="1"/>
  <c r="AW15" i="1"/>
  <c r="AW13" i="1"/>
  <c r="AW8" i="1"/>
  <c r="AW6" i="1"/>
  <c r="AW36" i="1"/>
  <c r="AW34" i="1"/>
  <c r="AW27" i="1"/>
  <c r="AW23" i="1"/>
  <c r="AW54" i="1"/>
  <c r="AW41" i="1"/>
  <c r="AW39" i="1"/>
  <c r="AW31" i="1"/>
  <c r="AW26" i="1"/>
  <c r="AW24" i="1"/>
  <c r="AW17" i="1"/>
  <c r="AW56" i="1"/>
  <c r="AW53" i="1"/>
  <c r="AW52" i="1"/>
  <c r="AW37" i="1"/>
  <c r="AW33" i="1"/>
  <c r="AW25" i="1"/>
  <c r="AW20" i="1"/>
  <c r="BJ4" i="1"/>
  <c r="AW50" i="1"/>
  <c r="AW48" i="1"/>
  <c r="AW46" i="1"/>
  <c r="AV2" i="1"/>
  <c r="BQ28" i="1"/>
  <c r="BH2" i="1"/>
  <c r="AX56" i="1" l="1"/>
  <c r="AX50" i="1"/>
  <c r="AX48" i="1"/>
  <c r="AX44" i="1"/>
  <c r="AX46" i="1"/>
  <c r="AX30" i="1"/>
  <c r="AX12" i="1"/>
  <c r="AX10" i="1"/>
  <c r="AX58" i="1"/>
  <c r="AX45" i="1"/>
  <c r="AX40" i="1"/>
  <c r="AX59" i="1"/>
  <c r="AX14" i="1"/>
  <c r="AY4" i="1"/>
  <c r="AX27" i="1"/>
  <c r="AX23" i="1"/>
  <c r="AX55" i="1"/>
  <c r="AX29" i="1"/>
  <c r="AX28" i="1"/>
  <c r="AX22" i="1"/>
  <c r="AX7" i="1"/>
  <c r="AX5" i="1"/>
  <c r="AX36" i="1"/>
  <c r="AX34" i="1"/>
  <c r="AX19" i="1"/>
  <c r="AX17" i="1"/>
  <c r="AX11" i="1"/>
  <c r="AX9" i="1"/>
  <c r="BK4" i="1"/>
  <c r="AX21" i="1"/>
  <c r="AX18" i="1"/>
  <c r="AX54" i="1"/>
  <c r="AX41" i="1"/>
  <c r="AX39" i="1"/>
  <c r="AX31" i="1"/>
  <c r="AX26" i="1"/>
  <c r="AX24" i="1"/>
  <c r="AX53" i="1"/>
  <c r="AX52" i="1"/>
  <c r="AX37" i="1"/>
  <c r="AX33" i="1"/>
  <c r="AX25" i="1"/>
  <c r="AX20" i="1"/>
  <c r="AX57" i="1"/>
  <c r="AX51" i="1"/>
  <c r="AX42" i="1"/>
  <c r="AX16" i="1"/>
  <c r="AX15" i="1"/>
  <c r="AX13" i="1"/>
  <c r="AX8" i="1"/>
  <c r="AX6" i="1"/>
  <c r="AX49" i="1"/>
  <c r="AX47" i="1"/>
  <c r="AX43" i="1"/>
  <c r="AX38" i="1"/>
  <c r="AX35" i="1"/>
  <c r="AX32" i="1"/>
  <c r="AW2" i="1"/>
  <c r="BJ59" i="1"/>
  <c r="BJ54" i="1"/>
  <c r="BJ43" i="1"/>
  <c r="BJ39" i="1"/>
  <c r="BJ52" i="1"/>
  <c r="BJ31" i="1"/>
  <c r="BJ26" i="1"/>
  <c r="BJ24" i="1"/>
  <c r="BJ17" i="1"/>
  <c r="BJ11" i="1"/>
  <c r="BJ9" i="1"/>
  <c r="BJ58" i="1"/>
  <c r="BJ36" i="1"/>
  <c r="BJ34" i="1"/>
  <c r="BJ25" i="1"/>
  <c r="BJ20" i="1"/>
  <c r="BJ21" i="1"/>
  <c r="BJ41" i="1"/>
  <c r="BJ37" i="1"/>
  <c r="BJ16" i="1"/>
  <c r="BJ15" i="1"/>
  <c r="BJ13" i="1"/>
  <c r="BJ8" i="1"/>
  <c r="BJ6" i="1"/>
  <c r="BJ42" i="1"/>
  <c r="BJ33" i="1"/>
  <c r="BJ18" i="1"/>
  <c r="BJ12" i="1"/>
  <c r="BJ10" i="1"/>
  <c r="BJ27" i="1"/>
  <c r="BJ23" i="1"/>
  <c r="BJ19" i="1"/>
  <c r="BR19" i="1" s="1"/>
  <c r="BJ56" i="1"/>
  <c r="BJ53" i="1"/>
  <c r="BJ51" i="1"/>
  <c r="BJ32" i="1"/>
  <c r="BJ30" i="1"/>
  <c r="BJ57" i="1"/>
  <c r="BJ50" i="1"/>
  <c r="BJ48" i="1"/>
  <c r="BJ44" i="1"/>
  <c r="BJ38" i="1"/>
  <c r="BJ35" i="1"/>
  <c r="BJ49" i="1"/>
  <c r="BJ47" i="1"/>
  <c r="BJ46" i="1"/>
  <c r="BJ45" i="1"/>
  <c r="BJ40" i="1"/>
  <c r="BJ29" i="1"/>
  <c r="BJ28" i="1"/>
  <c r="BJ22" i="1"/>
  <c r="BJ7" i="1"/>
  <c r="BJ5" i="1"/>
  <c r="BI2" i="1"/>
  <c r="BQ54" i="1" l="1"/>
  <c r="BQ38" i="1"/>
  <c r="BQ12" i="1"/>
  <c r="BJ2" i="1"/>
  <c r="AY57" i="1"/>
  <c r="AY55" i="1"/>
  <c r="AY49" i="1"/>
  <c r="AY47" i="1"/>
  <c r="AY36" i="1"/>
  <c r="AY58" i="1"/>
  <c r="AY14" i="1"/>
  <c r="AY59" i="1"/>
  <c r="AY29" i="1"/>
  <c r="AY28" i="1"/>
  <c r="AY22" i="1"/>
  <c r="AY7" i="1"/>
  <c r="AY5" i="1"/>
  <c r="AY31" i="1"/>
  <c r="AY26" i="1"/>
  <c r="AY34" i="1"/>
  <c r="AY27" i="1"/>
  <c r="AY23" i="1"/>
  <c r="AY19" i="1"/>
  <c r="AY54" i="1"/>
  <c r="AY41" i="1"/>
  <c r="AY39" i="1"/>
  <c r="AZ4" i="1"/>
  <c r="AY24" i="1"/>
  <c r="AY17" i="1"/>
  <c r="AY11" i="1"/>
  <c r="AY9" i="1"/>
  <c r="AY20" i="1"/>
  <c r="BL4" i="1"/>
  <c r="AY13" i="1"/>
  <c r="AY8" i="1"/>
  <c r="AY6" i="1"/>
  <c r="AY30" i="1"/>
  <c r="AY12" i="1"/>
  <c r="AY10" i="1"/>
  <c r="AY53" i="1"/>
  <c r="AY52" i="1"/>
  <c r="AY37" i="1"/>
  <c r="AY33" i="1"/>
  <c r="AY25" i="1"/>
  <c r="AY56" i="1"/>
  <c r="AY51" i="1"/>
  <c r="AY42" i="1"/>
  <c r="AY16" i="1"/>
  <c r="AY15" i="1"/>
  <c r="AY50" i="1"/>
  <c r="AY48" i="1"/>
  <c r="AY46" i="1"/>
  <c r="AY43" i="1"/>
  <c r="AY38" i="1"/>
  <c r="AY35" i="1"/>
  <c r="AY32" i="1"/>
  <c r="AY21" i="1"/>
  <c r="AY18" i="1"/>
  <c r="AY45" i="1"/>
  <c r="AY44" i="1"/>
  <c r="AY40" i="1"/>
  <c r="BK53" i="1"/>
  <c r="BK51" i="1"/>
  <c r="BK58" i="1"/>
  <c r="BK25" i="1"/>
  <c r="BK20" i="1"/>
  <c r="BK59" i="1"/>
  <c r="BK36" i="1"/>
  <c r="BK34" i="1"/>
  <c r="BK41" i="1"/>
  <c r="BK39" i="1"/>
  <c r="BK37" i="1"/>
  <c r="BK16" i="1"/>
  <c r="BK15" i="1"/>
  <c r="BK13" i="1"/>
  <c r="BK8" i="1"/>
  <c r="BK6" i="1"/>
  <c r="BK30" i="1"/>
  <c r="BK42" i="1"/>
  <c r="BK33" i="1"/>
  <c r="BK21" i="1"/>
  <c r="BK18" i="1"/>
  <c r="BK56" i="1"/>
  <c r="BK54" i="1"/>
  <c r="BR54" i="1" s="1"/>
  <c r="BK52" i="1"/>
  <c r="BK32" i="1"/>
  <c r="BK12" i="1"/>
  <c r="BR12" i="1" s="1"/>
  <c r="BK10" i="1"/>
  <c r="BK7" i="1"/>
  <c r="BK5" i="1"/>
  <c r="BK26" i="1"/>
  <c r="BK24" i="1"/>
  <c r="BK17" i="1"/>
  <c r="BK11" i="1"/>
  <c r="BK9" i="1"/>
  <c r="BK57" i="1"/>
  <c r="BK50" i="1"/>
  <c r="BK48" i="1"/>
  <c r="BK44" i="1"/>
  <c r="BK43" i="1"/>
  <c r="BK38" i="1"/>
  <c r="BR38" i="1" s="1"/>
  <c r="BK35" i="1"/>
  <c r="BK49" i="1"/>
  <c r="BK47" i="1"/>
  <c r="BK46" i="1"/>
  <c r="BK45" i="1"/>
  <c r="BK40" i="1"/>
  <c r="BK29" i="1"/>
  <c r="BR29" i="1" s="1"/>
  <c r="BK28" i="1"/>
  <c r="BK22" i="1"/>
  <c r="BK27" i="1"/>
  <c r="BK23" i="1"/>
  <c r="BK19" i="1"/>
  <c r="BK31" i="1"/>
  <c r="BQ29" i="1"/>
  <c r="AX2" i="1"/>
  <c r="AY2" i="1" l="1"/>
  <c r="AZ46" i="1"/>
  <c r="AZ41" i="1"/>
  <c r="AZ35" i="1"/>
  <c r="AZ33" i="1"/>
  <c r="AZ59" i="1"/>
  <c r="AZ54" i="1"/>
  <c r="AZ58" i="1"/>
  <c r="BA4" i="1"/>
  <c r="AZ29" i="1"/>
  <c r="AZ28" i="1"/>
  <c r="AZ22" i="1"/>
  <c r="AZ7" i="1"/>
  <c r="AZ5" i="1"/>
  <c r="AZ55" i="1"/>
  <c r="AZ34" i="1"/>
  <c r="AZ27" i="1"/>
  <c r="AZ23" i="1"/>
  <c r="AZ19" i="1"/>
  <c r="AZ39" i="1"/>
  <c r="AZ36" i="1"/>
  <c r="AZ31" i="1"/>
  <c r="AZ26" i="1"/>
  <c r="AZ24" i="1"/>
  <c r="AZ17" i="1"/>
  <c r="AZ11" i="1"/>
  <c r="AZ9" i="1"/>
  <c r="AZ53" i="1"/>
  <c r="AZ52" i="1"/>
  <c r="AZ37" i="1"/>
  <c r="AZ25" i="1"/>
  <c r="AZ20" i="1"/>
  <c r="BM4" i="1"/>
  <c r="AZ16" i="1"/>
  <c r="AZ15" i="1"/>
  <c r="AZ13" i="1"/>
  <c r="AZ8" i="1"/>
  <c r="AZ6" i="1"/>
  <c r="AZ14" i="1"/>
  <c r="AZ56" i="1"/>
  <c r="AZ51" i="1"/>
  <c r="AZ42" i="1"/>
  <c r="AZ57" i="1"/>
  <c r="AZ50" i="1"/>
  <c r="AZ48" i="1"/>
  <c r="AZ43" i="1"/>
  <c r="AZ38" i="1"/>
  <c r="AZ32" i="1"/>
  <c r="AZ21" i="1"/>
  <c r="AZ18" i="1"/>
  <c r="AZ49" i="1"/>
  <c r="AZ47" i="1"/>
  <c r="AZ45" i="1"/>
  <c r="AZ44" i="1"/>
  <c r="AZ40" i="1"/>
  <c r="AZ30" i="1"/>
  <c r="AZ12" i="1"/>
  <c r="AZ10" i="1"/>
  <c r="BK2" i="1"/>
  <c r="BL52" i="1"/>
  <c r="BL37" i="1"/>
  <c r="BL56" i="1"/>
  <c r="BL50" i="1"/>
  <c r="BL48" i="1"/>
  <c r="BL59" i="1"/>
  <c r="BL16" i="1"/>
  <c r="BL15" i="1"/>
  <c r="BL13" i="1"/>
  <c r="BL8" i="1"/>
  <c r="BL6" i="1"/>
  <c r="BL41" i="1"/>
  <c r="BL39" i="1"/>
  <c r="BL42" i="1"/>
  <c r="BL33" i="1"/>
  <c r="BL21" i="1"/>
  <c r="BL18" i="1"/>
  <c r="BL54" i="1"/>
  <c r="BL32" i="1"/>
  <c r="BL30" i="1"/>
  <c r="BL12" i="1"/>
  <c r="BL10" i="1"/>
  <c r="BL57" i="1"/>
  <c r="BL53" i="1"/>
  <c r="BL51" i="1"/>
  <c r="BL44" i="1"/>
  <c r="BL43" i="1"/>
  <c r="BL38" i="1"/>
  <c r="BL35" i="1"/>
  <c r="BL7" i="1"/>
  <c r="BL5" i="1"/>
  <c r="BL25" i="1"/>
  <c r="BL20" i="1"/>
  <c r="BL49" i="1"/>
  <c r="BL47" i="1"/>
  <c r="BL46" i="1"/>
  <c r="BL45" i="1"/>
  <c r="BQ45" i="1" s="1"/>
  <c r="BL40" i="1"/>
  <c r="BL29" i="1"/>
  <c r="BL28" i="1"/>
  <c r="BL22" i="1"/>
  <c r="BL27" i="1"/>
  <c r="BL23" i="1"/>
  <c r="BL19" i="1"/>
  <c r="BL58" i="1"/>
  <c r="BL31" i="1"/>
  <c r="BL26" i="1"/>
  <c r="BL24" i="1"/>
  <c r="BL17" i="1"/>
  <c r="BL11" i="1"/>
  <c r="BL9" i="1"/>
  <c r="BL36" i="1"/>
  <c r="BL34" i="1"/>
  <c r="BQ59" i="1" l="1"/>
  <c r="AZ2" i="1"/>
  <c r="BQ30" i="1"/>
  <c r="BM51" i="1"/>
  <c r="BM42" i="1"/>
  <c r="BM57" i="1"/>
  <c r="BM49" i="1"/>
  <c r="BM47" i="1"/>
  <c r="BM21" i="1"/>
  <c r="BM18" i="1"/>
  <c r="BM37" i="1"/>
  <c r="BM33" i="1"/>
  <c r="BM54" i="1"/>
  <c r="BM32" i="1"/>
  <c r="BM30" i="1"/>
  <c r="BR30" i="1" s="1"/>
  <c r="BM12" i="1"/>
  <c r="BM10" i="1"/>
  <c r="BM29" i="1"/>
  <c r="BM22" i="1"/>
  <c r="BM56" i="1"/>
  <c r="BM53" i="1"/>
  <c r="BM52" i="1"/>
  <c r="BM44" i="1"/>
  <c r="BM43" i="1"/>
  <c r="BM38" i="1"/>
  <c r="BM35" i="1"/>
  <c r="BM50" i="1"/>
  <c r="BM48" i="1"/>
  <c r="BM46" i="1"/>
  <c r="BM45" i="1"/>
  <c r="BR45" i="1" s="1"/>
  <c r="BM40" i="1"/>
  <c r="BM28" i="1"/>
  <c r="BM7" i="1"/>
  <c r="BM5" i="1"/>
  <c r="BM19" i="1"/>
  <c r="BM11" i="1"/>
  <c r="BM9" i="1"/>
  <c r="BM16" i="1"/>
  <c r="BM15" i="1"/>
  <c r="BM13" i="1"/>
  <c r="BM8" i="1"/>
  <c r="BM6" i="1"/>
  <c r="BM27" i="1"/>
  <c r="BM23" i="1"/>
  <c r="BM58" i="1"/>
  <c r="BM31" i="1"/>
  <c r="BM26" i="1"/>
  <c r="BM24" i="1"/>
  <c r="BM17" i="1"/>
  <c r="BM59" i="1"/>
  <c r="BR59" i="1" s="1"/>
  <c r="BM36" i="1"/>
  <c r="BM34" i="1"/>
  <c r="BM25" i="1"/>
  <c r="BM20" i="1"/>
  <c r="BM41" i="1"/>
  <c r="BM39" i="1"/>
  <c r="BL2" i="1"/>
  <c r="BA58" i="1"/>
  <c r="BA45" i="1"/>
  <c r="BA40" i="1"/>
  <c r="BA38" i="1"/>
  <c r="BA34" i="1"/>
  <c r="BA53" i="1"/>
  <c r="BA59" i="1"/>
  <c r="BA27" i="1"/>
  <c r="BA23" i="1"/>
  <c r="BA19" i="1"/>
  <c r="BA55" i="1"/>
  <c r="BA39" i="1"/>
  <c r="BA36" i="1"/>
  <c r="BA31" i="1"/>
  <c r="BA26" i="1"/>
  <c r="BA24" i="1"/>
  <c r="BA17" i="1"/>
  <c r="BA11" i="1"/>
  <c r="BA9" i="1"/>
  <c r="BA54" i="1"/>
  <c r="BA52" i="1"/>
  <c r="BA41" i="1"/>
  <c r="BA37" i="1"/>
  <c r="BA25" i="1"/>
  <c r="BA20" i="1"/>
  <c r="BN4" i="1"/>
  <c r="BA56" i="1"/>
  <c r="BA51" i="1"/>
  <c r="BA42" i="1"/>
  <c r="BA33" i="1"/>
  <c r="BA16" i="1"/>
  <c r="BA15" i="1"/>
  <c r="BA13" i="1"/>
  <c r="BA8" i="1"/>
  <c r="BA6" i="1"/>
  <c r="BA18" i="1"/>
  <c r="BA12" i="1"/>
  <c r="BA10" i="1"/>
  <c r="BA29" i="1"/>
  <c r="BA28" i="1"/>
  <c r="BA22" i="1"/>
  <c r="BA7" i="1"/>
  <c r="BA5" i="1"/>
  <c r="BA57" i="1"/>
  <c r="BA50" i="1"/>
  <c r="BA48" i="1"/>
  <c r="BA43" i="1"/>
  <c r="BA32" i="1"/>
  <c r="BA21" i="1"/>
  <c r="BA49" i="1"/>
  <c r="BA47" i="1"/>
  <c r="BA46" i="1"/>
  <c r="BA44" i="1"/>
  <c r="BA35" i="1"/>
  <c r="BA30" i="1"/>
  <c r="BA14" i="1"/>
  <c r="BB4" i="1"/>
  <c r="BQ20" i="1" l="1"/>
  <c r="BB59" i="1"/>
  <c r="BB54" i="1"/>
  <c r="BB43" i="1"/>
  <c r="BR43" i="1" s="1"/>
  <c r="BB39" i="1"/>
  <c r="BR39" i="1" s="1"/>
  <c r="BB52" i="1"/>
  <c r="BQ52" i="1" s="1"/>
  <c r="BB55" i="1"/>
  <c r="BR55" i="1" s="1"/>
  <c r="BB31" i="1"/>
  <c r="BB26" i="1"/>
  <c r="BR26" i="1" s="1"/>
  <c r="BB24" i="1"/>
  <c r="BQ24" i="1" s="1"/>
  <c r="BB17" i="1"/>
  <c r="BQ17" i="1" s="1"/>
  <c r="BB11" i="1"/>
  <c r="BB9" i="1"/>
  <c r="BQ9" i="1" s="1"/>
  <c r="BB36" i="1"/>
  <c r="BQ36" i="1" s="1"/>
  <c r="BB34" i="1"/>
  <c r="BR34" i="1" s="1"/>
  <c r="BB41" i="1"/>
  <c r="BR41" i="1" s="1"/>
  <c r="BB37" i="1"/>
  <c r="BB25" i="1"/>
  <c r="BQ25" i="1" s="1"/>
  <c r="BB20" i="1"/>
  <c r="BO4" i="1"/>
  <c r="BB21" i="1"/>
  <c r="BQ21" i="1" s="1"/>
  <c r="BB18" i="1"/>
  <c r="BB56" i="1"/>
  <c r="BR56" i="1" s="1"/>
  <c r="BB53" i="1"/>
  <c r="BB51" i="1"/>
  <c r="BB42" i="1"/>
  <c r="BB33" i="1"/>
  <c r="BQ33" i="1" s="1"/>
  <c r="BB16" i="1"/>
  <c r="BR16" i="1" s="1"/>
  <c r="BB15" i="1"/>
  <c r="BQ15" i="1" s="1"/>
  <c r="BB13" i="1"/>
  <c r="BB8" i="1"/>
  <c r="BR8" i="1" s="1"/>
  <c r="BB6" i="1"/>
  <c r="BR6" i="1" s="1"/>
  <c r="BB57" i="1"/>
  <c r="BR57" i="1" s="1"/>
  <c r="BB50" i="1"/>
  <c r="BQ50" i="1" s="1"/>
  <c r="BB48" i="1"/>
  <c r="BR48" i="1" s="1"/>
  <c r="BB32" i="1"/>
  <c r="BQ32" i="1" s="1"/>
  <c r="BB12" i="1"/>
  <c r="BB10" i="1"/>
  <c r="BB27" i="1"/>
  <c r="BB23" i="1"/>
  <c r="BR23" i="1" s="1"/>
  <c r="BB19" i="1"/>
  <c r="BB49" i="1"/>
  <c r="BQ49" i="1" s="1"/>
  <c r="BB47" i="1"/>
  <c r="BR47" i="1" s="1"/>
  <c r="BB46" i="1"/>
  <c r="BQ46" i="1" s="1"/>
  <c r="BB44" i="1"/>
  <c r="BB38" i="1"/>
  <c r="BB35" i="1"/>
  <c r="BR35" i="1" s="1"/>
  <c r="BB30" i="1"/>
  <c r="BB45" i="1"/>
  <c r="BB40" i="1"/>
  <c r="BQ40" i="1" s="1"/>
  <c r="BB14" i="1"/>
  <c r="BR14" i="1" s="1"/>
  <c r="BB58" i="1"/>
  <c r="BB29" i="1"/>
  <c r="BB28" i="1"/>
  <c r="BB22" i="1"/>
  <c r="BQ22" i="1" s="1"/>
  <c r="BB7" i="1"/>
  <c r="BQ7" i="1" s="1"/>
  <c r="BB5" i="1"/>
  <c r="BQ42" i="1"/>
  <c r="BN56" i="1"/>
  <c r="BN50" i="1"/>
  <c r="BN48" i="1"/>
  <c r="BN44" i="1"/>
  <c r="BN32" i="1"/>
  <c r="BN46" i="1"/>
  <c r="BN30" i="1"/>
  <c r="BN12" i="1"/>
  <c r="BN10" i="1"/>
  <c r="BN54" i="1"/>
  <c r="BN42" i="1"/>
  <c r="BN53" i="1"/>
  <c r="BN52" i="1"/>
  <c r="BN43" i="1"/>
  <c r="BN38" i="1"/>
  <c r="BN35" i="1"/>
  <c r="BN27" i="1"/>
  <c r="BN23" i="1"/>
  <c r="BN19" i="1"/>
  <c r="BN57" i="1"/>
  <c r="BN51" i="1"/>
  <c r="BN45" i="1"/>
  <c r="BN40" i="1"/>
  <c r="BN29" i="1"/>
  <c r="BN28" i="1"/>
  <c r="BN22" i="1"/>
  <c r="BN7" i="1"/>
  <c r="BN5" i="1"/>
  <c r="BN49" i="1"/>
  <c r="BN47" i="1"/>
  <c r="BN17" i="1"/>
  <c r="BN11" i="1"/>
  <c r="BN9" i="1"/>
  <c r="BN21" i="1"/>
  <c r="BN18" i="1"/>
  <c r="BN58" i="1"/>
  <c r="BN31" i="1"/>
  <c r="BN26" i="1"/>
  <c r="BN24" i="1"/>
  <c r="BN59" i="1"/>
  <c r="BN36" i="1"/>
  <c r="BN34" i="1"/>
  <c r="BN25" i="1"/>
  <c r="BN20" i="1"/>
  <c r="BR20" i="1" s="1"/>
  <c r="BN41" i="1"/>
  <c r="BN39" i="1"/>
  <c r="BN16" i="1"/>
  <c r="BN15" i="1"/>
  <c r="BN13" i="1"/>
  <c r="BR13" i="1" s="1"/>
  <c r="BN8" i="1"/>
  <c r="BN6" i="1"/>
  <c r="BN37" i="1"/>
  <c r="BN33" i="1"/>
  <c r="BQ34" i="1"/>
  <c r="BA2" i="1"/>
  <c r="BR5" i="1"/>
  <c r="BQ51" i="1"/>
  <c r="BR51" i="1"/>
  <c r="BR36" i="1"/>
  <c r="BM2" i="1"/>
  <c r="BR42" i="1"/>
  <c r="BQ13" i="1"/>
  <c r="BQ23" i="1"/>
  <c r="BQ8" i="1" l="1"/>
  <c r="BQ6" i="1"/>
  <c r="BR21" i="1"/>
  <c r="BQ39" i="1"/>
  <c r="BR15" i="1"/>
  <c r="BQ14" i="1"/>
  <c r="BR50" i="1"/>
  <c r="BR9" i="1"/>
  <c r="BR46" i="1"/>
  <c r="BQ48" i="1"/>
  <c r="BQ47" i="1"/>
  <c r="BR33" i="1"/>
  <c r="BQ16" i="1"/>
  <c r="BR25" i="1"/>
  <c r="BN2" i="1"/>
  <c r="BB2" i="1"/>
  <c r="BQ57" i="1"/>
  <c r="BQ26" i="1"/>
  <c r="BQ41" i="1"/>
  <c r="BR24" i="1"/>
  <c r="BQ55" i="1"/>
  <c r="BR32" i="1"/>
  <c r="BR22" i="1"/>
  <c r="BR40" i="1"/>
  <c r="BQ35" i="1"/>
  <c r="BR49" i="1"/>
  <c r="BR52" i="1"/>
  <c r="BQ43" i="1"/>
  <c r="BR17" i="1"/>
  <c r="BQ56" i="1"/>
  <c r="BP31" i="1" a="1"/>
  <c r="BP31" i="1" s="1"/>
  <c r="BP32" i="1" a="1"/>
  <c r="BP32" i="1" s="1"/>
  <c r="BP33" i="1" a="1"/>
  <c r="BP33" i="1" s="1"/>
  <c r="BP30" i="1" a="1"/>
  <c r="BP30" i="1" s="1"/>
  <c r="BP13" i="1" a="1"/>
  <c r="BP13" i="1" s="1"/>
  <c r="BP59" i="1" a="1"/>
  <c r="BP59" i="1" s="1"/>
  <c r="BP20" i="1" a="1"/>
  <c r="BP20" i="1" s="1"/>
  <c r="BP17" i="1" a="1"/>
  <c r="BP17" i="1" s="1"/>
  <c r="BP45" i="1" a="1"/>
  <c r="BP45" i="1" s="1"/>
  <c r="BP38" i="1" a="1"/>
  <c r="BP38" i="1" s="1"/>
  <c r="BP54" i="1" a="1"/>
  <c r="BP54" i="1" s="1"/>
  <c r="BR7" i="1"/>
  <c r="BQ5" i="1"/>
  <c r="BR2" i="1" l="1"/>
  <c r="BQ2" i="1"/>
  <c r="BP2" i="1"/>
</calcChain>
</file>

<file path=xl/sharedStrings.xml><?xml version="1.0" encoding="utf-8"?>
<sst xmlns="http://schemas.openxmlformats.org/spreadsheetml/2006/main" count="201" uniqueCount="95">
  <si>
    <t>Mois Livraison</t>
  </si>
  <si>
    <t>Paies de :</t>
  </si>
  <si>
    <t>MOIS DE CHANGEMENT</t>
  </si>
  <si>
    <t>MONTANT AEN A PASSER EN PAIE</t>
  </si>
  <si>
    <t>AEN Voiture
DV1652</t>
  </si>
  <si>
    <t>AEN Voiture
Acc. Rem 1652</t>
  </si>
  <si>
    <t>ANNUEL</t>
  </si>
  <si>
    <t>MENSUEL</t>
  </si>
  <si>
    <t>MISES à JOUR MONTANTS 2014 (VALEURS 2013)</t>
  </si>
  <si>
    <t>MISES à JOUR MONTANTS 2015 (VALEURS 2014)</t>
  </si>
  <si>
    <t>MISES à JOUR MONTANTS 2016 (VALEURS 2015)</t>
  </si>
  <si>
    <t>X</t>
  </si>
  <si>
    <t>Matr.</t>
  </si>
  <si>
    <t>NB VEH</t>
  </si>
  <si>
    <t>NOM</t>
  </si>
  <si>
    <t>TAUX 13% ou 20%</t>
  </si>
  <si>
    <t>DATE DE LIVRAISON</t>
  </si>
  <si>
    <t>DATE DE RESTITUTION</t>
  </si>
  <si>
    <t>Année concernée</t>
  </si>
  <si>
    <t>test 2014</t>
  </si>
  <si>
    <t>test 2015</t>
  </si>
  <si>
    <t>test 2016</t>
  </si>
  <si>
    <t>cohérence</t>
  </si>
  <si>
    <t>MOIS</t>
  </si>
  <si>
    <t>Date fictive (NE PAS TOUCHER)</t>
  </si>
  <si>
    <t>TOTAL</t>
  </si>
  <si>
    <t>VEH N°1</t>
  </si>
  <si>
    <t>VEH N°2</t>
  </si>
  <si>
    <t>VEH N°3</t>
  </si>
  <si>
    <t>VEH N°4</t>
  </si>
  <si>
    <t>VEH N°5</t>
  </si>
  <si>
    <t>VEH N°6</t>
  </si>
  <si>
    <t>VEH N°7</t>
  </si>
  <si>
    <t>VEH N°8</t>
  </si>
  <si>
    <t>VEH N°9</t>
  </si>
  <si>
    <t>VEH N°10</t>
  </si>
  <si>
    <t>x</t>
  </si>
  <si>
    <t>w</t>
  </si>
  <si>
    <t>A</t>
  </si>
  <si>
    <t>ALMCA-GOL</t>
  </si>
  <si>
    <t>ALMDM-420</t>
  </si>
  <si>
    <t>ALMDQ-520</t>
  </si>
  <si>
    <t>ALMDT-520</t>
  </si>
  <si>
    <t>ALMDV-420</t>
  </si>
  <si>
    <t>ALMDX-520</t>
  </si>
  <si>
    <t>ALMEA-520</t>
  </si>
  <si>
    <t>ALMEC-520</t>
  </si>
  <si>
    <t>ALMEE-520</t>
  </si>
  <si>
    <t>ALM420</t>
  </si>
  <si>
    <t>AMECT-</t>
  </si>
  <si>
    <t>AMEDB-420</t>
  </si>
  <si>
    <t>AMEDJ-420</t>
  </si>
  <si>
    <t>AUJDX-120</t>
  </si>
  <si>
    <t>AUJEC-420</t>
  </si>
  <si>
    <t>AUJEF-420</t>
  </si>
  <si>
    <t>AYRDE-330</t>
  </si>
  <si>
    <t>AYRDH-330</t>
  </si>
  <si>
    <t>AYRDJ-420</t>
  </si>
  <si>
    <t>AYRDN-420</t>
  </si>
  <si>
    <t>AYRDR-520</t>
  </si>
  <si>
    <t>AYRDW-520</t>
  </si>
  <si>
    <t>AYRDY-MIN</t>
  </si>
  <si>
    <t>AYREA-218</t>
  </si>
  <si>
    <t>AYRED-220</t>
  </si>
  <si>
    <t>AZODY-SER</t>
  </si>
  <si>
    <t>AZOMIN</t>
  </si>
  <si>
    <t>BARBY-GOL</t>
  </si>
  <si>
    <t>BASDA-</t>
  </si>
  <si>
    <t>BASDJ-120</t>
  </si>
  <si>
    <t>BASDQ-120</t>
  </si>
  <si>
    <t>BASDW-220</t>
  </si>
  <si>
    <t>BASED-220</t>
  </si>
  <si>
    <t>BENCK-</t>
  </si>
  <si>
    <t>BENCY-</t>
  </si>
  <si>
    <t>BENDF-530</t>
  </si>
  <si>
    <t>BENDK-430</t>
  </si>
  <si>
    <t xml:space="preserve">BENDR-X4 </t>
  </si>
  <si>
    <t xml:space="preserve">BENDY-X5 </t>
  </si>
  <si>
    <t xml:space="preserve">BENEE-X3 </t>
  </si>
  <si>
    <t>BERCL-</t>
  </si>
  <si>
    <t>BERCM-</t>
  </si>
  <si>
    <t>BERCZ-</t>
  </si>
  <si>
    <t>BERDD-520</t>
  </si>
  <si>
    <t>BERDH-330</t>
  </si>
  <si>
    <t>BERDN-320</t>
  </si>
  <si>
    <t>BERDR-320</t>
  </si>
  <si>
    <t>BERDX-420</t>
  </si>
  <si>
    <t>BERED-420</t>
  </si>
  <si>
    <t xml:space="preserve">BERX5 </t>
  </si>
  <si>
    <t>BISDM-220</t>
  </si>
  <si>
    <t>BISDT-430</t>
  </si>
  <si>
    <t xml:space="preserve">BISDZ-X4 </t>
  </si>
  <si>
    <t xml:space="preserve">BISEE-X4 </t>
  </si>
  <si>
    <t>FAUX</t>
  </si>
  <si>
    <t>Date antérieure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</si>
</sst>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yyyy"/>
    <numFmt numFmtId="165" formatCode="#,##0.00\ &quot;€&quot;"/>
    <numFmt numFmtId="166" formatCode="mmmm\-yy"/>
    <numFmt numFmtId="167" formatCode="mmm"/>
    <numFmt numFmtId="168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2">
    <xf numFmtId="0" fontId="0" fillId="0" borderId="0"/>
    <xf numFmtId="0" fontId="10" fillId="0" borderId="0"/>
  </cellStyleXfs>
  <cellXfs count="95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4" fontId="3" fillId="2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8" fontId="2" fillId="0" borderId="0" xfId="0" applyNumberFormat="1" applyFont="1" applyAlignment="1">
      <alignment horizontal="center" vertical="center" wrapText="1"/>
    </xf>
    <xf numFmtId="8" fontId="2" fillId="0" borderId="1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3" fontId="2" fillId="0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8" fontId="2" fillId="8" borderId="1" xfId="0" applyNumberFormat="1" applyFont="1" applyFill="1" applyBorder="1" applyAlignment="1">
      <alignment horizontal="center" vertical="center" wrapText="1"/>
    </xf>
    <xf numFmtId="165" fontId="2" fillId="8" borderId="1" xfId="0" applyNumberFormat="1" applyFont="1" applyFill="1" applyBorder="1" applyAlignment="1">
      <alignment horizontal="center" vertical="center" wrapText="1"/>
    </xf>
    <xf numFmtId="0" fontId="2" fillId="8" borderId="1" xfId="0" applyNumberFormat="1" applyFont="1" applyFill="1" applyBorder="1" applyAlignment="1">
      <alignment horizontal="center" vertical="center" wrapText="1"/>
    </xf>
    <xf numFmtId="165" fontId="2" fillId="9" borderId="1" xfId="0" applyNumberFormat="1" applyFont="1" applyFill="1" applyBorder="1" applyAlignment="1">
      <alignment horizontal="center" vertical="center" wrapText="1"/>
    </xf>
    <xf numFmtId="165" fontId="2" fillId="10" borderId="1" xfId="0" applyNumberFormat="1" applyFont="1" applyFill="1" applyBorder="1" applyAlignment="1">
      <alignment horizontal="center" vertical="center" wrapText="1"/>
    </xf>
    <xf numFmtId="165" fontId="2" fillId="14" borderId="0" xfId="0" applyNumberFormat="1" applyFont="1" applyFill="1" applyBorder="1" applyAlignment="1">
      <alignment horizontal="center" vertical="center" wrapText="1"/>
    </xf>
    <xf numFmtId="0" fontId="2" fillId="14" borderId="0" xfId="0" applyFont="1" applyFill="1" applyAlignment="1">
      <alignment horizontal="center" vertical="center" wrapText="1"/>
    </xf>
    <xf numFmtId="0" fontId="4" fillId="14" borderId="0" xfId="0" applyFont="1" applyFill="1" applyAlignment="1">
      <alignment horizontal="center" vertical="center" wrapText="1"/>
    </xf>
    <xf numFmtId="166" fontId="5" fillId="2" borderId="1" xfId="0" applyNumberFormat="1" applyFont="1" applyFill="1" applyBorder="1" applyAlignment="1">
      <alignment horizontal="center" vertical="center" wrapText="1"/>
    </xf>
    <xf numFmtId="166" fontId="1" fillId="15" borderId="1" xfId="0" applyNumberFormat="1" applyFont="1" applyFill="1" applyBorder="1" applyAlignment="1">
      <alignment horizontal="center" vertical="center"/>
    </xf>
    <xf numFmtId="0" fontId="5" fillId="16" borderId="1" xfId="0" applyNumberFormat="1" applyFont="1" applyFill="1" applyBorder="1" applyAlignment="1">
      <alignment horizontal="center" vertical="center" wrapText="1"/>
    </xf>
    <xf numFmtId="8" fontId="7" fillId="16" borderId="1" xfId="0" applyNumberFormat="1" applyFont="1" applyFill="1" applyBorder="1" applyAlignment="1">
      <alignment horizontal="center" vertical="center" wrapText="1"/>
    </xf>
    <xf numFmtId="8" fontId="7" fillId="14" borderId="1" xfId="0" applyNumberFormat="1" applyFont="1" applyFill="1" applyBorder="1" applyAlignment="1">
      <alignment horizontal="center" vertical="center" wrapText="1"/>
    </xf>
    <xf numFmtId="8" fontId="2" fillId="8" borderId="3" xfId="0" applyNumberFormat="1" applyFont="1" applyFill="1" applyBorder="1" applyAlignment="1">
      <alignment horizontal="center" vertical="center" wrapText="1"/>
    </xf>
    <xf numFmtId="165" fontId="2" fillId="8" borderId="3" xfId="0" applyNumberFormat="1" applyFont="1" applyFill="1" applyBorder="1" applyAlignment="1">
      <alignment horizontal="center" vertical="center" wrapText="1"/>
    </xf>
    <xf numFmtId="0" fontId="2" fillId="8" borderId="3" xfId="0" applyNumberFormat="1" applyFont="1" applyFill="1" applyBorder="1" applyAlignment="1">
      <alignment horizontal="center" vertical="center" wrapText="1"/>
    </xf>
    <xf numFmtId="165" fontId="2" fillId="9" borderId="3" xfId="0" applyNumberFormat="1" applyFont="1" applyFill="1" applyBorder="1" applyAlignment="1">
      <alignment horizontal="center" vertical="center" wrapText="1"/>
    </xf>
    <xf numFmtId="165" fontId="2" fillId="10" borderId="3" xfId="0" applyNumberFormat="1" applyFont="1" applyFill="1" applyBorder="1" applyAlignment="1">
      <alignment horizontal="center" vertical="center" wrapText="1"/>
    </xf>
    <xf numFmtId="165" fontId="2" fillId="11" borderId="4" xfId="0" applyNumberFormat="1" applyFont="1" applyFill="1" applyBorder="1" applyAlignment="1">
      <alignment horizontal="center" vertical="center" wrapText="1"/>
    </xf>
    <xf numFmtId="165" fontId="2" fillId="11" borderId="3" xfId="0" applyNumberFormat="1" applyFont="1" applyFill="1" applyBorder="1" applyAlignment="1">
      <alignment horizontal="center" vertical="center" wrapText="1"/>
    </xf>
    <xf numFmtId="165" fontId="2" fillId="12" borderId="3" xfId="0" applyNumberFormat="1" applyFont="1" applyFill="1" applyBorder="1" applyAlignment="1">
      <alignment horizontal="center" vertical="center" wrapText="1"/>
    </xf>
    <xf numFmtId="165" fontId="2" fillId="13" borderId="3" xfId="0" applyNumberFormat="1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center" wrapText="1"/>
    </xf>
    <xf numFmtId="166" fontId="1" fillId="15" borderId="3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1" fontId="2" fillId="7" borderId="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9" fontId="2" fillId="8" borderId="3" xfId="0" applyNumberFormat="1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/>
    </xf>
    <xf numFmtId="14" fontId="2" fillId="8" borderId="3" xfId="0" applyNumberFormat="1" applyFont="1" applyFill="1" applyBorder="1" applyAlignment="1">
      <alignment horizontal="center" vertical="center" wrapText="1"/>
    </xf>
    <xf numFmtId="165" fontId="2" fillId="12" borderId="4" xfId="0" applyNumberFormat="1" applyFont="1" applyFill="1" applyBorder="1" applyAlignment="1">
      <alignment horizontal="center" vertical="center" wrapText="1"/>
    </xf>
    <xf numFmtId="165" fontId="2" fillId="14" borderId="3" xfId="0" applyNumberFormat="1" applyFont="1" applyFill="1" applyBorder="1" applyAlignment="1">
      <alignment horizontal="center" vertical="center" wrapText="1"/>
    </xf>
    <xf numFmtId="165" fontId="2" fillId="7" borderId="0" xfId="0" applyNumberFormat="1" applyFont="1" applyFill="1" applyBorder="1" applyAlignment="1">
      <alignment horizontal="center" vertical="center" wrapText="1"/>
    </xf>
    <xf numFmtId="14" fontId="5" fillId="4" borderId="5" xfId="0" applyNumberFormat="1" applyFont="1" applyFill="1" applyBorder="1" applyAlignment="1">
      <alignment horizontal="center" vertical="center" wrapText="1"/>
    </xf>
    <xf numFmtId="166" fontId="5" fillId="0" borderId="6" xfId="0" applyNumberFormat="1" applyFont="1" applyFill="1" applyBorder="1" applyAlignment="1">
      <alignment horizontal="center" vertical="center" wrapText="1"/>
    </xf>
    <xf numFmtId="165" fontId="5" fillId="7" borderId="3" xfId="0" applyNumberFormat="1" applyFont="1" applyFill="1" applyBorder="1" applyAlignment="1">
      <alignment horizontal="center" vertical="center" wrapText="1"/>
    </xf>
    <xf numFmtId="167" fontId="8" fillId="17" borderId="1" xfId="0" applyNumberFormat="1" applyFont="1" applyFill="1" applyBorder="1" applyAlignment="1">
      <alignment horizontal="center" vertical="top" wrapText="1"/>
    </xf>
    <xf numFmtId="17" fontId="5" fillId="3" borderId="1" xfId="0" applyNumberFormat="1" applyFont="1" applyFill="1" applyBorder="1" applyAlignment="1">
      <alignment horizontal="center" vertical="top" wrapText="1"/>
    </xf>
    <xf numFmtId="17" fontId="5" fillId="14" borderId="1" xfId="0" applyNumberFormat="1" applyFont="1" applyFill="1" applyBorder="1" applyAlignment="1">
      <alignment horizontal="center" vertical="top" wrapText="1"/>
    </xf>
    <xf numFmtId="0" fontId="1" fillId="7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9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64" fontId="2" fillId="15" borderId="1" xfId="0" applyNumberFormat="1" applyFont="1" applyFill="1" applyBorder="1" applyAlignment="1">
      <alignment horizontal="center" vertical="center"/>
    </xf>
    <xf numFmtId="2" fontId="4" fillId="15" borderId="1" xfId="0" applyNumberFormat="1" applyFont="1" applyFill="1" applyBorder="1" applyAlignment="1">
      <alignment horizontal="center" vertical="center"/>
    </xf>
    <xf numFmtId="3" fontId="2" fillId="18" borderId="1" xfId="0" applyNumberFormat="1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166" fontId="2" fillId="15" borderId="1" xfId="0" applyNumberFormat="1" applyFont="1" applyFill="1" applyBorder="1" applyAlignment="1">
      <alignment horizontal="center" vertical="center"/>
    </xf>
    <xf numFmtId="168" fontId="2" fillId="15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/>
    </xf>
    <xf numFmtId="8" fontId="2" fillId="15" borderId="1" xfId="0" applyNumberFormat="1" applyFont="1" applyFill="1" applyBorder="1" applyAlignment="1">
      <alignment horizontal="center" vertical="center"/>
    </xf>
    <xf numFmtId="8" fontId="2" fillId="15" borderId="2" xfId="0" applyNumberFormat="1" applyFont="1" applyFill="1" applyBorder="1" applyAlignment="1">
      <alignment horizontal="center" vertical="center"/>
    </xf>
    <xf numFmtId="8" fontId="5" fillId="15" borderId="2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1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4" fontId="2" fillId="19" borderId="1" xfId="0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7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8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5" fontId="2" fillId="11" borderId="0" xfId="0" applyNumberFormat="1" applyFont="1" applyFill="1" applyAlignment="1">
      <alignment horizontal="center" vertical="center"/>
    </xf>
    <xf numFmtId="165" fontId="2" fillId="13" borderId="0" xfId="0" applyNumberFormat="1" applyFont="1" applyFill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165" fontId="2" fillId="11" borderId="2" xfId="0" applyNumberFormat="1" applyFont="1" applyFill="1" applyBorder="1" applyAlignment="1">
      <alignment horizontal="center" vertical="center" wrapText="1"/>
    </xf>
    <xf numFmtId="165" fontId="2" fillId="11" borderId="1" xfId="0" applyNumberFormat="1" applyFont="1" applyFill="1" applyBorder="1" applyAlignment="1">
      <alignment horizontal="center" vertical="center" wrapText="1"/>
    </xf>
    <xf numFmtId="165" fontId="2" fillId="12" borderId="1" xfId="0" applyNumberFormat="1" applyFont="1" applyFill="1" applyBorder="1" applyAlignment="1">
      <alignment horizontal="center" vertical="center" wrapText="1"/>
    </xf>
    <xf numFmtId="165" fontId="2" fillId="13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rgb="FF66CCFF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Z59"/>
  <sheetViews>
    <sheetView showZeros="0" tabSelected="1" workbookViewId="0">
      <pane xSplit="4" ySplit="5" topLeftCell="AU6" activePane="bottomRight" state="frozen"/>
      <selection pane="topRight" activeCell="E1" sqref="E1"/>
      <selection pane="bottomLeft" activeCell="A5" sqref="A5"/>
      <selection pane="bottomRight" activeCell="BR4" sqref="BR4"/>
    </sheetView>
  </sheetViews>
  <sheetFormatPr baseColWidth="10" defaultRowHeight="15" x14ac:dyDescent="0.25"/>
  <cols>
    <col min="1" max="1" width="3" style="5" customWidth="1"/>
    <col min="2" max="2" width="6.5703125" style="81" customWidth="1"/>
    <col min="3" max="3" width="9" style="5" customWidth="1"/>
    <col min="4" max="4" width="17.28515625" style="5" bestFit="1" customWidth="1"/>
    <col min="5" max="5" width="7.42578125" style="82" customWidth="1"/>
    <col min="6" max="8" width="1.42578125" style="5" customWidth="1"/>
    <col min="9" max="9" width="1.42578125" style="83" customWidth="1"/>
    <col min="10" max="11" width="12.7109375" style="83" customWidth="1"/>
    <col min="12" max="14" width="1.5703125" style="84" customWidth="1"/>
    <col min="15" max="15" width="1.5703125" style="85" customWidth="1"/>
    <col min="16" max="16" width="1.5703125" style="86" customWidth="1"/>
    <col min="17" max="22" width="1.5703125" style="85" customWidth="1"/>
    <col min="23" max="26" width="9.28515625" style="87" customWidth="1"/>
    <col min="27" max="28" width="9.28515625" style="88" customWidth="1"/>
    <col min="29" max="31" width="2.28515625" style="5" customWidth="1"/>
    <col min="32" max="32" width="2.28515625" style="78" customWidth="1"/>
    <col min="33" max="33" width="8.28515625" style="78" customWidth="1"/>
    <col min="34" max="34" width="17.140625" style="79" customWidth="1"/>
    <col min="35" max="35" width="8.28515625" style="78" customWidth="1"/>
    <col min="36" max="36" width="12.28515625" style="78" customWidth="1"/>
    <col min="37" max="37" width="8.28515625" style="78" customWidth="1"/>
    <col min="38" max="38" width="12" style="78" customWidth="1"/>
    <col min="39" max="39" width="2.42578125" style="78" customWidth="1"/>
    <col min="40" max="42" width="15.7109375" style="78" customWidth="1"/>
    <col min="43" max="43" width="5.42578125" style="78" customWidth="1"/>
    <col min="44" max="44" width="4.28515625" style="78" customWidth="1"/>
    <col min="45" max="45" width="4.85546875" style="78" customWidth="1"/>
    <col min="46" max="46" width="4.28515625" style="78" customWidth="1"/>
    <col min="47" max="54" width="4.28515625" style="5" customWidth="1"/>
    <col min="55" max="66" width="8.140625" style="5" customWidth="1"/>
    <col min="67" max="67" width="1.42578125" style="5" customWidth="1"/>
    <col min="68" max="68" width="11.140625" style="5" customWidth="1"/>
    <col min="69" max="70" width="20" style="5" customWidth="1"/>
    <col min="71" max="16384" width="11.42578125" style="80"/>
  </cols>
  <sheetData>
    <row r="1" spans="1:70" s="3" customFormat="1" ht="38.25" customHeight="1" x14ac:dyDescent="0.25">
      <c r="A1" s="1"/>
      <c r="B1" s="2"/>
      <c r="D1" s="4">
        <v>42370</v>
      </c>
      <c r="E1" s="2"/>
      <c r="F1" s="2"/>
      <c r="G1" s="5"/>
      <c r="H1" s="2"/>
      <c r="I1" s="6"/>
      <c r="J1" s="6"/>
      <c r="K1" s="6"/>
      <c r="L1" s="7"/>
      <c r="M1" s="7"/>
      <c r="N1" s="7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9">
        <v>8338</v>
      </c>
      <c r="AI1" s="10"/>
      <c r="AJ1" s="10"/>
      <c r="AK1" s="10"/>
      <c r="AL1" s="10"/>
      <c r="AM1" s="2"/>
      <c r="AN1" s="12" t="s">
        <v>1</v>
      </c>
      <c r="AO1" s="11" t="s">
        <v>0</v>
      </c>
      <c r="AP1" s="12" t="s">
        <v>1</v>
      </c>
      <c r="AQ1" s="89" t="s">
        <v>2</v>
      </c>
      <c r="AR1" s="89"/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90" t="s">
        <v>3</v>
      </c>
      <c r="BD1" s="90"/>
      <c r="BE1" s="90"/>
      <c r="BF1" s="90"/>
      <c r="BG1" s="90"/>
      <c r="BH1" s="90"/>
      <c r="BI1" s="90"/>
      <c r="BJ1" s="90"/>
      <c r="BK1" s="90"/>
      <c r="BL1" s="90"/>
      <c r="BM1" s="90"/>
      <c r="BN1" s="90"/>
      <c r="BO1" s="13"/>
      <c r="BP1" s="2"/>
      <c r="BQ1" s="14" t="s">
        <v>4</v>
      </c>
      <c r="BR1" s="14" t="s">
        <v>5</v>
      </c>
    </row>
    <row r="2" spans="1:70" s="3" customFormat="1" ht="47.25" customHeight="1" x14ac:dyDescent="0.25">
      <c r="A2" s="1"/>
      <c r="B2" s="1"/>
      <c r="C2" s="1"/>
      <c r="D2" s="1"/>
      <c r="E2" s="2"/>
      <c r="F2" s="2"/>
      <c r="G2" s="5"/>
      <c r="H2" s="2"/>
      <c r="I2" s="6"/>
      <c r="J2" s="6"/>
      <c r="K2" s="6"/>
      <c r="L2" s="15"/>
      <c r="M2" s="15"/>
      <c r="N2" s="15"/>
      <c r="O2" s="16"/>
      <c r="P2" s="17"/>
      <c r="Q2" s="16"/>
      <c r="R2" s="16"/>
      <c r="S2" s="18"/>
      <c r="T2" s="18"/>
      <c r="U2" s="19"/>
      <c r="V2" s="19"/>
      <c r="W2" s="91" t="s">
        <v>8</v>
      </c>
      <c r="X2" s="92"/>
      <c r="Y2" s="93" t="s">
        <v>9</v>
      </c>
      <c r="Z2" s="93"/>
      <c r="AA2" s="94" t="s">
        <v>10</v>
      </c>
      <c r="AB2" s="94"/>
      <c r="AC2" s="20"/>
      <c r="AD2" s="20"/>
      <c r="AE2" s="20"/>
      <c r="AF2" s="21"/>
      <c r="AG2" s="2"/>
      <c r="AH2" s="22"/>
      <c r="AI2" s="21"/>
      <c r="AJ2" s="21"/>
      <c r="AK2" s="21"/>
      <c r="AL2" s="21"/>
      <c r="AM2" s="2"/>
      <c r="AN2" s="24">
        <f>DATE(YEAR($AO$2),MONTH($AO$2)+2,1)</f>
        <v>42675</v>
      </c>
      <c r="AO2" s="23">
        <v>42614</v>
      </c>
      <c r="AP2" s="24">
        <f>DATE(YEAR($AO$2),MONTH($AO$2)+1,1)</f>
        <v>42644</v>
      </c>
      <c r="AQ2" s="25">
        <f t="shared" ref="AQ2:BB2" si="0">COUNTIF(AQ5:AQ9041,"X")</f>
        <v>3</v>
      </c>
      <c r="AR2" s="25">
        <f t="shared" si="0"/>
        <v>2</v>
      </c>
      <c r="AS2" s="25">
        <f t="shared" si="0"/>
        <v>2</v>
      </c>
      <c r="AT2" s="25">
        <f t="shared" si="0"/>
        <v>1</v>
      </c>
      <c r="AU2" s="25">
        <f t="shared" si="0"/>
        <v>1</v>
      </c>
      <c r="AV2" s="25">
        <f t="shared" si="0"/>
        <v>1</v>
      </c>
      <c r="AW2" s="25">
        <f t="shared" si="0"/>
        <v>1</v>
      </c>
      <c r="AX2" s="25">
        <f t="shared" si="0"/>
        <v>4</v>
      </c>
      <c r="AY2" s="25">
        <f t="shared" si="0"/>
        <v>0</v>
      </c>
      <c r="AZ2" s="25">
        <f t="shared" si="0"/>
        <v>3</v>
      </c>
      <c r="BA2" s="25">
        <f t="shared" si="0"/>
        <v>2</v>
      </c>
      <c r="BB2" s="25">
        <f t="shared" si="0"/>
        <v>0</v>
      </c>
      <c r="BC2" s="26">
        <f t="shared" ref="BC2:BR2" si="1">SUBTOTAL(9,BC5:BC9041)</f>
        <v>1492.326066666667</v>
      </c>
      <c r="BD2" s="26">
        <f t="shared" si="1"/>
        <v>1973.6694000000002</v>
      </c>
      <c r="BE2" s="26">
        <f t="shared" si="1"/>
        <v>2112.4695333333334</v>
      </c>
      <c r="BF2" s="26">
        <f t="shared" si="1"/>
        <v>2182.0605333333333</v>
      </c>
      <c r="BG2" s="26">
        <f t="shared" si="1"/>
        <v>2182.0605333333333</v>
      </c>
      <c r="BH2" s="26">
        <f t="shared" si="1"/>
        <v>2174.8347000000003</v>
      </c>
      <c r="BI2" s="26">
        <f t="shared" si="1"/>
        <v>2052.5514666666668</v>
      </c>
      <c r="BJ2" s="26">
        <f t="shared" si="1"/>
        <v>2200.1983666666665</v>
      </c>
      <c r="BK2" s="26">
        <f t="shared" si="1"/>
        <v>2200.1983666666665</v>
      </c>
      <c r="BL2" s="26">
        <f t="shared" si="1"/>
        <v>2233.8605333333335</v>
      </c>
      <c r="BM2" s="26">
        <f t="shared" si="1"/>
        <v>2252.7972</v>
      </c>
      <c r="BN2" s="26">
        <f t="shared" si="1"/>
        <v>2252.7972</v>
      </c>
      <c r="BO2" s="27">
        <f t="shared" si="1"/>
        <v>0</v>
      </c>
      <c r="BP2" s="26" t="e">
        <f t="shared" si="1"/>
        <v>#REF!</v>
      </c>
      <c r="BQ2" s="26">
        <f t="shared" si="1"/>
        <v>5463.7550666666675</v>
      </c>
      <c r="BR2" s="26">
        <f t="shared" si="1"/>
        <v>5306.8585000000012</v>
      </c>
    </row>
    <row r="3" spans="1:70" s="3" customFormat="1" ht="6.75" customHeight="1" x14ac:dyDescent="0.25">
      <c r="A3" s="1"/>
      <c r="B3" s="1"/>
      <c r="C3" s="1"/>
      <c r="D3" s="1"/>
      <c r="E3" s="2"/>
      <c r="F3" s="2"/>
      <c r="G3" s="5"/>
      <c r="H3" s="2"/>
      <c r="I3" s="6"/>
      <c r="J3" s="6"/>
      <c r="K3" s="6"/>
      <c r="L3" s="28"/>
      <c r="M3" s="28"/>
      <c r="N3" s="28"/>
      <c r="O3" s="29"/>
      <c r="P3" s="30"/>
      <c r="Q3" s="29"/>
      <c r="R3" s="29"/>
      <c r="S3" s="31"/>
      <c r="T3" s="31"/>
      <c r="U3" s="32"/>
      <c r="V3" s="32"/>
      <c r="W3" s="33"/>
      <c r="X3" s="34"/>
      <c r="Y3" s="35"/>
      <c r="Z3" s="35"/>
      <c r="AA3" s="36"/>
      <c r="AB3" s="36"/>
      <c r="AC3" s="20"/>
      <c r="AD3" s="20"/>
      <c r="AE3" s="20"/>
      <c r="AF3" s="21"/>
      <c r="AG3" s="2"/>
      <c r="AH3" s="22"/>
      <c r="AI3" s="21"/>
      <c r="AJ3" s="21"/>
      <c r="AK3" s="21"/>
      <c r="AL3" s="21"/>
      <c r="AM3" s="2"/>
      <c r="AN3" s="2"/>
      <c r="AO3" s="37"/>
      <c r="AP3" s="38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7"/>
      <c r="BP3" s="26"/>
      <c r="BQ3" s="26"/>
      <c r="BR3" s="26"/>
    </row>
    <row r="4" spans="1:70" s="3" customFormat="1" ht="47.25" customHeight="1" x14ac:dyDescent="0.25">
      <c r="A4" s="39" t="s">
        <v>11</v>
      </c>
      <c r="B4" s="40" t="s">
        <v>12</v>
      </c>
      <c r="C4" s="41" t="s">
        <v>13</v>
      </c>
      <c r="D4" s="42" t="s">
        <v>14</v>
      </c>
      <c r="E4" s="43" t="s">
        <v>15</v>
      </c>
      <c r="F4" s="42"/>
      <c r="G4" s="44"/>
      <c r="H4" s="42"/>
      <c r="I4" s="45"/>
      <c r="J4" s="45" t="s">
        <v>16</v>
      </c>
      <c r="K4" s="45" t="s">
        <v>17</v>
      </c>
      <c r="L4" s="28"/>
      <c r="M4" s="28"/>
      <c r="N4" s="28"/>
      <c r="O4" s="29"/>
      <c r="P4" s="30"/>
      <c r="Q4" s="29"/>
      <c r="R4" s="29"/>
      <c r="S4" s="31"/>
      <c r="T4" s="31"/>
      <c r="U4" s="32"/>
      <c r="V4" s="32"/>
      <c r="W4" s="46" t="s">
        <v>6</v>
      </c>
      <c r="X4" s="35" t="s">
        <v>7</v>
      </c>
      <c r="Y4" s="35" t="s">
        <v>6</v>
      </c>
      <c r="Z4" s="35" t="s">
        <v>7</v>
      </c>
      <c r="AA4" s="36" t="s">
        <v>6</v>
      </c>
      <c r="AB4" s="36" t="s">
        <v>7</v>
      </c>
      <c r="AC4" s="47"/>
      <c r="AD4" s="47"/>
      <c r="AE4" s="47"/>
      <c r="AF4" s="47"/>
      <c r="AG4" s="48" t="s">
        <v>18</v>
      </c>
      <c r="AH4" s="48" t="s">
        <v>18</v>
      </c>
      <c r="AI4" s="48" t="s">
        <v>19</v>
      </c>
      <c r="AJ4" s="48" t="s">
        <v>20</v>
      </c>
      <c r="AK4" s="48" t="s">
        <v>21</v>
      </c>
      <c r="AL4" s="48" t="s">
        <v>22</v>
      </c>
      <c r="AM4" s="2"/>
      <c r="AN4" s="49" t="s">
        <v>11</v>
      </c>
      <c r="AO4" s="50" t="s">
        <v>23</v>
      </c>
      <c r="AP4" s="51" t="s">
        <v>24</v>
      </c>
      <c r="AQ4" s="52">
        <f>DATE(YEAR($D$1),1,1)</f>
        <v>42370</v>
      </c>
      <c r="AR4" s="52">
        <f>DATE(YEAR(AQ4),MONTH(AQ4)+1,1)</f>
        <v>42401</v>
      </c>
      <c r="AS4" s="52">
        <f t="shared" ref="AS4:BB4" si="2">DATE(YEAR(AR4),MONTH(AR4)+1,1)</f>
        <v>42430</v>
      </c>
      <c r="AT4" s="52">
        <f t="shared" si="2"/>
        <v>42461</v>
      </c>
      <c r="AU4" s="52">
        <f t="shared" si="2"/>
        <v>42491</v>
      </c>
      <c r="AV4" s="52">
        <f t="shared" si="2"/>
        <v>42522</v>
      </c>
      <c r="AW4" s="52">
        <f t="shared" si="2"/>
        <v>42552</v>
      </c>
      <c r="AX4" s="52">
        <f t="shared" si="2"/>
        <v>42583</v>
      </c>
      <c r="AY4" s="52">
        <f t="shared" si="2"/>
        <v>42614</v>
      </c>
      <c r="AZ4" s="52">
        <f t="shared" si="2"/>
        <v>42644</v>
      </c>
      <c r="BA4" s="52">
        <f t="shared" si="2"/>
        <v>42675</v>
      </c>
      <c r="BB4" s="52">
        <f t="shared" si="2"/>
        <v>42705</v>
      </c>
      <c r="BC4" s="53">
        <f>DATE(YEAR($D$1),1,1)</f>
        <v>42370</v>
      </c>
      <c r="BD4" s="53">
        <f>DATE(YEAR(AQ4),MONTH(AQ4)+1,1)</f>
        <v>42401</v>
      </c>
      <c r="BE4" s="53">
        <f t="shared" ref="BE4:BO4" si="3">DATE(YEAR(AR4),MONTH(AR4)+1,1)</f>
        <v>42430</v>
      </c>
      <c r="BF4" s="53">
        <f t="shared" si="3"/>
        <v>42461</v>
      </c>
      <c r="BG4" s="53">
        <f t="shared" si="3"/>
        <v>42491</v>
      </c>
      <c r="BH4" s="53">
        <f t="shared" si="3"/>
        <v>42522</v>
      </c>
      <c r="BI4" s="53">
        <f t="shared" si="3"/>
        <v>42552</v>
      </c>
      <c r="BJ4" s="53">
        <f t="shared" si="3"/>
        <v>42583</v>
      </c>
      <c r="BK4" s="53">
        <f t="shared" si="3"/>
        <v>42614</v>
      </c>
      <c r="BL4" s="53">
        <f t="shared" si="3"/>
        <v>42644</v>
      </c>
      <c r="BM4" s="53">
        <f t="shared" si="3"/>
        <v>42675</v>
      </c>
      <c r="BN4" s="53">
        <f t="shared" si="3"/>
        <v>42705</v>
      </c>
      <c r="BO4" s="54">
        <f t="shared" si="3"/>
        <v>42736</v>
      </c>
      <c r="BP4" s="11" t="s">
        <v>25</v>
      </c>
      <c r="BQ4" s="55" t="str">
        <f>"Montant proraté sur : "&amp;TEXT($AP$2,"MmmM-aa")</f>
        <v>Montant proraté sur : octobre-16</v>
      </c>
      <c r="BR4" s="55" t="str">
        <f>"Montant partir de : "&amp;TEXT(DATE(YEAR($AP$2),MONTH($AP$2)+1,1),"MmmM-aa")</f>
        <v>Montant partir de : novembre-16</v>
      </c>
    </row>
    <row r="5" spans="1:70" s="72" customFormat="1" ht="15.75" customHeight="1" x14ac:dyDescent="0.25">
      <c r="A5" s="56"/>
      <c r="B5" s="56">
        <v>511</v>
      </c>
      <c r="C5" s="56" t="s">
        <v>26</v>
      </c>
      <c r="D5" s="56" t="s">
        <v>39</v>
      </c>
      <c r="E5" s="57">
        <v>0.2</v>
      </c>
      <c r="F5" s="56"/>
      <c r="G5" s="56"/>
      <c r="H5" s="56"/>
      <c r="I5" s="58"/>
      <c r="J5" s="58">
        <v>41897</v>
      </c>
      <c r="K5" s="58">
        <v>42038</v>
      </c>
      <c r="L5" s="8"/>
      <c r="M5" s="8"/>
      <c r="N5" s="8"/>
      <c r="O5" s="59"/>
      <c r="P5" s="60"/>
      <c r="Q5" s="59"/>
      <c r="R5" s="59"/>
      <c r="S5" s="56"/>
      <c r="T5" s="56"/>
      <c r="U5" s="56"/>
      <c r="V5" s="56"/>
      <c r="W5" s="59">
        <v>2656.8080000000004</v>
      </c>
      <c r="X5" s="59">
        <v>221.40066666666669</v>
      </c>
      <c r="Y5" s="59">
        <v>2561.4080000000004</v>
      </c>
      <c r="Z5" s="59">
        <v>213.45066666666671</v>
      </c>
      <c r="AA5" s="59"/>
      <c r="AB5" s="59"/>
      <c r="AC5" s="56"/>
      <c r="AD5" s="56"/>
      <c r="AE5" s="56"/>
      <c r="AF5" s="61"/>
      <c r="AG5" s="62">
        <v>41640</v>
      </c>
      <c r="AH5" s="63" t="s">
        <v>8</v>
      </c>
      <c r="AI5" s="64"/>
      <c r="AJ5" s="64">
        <v>8338</v>
      </c>
      <c r="AK5" s="64">
        <v>1667.6000000000001</v>
      </c>
      <c r="AL5" s="61" t="s">
        <v>93</v>
      </c>
      <c r="AM5" s="56"/>
      <c r="AN5" s="65">
        <f t="shared" ref="AN5:AN36" si="4">IF($AO5=$AO$2,"X",0)</f>
        <v>0</v>
      </c>
      <c r="AO5" s="66">
        <f t="shared" ref="AO5:AO36" si="5">IF($D5=0,0,IF(AND($J5=0,$K5=0),"Absence dates",IF($K5=0,DATE(YEAR($J5),MONTH($J5),1),DATE(YEAR($K5),MONTH($K5),1))))</f>
        <v>42036</v>
      </c>
      <c r="AP5" s="67">
        <f>IF($K5&lt;&gt;0,EOMONTH($K5,0),DATE(2099,12,31))</f>
        <v>42063</v>
      </c>
      <c r="AQ5" s="68">
        <f t="shared" ref="AQ5:BB20" si="6">IF(AND(DATE(YEAR(AQ$4),MONTH(AQ$4)-1,1)=DATE(YEAR($J5),MONTH($J5),1)),"X",0)</f>
        <v>0</v>
      </c>
      <c r="AR5" s="68">
        <f t="shared" si="6"/>
        <v>0</v>
      </c>
      <c r="AS5" s="68">
        <f t="shared" si="6"/>
        <v>0</v>
      </c>
      <c r="AT5" s="68">
        <f t="shared" si="6"/>
        <v>0</v>
      </c>
      <c r="AU5" s="68">
        <f t="shared" si="6"/>
        <v>0</v>
      </c>
      <c r="AV5" s="68">
        <f t="shared" si="6"/>
        <v>0</v>
      </c>
      <c r="AW5" s="68">
        <f t="shared" si="6"/>
        <v>0</v>
      </c>
      <c r="AX5" s="68">
        <f t="shared" si="6"/>
        <v>0</v>
      </c>
      <c r="AY5" s="68">
        <f t="shared" si="6"/>
        <v>0</v>
      </c>
      <c r="AZ5" s="68">
        <f t="shared" si="6"/>
        <v>0</v>
      </c>
      <c r="BA5" s="68">
        <f t="shared" si="6"/>
        <v>0</v>
      </c>
      <c r="BB5" s="68">
        <f t="shared" si="6"/>
        <v>0</v>
      </c>
      <c r="BC5" s="69">
        <f t="shared" ref="BC5:BN13" si="7">IF(MONTH($J5)=MONTH(BC$4),0,IF(AND($J5&lt;=EOMONTH(BC$4,0),$AP5&gt;=BC$4),$AB5,0))</f>
        <v>0</v>
      </c>
      <c r="BD5" s="69">
        <f t="shared" si="7"/>
        <v>0</v>
      </c>
      <c r="BE5" s="69">
        <f t="shared" si="7"/>
        <v>0</v>
      </c>
      <c r="BF5" s="69">
        <f t="shared" si="7"/>
        <v>0</v>
      </c>
      <c r="BG5" s="69">
        <f t="shared" si="7"/>
        <v>0</v>
      </c>
      <c r="BH5" s="69">
        <f t="shared" si="7"/>
        <v>0</v>
      </c>
      <c r="BI5" s="69">
        <f t="shared" si="7"/>
        <v>0</v>
      </c>
      <c r="BJ5" s="69">
        <f t="shared" si="7"/>
        <v>0</v>
      </c>
      <c r="BK5" s="69">
        <f t="shared" si="7"/>
        <v>0</v>
      </c>
      <c r="BL5" s="69">
        <f t="shared" si="7"/>
        <v>0</v>
      </c>
      <c r="BM5" s="69">
        <f t="shared" si="7"/>
        <v>0</v>
      </c>
      <c r="BN5" s="69">
        <f t="shared" si="7"/>
        <v>0</v>
      </c>
      <c r="BO5" s="70"/>
      <c r="BP5" s="71">
        <f t="array" ref="BP5">IF($B5=$B6,0,SUMPRODUCT(($B$5:$B$9041=$B5)*($BC$5:$BN$9041)))</f>
        <v>0</v>
      </c>
      <c r="BQ5" s="71">
        <f t="shared" ref="BQ5:BQ12" si="8">IF(AQ5="X",BC5,IF(AR5="X",BD5,IF(AS5="X",BE5,IF(AT5="X",BF5,IF(AU5="X",BG5,IF(AV5="X",BH5,IF(AW5="X",BI5,IF(AX5="X",BJ5,IF(AY5="X",BK5,IF(AZ5="X",BL5,IF(BA5="X",BM5,IF(BB5="X",BN5,0))))))))))))</f>
        <v>0</v>
      </c>
      <c r="BR5" s="71">
        <f t="shared" ref="BR5:BR12" si="9">IF(AQ5="X",BD5,IF(AR5="X",BE5,IF(AS5="X",BF5,IF(AT5="X",BG5,IF(AU5="X",BH5,IF(AV5="X",BI5,IF(AW5="X",BJ5,IF(AX5="X",BK5,IF(AY5="X",BL5,IF(AZ5="X",BM5,IF(BA5="X",BN5,IF(BB5="X",BO5,0))))))))))))</f>
        <v>0</v>
      </c>
    </row>
    <row r="6" spans="1:70" s="72" customFormat="1" x14ac:dyDescent="0.25">
      <c r="A6" s="56"/>
      <c r="B6" s="56">
        <v>511</v>
      </c>
      <c r="C6" s="56" t="s">
        <v>27</v>
      </c>
      <c r="D6" s="56" t="s">
        <v>40</v>
      </c>
      <c r="E6" s="57">
        <v>0.2</v>
      </c>
      <c r="F6" s="56"/>
      <c r="G6" s="56"/>
      <c r="H6" s="56"/>
      <c r="I6" s="58"/>
      <c r="J6" s="58">
        <v>42038</v>
      </c>
      <c r="K6" s="58">
        <v>42111</v>
      </c>
      <c r="L6" s="8"/>
      <c r="M6" s="8"/>
      <c r="N6" s="8"/>
      <c r="O6" s="59"/>
      <c r="P6" s="60"/>
      <c r="Q6" s="59"/>
      <c r="R6" s="59"/>
      <c r="S6" s="56"/>
      <c r="T6" s="56"/>
      <c r="U6" s="56"/>
      <c r="V6" s="56"/>
      <c r="W6" s="59">
        <v>3535.7000000000003</v>
      </c>
      <c r="X6" s="59">
        <v>294.64166666666671</v>
      </c>
      <c r="Y6" s="59">
        <v>3440.3</v>
      </c>
      <c r="Z6" s="59">
        <v>286.69166666666666</v>
      </c>
      <c r="AA6" s="59"/>
      <c r="AB6" s="59"/>
      <c r="AC6" s="56"/>
      <c r="AD6" s="56"/>
      <c r="AE6" s="56"/>
      <c r="AF6" s="61"/>
      <c r="AG6" s="62">
        <v>42005</v>
      </c>
      <c r="AH6" s="63" t="s">
        <v>9</v>
      </c>
      <c r="AI6" s="64">
        <v>7861</v>
      </c>
      <c r="AJ6" s="64">
        <v>7861</v>
      </c>
      <c r="AK6" s="64">
        <v>7861</v>
      </c>
      <c r="AL6" s="61" t="s">
        <v>93</v>
      </c>
      <c r="AM6" s="56"/>
      <c r="AN6" s="65">
        <f t="shared" si="4"/>
        <v>0</v>
      </c>
      <c r="AO6" s="66">
        <f t="shared" si="5"/>
        <v>42095</v>
      </c>
      <c r="AP6" s="67">
        <f t="shared" ref="AP6:AP13" si="10">IF($K6&lt;&gt;0,EOMONTH($K6,0),DATE(2099,12,31))</f>
        <v>42124</v>
      </c>
      <c r="AQ6" s="68">
        <f t="shared" si="6"/>
        <v>0</v>
      </c>
      <c r="AR6" s="68">
        <f t="shared" si="6"/>
        <v>0</v>
      </c>
      <c r="AS6" s="68">
        <f t="shared" si="6"/>
        <v>0</v>
      </c>
      <c r="AT6" s="68">
        <f t="shared" si="6"/>
        <v>0</v>
      </c>
      <c r="AU6" s="68">
        <f t="shared" si="6"/>
        <v>0</v>
      </c>
      <c r="AV6" s="68">
        <f t="shared" si="6"/>
        <v>0</v>
      </c>
      <c r="AW6" s="68">
        <f t="shared" si="6"/>
        <v>0</v>
      </c>
      <c r="AX6" s="68">
        <f t="shared" si="6"/>
        <v>0</v>
      </c>
      <c r="AY6" s="68">
        <f t="shared" si="6"/>
        <v>0</v>
      </c>
      <c r="AZ6" s="68">
        <f t="shared" si="6"/>
        <v>0</v>
      </c>
      <c r="BA6" s="68">
        <f t="shared" si="6"/>
        <v>0</v>
      </c>
      <c r="BB6" s="68">
        <f t="shared" si="6"/>
        <v>0</v>
      </c>
      <c r="BC6" s="69">
        <f t="shared" si="7"/>
        <v>0</v>
      </c>
      <c r="BD6" s="69">
        <f t="shared" si="7"/>
        <v>0</v>
      </c>
      <c r="BE6" s="69">
        <f t="shared" si="7"/>
        <v>0</v>
      </c>
      <c r="BF6" s="69">
        <f t="shared" si="7"/>
        <v>0</v>
      </c>
      <c r="BG6" s="69">
        <f t="shared" si="7"/>
        <v>0</v>
      </c>
      <c r="BH6" s="69">
        <f t="shared" si="7"/>
        <v>0</v>
      </c>
      <c r="BI6" s="69">
        <f t="shared" si="7"/>
        <v>0</v>
      </c>
      <c r="BJ6" s="69">
        <f t="shared" si="7"/>
        <v>0</v>
      </c>
      <c r="BK6" s="69">
        <f t="shared" si="7"/>
        <v>0</v>
      </c>
      <c r="BL6" s="69">
        <f t="shared" si="7"/>
        <v>0</v>
      </c>
      <c r="BM6" s="69">
        <f t="shared" si="7"/>
        <v>0</v>
      </c>
      <c r="BN6" s="69">
        <f t="shared" si="7"/>
        <v>0</v>
      </c>
      <c r="BO6" s="70"/>
      <c r="BP6" s="71">
        <f t="array" ref="BP6">IF($B6=$B7,0,SUMPRODUCT(($B$5:$B$9041=$B6)*($BC$5:$BN$9041)))</f>
        <v>0</v>
      </c>
      <c r="BQ6" s="71">
        <f t="shared" si="8"/>
        <v>0</v>
      </c>
      <c r="BR6" s="71">
        <f t="shared" si="9"/>
        <v>0</v>
      </c>
    </row>
    <row r="7" spans="1:70" s="72" customFormat="1" x14ac:dyDescent="0.25">
      <c r="A7" s="56"/>
      <c r="B7" s="56">
        <v>511</v>
      </c>
      <c r="C7" s="56" t="s">
        <v>28</v>
      </c>
      <c r="D7" s="56" t="s">
        <v>41</v>
      </c>
      <c r="E7" s="57">
        <v>0.2</v>
      </c>
      <c r="F7" s="56"/>
      <c r="G7" s="56"/>
      <c r="H7" s="73"/>
      <c r="I7" s="58"/>
      <c r="J7" s="58">
        <v>42111</v>
      </c>
      <c r="K7" s="58">
        <v>42213</v>
      </c>
      <c r="L7" s="8"/>
      <c r="M7" s="8"/>
      <c r="N7" s="8"/>
      <c r="O7" s="59"/>
      <c r="P7" s="60"/>
      <c r="Q7" s="59"/>
      <c r="R7" s="59"/>
      <c r="S7" s="56"/>
      <c r="T7" s="56"/>
      <c r="U7" s="56"/>
      <c r="V7" s="56"/>
      <c r="W7" s="59">
        <v>4162.7400000000007</v>
      </c>
      <c r="X7" s="59">
        <v>346.89500000000004</v>
      </c>
      <c r="Y7" s="59">
        <v>4067.34</v>
      </c>
      <c r="Z7" s="59">
        <v>338.94499999999999</v>
      </c>
      <c r="AA7" s="59"/>
      <c r="AB7" s="59"/>
      <c r="AC7" s="56"/>
      <c r="AD7" s="56"/>
      <c r="AE7" s="56"/>
      <c r="AF7" s="61"/>
      <c r="AG7" s="62">
        <v>42005</v>
      </c>
      <c r="AH7" s="63" t="s">
        <v>9</v>
      </c>
      <c r="AI7" s="64">
        <v>7861</v>
      </c>
      <c r="AJ7" s="64">
        <v>7861</v>
      </c>
      <c r="AK7" s="64">
        <v>7861</v>
      </c>
      <c r="AL7" s="61" t="s">
        <v>93</v>
      </c>
      <c r="AM7" s="56"/>
      <c r="AN7" s="65">
        <f t="shared" si="4"/>
        <v>0</v>
      </c>
      <c r="AO7" s="66">
        <f t="shared" si="5"/>
        <v>42186</v>
      </c>
      <c r="AP7" s="67">
        <f t="shared" si="10"/>
        <v>42216</v>
      </c>
      <c r="AQ7" s="68">
        <f t="shared" si="6"/>
        <v>0</v>
      </c>
      <c r="AR7" s="68">
        <f t="shared" si="6"/>
        <v>0</v>
      </c>
      <c r="AS7" s="68">
        <f t="shared" si="6"/>
        <v>0</v>
      </c>
      <c r="AT7" s="68">
        <f t="shared" si="6"/>
        <v>0</v>
      </c>
      <c r="AU7" s="68">
        <f t="shared" si="6"/>
        <v>0</v>
      </c>
      <c r="AV7" s="68">
        <f t="shared" si="6"/>
        <v>0</v>
      </c>
      <c r="AW7" s="68">
        <f t="shared" si="6"/>
        <v>0</v>
      </c>
      <c r="AX7" s="68">
        <f t="shared" si="6"/>
        <v>0</v>
      </c>
      <c r="AY7" s="68">
        <f t="shared" si="6"/>
        <v>0</v>
      </c>
      <c r="AZ7" s="68">
        <f t="shared" si="6"/>
        <v>0</v>
      </c>
      <c r="BA7" s="68">
        <f t="shared" si="6"/>
        <v>0</v>
      </c>
      <c r="BB7" s="68">
        <f t="shared" si="6"/>
        <v>0</v>
      </c>
      <c r="BC7" s="69">
        <f t="shared" si="7"/>
        <v>0</v>
      </c>
      <c r="BD7" s="69">
        <f t="shared" si="7"/>
        <v>0</v>
      </c>
      <c r="BE7" s="69">
        <f t="shared" si="7"/>
        <v>0</v>
      </c>
      <c r="BF7" s="69">
        <f t="shared" si="7"/>
        <v>0</v>
      </c>
      <c r="BG7" s="69">
        <f t="shared" si="7"/>
        <v>0</v>
      </c>
      <c r="BH7" s="69">
        <f t="shared" si="7"/>
        <v>0</v>
      </c>
      <c r="BI7" s="69">
        <f t="shared" si="7"/>
        <v>0</v>
      </c>
      <c r="BJ7" s="69">
        <f t="shared" si="7"/>
        <v>0</v>
      </c>
      <c r="BK7" s="69">
        <f t="shared" si="7"/>
        <v>0</v>
      </c>
      <c r="BL7" s="69">
        <f t="shared" si="7"/>
        <v>0</v>
      </c>
      <c r="BM7" s="69">
        <f t="shared" si="7"/>
        <v>0</v>
      </c>
      <c r="BN7" s="69">
        <f t="shared" si="7"/>
        <v>0</v>
      </c>
      <c r="BO7" s="70"/>
      <c r="BP7" s="71">
        <f t="array" ref="BP7">IF($B7=$B8,0,SUMPRODUCT(($B$5:$B$9041=$B7)*($BC$5:$BN$9041)))</f>
        <v>0</v>
      </c>
      <c r="BQ7" s="71">
        <f t="shared" si="8"/>
        <v>0</v>
      </c>
      <c r="BR7" s="71">
        <f t="shared" si="9"/>
        <v>0</v>
      </c>
    </row>
    <row r="8" spans="1:70" s="72" customFormat="1" x14ac:dyDescent="0.25">
      <c r="A8" s="56"/>
      <c r="B8" s="56">
        <v>511</v>
      </c>
      <c r="C8" s="56" t="s">
        <v>29</v>
      </c>
      <c r="D8" s="56" t="s">
        <v>42</v>
      </c>
      <c r="E8" s="57">
        <v>0.2</v>
      </c>
      <c r="F8" s="56"/>
      <c r="G8" s="56"/>
      <c r="H8" s="73"/>
      <c r="I8" s="58"/>
      <c r="J8" s="58">
        <v>42213</v>
      </c>
      <c r="K8" s="58">
        <v>42290</v>
      </c>
      <c r="L8" s="8"/>
      <c r="M8" s="8"/>
      <c r="N8" s="8"/>
      <c r="O8" s="59"/>
      <c r="P8" s="60"/>
      <c r="Q8" s="59"/>
      <c r="R8" s="59"/>
      <c r="S8" s="56"/>
      <c r="T8" s="56"/>
      <c r="U8" s="56"/>
      <c r="V8" s="56"/>
      <c r="W8" s="59">
        <v>4163.34</v>
      </c>
      <c r="X8" s="59">
        <v>346.94499999999999</v>
      </c>
      <c r="Y8" s="59">
        <v>4067.9400000000005</v>
      </c>
      <c r="Z8" s="59">
        <v>338.99500000000006</v>
      </c>
      <c r="AA8" s="59"/>
      <c r="AB8" s="59"/>
      <c r="AC8" s="56"/>
      <c r="AD8" s="56"/>
      <c r="AE8" s="56"/>
      <c r="AF8" s="61"/>
      <c r="AG8" s="62">
        <v>42005</v>
      </c>
      <c r="AH8" s="63" t="s">
        <v>9</v>
      </c>
      <c r="AI8" s="64">
        <v>7861</v>
      </c>
      <c r="AJ8" s="64">
        <v>7861</v>
      </c>
      <c r="AK8" s="64">
        <v>7861</v>
      </c>
      <c r="AL8" s="61" t="s">
        <v>93</v>
      </c>
      <c r="AM8" s="56"/>
      <c r="AN8" s="65">
        <f t="shared" si="4"/>
        <v>0</v>
      </c>
      <c r="AO8" s="66">
        <f t="shared" si="5"/>
        <v>42278</v>
      </c>
      <c r="AP8" s="67">
        <f t="shared" si="10"/>
        <v>42308</v>
      </c>
      <c r="AQ8" s="68">
        <f t="shared" si="6"/>
        <v>0</v>
      </c>
      <c r="AR8" s="68">
        <f t="shared" si="6"/>
        <v>0</v>
      </c>
      <c r="AS8" s="68">
        <f t="shared" si="6"/>
        <v>0</v>
      </c>
      <c r="AT8" s="68">
        <f t="shared" si="6"/>
        <v>0</v>
      </c>
      <c r="AU8" s="68">
        <f t="shared" si="6"/>
        <v>0</v>
      </c>
      <c r="AV8" s="68">
        <f t="shared" si="6"/>
        <v>0</v>
      </c>
      <c r="AW8" s="68">
        <f t="shared" si="6"/>
        <v>0</v>
      </c>
      <c r="AX8" s="68">
        <f t="shared" si="6"/>
        <v>0</v>
      </c>
      <c r="AY8" s="68">
        <f t="shared" si="6"/>
        <v>0</v>
      </c>
      <c r="AZ8" s="68">
        <f t="shared" si="6"/>
        <v>0</v>
      </c>
      <c r="BA8" s="68">
        <f t="shared" si="6"/>
        <v>0</v>
      </c>
      <c r="BB8" s="68">
        <f t="shared" si="6"/>
        <v>0</v>
      </c>
      <c r="BC8" s="69">
        <f t="shared" si="7"/>
        <v>0</v>
      </c>
      <c r="BD8" s="69">
        <f t="shared" si="7"/>
        <v>0</v>
      </c>
      <c r="BE8" s="69">
        <f t="shared" si="7"/>
        <v>0</v>
      </c>
      <c r="BF8" s="69">
        <f t="shared" si="7"/>
        <v>0</v>
      </c>
      <c r="BG8" s="69">
        <f t="shared" si="7"/>
        <v>0</v>
      </c>
      <c r="BH8" s="69">
        <f t="shared" si="7"/>
        <v>0</v>
      </c>
      <c r="BI8" s="69">
        <f t="shared" si="7"/>
        <v>0</v>
      </c>
      <c r="BJ8" s="69">
        <f t="shared" si="7"/>
        <v>0</v>
      </c>
      <c r="BK8" s="69">
        <f t="shared" si="7"/>
        <v>0</v>
      </c>
      <c r="BL8" s="69">
        <f t="shared" si="7"/>
        <v>0</v>
      </c>
      <c r="BM8" s="69">
        <f t="shared" si="7"/>
        <v>0</v>
      </c>
      <c r="BN8" s="69">
        <f t="shared" si="7"/>
        <v>0</v>
      </c>
      <c r="BO8" s="70"/>
      <c r="BP8" s="71">
        <f t="array" ref="BP8">IF($B8=$B9,0,SUMPRODUCT(($B$5:$B$9041=$B8)*($BC$5:$BN$9041)))</f>
        <v>0</v>
      </c>
      <c r="BQ8" s="71">
        <f t="shared" si="8"/>
        <v>0</v>
      </c>
      <c r="BR8" s="71">
        <f t="shared" si="9"/>
        <v>0</v>
      </c>
    </row>
    <row r="9" spans="1:70" s="72" customFormat="1" x14ac:dyDescent="0.25">
      <c r="A9" s="56"/>
      <c r="B9" s="56">
        <v>511</v>
      </c>
      <c r="C9" s="56" t="s">
        <v>30</v>
      </c>
      <c r="D9" s="56" t="s">
        <v>43</v>
      </c>
      <c r="E9" s="57">
        <v>0.2</v>
      </c>
      <c r="F9" s="56"/>
      <c r="G9" s="56"/>
      <c r="H9" s="73"/>
      <c r="I9" s="58"/>
      <c r="J9" s="58">
        <v>42290</v>
      </c>
      <c r="K9" s="58">
        <v>42388</v>
      </c>
      <c r="L9" s="8"/>
      <c r="M9" s="8"/>
      <c r="N9" s="8"/>
      <c r="O9" s="59"/>
      <c r="P9" s="60"/>
      <c r="Q9" s="59"/>
      <c r="R9" s="59"/>
      <c r="S9" s="56"/>
      <c r="T9" s="56"/>
      <c r="U9" s="56"/>
      <c r="V9" s="56"/>
      <c r="W9" s="59">
        <v>3615.8199999999997</v>
      </c>
      <c r="X9" s="59">
        <v>301.31833333333333</v>
      </c>
      <c r="Y9" s="59">
        <v>3520.42</v>
      </c>
      <c r="Z9" s="59">
        <v>293.36833333333334</v>
      </c>
      <c r="AA9" s="59"/>
      <c r="AB9" s="59"/>
      <c r="AC9" s="56"/>
      <c r="AD9" s="56"/>
      <c r="AE9" s="56"/>
      <c r="AF9" s="61"/>
      <c r="AG9" s="62">
        <v>42005</v>
      </c>
      <c r="AH9" s="63" t="s">
        <v>9</v>
      </c>
      <c r="AI9" s="64">
        <v>7861</v>
      </c>
      <c r="AJ9" s="64">
        <v>7861</v>
      </c>
      <c r="AK9" s="64">
        <v>7861</v>
      </c>
      <c r="AL9" s="61"/>
      <c r="AM9" s="56"/>
      <c r="AN9" s="65">
        <f t="shared" si="4"/>
        <v>0</v>
      </c>
      <c r="AO9" s="66">
        <f t="shared" si="5"/>
        <v>42370</v>
      </c>
      <c r="AP9" s="67">
        <f t="shared" si="10"/>
        <v>42400</v>
      </c>
      <c r="AQ9" s="68">
        <f t="shared" si="6"/>
        <v>0</v>
      </c>
      <c r="AR9" s="68">
        <f t="shared" si="6"/>
        <v>0</v>
      </c>
      <c r="AS9" s="68">
        <f t="shared" si="6"/>
        <v>0</v>
      </c>
      <c r="AT9" s="68">
        <f t="shared" si="6"/>
        <v>0</v>
      </c>
      <c r="AU9" s="68">
        <f t="shared" si="6"/>
        <v>0</v>
      </c>
      <c r="AV9" s="68">
        <f t="shared" si="6"/>
        <v>0</v>
      </c>
      <c r="AW9" s="68">
        <f t="shared" si="6"/>
        <v>0</v>
      </c>
      <c r="AX9" s="68">
        <f t="shared" si="6"/>
        <v>0</v>
      </c>
      <c r="AY9" s="68">
        <f t="shared" si="6"/>
        <v>0</v>
      </c>
      <c r="AZ9" s="68">
        <f t="shared" si="6"/>
        <v>0</v>
      </c>
      <c r="BA9" s="68">
        <f t="shared" si="6"/>
        <v>0</v>
      </c>
      <c r="BB9" s="68">
        <f t="shared" si="6"/>
        <v>0</v>
      </c>
      <c r="BC9" s="69">
        <f t="shared" si="7"/>
        <v>0</v>
      </c>
      <c r="BD9" s="69">
        <f t="shared" si="7"/>
        <v>0</v>
      </c>
      <c r="BE9" s="69">
        <f t="shared" si="7"/>
        <v>0</v>
      </c>
      <c r="BF9" s="69">
        <f t="shared" si="7"/>
        <v>0</v>
      </c>
      <c r="BG9" s="69">
        <f t="shared" si="7"/>
        <v>0</v>
      </c>
      <c r="BH9" s="69">
        <f t="shared" si="7"/>
        <v>0</v>
      </c>
      <c r="BI9" s="69">
        <f t="shared" si="7"/>
        <v>0</v>
      </c>
      <c r="BJ9" s="69">
        <f t="shared" si="7"/>
        <v>0</v>
      </c>
      <c r="BK9" s="69">
        <f t="shared" si="7"/>
        <v>0</v>
      </c>
      <c r="BL9" s="69">
        <f t="shared" si="7"/>
        <v>0</v>
      </c>
      <c r="BM9" s="69">
        <f t="shared" si="7"/>
        <v>0</v>
      </c>
      <c r="BN9" s="69">
        <f t="shared" si="7"/>
        <v>0</v>
      </c>
      <c r="BO9" s="70"/>
      <c r="BP9" s="71">
        <f t="array" ref="BP9">IF($B9=$B10,0,SUMPRODUCT(($B$5:$B$9041=$B9)*($BC$5:$BN$9041)))</f>
        <v>0</v>
      </c>
      <c r="BQ9" s="71">
        <f t="shared" si="8"/>
        <v>0</v>
      </c>
      <c r="BR9" s="71">
        <f t="shared" si="9"/>
        <v>0</v>
      </c>
    </row>
    <row r="10" spans="1:70" s="72" customFormat="1" x14ac:dyDescent="0.25">
      <c r="A10" s="56"/>
      <c r="B10" s="56">
        <v>511</v>
      </c>
      <c r="C10" s="56" t="s">
        <v>31</v>
      </c>
      <c r="D10" s="56" t="s">
        <v>44</v>
      </c>
      <c r="E10" s="57">
        <v>0.2</v>
      </c>
      <c r="F10" s="56"/>
      <c r="G10" s="56"/>
      <c r="H10" s="73"/>
      <c r="I10" s="58"/>
      <c r="J10" s="58">
        <v>42388</v>
      </c>
      <c r="K10" s="58">
        <v>42479</v>
      </c>
      <c r="L10" s="8"/>
      <c r="M10" s="8"/>
      <c r="N10" s="8"/>
      <c r="O10" s="59"/>
      <c r="P10" s="60"/>
      <c r="Q10" s="59"/>
      <c r="R10" s="59"/>
      <c r="S10" s="56"/>
      <c r="T10" s="56"/>
      <c r="U10" s="56"/>
      <c r="V10" s="56"/>
      <c r="W10" s="59">
        <v>4104.9920000000002</v>
      </c>
      <c r="X10" s="59">
        <v>342.08266666666668</v>
      </c>
      <c r="Y10" s="59">
        <v>4009.5920000000001</v>
      </c>
      <c r="Z10" s="59">
        <v>334.13266666666669</v>
      </c>
      <c r="AA10" s="59">
        <v>3782.9920000000002</v>
      </c>
      <c r="AB10" s="59">
        <v>315.24933333333337</v>
      </c>
      <c r="AC10" s="56"/>
      <c r="AD10" s="56"/>
      <c r="AE10" s="56"/>
      <c r="AF10" s="61"/>
      <c r="AG10" s="62">
        <v>42370</v>
      </c>
      <c r="AH10" s="63" t="s">
        <v>10</v>
      </c>
      <c r="AI10" s="64">
        <v>6728</v>
      </c>
      <c r="AJ10" s="64">
        <v>6728</v>
      </c>
      <c r="AK10" s="64">
        <v>6728</v>
      </c>
      <c r="AL10" s="61"/>
      <c r="AM10" s="56"/>
      <c r="AN10" s="65">
        <f t="shared" si="4"/>
        <v>0</v>
      </c>
      <c r="AO10" s="66">
        <f t="shared" si="5"/>
        <v>42461</v>
      </c>
      <c r="AP10" s="67">
        <f t="shared" si="10"/>
        <v>42490</v>
      </c>
      <c r="AQ10" s="68">
        <f t="shared" si="6"/>
        <v>0</v>
      </c>
      <c r="AR10" s="68" t="str">
        <f t="shared" si="6"/>
        <v>X</v>
      </c>
      <c r="AS10" s="68">
        <f t="shared" si="6"/>
        <v>0</v>
      </c>
      <c r="AT10" s="68">
        <f t="shared" si="6"/>
        <v>0</v>
      </c>
      <c r="AU10" s="68">
        <f t="shared" si="6"/>
        <v>0</v>
      </c>
      <c r="AV10" s="68">
        <f t="shared" si="6"/>
        <v>0</v>
      </c>
      <c r="AW10" s="68">
        <f t="shared" si="6"/>
        <v>0</v>
      </c>
      <c r="AX10" s="68">
        <f t="shared" si="6"/>
        <v>0</v>
      </c>
      <c r="AY10" s="68">
        <f t="shared" si="6"/>
        <v>0</v>
      </c>
      <c r="AZ10" s="68">
        <f t="shared" si="6"/>
        <v>0</v>
      </c>
      <c r="BA10" s="68">
        <f t="shared" si="6"/>
        <v>0</v>
      </c>
      <c r="BB10" s="68">
        <f t="shared" si="6"/>
        <v>0</v>
      </c>
      <c r="BC10" s="69">
        <f t="shared" si="7"/>
        <v>0</v>
      </c>
      <c r="BD10" s="69">
        <f t="shared" si="7"/>
        <v>315.24933333333337</v>
      </c>
      <c r="BE10" s="69">
        <f t="shared" si="7"/>
        <v>315.24933333333337</v>
      </c>
      <c r="BF10" s="69">
        <f t="shared" si="7"/>
        <v>315.24933333333337</v>
      </c>
      <c r="BG10" s="69">
        <f t="shared" si="7"/>
        <v>0</v>
      </c>
      <c r="BH10" s="69">
        <f t="shared" si="7"/>
        <v>0</v>
      </c>
      <c r="BI10" s="69">
        <f t="shared" si="7"/>
        <v>0</v>
      </c>
      <c r="BJ10" s="69">
        <f t="shared" si="7"/>
        <v>0</v>
      </c>
      <c r="BK10" s="69">
        <f t="shared" si="7"/>
        <v>0</v>
      </c>
      <c r="BL10" s="69">
        <f t="shared" si="7"/>
        <v>0</v>
      </c>
      <c r="BM10" s="69">
        <f t="shared" si="7"/>
        <v>0</v>
      </c>
      <c r="BN10" s="69">
        <f t="shared" si="7"/>
        <v>0</v>
      </c>
      <c r="BO10" s="70"/>
      <c r="BP10" s="71">
        <f t="array" ref="BP10">IF($B10=$B11,0,SUMPRODUCT(($B$5:$B$9041=$B10)*($BC$5:$BN$9041)))</f>
        <v>0</v>
      </c>
      <c r="BQ10" s="71">
        <f t="shared" si="8"/>
        <v>315.24933333333337</v>
      </c>
      <c r="BR10" s="71">
        <f t="shared" si="9"/>
        <v>315.24933333333337</v>
      </c>
    </row>
    <row r="11" spans="1:70" s="72" customFormat="1" x14ac:dyDescent="0.25">
      <c r="A11" s="56"/>
      <c r="B11" s="56">
        <v>511</v>
      </c>
      <c r="C11" s="56" t="s">
        <v>32</v>
      </c>
      <c r="D11" s="56" t="s">
        <v>45</v>
      </c>
      <c r="E11" s="57">
        <v>0.2</v>
      </c>
      <c r="F11" s="56"/>
      <c r="G11" s="56"/>
      <c r="H11" s="73"/>
      <c r="I11" s="58"/>
      <c r="J11" s="58">
        <v>42479</v>
      </c>
      <c r="K11" s="58">
        <v>42570</v>
      </c>
      <c r="L11" s="8"/>
      <c r="M11" s="8"/>
      <c r="N11" s="8"/>
      <c r="O11" s="59"/>
      <c r="P11" s="60"/>
      <c r="Q11" s="59"/>
      <c r="R11" s="59"/>
      <c r="S11" s="56"/>
      <c r="T11" s="56"/>
      <c r="U11" s="56"/>
      <c r="V11" s="56"/>
      <c r="W11" s="59">
        <v>4104.9920000000002</v>
      </c>
      <c r="X11" s="59">
        <v>342.08266666666668</v>
      </c>
      <c r="Y11" s="59">
        <v>4009.5920000000001</v>
      </c>
      <c r="Z11" s="59">
        <v>334.13266666666669</v>
      </c>
      <c r="AA11" s="59">
        <v>3782.9920000000002</v>
      </c>
      <c r="AB11" s="59">
        <v>315.24933333333337</v>
      </c>
      <c r="AC11" s="56"/>
      <c r="AD11" s="56"/>
      <c r="AE11" s="56"/>
      <c r="AF11" s="61"/>
      <c r="AG11" s="62">
        <v>42370</v>
      </c>
      <c r="AH11" s="63" t="s">
        <v>10</v>
      </c>
      <c r="AI11" s="64">
        <v>6728</v>
      </c>
      <c r="AJ11" s="64">
        <v>6728</v>
      </c>
      <c r="AK11" s="64">
        <v>6728</v>
      </c>
      <c r="AL11" s="61"/>
      <c r="AM11" s="56"/>
      <c r="AN11" s="65">
        <f t="shared" si="4"/>
        <v>0</v>
      </c>
      <c r="AO11" s="66">
        <f t="shared" si="5"/>
        <v>42552</v>
      </c>
      <c r="AP11" s="67">
        <f t="shared" si="10"/>
        <v>42582</v>
      </c>
      <c r="AQ11" s="68">
        <f t="shared" si="6"/>
        <v>0</v>
      </c>
      <c r="AR11" s="68">
        <f t="shared" si="6"/>
        <v>0</v>
      </c>
      <c r="AS11" s="68">
        <f t="shared" si="6"/>
        <v>0</v>
      </c>
      <c r="AT11" s="68">
        <f t="shared" si="6"/>
        <v>0</v>
      </c>
      <c r="AU11" s="68" t="str">
        <f t="shared" si="6"/>
        <v>X</v>
      </c>
      <c r="AV11" s="68">
        <f t="shared" si="6"/>
        <v>0</v>
      </c>
      <c r="AW11" s="68">
        <f t="shared" si="6"/>
        <v>0</v>
      </c>
      <c r="AX11" s="68">
        <f t="shared" si="6"/>
        <v>0</v>
      </c>
      <c r="AY11" s="68">
        <f t="shared" si="6"/>
        <v>0</v>
      </c>
      <c r="AZ11" s="68">
        <f t="shared" si="6"/>
        <v>0</v>
      </c>
      <c r="BA11" s="68">
        <f t="shared" si="6"/>
        <v>0</v>
      </c>
      <c r="BB11" s="68">
        <f t="shared" si="6"/>
        <v>0</v>
      </c>
      <c r="BC11" s="69">
        <f t="shared" si="7"/>
        <v>0</v>
      </c>
      <c r="BD11" s="69">
        <f t="shared" si="7"/>
        <v>0</v>
      </c>
      <c r="BE11" s="69">
        <f t="shared" si="7"/>
        <v>0</v>
      </c>
      <c r="BF11" s="69">
        <f t="shared" si="7"/>
        <v>0</v>
      </c>
      <c r="BG11" s="69">
        <f t="shared" si="7"/>
        <v>315.24933333333337</v>
      </c>
      <c r="BH11" s="69">
        <f t="shared" si="7"/>
        <v>315.24933333333337</v>
      </c>
      <c r="BI11" s="69">
        <f t="shared" si="7"/>
        <v>315.24933333333337</v>
      </c>
      <c r="BJ11" s="69">
        <f t="shared" si="7"/>
        <v>0</v>
      </c>
      <c r="BK11" s="69">
        <f t="shared" si="7"/>
        <v>0</v>
      </c>
      <c r="BL11" s="69">
        <f t="shared" si="7"/>
        <v>0</v>
      </c>
      <c r="BM11" s="69">
        <f t="shared" si="7"/>
        <v>0</v>
      </c>
      <c r="BN11" s="69">
        <f t="shared" si="7"/>
        <v>0</v>
      </c>
      <c r="BO11" s="70"/>
      <c r="BP11" s="71">
        <f t="array" ref="BP11">IF($B11=$B12,0,SUMPRODUCT(($B$5:$B$9041=$B11)*($BC$5:$BN$9041)))</f>
        <v>0</v>
      </c>
      <c r="BQ11" s="71">
        <f t="shared" si="8"/>
        <v>315.24933333333337</v>
      </c>
      <c r="BR11" s="71">
        <f t="shared" si="9"/>
        <v>315.24933333333337</v>
      </c>
    </row>
    <row r="12" spans="1:70" s="72" customFormat="1" x14ac:dyDescent="0.25">
      <c r="A12" s="56">
        <v>1</v>
      </c>
      <c r="B12" s="56">
        <v>511</v>
      </c>
      <c r="C12" s="56" t="s">
        <v>33</v>
      </c>
      <c r="D12" s="56" t="s">
        <v>46</v>
      </c>
      <c r="E12" s="57">
        <v>0.2</v>
      </c>
      <c r="F12" s="56"/>
      <c r="G12" s="56"/>
      <c r="H12" s="73"/>
      <c r="I12" s="58"/>
      <c r="J12" s="58">
        <v>42570</v>
      </c>
      <c r="K12" s="58">
        <v>42668</v>
      </c>
      <c r="L12" s="8"/>
      <c r="M12" s="8"/>
      <c r="N12" s="8"/>
      <c r="O12" s="59"/>
      <c r="P12" s="60"/>
      <c r="Q12" s="59"/>
      <c r="R12" s="59"/>
      <c r="S12" s="56"/>
      <c r="T12" s="56"/>
      <c r="U12" s="56"/>
      <c r="V12" s="56"/>
      <c r="W12" s="59">
        <v>4102.3919999999998</v>
      </c>
      <c r="X12" s="59">
        <v>341.86599999999999</v>
      </c>
      <c r="Y12" s="59">
        <v>4006.9920000000002</v>
      </c>
      <c r="Z12" s="59">
        <v>333.916</v>
      </c>
      <c r="AA12" s="59">
        <v>3780.3919999999998</v>
      </c>
      <c r="AB12" s="59">
        <v>315.03266666666667</v>
      </c>
      <c r="AC12" s="56"/>
      <c r="AD12" s="56"/>
      <c r="AE12" s="56"/>
      <c r="AF12" s="61"/>
      <c r="AG12" s="62">
        <v>42370</v>
      </c>
      <c r="AH12" s="63" t="s">
        <v>10</v>
      </c>
      <c r="AI12" s="64">
        <v>6728</v>
      </c>
      <c r="AJ12" s="64">
        <v>6728</v>
      </c>
      <c r="AK12" s="64">
        <v>6728</v>
      </c>
      <c r="AL12" s="61"/>
      <c r="AM12" s="61"/>
      <c r="AN12" s="65">
        <f t="shared" si="4"/>
        <v>0</v>
      </c>
      <c r="AO12" s="66">
        <f t="shared" si="5"/>
        <v>42644</v>
      </c>
      <c r="AP12" s="67">
        <f t="shared" si="10"/>
        <v>42674</v>
      </c>
      <c r="AQ12" s="68">
        <f t="shared" si="6"/>
        <v>0</v>
      </c>
      <c r="AR12" s="68">
        <f t="shared" si="6"/>
        <v>0</v>
      </c>
      <c r="AS12" s="68">
        <f t="shared" si="6"/>
        <v>0</v>
      </c>
      <c r="AT12" s="68">
        <f t="shared" si="6"/>
        <v>0</v>
      </c>
      <c r="AU12" s="68">
        <f t="shared" si="6"/>
        <v>0</v>
      </c>
      <c r="AV12" s="68">
        <f t="shared" si="6"/>
        <v>0</v>
      </c>
      <c r="AW12" s="68">
        <f t="shared" si="6"/>
        <v>0</v>
      </c>
      <c r="AX12" s="68" t="str">
        <f t="shared" si="6"/>
        <v>X</v>
      </c>
      <c r="AY12" s="68">
        <f t="shared" si="6"/>
        <v>0</v>
      </c>
      <c r="AZ12" s="68">
        <f t="shared" si="6"/>
        <v>0</v>
      </c>
      <c r="BA12" s="68">
        <f t="shared" si="6"/>
        <v>0</v>
      </c>
      <c r="BB12" s="68">
        <f t="shared" si="6"/>
        <v>0</v>
      </c>
      <c r="BC12" s="69">
        <f t="shared" si="7"/>
        <v>0</v>
      </c>
      <c r="BD12" s="69">
        <f t="shared" si="7"/>
        <v>0</v>
      </c>
      <c r="BE12" s="69">
        <f t="shared" si="7"/>
        <v>0</v>
      </c>
      <c r="BF12" s="69">
        <f t="shared" si="7"/>
        <v>0</v>
      </c>
      <c r="BG12" s="69">
        <f t="shared" si="7"/>
        <v>0</v>
      </c>
      <c r="BH12" s="69">
        <f t="shared" si="7"/>
        <v>0</v>
      </c>
      <c r="BI12" s="69">
        <f t="shared" si="7"/>
        <v>0</v>
      </c>
      <c r="BJ12" s="69">
        <f t="shared" si="7"/>
        <v>315.03266666666667</v>
      </c>
      <c r="BK12" s="69">
        <f t="shared" si="7"/>
        <v>315.03266666666667</v>
      </c>
      <c r="BL12" s="69">
        <f t="shared" si="7"/>
        <v>315.03266666666667</v>
      </c>
      <c r="BM12" s="69">
        <f t="shared" si="7"/>
        <v>0</v>
      </c>
      <c r="BN12" s="69">
        <f t="shared" si="7"/>
        <v>0</v>
      </c>
      <c r="BO12" s="70"/>
      <c r="BP12" s="71">
        <f t="array" ref="BP12">IF($B12=$B13,0,SUMPRODUCT(($B$5:$B$9041=$B12)*($BC$5:$BN$9041)))</f>
        <v>0</v>
      </c>
      <c r="BQ12" s="71">
        <f t="shared" si="8"/>
        <v>315.03266666666667</v>
      </c>
      <c r="BR12" s="71">
        <f t="shared" si="9"/>
        <v>315.03266666666667</v>
      </c>
    </row>
    <row r="13" spans="1:70" s="72" customFormat="1" x14ac:dyDescent="0.25">
      <c r="A13" s="56">
        <v>1</v>
      </c>
      <c r="B13" s="56">
        <v>511</v>
      </c>
      <c r="C13" s="56" t="s">
        <v>34</v>
      </c>
      <c r="D13" s="56" t="s">
        <v>47</v>
      </c>
      <c r="E13" s="57">
        <v>0.2</v>
      </c>
      <c r="F13" s="56"/>
      <c r="G13" s="56"/>
      <c r="H13" s="73"/>
      <c r="I13" s="58"/>
      <c r="J13" s="58">
        <v>42668</v>
      </c>
      <c r="K13" s="58"/>
      <c r="L13" s="8"/>
      <c r="M13" s="8"/>
      <c r="N13" s="8"/>
      <c r="O13" s="56"/>
      <c r="P13" s="60"/>
      <c r="Q13" s="59"/>
      <c r="R13" s="59"/>
      <c r="S13" s="56"/>
      <c r="T13" s="56"/>
      <c r="U13" s="56"/>
      <c r="V13" s="56"/>
      <c r="W13" s="59">
        <v>4180.192</v>
      </c>
      <c r="X13" s="59">
        <v>348.34933333333333</v>
      </c>
      <c r="Y13" s="59">
        <v>4084.7919999999999</v>
      </c>
      <c r="Z13" s="59">
        <v>340.39933333333335</v>
      </c>
      <c r="AA13" s="59">
        <v>3858.192</v>
      </c>
      <c r="AB13" s="59">
        <v>321.51600000000002</v>
      </c>
      <c r="AC13" s="56"/>
      <c r="AD13" s="56"/>
      <c r="AE13" s="56"/>
      <c r="AF13" s="61"/>
      <c r="AG13" s="62">
        <v>42370</v>
      </c>
      <c r="AH13" s="63" t="s">
        <v>10</v>
      </c>
      <c r="AI13" s="61"/>
      <c r="AJ13" s="61"/>
      <c r="AK13" s="61"/>
      <c r="AL13" s="61"/>
      <c r="AM13" s="61"/>
      <c r="AN13" s="65">
        <f t="shared" si="4"/>
        <v>0</v>
      </c>
      <c r="AO13" s="66">
        <f t="shared" si="5"/>
        <v>42644</v>
      </c>
      <c r="AP13" s="67">
        <f t="shared" si="10"/>
        <v>73050</v>
      </c>
      <c r="AQ13" s="68">
        <f t="shared" si="6"/>
        <v>0</v>
      </c>
      <c r="AR13" s="68">
        <f t="shared" si="6"/>
        <v>0</v>
      </c>
      <c r="AS13" s="68">
        <f t="shared" si="6"/>
        <v>0</v>
      </c>
      <c r="AT13" s="68">
        <f t="shared" si="6"/>
        <v>0</v>
      </c>
      <c r="AU13" s="68">
        <f t="shared" si="6"/>
        <v>0</v>
      </c>
      <c r="AV13" s="68">
        <f t="shared" si="6"/>
        <v>0</v>
      </c>
      <c r="AW13" s="68">
        <f t="shared" si="6"/>
        <v>0</v>
      </c>
      <c r="AX13" s="68">
        <f t="shared" si="6"/>
        <v>0</v>
      </c>
      <c r="AY13" s="68">
        <f t="shared" si="6"/>
        <v>0</v>
      </c>
      <c r="AZ13" s="68">
        <f t="shared" si="6"/>
        <v>0</v>
      </c>
      <c r="BA13" s="68" t="str">
        <f t="shared" si="6"/>
        <v>X</v>
      </c>
      <c r="BB13" s="68">
        <f t="shared" si="6"/>
        <v>0</v>
      </c>
      <c r="BC13" s="69">
        <f t="shared" si="7"/>
        <v>0</v>
      </c>
      <c r="BD13" s="69">
        <f t="shared" si="7"/>
        <v>0</v>
      </c>
      <c r="BE13" s="69">
        <f t="shared" si="7"/>
        <v>0</v>
      </c>
      <c r="BF13" s="69">
        <f t="shared" si="7"/>
        <v>0</v>
      </c>
      <c r="BG13" s="69">
        <f t="shared" si="7"/>
        <v>0</v>
      </c>
      <c r="BH13" s="69">
        <f t="shared" si="7"/>
        <v>0</v>
      </c>
      <c r="BI13" s="69">
        <f t="shared" si="7"/>
        <v>0</v>
      </c>
      <c r="BJ13" s="69">
        <f t="shared" si="7"/>
        <v>0</v>
      </c>
      <c r="BK13" s="69">
        <f t="shared" si="7"/>
        <v>0</v>
      </c>
      <c r="BL13" s="69">
        <f t="shared" si="7"/>
        <v>0</v>
      </c>
      <c r="BM13" s="69">
        <f t="shared" si="7"/>
        <v>321.51600000000002</v>
      </c>
      <c r="BN13" s="69">
        <f t="shared" si="7"/>
        <v>321.51600000000002</v>
      </c>
      <c r="BO13" s="70"/>
      <c r="BP13" s="71">
        <f t="array" ref="BP13">IF($B13=$B15,0,SUMPRODUCT(($B$5:$B$9041=$B13)*($BC$5:$BN$9041)))</f>
        <v>3479.6260000000002</v>
      </c>
      <c r="BQ13" s="71">
        <f>IF(AQ13="X",BC13,IF(AR13="X",BD13,IF(AS13="X",BE13,IF(AT13="X",BF13,IF(AU13="X",BG13,IF(AV13="X",BH13,IF(AW13="X",BI13,IF(AX13="X",BJ13,IF(AY13="X",BK13,IF(AZ13="X",BL13,IF(BA13="X",BM13,IF(BB13="X",BN13,0))))))))))))</f>
        <v>321.51600000000002</v>
      </c>
      <c r="BR13" s="71">
        <f>IF(AQ13="X",BD13,IF(AR13="X",BE13,IF(AS13="X",BF13,IF(AT13="X",BG13,IF(AU13="X",BH13,IF(AV13="X",BI13,IF(AW13="X",BJ13,IF(AX13="X",BK13,IF(AY13="X",BL13,IF(AZ13="X",BM13,IF(BA13="X",BN13,IF(BB13="X",BO13,0))))))))))))</f>
        <v>321.51600000000002</v>
      </c>
    </row>
    <row r="14" spans="1:70" s="72" customFormat="1" x14ac:dyDescent="0.25">
      <c r="A14" s="56"/>
      <c r="B14" s="56">
        <v>511</v>
      </c>
      <c r="C14" s="56" t="s">
        <v>35</v>
      </c>
      <c r="D14" s="56" t="s">
        <v>48</v>
      </c>
      <c r="E14" s="57">
        <v>0.2</v>
      </c>
      <c r="F14" s="56"/>
      <c r="G14" s="56"/>
      <c r="H14" s="73"/>
      <c r="I14" s="58"/>
      <c r="J14" s="58"/>
      <c r="K14" s="58"/>
      <c r="L14" s="8"/>
      <c r="M14" s="8"/>
      <c r="N14" s="8"/>
      <c r="O14" s="56"/>
      <c r="P14" s="60"/>
      <c r="Q14" s="59"/>
      <c r="R14" s="59"/>
      <c r="S14" s="56"/>
      <c r="T14" s="56"/>
      <c r="U14" s="56"/>
      <c r="V14" s="56"/>
      <c r="W14" s="59"/>
      <c r="X14" s="59"/>
      <c r="Y14" s="59"/>
      <c r="Z14" s="59"/>
      <c r="AA14" s="59">
        <v>3214.7200000000003</v>
      </c>
      <c r="AB14" s="59">
        <v>267.89333333333337</v>
      </c>
      <c r="AC14" s="56"/>
      <c r="AD14" s="56"/>
      <c r="AE14" s="56"/>
      <c r="AF14" s="61"/>
      <c r="AG14" s="62">
        <v>0</v>
      </c>
      <c r="AH14" s="63">
        <v>0</v>
      </c>
      <c r="AI14" s="61"/>
      <c r="AJ14" s="61"/>
      <c r="AK14" s="61"/>
      <c r="AL14" s="61"/>
      <c r="AM14" s="61"/>
      <c r="AN14" s="65">
        <f t="shared" si="4"/>
        <v>0</v>
      </c>
      <c r="AO14" s="66" t="str">
        <f t="shared" si="5"/>
        <v>Absence dates</v>
      </c>
      <c r="AP14" s="67"/>
      <c r="AQ14" s="68">
        <f t="shared" si="6"/>
        <v>0</v>
      </c>
      <c r="AR14" s="68">
        <f t="shared" si="6"/>
        <v>0</v>
      </c>
      <c r="AS14" s="68">
        <f t="shared" si="6"/>
        <v>0</v>
      </c>
      <c r="AT14" s="68">
        <f t="shared" si="6"/>
        <v>0</v>
      </c>
      <c r="AU14" s="68">
        <f t="shared" si="6"/>
        <v>0</v>
      </c>
      <c r="AV14" s="68">
        <f t="shared" si="6"/>
        <v>0</v>
      </c>
      <c r="AW14" s="68">
        <f t="shared" si="6"/>
        <v>0</v>
      </c>
      <c r="AX14" s="68">
        <f t="shared" si="6"/>
        <v>0</v>
      </c>
      <c r="AY14" s="68">
        <f t="shared" si="6"/>
        <v>0</v>
      </c>
      <c r="AZ14" s="68">
        <f t="shared" si="6"/>
        <v>0</v>
      </c>
      <c r="BA14" s="68">
        <f t="shared" si="6"/>
        <v>0</v>
      </c>
      <c r="BB14" s="68">
        <f t="shared" si="6"/>
        <v>0</v>
      </c>
      <c r="BC14" s="69"/>
      <c r="BD14" s="69"/>
      <c r="BE14" s="69"/>
      <c r="BF14" s="69"/>
      <c r="BG14" s="69"/>
      <c r="BH14" s="69"/>
      <c r="BI14" s="69"/>
      <c r="BJ14" s="69"/>
      <c r="BK14" s="69"/>
      <c r="BL14" s="69"/>
      <c r="BM14" s="69"/>
      <c r="BN14" s="69"/>
      <c r="BO14" s="70"/>
      <c r="BP14" s="71"/>
      <c r="BQ14" s="71">
        <f t="shared" ref="BQ14:BQ59" si="11">IF(AQ14="X",BC14,IF(AR14="X",BD14,IF(AS14="X",BE14,IF(AT14="X",BF14,IF(AU14="X",BG14,IF(AV14="X",BH14,IF(AW14="X",BI14,IF(AX14="X",BJ14,IF(AY14="X",BK14,IF(AZ14="X",BL14,IF(BA14="X",BM14,IF(BB14="X",BN14,0))))))))))))</f>
        <v>0</v>
      </c>
      <c r="BR14" s="71">
        <f t="shared" ref="BR14:BR59" si="12">IF(AQ14="X",BD14,IF(AR14="X",BE14,IF(AS14="X",BF14,IF(AT14="X",BG14,IF(AU14="X",BH14,IF(AV14="X",BI14,IF(AW14="X",BJ14,IF(AX14="X",BK14,IF(AY14="X",BL14,IF(AZ14="X",BM14,IF(BA14="X",BN14,IF(BB14="X",BO14,0))))))))))))</f>
        <v>0</v>
      </c>
    </row>
    <row r="15" spans="1:70" s="72" customFormat="1" ht="15" customHeight="1" x14ac:dyDescent="0.25">
      <c r="A15" s="56" t="s">
        <v>36</v>
      </c>
      <c r="B15" s="56">
        <v>357</v>
      </c>
      <c r="C15" s="56" t="s">
        <v>26</v>
      </c>
      <c r="D15" s="56" t="s">
        <v>49</v>
      </c>
      <c r="E15" s="57">
        <v>0.2</v>
      </c>
      <c r="F15" s="56"/>
      <c r="G15" s="56"/>
      <c r="H15" s="56"/>
      <c r="I15" s="58"/>
      <c r="J15" s="58">
        <v>41465</v>
      </c>
      <c r="K15" s="58">
        <v>41719</v>
      </c>
      <c r="L15" s="8"/>
      <c r="M15" s="8"/>
      <c r="N15" s="8"/>
      <c r="O15" s="59"/>
      <c r="P15" s="60"/>
      <c r="Q15" s="59"/>
      <c r="R15" s="59"/>
      <c r="S15" s="59"/>
      <c r="T15" s="59"/>
      <c r="U15" s="59"/>
      <c r="V15" s="59"/>
      <c r="W15" s="59">
        <v>3356.5</v>
      </c>
      <c r="X15" s="59">
        <v>279.70833333333331</v>
      </c>
      <c r="Y15" s="59"/>
      <c r="Z15" s="59"/>
      <c r="AA15" s="59"/>
      <c r="AB15" s="59"/>
      <c r="AC15" s="56"/>
      <c r="AD15" s="56"/>
      <c r="AE15" s="56"/>
      <c r="AF15" s="61"/>
      <c r="AG15" s="62">
        <v>41275</v>
      </c>
      <c r="AH15" s="63">
        <v>0</v>
      </c>
      <c r="AI15" s="61"/>
      <c r="AJ15" s="61"/>
      <c r="AK15" s="61"/>
      <c r="AL15" s="61"/>
      <c r="AM15" s="61"/>
      <c r="AN15" s="65">
        <f t="shared" si="4"/>
        <v>0</v>
      </c>
      <c r="AO15" s="66">
        <f t="shared" si="5"/>
        <v>41699</v>
      </c>
      <c r="AP15" s="67">
        <f t="shared" ref="AP15:AP31" si="13">IF($K15&lt;&gt;0,EOMONTH($K15,0),DATE(2099,12,31))</f>
        <v>41729</v>
      </c>
      <c r="AQ15" s="68">
        <f t="shared" si="6"/>
        <v>0</v>
      </c>
      <c r="AR15" s="68">
        <f t="shared" si="6"/>
        <v>0</v>
      </c>
      <c r="AS15" s="68">
        <f t="shared" si="6"/>
        <v>0</v>
      </c>
      <c r="AT15" s="68">
        <f t="shared" si="6"/>
        <v>0</v>
      </c>
      <c r="AU15" s="68">
        <f t="shared" si="6"/>
        <v>0</v>
      </c>
      <c r="AV15" s="68">
        <f t="shared" si="6"/>
        <v>0</v>
      </c>
      <c r="AW15" s="68">
        <f t="shared" si="6"/>
        <v>0</v>
      </c>
      <c r="AX15" s="68">
        <f t="shared" si="6"/>
        <v>0</v>
      </c>
      <c r="AY15" s="68">
        <f t="shared" si="6"/>
        <v>0</v>
      </c>
      <c r="AZ15" s="68">
        <f t="shared" si="6"/>
        <v>0</v>
      </c>
      <c r="BA15" s="68">
        <f t="shared" si="6"/>
        <v>0</v>
      </c>
      <c r="BB15" s="68">
        <f t="shared" si="6"/>
        <v>0</v>
      </c>
      <c r="BC15" s="69">
        <f t="shared" ref="BC15:BN30" si="14">IF(MONTH($J15)=MONTH(BC$4),0,IF(AND($J15&lt;=EOMONTH(BC$4,0),$AP15&gt;=BC$4),$AB15,0))</f>
        <v>0</v>
      </c>
      <c r="BD15" s="69">
        <f t="shared" si="14"/>
        <v>0</v>
      </c>
      <c r="BE15" s="69">
        <f t="shared" si="14"/>
        <v>0</v>
      </c>
      <c r="BF15" s="69">
        <f t="shared" si="14"/>
        <v>0</v>
      </c>
      <c r="BG15" s="69">
        <f t="shared" si="14"/>
        <v>0</v>
      </c>
      <c r="BH15" s="69">
        <f t="shared" si="14"/>
        <v>0</v>
      </c>
      <c r="BI15" s="69">
        <f t="shared" si="14"/>
        <v>0</v>
      </c>
      <c r="BJ15" s="69">
        <f t="shared" si="14"/>
        <v>0</v>
      </c>
      <c r="BK15" s="69">
        <f t="shared" si="14"/>
        <v>0</v>
      </c>
      <c r="BL15" s="69">
        <f t="shared" si="14"/>
        <v>0</v>
      </c>
      <c r="BM15" s="69">
        <f t="shared" si="14"/>
        <v>0</v>
      </c>
      <c r="BN15" s="69">
        <f t="shared" si="14"/>
        <v>0</v>
      </c>
      <c r="BO15" s="70"/>
      <c r="BP15" s="71">
        <f t="array" ref="BP15">IF($B15=$B16,0,SUMPRODUCT(($B$5:$B$9041=$B15)*($BC$5:$BN$9041)))</f>
        <v>0</v>
      </c>
      <c r="BQ15" s="71">
        <f t="shared" si="11"/>
        <v>0</v>
      </c>
      <c r="BR15" s="71">
        <f t="shared" si="12"/>
        <v>0</v>
      </c>
    </row>
    <row r="16" spans="1:70" s="72" customFormat="1" ht="15" customHeight="1" x14ac:dyDescent="0.25">
      <c r="A16" s="56" t="s">
        <v>36</v>
      </c>
      <c r="B16" s="56">
        <v>357</v>
      </c>
      <c r="C16" s="56" t="s">
        <v>27</v>
      </c>
      <c r="D16" s="56" t="s">
        <v>50</v>
      </c>
      <c r="E16" s="57">
        <v>0.2</v>
      </c>
      <c r="F16" s="56"/>
      <c r="G16" s="56"/>
      <c r="H16" s="56"/>
      <c r="I16" s="58"/>
      <c r="J16" s="58">
        <v>41719</v>
      </c>
      <c r="K16" s="58">
        <v>41898</v>
      </c>
      <c r="L16" s="8"/>
      <c r="M16" s="8"/>
      <c r="N16" s="8"/>
      <c r="O16" s="59"/>
      <c r="P16" s="60"/>
      <c r="Q16" s="59"/>
      <c r="R16" s="59"/>
      <c r="S16" s="59"/>
      <c r="T16" s="59"/>
      <c r="U16" s="59"/>
      <c r="V16" s="59"/>
      <c r="W16" s="59">
        <v>3347.6680000000001</v>
      </c>
      <c r="X16" s="59">
        <v>278.97233333333332</v>
      </c>
      <c r="Y16" s="59"/>
      <c r="Z16" s="59"/>
      <c r="AA16" s="59"/>
      <c r="AB16" s="59"/>
      <c r="AC16" s="56"/>
      <c r="AD16" s="56"/>
      <c r="AE16" s="56"/>
      <c r="AF16" s="74"/>
      <c r="AG16" s="62">
        <v>41640</v>
      </c>
      <c r="AH16" s="63" t="s">
        <v>8</v>
      </c>
      <c r="AI16" s="74"/>
      <c r="AJ16" s="74"/>
      <c r="AK16" s="74"/>
      <c r="AL16" s="74"/>
      <c r="AM16" s="74"/>
      <c r="AN16" s="65">
        <f t="shared" si="4"/>
        <v>0</v>
      </c>
      <c r="AO16" s="66">
        <f t="shared" si="5"/>
        <v>41883</v>
      </c>
      <c r="AP16" s="67">
        <f t="shared" si="13"/>
        <v>41912</v>
      </c>
      <c r="AQ16" s="68">
        <f t="shared" si="6"/>
        <v>0</v>
      </c>
      <c r="AR16" s="68">
        <f t="shared" si="6"/>
        <v>0</v>
      </c>
      <c r="AS16" s="68">
        <f t="shared" si="6"/>
        <v>0</v>
      </c>
      <c r="AT16" s="68">
        <f t="shared" si="6"/>
        <v>0</v>
      </c>
      <c r="AU16" s="68">
        <f t="shared" si="6"/>
        <v>0</v>
      </c>
      <c r="AV16" s="68">
        <f t="shared" si="6"/>
        <v>0</v>
      </c>
      <c r="AW16" s="68">
        <f t="shared" si="6"/>
        <v>0</v>
      </c>
      <c r="AX16" s="68">
        <f t="shared" si="6"/>
        <v>0</v>
      </c>
      <c r="AY16" s="68">
        <f t="shared" si="6"/>
        <v>0</v>
      </c>
      <c r="AZ16" s="68">
        <f t="shared" si="6"/>
        <v>0</v>
      </c>
      <c r="BA16" s="68">
        <f t="shared" si="6"/>
        <v>0</v>
      </c>
      <c r="BB16" s="68">
        <f t="shared" si="6"/>
        <v>0</v>
      </c>
      <c r="BC16" s="69">
        <f t="shared" si="14"/>
        <v>0</v>
      </c>
      <c r="BD16" s="69">
        <f t="shared" si="14"/>
        <v>0</v>
      </c>
      <c r="BE16" s="69">
        <f t="shared" si="14"/>
        <v>0</v>
      </c>
      <c r="BF16" s="69">
        <f t="shared" si="14"/>
        <v>0</v>
      </c>
      <c r="BG16" s="69">
        <f t="shared" si="14"/>
        <v>0</v>
      </c>
      <c r="BH16" s="69">
        <f t="shared" si="14"/>
        <v>0</v>
      </c>
      <c r="BI16" s="69">
        <f t="shared" si="14"/>
        <v>0</v>
      </c>
      <c r="BJ16" s="69">
        <f t="shared" si="14"/>
        <v>0</v>
      </c>
      <c r="BK16" s="69">
        <f t="shared" si="14"/>
        <v>0</v>
      </c>
      <c r="BL16" s="69">
        <f t="shared" si="14"/>
        <v>0</v>
      </c>
      <c r="BM16" s="69">
        <f t="shared" si="14"/>
        <v>0</v>
      </c>
      <c r="BN16" s="69">
        <f t="shared" si="14"/>
        <v>0</v>
      </c>
      <c r="BO16" s="70"/>
      <c r="BP16" s="71">
        <f t="array" ref="BP16">IF($B16=$B17,0,SUMPRODUCT(($B$5:$B$9041=$B16)*($BC$5:$BN$9041)))</f>
        <v>0</v>
      </c>
      <c r="BQ16" s="71">
        <f t="shared" si="11"/>
        <v>0</v>
      </c>
      <c r="BR16" s="71">
        <f t="shared" si="12"/>
        <v>0</v>
      </c>
    </row>
    <row r="17" spans="1:70" s="72" customFormat="1" x14ac:dyDescent="0.25">
      <c r="A17" s="56" t="s">
        <v>36</v>
      </c>
      <c r="B17" s="56">
        <v>357</v>
      </c>
      <c r="C17" s="56" t="s">
        <v>28</v>
      </c>
      <c r="D17" s="56" t="s">
        <v>51</v>
      </c>
      <c r="E17" s="57">
        <v>0.2</v>
      </c>
      <c r="F17" s="56"/>
      <c r="G17" s="56"/>
      <c r="H17" s="56"/>
      <c r="I17" s="58"/>
      <c r="J17" s="58">
        <v>41898</v>
      </c>
      <c r="K17" s="58">
        <v>42122</v>
      </c>
      <c r="L17" s="8"/>
      <c r="M17" s="8"/>
      <c r="N17" s="8"/>
      <c r="O17" s="59"/>
      <c r="P17" s="60"/>
      <c r="Q17" s="59"/>
      <c r="R17" s="59"/>
      <c r="S17" s="59"/>
      <c r="T17" s="59"/>
      <c r="U17" s="59"/>
      <c r="V17" s="59"/>
      <c r="W17" s="59">
        <v>3588.5</v>
      </c>
      <c r="X17" s="59">
        <v>299.04166666666669</v>
      </c>
      <c r="Y17" s="59">
        <v>3493.1000000000004</v>
      </c>
      <c r="Z17" s="59">
        <v>291.0916666666667</v>
      </c>
      <c r="AA17" s="59"/>
      <c r="AB17" s="59"/>
      <c r="AC17" s="56"/>
      <c r="AD17" s="56"/>
      <c r="AE17" s="56"/>
      <c r="AF17" s="74"/>
      <c r="AG17" s="62">
        <v>41640</v>
      </c>
      <c r="AH17" s="63" t="s">
        <v>8</v>
      </c>
      <c r="AI17" s="74"/>
      <c r="AJ17" s="74"/>
      <c r="AK17" s="74"/>
      <c r="AL17" s="74"/>
      <c r="AM17" s="74"/>
      <c r="AN17" s="65">
        <f t="shared" si="4"/>
        <v>0</v>
      </c>
      <c r="AO17" s="66">
        <f t="shared" si="5"/>
        <v>42095</v>
      </c>
      <c r="AP17" s="67">
        <f t="shared" si="13"/>
        <v>42124</v>
      </c>
      <c r="AQ17" s="68">
        <f t="shared" si="6"/>
        <v>0</v>
      </c>
      <c r="AR17" s="68">
        <f t="shared" si="6"/>
        <v>0</v>
      </c>
      <c r="AS17" s="68">
        <f t="shared" si="6"/>
        <v>0</v>
      </c>
      <c r="AT17" s="68">
        <f t="shared" si="6"/>
        <v>0</v>
      </c>
      <c r="AU17" s="68">
        <f t="shared" si="6"/>
        <v>0</v>
      </c>
      <c r="AV17" s="68">
        <f t="shared" si="6"/>
        <v>0</v>
      </c>
      <c r="AW17" s="68">
        <f t="shared" si="6"/>
        <v>0</v>
      </c>
      <c r="AX17" s="68">
        <f t="shared" si="6"/>
        <v>0</v>
      </c>
      <c r="AY17" s="68">
        <f t="shared" si="6"/>
        <v>0</v>
      </c>
      <c r="AZ17" s="68">
        <f t="shared" si="6"/>
        <v>0</v>
      </c>
      <c r="BA17" s="68">
        <f t="shared" si="6"/>
        <v>0</v>
      </c>
      <c r="BB17" s="68">
        <f t="shared" si="6"/>
        <v>0</v>
      </c>
      <c r="BC17" s="69">
        <f t="shared" si="14"/>
        <v>0</v>
      </c>
      <c r="BD17" s="69">
        <f t="shared" si="14"/>
        <v>0</v>
      </c>
      <c r="BE17" s="69">
        <f t="shared" si="14"/>
        <v>0</v>
      </c>
      <c r="BF17" s="69">
        <f t="shared" si="14"/>
        <v>0</v>
      </c>
      <c r="BG17" s="69">
        <f t="shared" si="14"/>
        <v>0</v>
      </c>
      <c r="BH17" s="69">
        <f t="shared" si="14"/>
        <v>0</v>
      </c>
      <c r="BI17" s="69">
        <f t="shared" si="14"/>
        <v>0</v>
      </c>
      <c r="BJ17" s="69">
        <f t="shared" si="14"/>
        <v>0</v>
      </c>
      <c r="BK17" s="69">
        <f t="shared" si="14"/>
        <v>0</v>
      </c>
      <c r="BL17" s="69">
        <f t="shared" si="14"/>
        <v>0</v>
      </c>
      <c r="BM17" s="69">
        <f t="shared" si="14"/>
        <v>0</v>
      </c>
      <c r="BN17" s="69">
        <f t="shared" si="14"/>
        <v>0</v>
      </c>
      <c r="BO17" s="70"/>
      <c r="BP17" s="71">
        <f t="array" ref="BP17">IF($B17=$B18,0,SUMPRODUCT(($B$5:$B$9041=$B17)*($BC$5:$BN$9041)))</f>
        <v>0</v>
      </c>
      <c r="BQ17" s="71">
        <f t="shared" si="11"/>
        <v>0</v>
      </c>
      <c r="BR17" s="71">
        <f t="shared" si="12"/>
        <v>0</v>
      </c>
    </row>
    <row r="18" spans="1:70" s="72" customFormat="1" x14ac:dyDescent="0.25">
      <c r="A18" s="56"/>
      <c r="B18" s="56">
        <v>382</v>
      </c>
      <c r="C18" s="58" t="s">
        <v>26</v>
      </c>
      <c r="D18" s="56" t="s">
        <v>52</v>
      </c>
      <c r="E18" s="57">
        <v>0.2</v>
      </c>
      <c r="F18" s="56"/>
      <c r="G18" s="56"/>
      <c r="H18" s="56"/>
      <c r="I18" s="58"/>
      <c r="J18" s="58">
        <v>42356</v>
      </c>
      <c r="K18" s="58">
        <v>42528</v>
      </c>
      <c r="L18" s="8"/>
      <c r="M18" s="8"/>
      <c r="N18" s="8"/>
      <c r="O18" s="59"/>
      <c r="P18" s="56"/>
      <c r="Q18" s="59"/>
      <c r="R18" s="59"/>
      <c r="S18" s="59"/>
      <c r="T18" s="59"/>
      <c r="U18" s="56"/>
      <c r="V18" s="56"/>
      <c r="W18" s="56"/>
      <c r="X18" s="56"/>
      <c r="Y18" s="56"/>
      <c r="Z18" s="56"/>
      <c r="AA18" s="59">
        <v>2758.8320000000003</v>
      </c>
      <c r="AB18" s="59">
        <v>229.9026666666667</v>
      </c>
      <c r="AC18" s="56"/>
      <c r="AD18" s="56"/>
      <c r="AE18" s="56"/>
      <c r="AF18" s="56"/>
      <c r="AG18" s="62">
        <v>42005</v>
      </c>
      <c r="AH18" s="63" t="s">
        <v>9</v>
      </c>
      <c r="AI18" s="56"/>
      <c r="AJ18" s="56"/>
      <c r="AK18" s="56"/>
      <c r="AL18" s="56"/>
      <c r="AM18" s="56"/>
      <c r="AN18" s="65">
        <f t="shared" si="4"/>
        <v>0</v>
      </c>
      <c r="AO18" s="66">
        <f t="shared" si="5"/>
        <v>42522</v>
      </c>
      <c r="AP18" s="67">
        <f t="shared" si="13"/>
        <v>42551</v>
      </c>
      <c r="AQ18" s="68" t="str">
        <f t="shared" si="6"/>
        <v>X</v>
      </c>
      <c r="AR18" s="68">
        <f t="shared" si="6"/>
        <v>0</v>
      </c>
      <c r="AS18" s="68">
        <f t="shared" si="6"/>
        <v>0</v>
      </c>
      <c r="AT18" s="68">
        <f t="shared" si="6"/>
        <v>0</v>
      </c>
      <c r="AU18" s="68">
        <f t="shared" si="6"/>
        <v>0</v>
      </c>
      <c r="AV18" s="68">
        <f t="shared" si="6"/>
        <v>0</v>
      </c>
      <c r="AW18" s="68">
        <f t="shared" si="6"/>
        <v>0</v>
      </c>
      <c r="AX18" s="68">
        <f t="shared" si="6"/>
        <v>0</v>
      </c>
      <c r="AY18" s="68">
        <f t="shared" si="6"/>
        <v>0</v>
      </c>
      <c r="AZ18" s="68">
        <f t="shared" si="6"/>
        <v>0</v>
      </c>
      <c r="BA18" s="68">
        <f t="shared" si="6"/>
        <v>0</v>
      </c>
      <c r="BB18" s="68">
        <f t="shared" si="6"/>
        <v>0</v>
      </c>
      <c r="BC18" s="69">
        <f t="shared" si="14"/>
        <v>229.9026666666667</v>
      </c>
      <c r="BD18" s="69">
        <f t="shared" si="14"/>
        <v>229.9026666666667</v>
      </c>
      <c r="BE18" s="69">
        <f t="shared" si="14"/>
        <v>229.9026666666667</v>
      </c>
      <c r="BF18" s="69">
        <f t="shared" si="14"/>
        <v>229.9026666666667</v>
      </c>
      <c r="BG18" s="69">
        <f t="shared" si="14"/>
        <v>229.9026666666667</v>
      </c>
      <c r="BH18" s="69">
        <f t="shared" si="14"/>
        <v>229.9026666666667</v>
      </c>
      <c r="BI18" s="69">
        <f t="shared" si="14"/>
        <v>0</v>
      </c>
      <c r="BJ18" s="69">
        <f t="shared" si="14"/>
        <v>0</v>
      </c>
      <c r="BK18" s="69">
        <f t="shared" si="14"/>
        <v>0</v>
      </c>
      <c r="BL18" s="69">
        <f t="shared" si="14"/>
        <v>0</v>
      </c>
      <c r="BM18" s="69">
        <f t="shared" si="14"/>
        <v>0</v>
      </c>
      <c r="BN18" s="69">
        <f t="shared" si="14"/>
        <v>0</v>
      </c>
      <c r="BO18" s="70"/>
      <c r="BP18" s="71">
        <f t="array" ref="BP18">IF($B18=$B19,0,SUMPRODUCT(($B$5:$B$9041=$B18)*($BC$5:$BN$9041)))</f>
        <v>0</v>
      </c>
      <c r="BQ18" s="71">
        <f t="shared" si="11"/>
        <v>229.9026666666667</v>
      </c>
      <c r="BR18" s="71">
        <f t="shared" si="12"/>
        <v>229.9026666666667</v>
      </c>
    </row>
    <row r="19" spans="1:70" s="72" customFormat="1" x14ac:dyDescent="0.25">
      <c r="A19" s="56">
        <v>2</v>
      </c>
      <c r="B19" s="56">
        <v>382</v>
      </c>
      <c r="C19" s="58" t="s">
        <v>27</v>
      </c>
      <c r="D19" s="56" t="s">
        <v>53</v>
      </c>
      <c r="E19" s="57">
        <v>0.2</v>
      </c>
      <c r="F19" s="56"/>
      <c r="G19" s="56"/>
      <c r="H19" s="56"/>
      <c r="I19" s="58"/>
      <c r="J19" s="58">
        <v>42528</v>
      </c>
      <c r="K19" s="58">
        <v>42661</v>
      </c>
      <c r="L19" s="8"/>
      <c r="M19" s="8"/>
      <c r="N19" s="8"/>
      <c r="O19" s="59"/>
      <c r="P19" s="56"/>
      <c r="Q19" s="59"/>
      <c r="R19" s="59"/>
      <c r="S19" s="59"/>
      <c r="T19" s="59"/>
      <c r="U19" s="56"/>
      <c r="V19" s="56"/>
      <c r="W19" s="56"/>
      <c r="X19" s="56"/>
      <c r="Y19" s="56"/>
      <c r="Z19" s="56"/>
      <c r="AA19" s="59">
        <v>3174.1920000000005</v>
      </c>
      <c r="AB19" s="59">
        <v>264.51600000000002</v>
      </c>
      <c r="AC19" s="56"/>
      <c r="AD19" s="56"/>
      <c r="AE19" s="56"/>
      <c r="AF19" s="56"/>
      <c r="AG19" s="62">
        <v>42370</v>
      </c>
      <c r="AH19" s="63" t="s">
        <v>10</v>
      </c>
      <c r="AI19" s="56"/>
      <c r="AJ19" s="56"/>
      <c r="AK19" s="56"/>
      <c r="AL19" s="56"/>
      <c r="AM19" s="56"/>
      <c r="AN19" s="65">
        <f t="shared" si="4"/>
        <v>0</v>
      </c>
      <c r="AO19" s="66">
        <f t="shared" si="5"/>
        <v>42644</v>
      </c>
      <c r="AP19" s="67">
        <f t="shared" si="13"/>
        <v>42674</v>
      </c>
      <c r="AQ19" s="68">
        <f t="shared" si="6"/>
        <v>0</v>
      </c>
      <c r="AR19" s="68">
        <f t="shared" si="6"/>
        <v>0</v>
      </c>
      <c r="AS19" s="68">
        <f t="shared" si="6"/>
        <v>0</v>
      </c>
      <c r="AT19" s="68">
        <f t="shared" si="6"/>
        <v>0</v>
      </c>
      <c r="AU19" s="68">
        <f t="shared" si="6"/>
        <v>0</v>
      </c>
      <c r="AV19" s="68">
        <f t="shared" si="6"/>
        <v>0</v>
      </c>
      <c r="AW19" s="68" t="str">
        <f t="shared" si="6"/>
        <v>X</v>
      </c>
      <c r="AX19" s="68">
        <f t="shared" si="6"/>
        <v>0</v>
      </c>
      <c r="AY19" s="68">
        <f t="shared" si="6"/>
        <v>0</v>
      </c>
      <c r="AZ19" s="68">
        <f t="shared" si="6"/>
        <v>0</v>
      </c>
      <c r="BA19" s="68">
        <f t="shared" si="6"/>
        <v>0</v>
      </c>
      <c r="BB19" s="68">
        <f t="shared" si="6"/>
        <v>0</v>
      </c>
      <c r="BC19" s="69">
        <f t="shared" si="14"/>
        <v>0</v>
      </c>
      <c r="BD19" s="69">
        <f t="shared" si="14"/>
        <v>0</v>
      </c>
      <c r="BE19" s="69">
        <f t="shared" si="14"/>
        <v>0</v>
      </c>
      <c r="BF19" s="69">
        <f t="shared" si="14"/>
        <v>0</v>
      </c>
      <c r="BG19" s="69">
        <f t="shared" si="14"/>
        <v>0</v>
      </c>
      <c r="BH19" s="69">
        <f t="shared" si="14"/>
        <v>0</v>
      </c>
      <c r="BI19" s="69">
        <f t="shared" si="14"/>
        <v>264.51600000000002</v>
      </c>
      <c r="BJ19" s="69">
        <f t="shared" si="14"/>
        <v>264.51600000000002</v>
      </c>
      <c r="BK19" s="69">
        <f t="shared" si="14"/>
        <v>264.51600000000002</v>
      </c>
      <c r="BL19" s="69">
        <f t="shared" si="14"/>
        <v>264.51600000000002</v>
      </c>
      <c r="BM19" s="69">
        <f t="shared" si="14"/>
        <v>0</v>
      </c>
      <c r="BN19" s="69">
        <f t="shared" si="14"/>
        <v>0</v>
      </c>
      <c r="BO19" s="70"/>
      <c r="BP19" s="71">
        <f t="array" ref="BP19">IF($B19=$B20,0,SUMPRODUCT(($B$5:$B$9041=$B19)*($BC$5:$BN$9041)))</f>
        <v>0</v>
      </c>
      <c r="BQ19" s="71">
        <f t="shared" si="11"/>
        <v>264.51600000000002</v>
      </c>
      <c r="BR19" s="71">
        <f t="shared" si="12"/>
        <v>264.51600000000002</v>
      </c>
    </row>
    <row r="20" spans="1:70" s="72" customFormat="1" x14ac:dyDescent="0.25">
      <c r="A20" s="56">
        <v>2</v>
      </c>
      <c r="B20" s="56">
        <v>382</v>
      </c>
      <c r="C20" s="58" t="s">
        <v>28</v>
      </c>
      <c r="D20" s="56" t="s">
        <v>54</v>
      </c>
      <c r="E20" s="57">
        <v>0.2</v>
      </c>
      <c r="F20" s="56"/>
      <c r="G20" s="56"/>
      <c r="H20" s="56"/>
      <c r="I20" s="58"/>
      <c r="J20" s="58">
        <v>42661</v>
      </c>
      <c r="K20" s="58"/>
      <c r="L20" s="8"/>
      <c r="M20" s="8"/>
      <c r="N20" s="8"/>
      <c r="O20" s="59"/>
      <c r="P20" s="56"/>
      <c r="Q20" s="59"/>
      <c r="R20" s="59"/>
      <c r="S20" s="59"/>
      <c r="T20" s="59"/>
      <c r="U20" s="56"/>
      <c r="V20" s="56"/>
      <c r="W20" s="56"/>
      <c r="X20" s="56"/>
      <c r="Y20" s="56"/>
      <c r="Z20" s="56"/>
      <c r="AA20" s="59">
        <v>3323.6320000000001</v>
      </c>
      <c r="AB20" s="59">
        <v>276.96933333333334</v>
      </c>
      <c r="AC20" s="56"/>
      <c r="AD20" s="56"/>
      <c r="AE20" s="56"/>
      <c r="AF20" s="56"/>
      <c r="AG20" s="62">
        <v>42370</v>
      </c>
      <c r="AH20" s="63" t="s">
        <v>10</v>
      </c>
      <c r="AI20" s="56"/>
      <c r="AJ20" s="56"/>
      <c r="AK20" s="56"/>
      <c r="AL20" s="56"/>
      <c r="AM20" s="56"/>
      <c r="AN20" s="65">
        <f t="shared" si="4"/>
        <v>0</v>
      </c>
      <c r="AO20" s="66">
        <f t="shared" si="5"/>
        <v>42644</v>
      </c>
      <c r="AP20" s="67">
        <f t="shared" si="13"/>
        <v>73050</v>
      </c>
      <c r="AQ20" s="68">
        <f t="shared" si="6"/>
        <v>0</v>
      </c>
      <c r="AR20" s="68">
        <f t="shared" si="6"/>
        <v>0</v>
      </c>
      <c r="AS20" s="68">
        <f t="shared" si="6"/>
        <v>0</v>
      </c>
      <c r="AT20" s="68">
        <f t="shared" si="6"/>
        <v>0</v>
      </c>
      <c r="AU20" s="68">
        <f t="shared" si="6"/>
        <v>0</v>
      </c>
      <c r="AV20" s="68">
        <f t="shared" si="6"/>
        <v>0</v>
      </c>
      <c r="AW20" s="68">
        <f t="shared" si="6"/>
        <v>0</v>
      </c>
      <c r="AX20" s="68">
        <f t="shared" si="6"/>
        <v>0</v>
      </c>
      <c r="AY20" s="68">
        <f t="shared" si="6"/>
        <v>0</v>
      </c>
      <c r="AZ20" s="68">
        <f t="shared" si="6"/>
        <v>0</v>
      </c>
      <c r="BA20" s="68" t="str">
        <f t="shared" si="6"/>
        <v>X</v>
      </c>
      <c r="BB20" s="68">
        <f t="shared" si="6"/>
        <v>0</v>
      </c>
      <c r="BC20" s="69">
        <f t="shared" si="14"/>
        <v>0</v>
      </c>
      <c r="BD20" s="69">
        <f t="shared" si="14"/>
        <v>0</v>
      </c>
      <c r="BE20" s="69">
        <f t="shared" si="14"/>
        <v>0</v>
      </c>
      <c r="BF20" s="69">
        <f t="shared" si="14"/>
        <v>0</v>
      </c>
      <c r="BG20" s="69">
        <f t="shared" si="14"/>
        <v>0</v>
      </c>
      <c r="BH20" s="69">
        <f t="shared" si="14"/>
        <v>0</v>
      </c>
      <c r="BI20" s="69">
        <f t="shared" si="14"/>
        <v>0</v>
      </c>
      <c r="BJ20" s="69">
        <f t="shared" si="14"/>
        <v>0</v>
      </c>
      <c r="BK20" s="69">
        <f t="shared" si="14"/>
        <v>0</v>
      </c>
      <c r="BL20" s="69">
        <f t="shared" si="14"/>
        <v>0</v>
      </c>
      <c r="BM20" s="69">
        <f t="shared" si="14"/>
        <v>276.96933333333334</v>
      </c>
      <c r="BN20" s="69">
        <f t="shared" si="14"/>
        <v>276.96933333333334</v>
      </c>
      <c r="BO20" s="70"/>
      <c r="BP20" s="71">
        <f t="array" ref="BP20">IF($B20=$B21,0,SUMPRODUCT(($B$5:$B$9041=$B20)*($BC$5:$BN$9041)))</f>
        <v>2991.4186666666674</v>
      </c>
      <c r="BQ20" s="71">
        <f t="shared" si="11"/>
        <v>276.96933333333334</v>
      </c>
      <c r="BR20" s="71">
        <f t="shared" si="12"/>
        <v>276.96933333333334</v>
      </c>
    </row>
    <row r="21" spans="1:70" s="72" customFormat="1" x14ac:dyDescent="0.25">
      <c r="A21" s="56"/>
      <c r="B21" s="56">
        <v>462</v>
      </c>
      <c r="C21" s="56" t="s">
        <v>26</v>
      </c>
      <c r="D21" s="56" t="s">
        <v>55</v>
      </c>
      <c r="E21" s="57">
        <v>0.13</v>
      </c>
      <c r="F21" s="56"/>
      <c r="G21" s="56"/>
      <c r="H21" s="56"/>
      <c r="I21" s="58"/>
      <c r="J21" s="58">
        <v>41737</v>
      </c>
      <c r="K21" s="58">
        <v>41827</v>
      </c>
      <c r="L21" s="8"/>
      <c r="M21" s="8"/>
      <c r="N21" s="8"/>
      <c r="O21" s="59"/>
      <c r="P21" s="60"/>
      <c r="Q21" s="59"/>
      <c r="R21" s="59"/>
      <c r="S21" s="56"/>
      <c r="T21" s="56"/>
      <c r="U21" s="59"/>
      <c r="V21" s="59"/>
      <c r="W21" s="59">
        <v>2462.0570000000002</v>
      </c>
      <c r="X21" s="59">
        <v>205.17141666666669</v>
      </c>
      <c r="Y21" s="59"/>
      <c r="Z21" s="59"/>
      <c r="AA21" s="59"/>
      <c r="AB21" s="59"/>
      <c r="AC21" s="56"/>
      <c r="AD21" s="56"/>
      <c r="AE21" s="56"/>
      <c r="AF21" s="74"/>
      <c r="AG21" s="62">
        <v>41640</v>
      </c>
      <c r="AH21" s="63" t="s">
        <v>8</v>
      </c>
      <c r="AI21" s="74"/>
      <c r="AJ21" s="74"/>
      <c r="AK21" s="74"/>
      <c r="AL21" s="74"/>
      <c r="AM21" s="74"/>
      <c r="AN21" s="65">
        <f t="shared" si="4"/>
        <v>0</v>
      </c>
      <c r="AO21" s="66">
        <f t="shared" si="5"/>
        <v>41821</v>
      </c>
      <c r="AP21" s="67">
        <f t="shared" si="13"/>
        <v>41851</v>
      </c>
      <c r="AQ21" s="68">
        <f t="shared" ref="AQ21:BB42" si="15">IF(AND(DATE(YEAR(AQ$4),MONTH(AQ$4)-1,1)=DATE(YEAR($J21),MONTH($J21),1)),"X",0)</f>
        <v>0</v>
      </c>
      <c r="AR21" s="68">
        <f t="shared" si="15"/>
        <v>0</v>
      </c>
      <c r="AS21" s="68">
        <f t="shared" si="15"/>
        <v>0</v>
      </c>
      <c r="AT21" s="68">
        <f t="shared" si="15"/>
        <v>0</v>
      </c>
      <c r="AU21" s="68">
        <f t="shared" si="15"/>
        <v>0</v>
      </c>
      <c r="AV21" s="68">
        <f t="shared" si="15"/>
        <v>0</v>
      </c>
      <c r="AW21" s="68">
        <f t="shared" si="15"/>
        <v>0</v>
      </c>
      <c r="AX21" s="68">
        <f t="shared" si="15"/>
        <v>0</v>
      </c>
      <c r="AY21" s="68">
        <f t="shared" si="15"/>
        <v>0</v>
      </c>
      <c r="AZ21" s="68">
        <f t="shared" si="15"/>
        <v>0</v>
      </c>
      <c r="BA21" s="68">
        <f t="shared" si="15"/>
        <v>0</v>
      </c>
      <c r="BB21" s="68">
        <f t="shared" si="15"/>
        <v>0</v>
      </c>
      <c r="BC21" s="69">
        <f t="shared" si="14"/>
        <v>0</v>
      </c>
      <c r="BD21" s="69">
        <f t="shared" si="14"/>
        <v>0</v>
      </c>
      <c r="BE21" s="69">
        <f t="shared" si="14"/>
        <v>0</v>
      </c>
      <c r="BF21" s="69">
        <f t="shared" si="14"/>
        <v>0</v>
      </c>
      <c r="BG21" s="69">
        <f t="shared" si="14"/>
        <v>0</v>
      </c>
      <c r="BH21" s="69">
        <f t="shared" si="14"/>
        <v>0</v>
      </c>
      <c r="BI21" s="69">
        <f t="shared" si="14"/>
        <v>0</v>
      </c>
      <c r="BJ21" s="69">
        <f t="shared" si="14"/>
        <v>0</v>
      </c>
      <c r="BK21" s="69">
        <f t="shared" si="14"/>
        <v>0</v>
      </c>
      <c r="BL21" s="69">
        <f t="shared" si="14"/>
        <v>0</v>
      </c>
      <c r="BM21" s="69">
        <f t="shared" si="14"/>
        <v>0</v>
      </c>
      <c r="BN21" s="69">
        <f t="shared" si="14"/>
        <v>0</v>
      </c>
      <c r="BO21" s="70"/>
      <c r="BP21" s="71">
        <f t="array" ref="BP21">IF($B21=$B22,0,SUMPRODUCT(($B$5:$B$9041=$B21)*($BC$5:$BN$9041)))</f>
        <v>0</v>
      </c>
      <c r="BQ21" s="71">
        <f t="shared" si="11"/>
        <v>0</v>
      </c>
      <c r="BR21" s="71">
        <f t="shared" si="12"/>
        <v>0</v>
      </c>
    </row>
    <row r="22" spans="1:70" s="72" customFormat="1" x14ac:dyDescent="0.25">
      <c r="A22" s="56"/>
      <c r="B22" s="56">
        <v>462</v>
      </c>
      <c r="C22" s="56" t="s">
        <v>27</v>
      </c>
      <c r="D22" s="56" t="s">
        <v>56</v>
      </c>
      <c r="E22" s="57">
        <v>0.13</v>
      </c>
      <c r="F22" s="56"/>
      <c r="G22" s="56"/>
      <c r="H22" s="56"/>
      <c r="I22" s="58"/>
      <c r="J22" s="58">
        <v>41827</v>
      </c>
      <c r="K22" s="58">
        <v>41949</v>
      </c>
      <c r="L22" s="8"/>
      <c r="M22" s="8"/>
      <c r="N22" s="8"/>
      <c r="O22" s="59"/>
      <c r="P22" s="60"/>
      <c r="Q22" s="59"/>
      <c r="R22" s="59"/>
      <c r="S22" s="56"/>
      <c r="T22" s="56"/>
      <c r="U22" s="59"/>
      <c r="V22" s="59"/>
      <c r="W22" s="59">
        <v>2662.9850000000001</v>
      </c>
      <c r="X22" s="59">
        <v>221.91541666666669</v>
      </c>
      <c r="Y22" s="59"/>
      <c r="Z22" s="59"/>
      <c r="AA22" s="59"/>
      <c r="AB22" s="59"/>
      <c r="AC22" s="56"/>
      <c r="AD22" s="56"/>
      <c r="AE22" s="56"/>
      <c r="AF22" s="74"/>
      <c r="AG22" s="62">
        <v>41640</v>
      </c>
      <c r="AH22" s="63" t="s">
        <v>8</v>
      </c>
      <c r="AI22" s="74"/>
      <c r="AJ22" s="74"/>
      <c r="AK22" s="74"/>
      <c r="AL22" s="74"/>
      <c r="AM22" s="74"/>
      <c r="AN22" s="65">
        <f t="shared" si="4"/>
        <v>0</v>
      </c>
      <c r="AO22" s="66">
        <f t="shared" si="5"/>
        <v>41944</v>
      </c>
      <c r="AP22" s="67">
        <f t="shared" si="13"/>
        <v>41973</v>
      </c>
      <c r="AQ22" s="68">
        <f t="shared" si="15"/>
        <v>0</v>
      </c>
      <c r="AR22" s="68">
        <f t="shared" si="15"/>
        <v>0</v>
      </c>
      <c r="AS22" s="68">
        <f t="shared" si="15"/>
        <v>0</v>
      </c>
      <c r="AT22" s="68">
        <f t="shared" si="15"/>
        <v>0</v>
      </c>
      <c r="AU22" s="68">
        <f t="shared" si="15"/>
        <v>0</v>
      </c>
      <c r="AV22" s="68">
        <f t="shared" si="15"/>
        <v>0</v>
      </c>
      <c r="AW22" s="68">
        <f t="shared" si="15"/>
        <v>0</v>
      </c>
      <c r="AX22" s="68">
        <f t="shared" si="15"/>
        <v>0</v>
      </c>
      <c r="AY22" s="68">
        <f t="shared" si="15"/>
        <v>0</v>
      </c>
      <c r="AZ22" s="68">
        <f t="shared" si="15"/>
        <v>0</v>
      </c>
      <c r="BA22" s="68">
        <f t="shared" si="15"/>
        <v>0</v>
      </c>
      <c r="BB22" s="68">
        <f t="shared" si="15"/>
        <v>0</v>
      </c>
      <c r="BC22" s="69">
        <f t="shared" si="14"/>
        <v>0</v>
      </c>
      <c r="BD22" s="69">
        <f t="shared" si="14"/>
        <v>0</v>
      </c>
      <c r="BE22" s="69">
        <f t="shared" si="14"/>
        <v>0</v>
      </c>
      <c r="BF22" s="69">
        <f t="shared" si="14"/>
        <v>0</v>
      </c>
      <c r="BG22" s="69">
        <f t="shared" si="14"/>
        <v>0</v>
      </c>
      <c r="BH22" s="69">
        <f t="shared" si="14"/>
        <v>0</v>
      </c>
      <c r="BI22" s="69">
        <f t="shared" si="14"/>
        <v>0</v>
      </c>
      <c r="BJ22" s="69">
        <f t="shared" si="14"/>
        <v>0</v>
      </c>
      <c r="BK22" s="69">
        <f t="shared" si="14"/>
        <v>0</v>
      </c>
      <c r="BL22" s="69">
        <f t="shared" si="14"/>
        <v>0</v>
      </c>
      <c r="BM22" s="69">
        <f t="shared" si="14"/>
        <v>0</v>
      </c>
      <c r="BN22" s="69">
        <f t="shared" si="14"/>
        <v>0</v>
      </c>
      <c r="BO22" s="70"/>
      <c r="BP22" s="71">
        <f t="array" ref="BP22">IF($B22=$B23,0,SUMPRODUCT(($B$5:$B$9041=$B22)*($BC$5:$BN$9041)))</f>
        <v>0</v>
      </c>
      <c r="BQ22" s="71">
        <f t="shared" si="11"/>
        <v>0</v>
      </c>
      <c r="BR22" s="71">
        <f t="shared" si="12"/>
        <v>0</v>
      </c>
    </row>
    <row r="23" spans="1:70" s="72" customFormat="1" x14ac:dyDescent="0.25">
      <c r="A23" s="56"/>
      <c r="B23" s="56">
        <v>462</v>
      </c>
      <c r="C23" s="56" t="s">
        <v>28</v>
      </c>
      <c r="D23" s="56" t="s">
        <v>57</v>
      </c>
      <c r="E23" s="57">
        <v>0.13</v>
      </c>
      <c r="F23" s="56"/>
      <c r="G23" s="56"/>
      <c r="H23" s="56"/>
      <c r="I23" s="58"/>
      <c r="J23" s="58">
        <v>41949</v>
      </c>
      <c r="K23" s="58">
        <v>42079</v>
      </c>
      <c r="L23" s="8"/>
      <c r="M23" s="8"/>
      <c r="N23" s="8"/>
      <c r="O23" s="59"/>
      <c r="P23" s="60"/>
      <c r="Q23" s="59"/>
      <c r="R23" s="59"/>
      <c r="S23" s="56"/>
      <c r="T23" s="56"/>
      <c r="U23" s="59"/>
      <c r="V23" s="59"/>
      <c r="W23" s="59">
        <v>2256.8130000000001</v>
      </c>
      <c r="X23" s="59">
        <v>188.06775000000002</v>
      </c>
      <c r="Y23" s="59">
        <v>2194.8029999999999</v>
      </c>
      <c r="Z23" s="59">
        <v>182.90025</v>
      </c>
      <c r="AA23" s="59"/>
      <c r="AB23" s="59"/>
      <c r="AC23" s="56"/>
      <c r="AD23" s="56"/>
      <c r="AE23" s="56"/>
      <c r="AF23" s="74"/>
      <c r="AG23" s="62">
        <v>41640</v>
      </c>
      <c r="AH23" s="63" t="s">
        <v>8</v>
      </c>
      <c r="AI23" s="74"/>
      <c r="AJ23" s="74"/>
      <c r="AK23" s="74"/>
      <c r="AL23" s="74"/>
      <c r="AM23" s="74"/>
      <c r="AN23" s="65">
        <f t="shared" si="4"/>
        <v>0</v>
      </c>
      <c r="AO23" s="66">
        <f t="shared" si="5"/>
        <v>42064</v>
      </c>
      <c r="AP23" s="67">
        <f t="shared" si="13"/>
        <v>42094</v>
      </c>
      <c r="AQ23" s="68">
        <f t="shared" si="15"/>
        <v>0</v>
      </c>
      <c r="AR23" s="68">
        <f t="shared" si="15"/>
        <v>0</v>
      </c>
      <c r="AS23" s="68">
        <f t="shared" si="15"/>
        <v>0</v>
      </c>
      <c r="AT23" s="68">
        <f t="shared" si="15"/>
        <v>0</v>
      </c>
      <c r="AU23" s="68">
        <f t="shared" si="15"/>
        <v>0</v>
      </c>
      <c r="AV23" s="68">
        <f t="shared" si="15"/>
        <v>0</v>
      </c>
      <c r="AW23" s="68">
        <f t="shared" si="15"/>
        <v>0</v>
      </c>
      <c r="AX23" s="68">
        <f t="shared" si="15"/>
        <v>0</v>
      </c>
      <c r="AY23" s="68">
        <f t="shared" si="15"/>
        <v>0</v>
      </c>
      <c r="AZ23" s="68">
        <f t="shared" si="15"/>
        <v>0</v>
      </c>
      <c r="BA23" s="68">
        <f t="shared" si="15"/>
        <v>0</v>
      </c>
      <c r="BB23" s="68">
        <f t="shared" si="15"/>
        <v>0</v>
      </c>
      <c r="BC23" s="69">
        <f t="shared" si="14"/>
        <v>0</v>
      </c>
      <c r="BD23" s="69">
        <f t="shared" si="14"/>
        <v>0</v>
      </c>
      <c r="BE23" s="69">
        <f t="shared" si="14"/>
        <v>0</v>
      </c>
      <c r="BF23" s="69">
        <f t="shared" si="14"/>
        <v>0</v>
      </c>
      <c r="BG23" s="69">
        <f t="shared" si="14"/>
        <v>0</v>
      </c>
      <c r="BH23" s="69">
        <f t="shared" si="14"/>
        <v>0</v>
      </c>
      <c r="BI23" s="69">
        <f t="shared" si="14"/>
        <v>0</v>
      </c>
      <c r="BJ23" s="69">
        <f t="shared" si="14"/>
        <v>0</v>
      </c>
      <c r="BK23" s="69">
        <f t="shared" si="14"/>
        <v>0</v>
      </c>
      <c r="BL23" s="69">
        <f t="shared" si="14"/>
        <v>0</v>
      </c>
      <c r="BM23" s="69">
        <f t="shared" si="14"/>
        <v>0</v>
      </c>
      <c r="BN23" s="69">
        <f t="shared" si="14"/>
        <v>0</v>
      </c>
      <c r="BO23" s="70"/>
      <c r="BP23" s="71">
        <f t="array" ref="BP23">IF($B23=$B24,0,SUMPRODUCT(($B$5:$B$9041=$B23)*($BC$5:$BN$9041)))</f>
        <v>0</v>
      </c>
      <c r="BQ23" s="71">
        <f t="shared" si="11"/>
        <v>0</v>
      </c>
      <c r="BR23" s="71">
        <f t="shared" si="12"/>
        <v>0</v>
      </c>
    </row>
    <row r="24" spans="1:70" s="72" customFormat="1" x14ac:dyDescent="0.25">
      <c r="A24" s="56"/>
      <c r="B24" s="56">
        <v>462</v>
      </c>
      <c r="C24" s="56" t="s">
        <v>29</v>
      </c>
      <c r="D24" s="56" t="s">
        <v>58</v>
      </c>
      <c r="E24" s="57">
        <v>0.13</v>
      </c>
      <c r="F24" s="56"/>
      <c r="G24" s="56"/>
      <c r="H24" s="56"/>
      <c r="I24" s="58"/>
      <c r="J24" s="58">
        <v>42079</v>
      </c>
      <c r="K24" s="58">
        <v>42194</v>
      </c>
      <c r="L24" s="8"/>
      <c r="M24" s="8"/>
      <c r="N24" s="8"/>
      <c r="O24" s="59"/>
      <c r="P24" s="60"/>
      <c r="Q24" s="59"/>
      <c r="R24" s="59"/>
      <c r="S24" s="56"/>
      <c r="T24" s="56"/>
      <c r="U24" s="59"/>
      <c r="V24" s="59"/>
      <c r="W24" s="59">
        <v>2384.5250000000001</v>
      </c>
      <c r="X24" s="59">
        <v>198.71041666666667</v>
      </c>
      <c r="Y24" s="59">
        <v>2322.5149999999999</v>
      </c>
      <c r="Z24" s="59">
        <v>193.54291666666666</v>
      </c>
      <c r="AA24" s="59"/>
      <c r="AB24" s="59"/>
      <c r="AC24" s="56"/>
      <c r="AD24" s="56"/>
      <c r="AE24" s="56"/>
      <c r="AF24" s="74"/>
      <c r="AG24" s="62">
        <v>42005</v>
      </c>
      <c r="AH24" s="63" t="s">
        <v>9</v>
      </c>
      <c r="AI24" s="74"/>
      <c r="AJ24" s="74"/>
      <c r="AK24" s="74"/>
      <c r="AL24" s="74"/>
      <c r="AM24" s="74"/>
      <c r="AN24" s="65">
        <f t="shared" si="4"/>
        <v>0</v>
      </c>
      <c r="AO24" s="66">
        <f t="shared" si="5"/>
        <v>42186</v>
      </c>
      <c r="AP24" s="67">
        <f t="shared" si="13"/>
        <v>42216</v>
      </c>
      <c r="AQ24" s="68">
        <f t="shared" si="15"/>
        <v>0</v>
      </c>
      <c r="AR24" s="68">
        <f t="shared" si="15"/>
        <v>0</v>
      </c>
      <c r="AS24" s="68">
        <f t="shared" si="15"/>
        <v>0</v>
      </c>
      <c r="AT24" s="68">
        <f t="shared" si="15"/>
        <v>0</v>
      </c>
      <c r="AU24" s="68">
        <f t="shared" si="15"/>
        <v>0</v>
      </c>
      <c r="AV24" s="68">
        <f t="shared" si="15"/>
        <v>0</v>
      </c>
      <c r="AW24" s="68">
        <f t="shared" si="15"/>
        <v>0</v>
      </c>
      <c r="AX24" s="68">
        <f t="shared" si="15"/>
        <v>0</v>
      </c>
      <c r="AY24" s="68">
        <f t="shared" si="15"/>
        <v>0</v>
      </c>
      <c r="AZ24" s="68">
        <f t="shared" si="15"/>
        <v>0</v>
      </c>
      <c r="BA24" s="68">
        <f t="shared" si="15"/>
        <v>0</v>
      </c>
      <c r="BB24" s="68">
        <f t="shared" si="15"/>
        <v>0</v>
      </c>
      <c r="BC24" s="69">
        <f t="shared" si="14"/>
        <v>0</v>
      </c>
      <c r="BD24" s="69">
        <f t="shared" si="14"/>
        <v>0</v>
      </c>
      <c r="BE24" s="69">
        <f t="shared" si="14"/>
        <v>0</v>
      </c>
      <c r="BF24" s="69">
        <f t="shared" si="14"/>
        <v>0</v>
      </c>
      <c r="BG24" s="69">
        <f t="shared" si="14"/>
        <v>0</v>
      </c>
      <c r="BH24" s="69">
        <f t="shared" si="14"/>
        <v>0</v>
      </c>
      <c r="BI24" s="69">
        <f t="shared" si="14"/>
        <v>0</v>
      </c>
      <c r="BJ24" s="69">
        <f t="shared" si="14"/>
        <v>0</v>
      </c>
      <c r="BK24" s="69">
        <f t="shared" si="14"/>
        <v>0</v>
      </c>
      <c r="BL24" s="69">
        <f t="shared" si="14"/>
        <v>0</v>
      </c>
      <c r="BM24" s="69">
        <f t="shared" si="14"/>
        <v>0</v>
      </c>
      <c r="BN24" s="69">
        <f t="shared" si="14"/>
        <v>0</v>
      </c>
      <c r="BO24" s="70"/>
      <c r="BP24" s="71">
        <f t="array" ref="BP24">IF($B24=$B25,0,SUMPRODUCT(($B$5:$B$9041=$B24)*($BC$5:$BN$9041)))</f>
        <v>0</v>
      </c>
      <c r="BQ24" s="71">
        <f t="shared" si="11"/>
        <v>0</v>
      </c>
      <c r="BR24" s="71">
        <f t="shared" si="12"/>
        <v>0</v>
      </c>
    </row>
    <row r="25" spans="1:70" s="72" customFormat="1" x14ac:dyDescent="0.25">
      <c r="A25" s="56"/>
      <c r="B25" s="56">
        <v>462</v>
      </c>
      <c r="C25" s="56" t="s">
        <v>30</v>
      </c>
      <c r="D25" s="56" t="s">
        <v>59</v>
      </c>
      <c r="E25" s="57">
        <v>0.13</v>
      </c>
      <c r="F25" s="56"/>
      <c r="G25" s="56"/>
      <c r="H25" s="56"/>
      <c r="I25" s="58"/>
      <c r="J25" s="58">
        <v>42194</v>
      </c>
      <c r="K25" s="58">
        <v>42194</v>
      </c>
      <c r="L25" s="8"/>
      <c r="M25" s="8"/>
      <c r="N25" s="8"/>
      <c r="O25" s="59"/>
      <c r="P25" s="60"/>
      <c r="Q25" s="59"/>
      <c r="R25" s="59"/>
      <c r="S25" s="56"/>
      <c r="T25" s="56"/>
      <c r="U25" s="59"/>
      <c r="V25" s="59"/>
      <c r="W25" s="59">
        <v>2699.5410000000002</v>
      </c>
      <c r="X25" s="59">
        <v>224.96175000000002</v>
      </c>
      <c r="Y25" s="59">
        <v>2637.5310000000004</v>
      </c>
      <c r="Z25" s="59">
        <v>219.79425000000003</v>
      </c>
      <c r="AA25" s="59"/>
      <c r="AB25" s="59"/>
      <c r="AC25" s="56"/>
      <c r="AD25" s="56"/>
      <c r="AE25" s="56"/>
      <c r="AF25" s="74"/>
      <c r="AG25" s="62">
        <v>42005</v>
      </c>
      <c r="AH25" s="63" t="s">
        <v>9</v>
      </c>
      <c r="AI25" s="74"/>
      <c r="AJ25" s="74"/>
      <c r="AK25" s="74"/>
      <c r="AL25" s="74"/>
      <c r="AM25" s="74"/>
      <c r="AN25" s="65">
        <f t="shared" si="4"/>
        <v>0</v>
      </c>
      <c r="AO25" s="66">
        <f t="shared" si="5"/>
        <v>42186</v>
      </c>
      <c r="AP25" s="67">
        <f t="shared" si="13"/>
        <v>42216</v>
      </c>
      <c r="AQ25" s="68">
        <f t="shared" si="15"/>
        <v>0</v>
      </c>
      <c r="AR25" s="68">
        <f t="shared" si="15"/>
        <v>0</v>
      </c>
      <c r="AS25" s="68">
        <f t="shared" si="15"/>
        <v>0</v>
      </c>
      <c r="AT25" s="68">
        <f t="shared" si="15"/>
        <v>0</v>
      </c>
      <c r="AU25" s="68">
        <f t="shared" si="15"/>
        <v>0</v>
      </c>
      <c r="AV25" s="68">
        <f t="shared" si="15"/>
        <v>0</v>
      </c>
      <c r="AW25" s="68">
        <f t="shared" si="15"/>
        <v>0</v>
      </c>
      <c r="AX25" s="68">
        <f t="shared" si="15"/>
        <v>0</v>
      </c>
      <c r="AY25" s="68">
        <f t="shared" si="15"/>
        <v>0</v>
      </c>
      <c r="AZ25" s="68">
        <f t="shared" si="15"/>
        <v>0</v>
      </c>
      <c r="BA25" s="68">
        <f t="shared" si="15"/>
        <v>0</v>
      </c>
      <c r="BB25" s="68">
        <f t="shared" si="15"/>
        <v>0</v>
      </c>
      <c r="BC25" s="69">
        <f t="shared" si="14"/>
        <v>0</v>
      </c>
      <c r="BD25" s="69">
        <f t="shared" si="14"/>
        <v>0</v>
      </c>
      <c r="BE25" s="69">
        <f t="shared" si="14"/>
        <v>0</v>
      </c>
      <c r="BF25" s="69">
        <f t="shared" si="14"/>
        <v>0</v>
      </c>
      <c r="BG25" s="69">
        <f t="shared" si="14"/>
        <v>0</v>
      </c>
      <c r="BH25" s="69">
        <f t="shared" si="14"/>
        <v>0</v>
      </c>
      <c r="BI25" s="69">
        <f t="shared" si="14"/>
        <v>0</v>
      </c>
      <c r="BJ25" s="69">
        <f t="shared" si="14"/>
        <v>0</v>
      </c>
      <c r="BK25" s="69">
        <f t="shared" si="14"/>
        <v>0</v>
      </c>
      <c r="BL25" s="69">
        <f t="shared" si="14"/>
        <v>0</v>
      </c>
      <c r="BM25" s="69">
        <f t="shared" si="14"/>
        <v>0</v>
      </c>
      <c r="BN25" s="69">
        <f t="shared" si="14"/>
        <v>0</v>
      </c>
      <c r="BO25" s="70"/>
      <c r="BP25" s="71">
        <f t="array" ref="BP25">IF($B25=$B26,0,SUMPRODUCT(($B$5:$B$9041=$B25)*($BC$5:$BN$9041)))</f>
        <v>0</v>
      </c>
      <c r="BQ25" s="71">
        <f t="shared" si="11"/>
        <v>0</v>
      </c>
      <c r="BR25" s="71">
        <f t="shared" si="12"/>
        <v>0</v>
      </c>
    </row>
    <row r="26" spans="1:70" s="72" customFormat="1" x14ac:dyDescent="0.25">
      <c r="A26" s="56"/>
      <c r="B26" s="56">
        <v>462</v>
      </c>
      <c r="C26" s="56" t="s">
        <v>31</v>
      </c>
      <c r="D26" s="56" t="s">
        <v>60</v>
      </c>
      <c r="E26" s="57">
        <v>0.13</v>
      </c>
      <c r="F26" s="56"/>
      <c r="G26" s="56"/>
      <c r="H26" s="56"/>
      <c r="I26" s="58"/>
      <c r="J26" s="58">
        <v>42311</v>
      </c>
      <c r="K26" s="58">
        <v>42423</v>
      </c>
      <c r="L26" s="8"/>
      <c r="M26" s="8"/>
      <c r="N26" s="8"/>
      <c r="O26" s="59"/>
      <c r="P26" s="60"/>
      <c r="Q26" s="59"/>
      <c r="R26" s="59"/>
      <c r="S26" s="56"/>
      <c r="T26" s="56"/>
      <c r="U26" s="59"/>
      <c r="V26" s="59"/>
      <c r="W26" s="59">
        <v>2668.2447999999999</v>
      </c>
      <c r="X26" s="59">
        <v>222.35373333333334</v>
      </c>
      <c r="Y26" s="59">
        <v>2606.2348000000002</v>
      </c>
      <c r="Z26" s="59">
        <v>217.18623333333335</v>
      </c>
      <c r="AA26" s="59">
        <v>2458.9447999999998</v>
      </c>
      <c r="AB26" s="59">
        <v>204.91206666666665</v>
      </c>
      <c r="AC26" s="56"/>
      <c r="AD26" s="56"/>
      <c r="AE26" s="56"/>
      <c r="AF26" s="74"/>
      <c r="AG26" s="62">
        <v>42005</v>
      </c>
      <c r="AH26" s="63" t="s">
        <v>9</v>
      </c>
      <c r="AI26" s="74"/>
      <c r="AJ26" s="74"/>
      <c r="AK26" s="74"/>
      <c r="AL26" s="74"/>
      <c r="AM26" s="74"/>
      <c r="AN26" s="65">
        <f t="shared" si="4"/>
        <v>0</v>
      </c>
      <c r="AO26" s="66">
        <f t="shared" si="5"/>
        <v>42401</v>
      </c>
      <c r="AP26" s="67">
        <f t="shared" si="13"/>
        <v>42429</v>
      </c>
      <c r="AQ26" s="68">
        <f t="shared" si="15"/>
        <v>0</v>
      </c>
      <c r="AR26" s="68">
        <f t="shared" si="15"/>
        <v>0</v>
      </c>
      <c r="AS26" s="68">
        <f t="shared" si="15"/>
        <v>0</v>
      </c>
      <c r="AT26" s="68">
        <f t="shared" si="15"/>
        <v>0</v>
      </c>
      <c r="AU26" s="68">
        <f t="shared" si="15"/>
        <v>0</v>
      </c>
      <c r="AV26" s="68">
        <f t="shared" si="15"/>
        <v>0</v>
      </c>
      <c r="AW26" s="68">
        <f t="shared" si="15"/>
        <v>0</v>
      </c>
      <c r="AX26" s="68">
        <f t="shared" si="15"/>
        <v>0</v>
      </c>
      <c r="AY26" s="68">
        <f t="shared" si="15"/>
        <v>0</v>
      </c>
      <c r="AZ26" s="68">
        <f t="shared" si="15"/>
        <v>0</v>
      </c>
      <c r="BA26" s="68">
        <f t="shared" si="15"/>
        <v>0</v>
      </c>
      <c r="BB26" s="68">
        <f t="shared" si="15"/>
        <v>0</v>
      </c>
      <c r="BC26" s="69">
        <f t="shared" si="14"/>
        <v>204.91206666666665</v>
      </c>
      <c r="BD26" s="69">
        <f t="shared" si="14"/>
        <v>204.91206666666665</v>
      </c>
      <c r="BE26" s="69">
        <f t="shared" si="14"/>
        <v>0</v>
      </c>
      <c r="BF26" s="69">
        <f t="shared" si="14"/>
        <v>0</v>
      </c>
      <c r="BG26" s="69">
        <f t="shared" si="14"/>
        <v>0</v>
      </c>
      <c r="BH26" s="69">
        <f t="shared" si="14"/>
        <v>0</v>
      </c>
      <c r="BI26" s="69">
        <f t="shared" si="14"/>
        <v>0</v>
      </c>
      <c r="BJ26" s="69">
        <f t="shared" si="14"/>
        <v>0</v>
      </c>
      <c r="BK26" s="69">
        <f t="shared" si="14"/>
        <v>0</v>
      </c>
      <c r="BL26" s="69">
        <f t="shared" si="14"/>
        <v>0</v>
      </c>
      <c r="BM26" s="69">
        <f t="shared" si="14"/>
        <v>0</v>
      </c>
      <c r="BN26" s="69">
        <f t="shared" si="14"/>
        <v>0</v>
      </c>
      <c r="BO26" s="70"/>
      <c r="BP26" s="71">
        <f t="array" ref="BP26">IF($B26=$B27,0,SUMPRODUCT(($B$5:$B$9041=$B26)*($BC$5:$BN$9041)))</f>
        <v>0</v>
      </c>
      <c r="BQ26" s="71">
        <f t="shared" si="11"/>
        <v>0</v>
      </c>
      <c r="BR26" s="71">
        <f t="shared" si="12"/>
        <v>0</v>
      </c>
    </row>
    <row r="27" spans="1:70" s="72" customFormat="1" x14ac:dyDescent="0.25">
      <c r="A27" s="56"/>
      <c r="B27" s="56">
        <v>462</v>
      </c>
      <c r="C27" s="56" t="s">
        <v>32</v>
      </c>
      <c r="D27" s="56" t="s">
        <v>61</v>
      </c>
      <c r="E27" s="57">
        <v>0.13</v>
      </c>
      <c r="F27" s="56"/>
      <c r="G27" s="56"/>
      <c r="H27" s="56"/>
      <c r="I27" s="58"/>
      <c r="J27" s="58">
        <v>42423</v>
      </c>
      <c r="K27" s="58">
        <v>42515</v>
      </c>
      <c r="L27" s="8"/>
      <c r="M27" s="8"/>
      <c r="N27" s="8"/>
      <c r="O27" s="59"/>
      <c r="P27" s="60"/>
      <c r="Q27" s="59"/>
      <c r="R27" s="59"/>
      <c r="S27" s="56"/>
      <c r="T27" s="56"/>
      <c r="U27" s="59"/>
      <c r="V27" s="59"/>
      <c r="W27" s="59">
        <v>2178.7687999999998</v>
      </c>
      <c r="X27" s="59">
        <v>181.56406666666666</v>
      </c>
      <c r="Y27" s="59">
        <v>2116.7588000000001</v>
      </c>
      <c r="Z27" s="59">
        <v>176.39656666666667</v>
      </c>
      <c r="AA27" s="59">
        <v>1969.4688000000001</v>
      </c>
      <c r="AB27" s="59">
        <v>164.1224</v>
      </c>
      <c r="AC27" s="56"/>
      <c r="AD27" s="56"/>
      <c r="AE27" s="56"/>
      <c r="AF27" s="74"/>
      <c r="AG27" s="62">
        <v>42370</v>
      </c>
      <c r="AH27" s="63" t="s">
        <v>10</v>
      </c>
      <c r="AI27" s="74"/>
      <c r="AJ27" s="74"/>
      <c r="AK27" s="74"/>
      <c r="AL27" s="74"/>
      <c r="AM27" s="74"/>
      <c r="AN27" s="65">
        <f t="shared" si="4"/>
        <v>0</v>
      </c>
      <c r="AO27" s="66">
        <f t="shared" si="5"/>
        <v>42491</v>
      </c>
      <c r="AP27" s="67">
        <f t="shared" si="13"/>
        <v>42521</v>
      </c>
      <c r="AQ27" s="68">
        <f t="shared" si="15"/>
        <v>0</v>
      </c>
      <c r="AR27" s="68">
        <f t="shared" si="15"/>
        <v>0</v>
      </c>
      <c r="AS27" s="68" t="str">
        <f t="shared" si="15"/>
        <v>X</v>
      </c>
      <c r="AT27" s="68">
        <f t="shared" si="15"/>
        <v>0</v>
      </c>
      <c r="AU27" s="68">
        <f t="shared" si="15"/>
        <v>0</v>
      </c>
      <c r="AV27" s="68">
        <f t="shared" si="15"/>
        <v>0</v>
      </c>
      <c r="AW27" s="68">
        <f t="shared" si="15"/>
        <v>0</v>
      </c>
      <c r="AX27" s="68">
        <f t="shared" si="15"/>
        <v>0</v>
      </c>
      <c r="AY27" s="68">
        <f t="shared" si="15"/>
        <v>0</v>
      </c>
      <c r="AZ27" s="68">
        <f t="shared" si="15"/>
        <v>0</v>
      </c>
      <c r="BA27" s="68">
        <f t="shared" si="15"/>
        <v>0</v>
      </c>
      <c r="BB27" s="68">
        <f t="shared" si="15"/>
        <v>0</v>
      </c>
      <c r="BC27" s="69">
        <f t="shared" si="14"/>
        <v>0</v>
      </c>
      <c r="BD27" s="69">
        <f t="shared" si="14"/>
        <v>0</v>
      </c>
      <c r="BE27" s="69">
        <f t="shared" si="14"/>
        <v>164.1224</v>
      </c>
      <c r="BF27" s="69">
        <f t="shared" si="14"/>
        <v>164.1224</v>
      </c>
      <c r="BG27" s="69">
        <f t="shared" si="14"/>
        <v>164.1224</v>
      </c>
      <c r="BH27" s="69">
        <f t="shared" si="14"/>
        <v>0</v>
      </c>
      <c r="BI27" s="69">
        <f t="shared" si="14"/>
        <v>0</v>
      </c>
      <c r="BJ27" s="69">
        <f t="shared" si="14"/>
        <v>0</v>
      </c>
      <c r="BK27" s="69">
        <f t="shared" si="14"/>
        <v>0</v>
      </c>
      <c r="BL27" s="69">
        <f t="shared" si="14"/>
        <v>0</v>
      </c>
      <c r="BM27" s="69">
        <f t="shared" si="14"/>
        <v>0</v>
      </c>
      <c r="BN27" s="69">
        <f t="shared" si="14"/>
        <v>0</v>
      </c>
      <c r="BO27" s="70"/>
      <c r="BP27" s="71">
        <f t="array" ref="BP27">IF($B27=$B28,0,SUMPRODUCT(($B$5:$B$9041=$B27)*($BC$5:$BN$9041)))</f>
        <v>0</v>
      </c>
      <c r="BQ27" s="71">
        <f t="shared" si="11"/>
        <v>164.1224</v>
      </c>
      <c r="BR27" s="71">
        <f t="shared" si="12"/>
        <v>164.1224</v>
      </c>
    </row>
    <row r="28" spans="1:70" s="72" customFormat="1" x14ac:dyDescent="0.25">
      <c r="A28" s="56" t="s">
        <v>37</v>
      </c>
      <c r="B28" s="56">
        <v>462</v>
      </c>
      <c r="C28" s="56" t="s">
        <v>33</v>
      </c>
      <c r="D28" s="56" t="s">
        <v>62</v>
      </c>
      <c r="E28" s="57">
        <v>0.13</v>
      </c>
      <c r="F28" s="56"/>
      <c r="G28" s="56"/>
      <c r="H28" s="73"/>
      <c r="I28" s="58"/>
      <c r="J28" s="58">
        <v>42515</v>
      </c>
      <c r="K28" s="75">
        <v>42548</v>
      </c>
      <c r="L28" s="8"/>
      <c r="M28" s="8"/>
      <c r="N28" s="8"/>
      <c r="O28" s="59"/>
      <c r="P28" s="60"/>
      <c r="Q28" s="59"/>
      <c r="R28" s="59"/>
      <c r="S28" s="56"/>
      <c r="T28" s="56"/>
      <c r="U28" s="59"/>
      <c r="V28" s="59"/>
      <c r="W28" s="59">
        <v>2092.0588000000002</v>
      </c>
      <c r="X28" s="59">
        <v>174.33823333333336</v>
      </c>
      <c r="Y28" s="59">
        <v>2030.0488</v>
      </c>
      <c r="Z28" s="59">
        <v>169.17073333333335</v>
      </c>
      <c r="AA28" s="59">
        <v>1882.7588000000001</v>
      </c>
      <c r="AB28" s="59">
        <v>156.89656666666667</v>
      </c>
      <c r="AC28" s="56"/>
      <c r="AD28" s="56"/>
      <c r="AE28" s="56"/>
      <c r="AF28" s="74"/>
      <c r="AG28" s="62">
        <v>42370</v>
      </c>
      <c r="AH28" s="63" t="s">
        <v>10</v>
      </c>
      <c r="AI28" s="74"/>
      <c r="AJ28" s="74"/>
      <c r="AK28" s="74"/>
      <c r="AL28" s="74"/>
      <c r="AM28" s="74"/>
      <c r="AN28" s="65">
        <f t="shared" si="4"/>
        <v>0</v>
      </c>
      <c r="AO28" s="66">
        <f t="shared" si="5"/>
        <v>42522</v>
      </c>
      <c r="AP28" s="67">
        <f t="shared" si="13"/>
        <v>42551</v>
      </c>
      <c r="AQ28" s="68">
        <f t="shared" si="15"/>
        <v>0</v>
      </c>
      <c r="AR28" s="68">
        <f t="shared" si="15"/>
        <v>0</v>
      </c>
      <c r="AS28" s="68">
        <f t="shared" si="15"/>
        <v>0</v>
      </c>
      <c r="AT28" s="68">
        <f t="shared" si="15"/>
        <v>0</v>
      </c>
      <c r="AU28" s="68">
        <f t="shared" si="15"/>
        <v>0</v>
      </c>
      <c r="AV28" s="68" t="str">
        <f t="shared" si="15"/>
        <v>X</v>
      </c>
      <c r="AW28" s="68">
        <f t="shared" si="15"/>
        <v>0</v>
      </c>
      <c r="AX28" s="68">
        <f t="shared" si="15"/>
        <v>0</v>
      </c>
      <c r="AY28" s="68">
        <f t="shared" si="15"/>
        <v>0</v>
      </c>
      <c r="AZ28" s="68">
        <f t="shared" si="15"/>
        <v>0</v>
      </c>
      <c r="BA28" s="68">
        <f t="shared" si="15"/>
        <v>0</v>
      </c>
      <c r="BB28" s="68">
        <f t="shared" si="15"/>
        <v>0</v>
      </c>
      <c r="BC28" s="69">
        <f t="shared" si="14"/>
        <v>0</v>
      </c>
      <c r="BD28" s="69">
        <f t="shared" si="14"/>
        <v>0</v>
      </c>
      <c r="BE28" s="69">
        <f t="shared" si="14"/>
        <v>0</v>
      </c>
      <c r="BF28" s="69">
        <f t="shared" si="14"/>
        <v>0</v>
      </c>
      <c r="BG28" s="69">
        <f t="shared" si="14"/>
        <v>0</v>
      </c>
      <c r="BH28" s="69">
        <f t="shared" si="14"/>
        <v>156.89656666666667</v>
      </c>
      <c r="BI28" s="69">
        <f t="shared" si="14"/>
        <v>0</v>
      </c>
      <c r="BJ28" s="69">
        <f t="shared" si="14"/>
        <v>0</v>
      </c>
      <c r="BK28" s="69">
        <f t="shared" si="14"/>
        <v>0</v>
      </c>
      <c r="BL28" s="69">
        <f t="shared" si="14"/>
        <v>0</v>
      </c>
      <c r="BM28" s="69">
        <f t="shared" si="14"/>
        <v>0</v>
      </c>
      <c r="BN28" s="69">
        <f t="shared" si="14"/>
        <v>0</v>
      </c>
      <c r="BO28" s="70"/>
      <c r="BP28" s="71">
        <f t="array" ref="BP28">IF($B28=$B29,0,SUMPRODUCT(($B$5:$B$9041=$B28)*($BC$5:$BN$9041)))</f>
        <v>0</v>
      </c>
      <c r="BQ28" s="71">
        <f t="shared" si="11"/>
        <v>156.89656666666667</v>
      </c>
      <c r="BR28" s="71">
        <f t="shared" si="12"/>
        <v>0</v>
      </c>
    </row>
    <row r="29" spans="1:70" s="72" customFormat="1" x14ac:dyDescent="0.25">
      <c r="A29" s="56" t="s">
        <v>37</v>
      </c>
      <c r="B29" s="56">
        <v>462</v>
      </c>
      <c r="C29" s="56" t="s">
        <v>34</v>
      </c>
      <c r="D29" s="56" t="s">
        <v>62</v>
      </c>
      <c r="E29" s="57">
        <v>0.13</v>
      </c>
      <c r="F29" s="56"/>
      <c r="G29" s="56"/>
      <c r="H29" s="73"/>
      <c r="I29" s="58"/>
      <c r="J29" s="75">
        <v>42552</v>
      </c>
      <c r="K29" s="58">
        <v>42621</v>
      </c>
      <c r="L29" s="8"/>
      <c r="M29" s="8"/>
      <c r="N29" s="8"/>
      <c r="O29" s="59"/>
      <c r="P29" s="60"/>
      <c r="Q29" s="59"/>
      <c r="R29" s="59"/>
      <c r="S29" s="56"/>
      <c r="T29" s="56"/>
      <c r="U29" s="59"/>
      <c r="V29" s="59"/>
      <c r="W29" s="59">
        <v>2090.8108000000002</v>
      </c>
      <c r="X29" s="59">
        <v>174.23423333333335</v>
      </c>
      <c r="Y29" s="59">
        <v>2028.8008000000002</v>
      </c>
      <c r="Z29" s="59">
        <v>169.06673333333336</v>
      </c>
      <c r="AA29" s="59">
        <v>1881.5108000000002</v>
      </c>
      <c r="AB29" s="59">
        <v>156.79256666666669</v>
      </c>
      <c r="AC29" s="56"/>
      <c r="AD29" s="56"/>
      <c r="AE29" s="56"/>
      <c r="AF29" s="74"/>
      <c r="AG29" s="62">
        <v>42370</v>
      </c>
      <c r="AH29" s="63" t="s">
        <v>10</v>
      </c>
      <c r="AI29" s="74"/>
      <c r="AJ29" s="74"/>
      <c r="AK29" s="74"/>
      <c r="AL29" s="74"/>
      <c r="AM29" s="74"/>
      <c r="AN29" s="65" t="str">
        <f t="shared" si="4"/>
        <v>X</v>
      </c>
      <c r="AO29" s="66">
        <f t="shared" si="5"/>
        <v>42614</v>
      </c>
      <c r="AP29" s="67">
        <f t="shared" si="13"/>
        <v>42643</v>
      </c>
      <c r="AQ29" s="68">
        <f t="shared" si="15"/>
        <v>0</v>
      </c>
      <c r="AR29" s="68">
        <f t="shared" si="15"/>
        <v>0</v>
      </c>
      <c r="AS29" s="68">
        <f t="shared" si="15"/>
        <v>0</v>
      </c>
      <c r="AT29" s="68">
        <f t="shared" si="15"/>
        <v>0</v>
      </c>
      <c r="AU29" s="68">
        <f t="shared" si="15"/>
        <v>0</v>
      </c>
      <c r="AV29" s="68">
        <f t="shared" si="15"/>
        <v>0</v>
      </c>
      <c r="AW29" s="68">
        <f t="shared" si="15"/>
        <v>0</v>
      </c>
      <c r="AX29" s="68" t="str">
        <f t="shared" si="15"/>
        <v>X</v>
      </c>
      <c r="AY29" s="68">
        <f t="shared" si="15"/>
        <v>0</v>
      </c>
      <c r="AZ29" s="68">
        <f t="shared" si="15"/>
        <v>0</v>
      </c>
      <c r="BA29" s="68">
        <f t="shared" si="15"/>
        <v>0</v>
      </c>
      <c r="BB29" s="68">
        <f t="shared" si="15"/>
        <v>0</v>
      </c>
      <c r="BC29" s="69">
        <f t="shared" si="14"/>
        <v>0</v>
      </c>
      <c r="BD29" s="69">
        <f t="shared" si="14"/>
        <v>0</v>
      </c>
      <c r="BE29" s="69">
        <f t="shared" si="14"/>
        <v>0</v>
      </c>
      <c r="BF29" s="69">
        <f t="shared" si="14"/>
        <v>0</v>
      </c>
      <c r="BG29" s="69">
        <f t="shared" si="14"/>
        <v>0</v>
      </c>
      <c r="BH29" s="69">
        <f t="shared" si="14"/>
        <v>0</v>
      </c>
      <c r="BI29" s="69">
        <f t="shared" si="14"/>
        <v>0</v>
      </c>
      <c r="BJ29" s="69">
        <f t="shared" si="14"/>
        <v>156.79256666666669</v>
      </c>
      <c r="BK29" s="69">
        <f t="shared" si="14"/>
        <v>156.79256666666669</v>
      </c>
      <c r="BL29" s="69">
        <f t="shared" si="14"/>
        <v>0</v>
      </c>
      <c r="BM29" s="69">
        <f t="shared" si="14"/>
        <v>0</v>
      </c>
      <c r="BN29" s="69">
        <f t="shared" si="14"/>
        <v>0</v>
      </c>
      <c r="BO29" s="70"/>
      <c r="BP29" s="71">
        <f t="array" ref="BP29">IF($B29=$B30,0,SUMPRODUCT(($B$5:$B$9041=$B29)*($BC$5:$BN$9041)))</f>
        <v>0</v>
      </c>
      <c r="BQ29" s="71">
        <f t="shared" si="11"/>
        <v>156.79256666666669</v>
      </c>
      <c r="BR29" s="71">
        <f t="shared" si="12"/>
        <v>156.79256666666669</v>
      </c>
    </row>
    <row r="30" spans="1:70" s="72" customFormat="1" x14ac:dyDescent="0.25">
      <c r="A30" s="56">
        <v>3</v>
      </c>
      <c r="B30" s="56">
        <v>462</v>
      </c>
      <c r="C30" s="56" t="s">
        <v>35</v>
      </c>
      <c r="D30" s="56" t="s">
        <v>63</v>
      </c>
      <c r="E30" s="57">
        <v>0.13</v>
      </c>
      <c r="F30" s="56"/>
      <c r="G30" s="56"/>
      <c r="H30" s="73"/>
      <c r="I30" s="58"/>
      <c r="J30" s="58">
        <v>42621</v>
      </c>
      <c r="K30" s="58"/>
      <c r="L30" s="8"/>
      <c r="M30" s="8"/>
      <c r="N30" s="8"/>
      <c r="O30" s="59"/>
      <c r="P30" s="60"/>
      <c r="Q30" s="59"/>
      <c r="R30" s="59"/>
      <c r="S30" s="56"/>
      <c r="T30" s="56"/>
      <c r="U30" s="59"/>
      <c r="V30" s="59"/>
      <c r="W30" s="59">
        <v>2072.6368000000002</v>
      </c>
      <c r="X30" s="59">
        <v>172.71973333333335</v>
      </c>
      <c r="Y30" s="59">
        <v>2010.6268000000002</v>
      </c>
      <c r="Z30" s="59">
        <v>167.55223333333336</v>
      </c>
      <c r="AA30" s="59">
        <v>1863.3368</v>
      </c>
      <c r="AB30" s="59">
        <v>155.27806666666666</v>
      </c>
      <c r="AC30" s="56"/>
      <c r="AD30" s="56"/>
      <c r="AE30" s="56"/>
      <c r="AF30" s="74"/>
      <c r="AG30" s="62">
        <v>42370</v>
      </c>
      <c r="AH30" s="63" t="s">
        <v>10</v>
      </c>
      <c r="AI30" s="74"/>
      <c r="AJ30" s="74"/>
      <c r="AK30" s="74"/>
      <c r="AL30" s="74"/>
      <c r="AM30" s="74"/>
      <c r="AN30" s="65" t="str">
        <f t="shared" si="4"/>
        <v>X</v>
      </c>
      <c r="AO30" s="66">
        <f t="shared" si="5"/>
        <v>42614</v>
      </c>
      <c r="AP30" s="67">
        <f t="shared" si="13"/>
        <v>73050</v>
      </c>
      <c r="AQ30" s="68">
        <f t="shared" si="15"/>
        <v>0</v>
      </c>
      <c r="AR30" s="68">
        <f t="shared" si="15"/>
        <v>0</v>
      </c>
      <c r="AS30" s="68">
        <f t="shared" si="15"/>
        <v>0</v>
      </c>
      <c r="AT30" s="68">
        <f t="shared" si="15"/>
        <v>0</v>
      </c>
      <c r="AU30" s="68">
        <f t="shared" si="15"/>
        <v>0</v>
      </c>
      <c r="AV30" s="68">
        <f t="shared" si="15"/>
        <v>0</v>
      </c>
      <c r="AW30" s="68">
        <f t="shared" si="15"/>
        <v>0</v>
      </c>
      <c r="AX30" s="68">
        <f t="shared" si="15"/>
        <v>0</v>
      </c>
      <c r="AY30" s="68">
        <f t="shared" si="15"/>
        <v>0</v>
      </c>
      <c r="AZ30" s="68" t="str">
        <f t="shared" si="15"/>
        <v>X</v>
      </c>
      <c r="BA30" s="68">
        <f t="shared" si="15"/>
        <v>0</v>
      </c>
      <c r="BB30" s="68">
        <f t="shared" si="15"/>
        <v>0</v>
      </c>
      <c r="BC30" s="69">
        <f t="shared" si="14"/>
        <v>0</v>
      </c>
      <c r="BD30" s="69">
        <f t="shared" si="14"/>
        <v>0</v>
      </c>
      <c r="BE30" s="69">
        <f t="shared" si="14"/>
        <v>0</v>
      </c>
      <c r="BF30" s="69">
        <f t="shared" si="14"/>
        <v>0</v>
      </c>
      <c r="BG30" s="69">
        <f t="shared" si="14"/>
        <v>0</v>
      </c>
      <c r="BH30" s="69">
        <f t="shared" si="14"/>
        <v>0</v>
      </c>
      <c r="BI30" s="69">
        <f t="shared" si="14"/>
        <v>0</v>
      </c>
      <c r="BJ30" s="69">
        <f t="shared" si="14"/>
        <v>0</v>
      </c>
      <c r="BK30" s="69">
        <f t="shared" si="14"/>
        <v>0</v>
      </c>
      <c r="BL30" s="69">
        <f t="shared" si="14"/>
        <v>155.27806666666666</v>
      </c>
      <c r="BM30" s="69">
        <f t="shared" si="14"/>
        <v>155.27806666666666</v>
      </c>
      <c r="BN30" s="69">
        <f t="shared" si="14"/>
        <v>155.27806666666666</v>
      </c>
      <c r="BO30" s="70"/>
      <c r="BP30" s="71">
        <f t="array" ref="BP30">IF($B30=$B31,0,SUMPRODUCT(($B$5:$B$9041=$B30)*($BC$5:$BN$9041)))</f>
        <v>1838.5072333333337</v>
      </c>
      <c r="BQ30" s="71">
        <f t="shared" si="11"/>
        <v>155.27806666666666</v>
      </c>
      <c r="BR30" s="71">
        <f t="shared" si="12"/>
        <v>155.27806666666666</v>
      </c>
    </row>
    <row r="31" spans="1:70" s="72" customFormat="1" x14ac:dyDescent="0.25">
      <c r="A31" s="56" t="s">
        <v>38</v>
      </c>
      <c r="B31" s="56">
        <v>631</v>
      </c>
      <c r="C31" s="56" t="s">
        <v>26</v>
      </c>
      <c r="D31" s="56" t="s">
        <v>64</v>
      </c>
      <c r="E31" s="57">
        <v>0.13</v>
      </c>
      <c r="F31" s="56"/>
      <c r="G31" s="56"/>
      <c r="H31" s="56"/>
      <c r="I31" s="58"/>
      <c r="J31" s="58">
        <v>42401</v>
      </c>
      <c r="K31" s="58"/>
      <c r="L31" s="8"/>
      <c r="M31" s="8"/>
      <c r="N31" s="8"/>
      <c r="O31" s="59"/>
      <c r="P31" s="60"/>
      <c r="Q31" s="59"/>
      <c r="R31" s="59"/>
      <c r="S31" s="56"/>
      <c r="T31" s="56"/>
      <c r="U31" s="59"/>
      <c r="V31" s="59"/>
      <c r="W31" s="56"/>
      <c r="X31" s="56"/>
      <c r="Y31" s="59"/>
      <c r="Z31" s="59"/>
      <c r="AA31" s="59">
        <v>2155.0776000000001</v>
      </c>
      <c r="AB31" s="59">
        <v>179.5898</v>
      </c>
      <c r="AC31" s="56"/>
      <c r="AD31" s="56"/>
      <c r="AE31" s="56"/>
      <c r="AF31" s="56"/>
      <c r="AG31" s="62">
        <v>42370</v>
      </c>
      <c r="AH31" s="63" t="s">
        <v>10</v>
      </c>
      <c r="AI31" s="56"/>
      <c r="AJ31" s="56"/>
      <c r="AK31" s="56"/>
      <c r="AL31" s="56"/>
      <c r="AM31" s="56"/>
      <c r="AN31" s="65">
        <f t="shared" si="4"/>
        <v>0</v>
      </c>
      <c r="AO31" s="66">
        <f t="shared" si="5"/>
        <v>42401</v>
      </c>
      <c r="AP31" s="67">
        <f t="shared" si="13"/>
        <v>73050</v>
      </c>
      <c r="AQ31" s="68">
        <f t="shared" si="15"/>
        <v>0</v>
      </c>
      <c r="AR31" s="68">
        <f t="shared" si="15"/>
        <v>0</v>
      </c>
      <c r="AS31" s="68" t="str">
        <f t="shared" si="15"/>
        <v>X</v>
      </c>
      <c r="AT31" s="68">
        <f t="shared" si="15"/>
        <v>0</v>
      </c>
      <c r="AU31" s="68">
        <f t="shared" si="15"/>
        <v>0</v>
      </c>
      <c r="AV31" s="68">
        <f t="shared" si="15"/>
        <v>0</v>
      </c>
      <c r="AW31" s="68">
        <f t="shared" si="15"/>
        <v>0</v>
      </c>
      <c r="AX31" s="68">
        <f t="shared" si="15"/>
        <v>0</v>
      </c>
      <c r="AY31" s="68">
        <f t="shared" si="15"/>
        <v>0</v>
      </c>
      <c r="AZ31" s="68">
        <f t="shared" si="15"/>
        <v>0</v>
      </c>
      <c r="BA31" s="68">
        <f t="shared" si="15"/>
        <v>0</v>
      </c>
      <c r="BB31" s="68">
        <f t="shared" si="15"/>
        <v>0</v>
      </c>
      <c r="BC31" s="69">
        <f t="shared" ref="BC31:BN46" si="16">IF(MONTH($J31)=MONTH(BC$4),0,IF(AND($J31&lt;=EOMONTH(BC$4,0),$AP31&gt;=BC$4),$AB31,0))</f>
        <v>0</v>
      </c>
      <c r="BD31" s="69">
        <f t="shared" si="16"/>
        <v>0</v>
      </c>
      <c r="BE31" s="69">
        <f t="shared" si="16"/>
        <v>179.5898</v>
      </c>
      <c r="BF31" s="69">
        <f t="shared" si="16"/>
        <v>179.5898</v>
      </c>
      <c r="BG31" s="69">
        <f t="shared" si="16"/>
        <v>179.5898</v>
      </c>
      <c r="BH31" s="69">
        <f t="shared" si="16"/>
        <v>179.5898</v>
      </c>
      <c r="BI31" s="69">
        <f t="shared" si="16"/>
        <v>179.5898</v>
      </c>
      <c r="BJ31" s="69">
        <f t="shared" si="16"/>
        <v>179.5898</v>
      </c>
      <c r="BK31" s="69">
        <f t="shared" si="16"/>
        <v>179.5898</v>
      </c>
      <c r="BL31" s="69">
        <f t="shared" si="16"/>
        <v>179.5898</v>
      </c>
      <c r="BM31" s="69">
        <f t="shared" si="16"/>
        <v>179.5898</v>
      </c>
      <c r="BN31" s="69">
        <f t="shared" si="16"/>
        <v>179.5898</v>
      </c>
      <c r="BO31" s="70"/>
      <c r="BP31" s="71">
        <f t="array" ref="BP31">IF($B31=$B33,0,SUMPRODUCT(($B$5:$B$9041=$B31)*($BC$5:$BN$9041)))</f>
        <v>1795.8979999999999</v>
      </c>
      <c r="BQ31" s="71">
        <f t="shared" si="11"/>
        <v>179.5898</v>
      </c>
      <c r="BR31" s="71">
        <f t="shared" si="12"/>
        <v>179.5898</v>
      </c>
    </row>
    <row r="32" spans="1:70" s="72" customFormat="1" x14ac:dyDescent="0.25">
      <c r="A32" s="56"/>
      <c r="B32" s="56">
        <v>631</v>
      </c>
      <c r="C32" s="56" t="s">
        <v>27</v>
      </c>
      <c r="D32" s="56" t="s">
        <v>65</v>
      </c>
      <c r="E32" s="57">
        <v>0.13</v>
      </c>
      <c r="F32" s="56"/>
      <c r="G32" s="56"/>
      <c r="H32" s="56"/>
      <c r="I32" s="58"/>
      <c r="J32" s="58"/>
      <c r="K32" s="58"/>
      <c r="L32" s="8"/>
      <c r="M32" s="8"/>
      <c r="N32" s="8"/>
      <c r="O32" s="59"/>
      <c r="P32" s="60"/>
      <c r="Q32" s="59"/>
      <c r="R32" s="59"/>
      <c r="S32" s="56"/>
      <c r="T32" s="56"/>
      <c r="U32" s="59"/>
      <c r="V32" s="59"/>
      <c r="W32" s="56"/>
      <c r="X32" s="56"/>
      <c r="Y32" s="59"/>
      <c r="Z32" s="59"/>
      <c r="AA32" s="59">
        <v>1754.6880000000001</v>
      </c>
      <c r="AB32" s="59">
        <v>146.22400000000002</v>
      </c>
      <c r="AC32" s="56"/>
      <c r="AD32" s="56"/>
      <c r="AE32" s="56"/>
      <c r="AF32" s="56"/>
      <c r="AG32" s="62">
        <v>0</v>
      </c>
      <c r="AH32" s="63">
        <v>0</v>
      </c>
      <c r="AI32" s="56"/>
      <c r="AJ32" s="56"/>
      <c r="AK32" s="56"/>
      <c r="AL32" s="56"/>
      <c r="AM32" s="56"/>
      <c r="AN32" s="65">
        <f t="shared" si="4"/>
        <v>0</v>
      </c>
      <c r="AO32" s="66" t="str">
        <f t="shared" si="5"/>
        <v>Absence dates</v>
      </c>
      <c r="AP32" s="67"/>
      <c r="AQ32" s="68">
        <f t="shared" si="15"/>
        <v>0</v>
      </c>
      <c r="AR32" s="68">
        <f t="shared" si="15"/>
        <v>0</v>
      </c>
      <c r="AS32" s="68">
        <f t="shared" si="15"/>
        <v>0</v>
      </c>
      <c r="AT32" s="68">
        <f t="shared" si="15"/>
        <v>0</v>
      </c>
      <c r="AU32" s="68">
        <f t="shared" si="15"/>
        <v>0</v>
      </c>
      <c r="AV32" s="68">
        <f t="shared" si="15"/>
        <v>0</v>
      </c>
      <c r="AW32" s="68">
        <f t="shared" si="15"/>
        <v>0</v>
      </c>
      <c r="AX32" s="68">
        <f t="shared" si="15"/>
        <v>0</v>
      </c>
      <c r="AY32" s="68">
        <f t="shared" si="15"/>
        <v>0</v>
      </c>
      <c r="AZ32" s="68">
        <f t="shared" si="15"/>
        <v>0</v>
      </c>
      <c r="BA32" s="68">
        <f t="shared" si="15"/>
        <v>0</v>
      </c>
      <c r="BB32" s="68">
        <f t="shared" si="15"/>
        <v>0</v>
      </c>
      <c r="BC32" s="69">
        <f t="shared" si="16"/>
        <v>0</v>
      </c>
      <c r="BD32" s="69">
        <f t="shared" si="16"/>
        <v>0</v>
      </c>
      <c r="BE32" s="69">
        <f t="shared" si="16"/>
        <v>0</v>
      </c>
      <c r="BF32" s="69">
        <f t="shared" si="16"/>
        <v>0</v>
      </c>
      <c r="BG32" s="69">
        <f t="shared" si="16"/>
        <v>0</v>
      </c>
      <c r="BH32" s="69">
        <f t="shared" si="16"/>
        <v>0</v>
      </c>
      <c r="BI32" s="69">
        <f t="shared" si="16"/>
        <v>0</v>
      </c>
      <c r="BJ32" s="69">
        <f t="shared" si="16"/>
        <v>0</v>
      </c>
      <c r="BK32" s="69">
        <f t="shared" si="16"/>
        <v>0</v>
      </c>
      <c r="BL32" s="69">
        <f t="shared" si="16"/>
        <v>0</v>
      </c>
      <c r="BM32" s="69">
        <f t="shared" si="16"/>
        <v>0</v>
      </c>
      <c r="BN32" s="69">
        <f t="shared" si="16"/>
        <v>0</v>
      </c>
      <c r="BO32" s="70"/>
      <c r="BP32" s="71">
        <f t="array" ref="BP32">IF($B32=$B34,0,SUMPRODUCT(($B$5:$B$9041=$B32)*($BC$5:$BN$9041)))</f>
        <v>1795.8979999999999</v>
      </c>
      <c r="BQ32" s="71">
        <f t="shared" si="11"/>
        <v>0</v>
      </c>
      <c r="BR32" s="71">
        <f t="shared" si="12"/>
        <v>0</v>
      </c>
    </row>
    <row r="33" spans="1:130" s="72" customFormat="1" x14ac:dyDescent="0.25">
      <c r="A33" s="56" t="s">
        <v>36</v>
      </c>
      <c r="B33" s="56">
        <v>604</v>
      </c>
      <c r="C33" s="56" t="s">
        <v>26</v>
      </c>
      <c r="D33" s="56" t="s">
        <v>66</v>
      </c>
      <c r="E33" s="57">
        <v>0.2</v>
      </c>
      <c r="F33" s="56"/>
      <c r="G33" s="56"/>
      <c r="H33" s="56"/>
      <c r="I33" s="58"/>
      <c r="J33" s="58">
        <v>42248</v>
      </c>
      <c r="K33" s="58">
        <v>42400</v>
      </c>
      <c r="L33" s="8"/>
      <c r="M33" s="8"/>
      <c r="N33" s="8"/>
      <c r="O33" s="59"/>
      <c r="P33" s="60"/>
      <c r="Q33" s="59"/>
      <c r="R33" s="59"/>
      <c r="S33" s="56"/>
      <c r="T33" s="56"/>
      <c r="U33" s="59"/>
      <c r="V33" s="59"/>
      <c r="W33" s="56"/>
      <c r="X33" s="56"/>
      <c r="Y33" s="59">
        <v>2537.8240000000005</v>
      </c>
      <c r="Z33" s="59">
        <v>211.48533333333339</v>
      </c>
      <c r="AA33" s="59">
        <v>2311.2240000000002</v>
      </c>
      <c r="AB33" s="59">
        <v>192.602</v>
      </c>
      <c r="AC33" s="56"/>
      <c r="AD33" s="56"/>
      <c r="AE33" s="56"/>
      <c r="AF33" s="56"/>
      <c r="AG33" s="62">
        <v>42005</v>
      </c>
      <c r="AH33" s="63" t="s">
        <v>9</v>
      </c>
      <c r="AI33" s="56"/>
      <c r="AJ33" s="56"/>
      <c r="AK33" s="56"/>
      <c r="AL33" s="56"/>
      <c r="AM33" s="56"/>
      <c r="AN33" s="65">
        <f t="shared" si="4"/>
        <v>0</v>
      </c>
      <c r="AO33" s="66">
        <f t="shared" si="5"/>
        <v>42370</v>
      </c>
      <c r="AP33" s="67">
        <f t="shared" ref="AP33:AP54" si="17">IF($K33&lt;&gt;0,EOMONTH($K33,0),DATE(2099,12,31))</f>
        <v>42400</v>
      </c>
      <c r="AQ33" s="68">
        <f t="shared" si="15"/>
        <v>0</v>
      </c>
      <c r="AR33" s="68">
        <f t="shared" si="15"/>
        <v>0</v>
      </c>
      <c r="AS33" s="68">
        <f t="shared" si="15"/>
        <v>0</v>
      </c>
      <c r="AT33" s="68">
        <f t="shared" si="15"/>
        <v>0</v>
      </c>
      <c r="AU33" s="68">
        <f t="shared" si="15"/>
        <v>0</v>
      </c>
      <c r="AV33" s="68">
        <f t="shared" si="15"/>
        <v>0</v>
      </c>
      <c r="AW33" s="68">
        <f t="shared" si="15"/>
        <v>0</v>
      </c>
      <c r="AX33" s="68">
        <f t="shared" si="15"/>
        <v>0</v>
      </c>
      <c r="AY33" s="68">
        <f t="shared" si="15"/>
        <v>0</v>
      </c>
      <c r="AZ33" s="68">
        <f t="shared" si="15"/>
        <v>0</v>
      </c>
      <c r="BA33" s="68">
        <f t="shared" si="15"/>
        <v>0</v>
      </c>
      <c r="BB33" s="68">
        <f t="shared" si="15"/>
        <v>0</v>
      </c>
      <c r="BC33" s="69">
        <f t="shared" si="16"/>
        <v>192.602</v>
      </c>
      <c r="BD33" s="69">
        <f t="shared" si="16"/>
        <v>0</v>
      </c>
      <c r="BE33" s="69">
        <f t="shared" si="16"/>
        <v>0</v>
      </c>
      <c r="BF33" s="69">
        <f t="shared" si="16"/>
        <v>0</v>
      </c>
      <c r="BG33" s="69">
        <f t="shared" si="16"/>
        <v>0</v>
      </c>
      <c r="BH33" s="69">
        <f t="shared" si="16"/>
        <v>0</v>
      </c>
      <c r="BI33" s="69">
        <f t="shared" si="16"/>
        <v>0</v>
      </c>
      <c r="BJ33" s="69">
        <f t="shared" si="16"/>
        <v>0</v>
      </c>
      <c r="BK33" s="69">
        <f t="shared" si="16"/>
        <v>0</v>
      </c>
      <c r="BL33" s="69">
        <f t="shared" si="16"/>
        <v>0</v>
      </c>
      <c r="BM33" s="69">
        <f t="shared" si="16"/>
        <v>0</v>
      </c>
      <c r="BN33" s="69">
        <f t="shared" si="16"/>
        <v>0</v>
      </c>
      <c r="BO33" s="70"/>
      <c r="BP33" s="71">
        <f t="array" ref="BP33">IF($B33=$B34,0,SUMPRODUCT(($B$5:$B$9041=$B33)*($BC$5:$BN$9041)))</f>
        <v>192.602</v>
      </c>
      <c r="BQ33" s="71">
        <f t="shared" si="11"/>
        <v>0</v>
      </c>
      <c r="BR33" s="71">
        <f t="shared" si="12"/>
        <v>0</v>
      </c>
    </row>
    <row r="34" spans="1:130" s="72" customFormat="1" x14ac:dyDescent="0.25">
      <c r="A34" s="56"/>
      <c r="B34" s="56">
        <v>361</v>
      </c>
      <c r="C34" s="56" t="s">
        <v>26</v>
      </c>
      <c r="D34" s="56" t="s">
        <v>67</v>
      </c>
      <c r="E34" s="57">
        <v>0.2</v>
      </c>
      <c r="F34" s="56"/>
      <c r="G34" s="56"/>
      <c r="H34" s="56"/>
      <c r="I34" s="58"/>
      <c r="J34" s="58">
        <v>41626</v>
      </c>
      <c r="K34" s="58">
        <v>41877</v>
      </c>
      <c r="L34" s="8"/>
      <c r="M34" s="8"/>
      <c r="N34" s="8"/>
      <c r="O34" s="59"/>
      <c r="P34" s="60"/>
      <c r="Q34" s="59"/>
      <c r="R34" s="59"/>
      <c r="S34" s="59"/>
      <c r="T34" s="59"/>
      <c r="U34" s="59"/>
      <c r="V34" s="59"/>
      <c r="W34" s="59">
        <v>3126.42</v>
      </c>
      <c r="X34" s="59">
        <v>260.53500000000003</v>
      </c>
      <c r="Y34" s="59"/>
      <c r="Z34" s="59"/>
      <c r="AA34" s="59"/>
      <c r="AB34" s="59"/>
      <c r="AC34" s="56"/>
      <c r="AD34" s="56"/>
      <c r="AE34" s="56"/>
      <c r="AF34" s="74"/>
      <c r="AG34" s="62">
        <v>41275</v>
      </c>
      <c r="AH34" s="63">
        <v>0</v>
      </c>
      <c r="AI34" s="74"/>
      <c r="AJ34" s="74"/>
      <c r="AK34" s="74"/>
      <c r="AL34" s="74"/>
      <c r="AM34" s="74"/>
      <c r="AN34" s="65">
        <f t="shared" si="4"/>
        <v>0</v>
      </c>
      <c r="AO34" s="66">
        <f t="shared" si="5"/>
        <v>41852</v>
      </c>
      <c r="AP34" s="67">
        <f t="shared" si="17"/>
        <v>41882</v>
      </c>
      <c r="AQ34" s="68">
        <f t="shared" si="15"/>
        <v>0</v>
      </c>
      <c r="AR34" s="68">
        <f t="shared" si="15"/>
        <v>0</v>
      </c>
      <c r="AS34" s="68">
        <f t="shared" si="15"/>
        <v>0</v>
      </c>
      <c r="AT34" s="68">
        <f t="shared" si="15"/>
        <v>0</v>
      </c>
      <c r="AU34" s="68">
        <f t="shared" si="15"/>
        <v>0</v>
      </c>
      <c r="AV34" s="68">
        <f t="shared" si="15"/>
        <v>0</v>
      </c>
      <c r="AW34" s="68">
        <f t="shared" si="15"/>
        <v>0</v>
      </c>
      <c r="AX34" s="68">
        <f t="shared" si="15"/>
        <v>0</v>
      </c>
      <c r="AY34" s="68">
        <f t="shared" si="15"/>
        <v>0</v>
      </c>
      <c r="AZ34" s="68">
        <f t="shared" si="15"/>
        <v>0</v>
      </c>
      <c r="BA34" s="68">
        <f t="shared" si="15"/>
        <v>0</v>
      </c>
      <c r="BB34" s="68">
        <f t="shared" si="15"/>
        <v>0</v>
      </c>
      <c r="BC34" s="69">
        <f t="shared" si="16"/>
        <v>0</v>
      </c>
      <c r="BD34" s="69">
        <f t="shared" si="16"/>
        <v>0</v>
      </c>
      <c r="BE34" s="69">
        <f t="shared" si="16"/>
        <v>0</v>
      </c>
      <c r="BF34" s="69">
        <f t="shared" si="16"/>
        <v>0</v>
      </c>
      <c r="BG34" s="69">
        <f t="shared" si="16"/>
        <v>0</v>
      </c>
      <c r="BH34" s="69">
        <f t="shared" si="16"/>
        <v>0</v>
      </c>
      <c r="BI34" s="69">
        <f t="shared" si="16"/>
        <v>0</v>
      </c>
      <c r="BJ34" s="69">
        <f t="shared" si="16"/>
        <v>0</v>
      </c>
      <c r="BK34" s="69">
        <f t="shared" si="16"/>
        <v>0</v>
      </c>
      <c r="BL34" s="69">
        <f t="shared" si="16"/>
        <v>0</v>
      </c>
      <c r="BM34" s="69">
        <f t="shared" si="16"/>
        <v>0</v>
      </c>
      <c r="BN34" s="69">
        <f t="shared" si="16"/>
        <v>0</v>
      </c>
      <c r="BO34" s="70"/>
      <c r="BP34" s="71">
        <f t="array" ref="BP34">IF($B34=$B35,0,SUMPRODUCT(($B$5:$B$9041=$B34)*($BC$5:$BN$9041)))</f>
        <v>0</v>
      </c>
      <c r="BQ34" s="71">
        <f t="shared" si="11"/>
        <v>0</v>
      </c>
      <c r="BR34" s="71">
        <f t="shared" si="12"/>
        <v>0</v>
      </c>
    </row>
    <row r="35" spans="1:130" s="72" customFormat="1" x14ac:dyDescent="0.25">
      <c r="A35" s="56"/>
      <c r="B35" s="56">
        <v>361</v>
      </c>
      <c r="C35" s="56" t="s">
        <v>27</v>
      </c>
      <c r="D35" s="56" t="s">
        <v>68</v>
      </c>
      <c r="E35" s="57">
        <v>0.2</v>
      </c>
      <c r="F35" s="56"/>
      <c r="G35" s="56"/>
      <c r="H35" s="56"/>
      <c r="I35" s="58"/>
      <c r="J35" s="58">
        <v>41877</v>
      </c>
      <c r="K35" s="58">
        <v>42122</v>
      </c>
      <c r="L35" s="8"/>
      <c r="M35" s="8"/>
      <c r="N35" s="8"/>
      <c r="O35" s="59"/>
      <c r="P35" s="60"/>
      <c r="Q35" s="59"/>
      <c r="R35" s="59"/>
      <c r="S35" s="59"/>
      <c r="T35" s="59"/>
      <c r="U35" s="59"/>
      <c r="V35" s="59"/>
      <c r="W35" s="59">
        <v>3108.1800000000003</v>
      </c>
      <c r="X35" s="59">
        <v>259.01500000000004</v>
      </c>
      <c r="Y35" s="59">
        <v>3012.7800000000007</v>
      </c>
      <c r="Z35" s="59">
        <v>251.06500000000005</v>
      </c>
      <c r="AA35" s="59"/>
      <c r="AB35" s="59"/>
      <c r="AC35" s="56"/>
      <c r="AD35" s="56"/>
      <c r="AE35" s="56"/>
      <c r="AF35" s="74"/>
      <c r="AG35" s="62">
        <v>41640</v>
      </c>
      <c r="AH35" s="63" t="s">
        <v>8</v>
      </c>
      <c r="AI35" s="74"/>
      <c r="AJ35" s="74"/>
      <c r="AK35" s="74"/>
      <c r="AL35" s="74"/>
      <c r="AM35" s="74"/>
      <c r="AN35" s="65">
        <f t="shared" si="4"/>
        <v>0</v>
      </c>
      <c r="AO35" s="66">
        <f t="shared" si="5"/>
        <v>42095</v>
      </c>
      <c r="AP35" s="67">
        <f t="shared" si="17"/>
        <v>42124</v>
      </c>
      <c r="AQ35" s="68">
        <f t="shared" si="15"/>
        <v>0</v>
      </c>
      <c r="AR35" s="68">
        <f t="shared" si="15"/>
        <v>0</v>
      </c>
      <c r="AS35" s="68">
        <f t="shared" si="15"/>
        <v>0</v>
      </c>
      <c r="AT35" s="68">
        <f t="shared" si="15"/>
        <v>0</v>
      </c>
      <c r="AU35" s="68">
        <f t="shared" si="15"/>
        <v>0</v>
      </c>
      <c r="AV35" s="68">
        <f t="shared" si="15"/>
        <v>0</v>
      </c>
      <c r="AW35" s="68">
        <f t="shared" si="15"/>
        <v>0</v>
      </c>
      <c r="AX35" s="68">
        <f t="shared" si="15"/>
        <v>0</v>
      </c>
      <c r="AY35" s="68">
        <f t="shared" si="15"/>
        <v>0</v>
      </c>
      <c r="AZ35" s="68">
        <f t="shared" si="15"/>
        <v>0</v>
      </c>
      <c r="BA35" s="68">
        <f t="shared" si="15"/>
        <v>0</v>
      </c>
      <c r="BB35" s="68">
        <f t="shared" si="15"/>
        <v>0</v>
      </c>
      <c r="BC35" s="69">
        <f t="shared" si="16"/>
        <v>0</v>
      </c>
      <c r="BD35" s="69">
        <f t="shared" si="16"/>
        <v>0</v>
      </c>
      <c r="BE35" s="69">
        <f t="shared" si="16"/>
        <v>0</v>
      </c>
      <c r="BF35" s="69">
        <f t="shared" si="16"/>
        <v>0</v>
      </c>
      <c r="BG35" s="69">
        <f t="shared" si="16"/>
        <v>0</v>
      </c>
      <c r="BH35" s="69">
        <f t="shared" si="16"/>
        <v>0</v>
      </c>
      <c r="BI35" s="69">
        <f t="shared" si="16"/>
        <v>0</v>
      </c>
      <c r="BJ35" s="69">
        <f t="shared" si="16"/>
        <v>0</v>
      </c>
      <c r="BK35" s="69">
        <f t="shared" si="16"/>
        <v>0</v>
      </c>
      <c r="BL35" s="69">
        <f t="shared" si="16"/>
        <v>0</v>
      </c>
      <c r="BM35" s="69">
        <f t="shared" si="16"/>
        <v>0</v>
      </c>
      <c r="BN35" s="69">
        <f t="shared" si="16"/>
        <v>0</v>
      </c>
      <c r="BO35" s="70"/>
      <c r="BP35" s="71">
        <f t="array" ref="BP35">IF($B35=$B36,0,SUMPRODUCT(($B$5:$B$9041=$B35)*($BC$5:$BN$9041)))</f>
        <v>0</v>
      </c>
      <c r="BQ35" s="71">
        <f t="shared" si="11"/>
        <v>0</v>
      </c>
      <c r="BR35" s="71">
        <f t="shared" si="12"/>
        <v>0</v>
      </c>
    </row>
    <row r="36" spans="1:130" s="72" customFormat="1" x14ac:dyDescent="0.25">
      <c r="A36" s="56"/>
      <c r="B36" s="56">
        <v>361</v>
      </c>
      <c r="C36" s="56" t="s">
        <v>28</v>
      </c>
      <c r="D36" s="56" t="s">
        <v>69</v>
      </c>
      <c r="E36" s="57">
        <v>0.2</v>
      </c>
      <c r="F36" s="56"/>
      <c r="G36" s="56"/>
      <c r="H36" s="56"/>
      <c r="I36" s="58"/>
      <c r="J36" s="58">
        <v>42122</v>
      </c>
      <c r="K36" s="58">
        <v>42360</v>
      </c>
      <c r="L36" s="8"/>
      <c r="M36" s="8"/>
      <c r="N36" s="8"/>
      <c r="O36" s="59"/>
      <c r="P36" s="60"/>
      <c r="Q36" s="59"/>
      <c r="R36" s="59"/>
      <c r="S36" s="59"/>
      <c r="T36" s="59"/>
      <c r="U36" s="59"/>
      <c r="V36" s="59"/>
      <c r="W36" s="59">
        <v>3179.5400000000004</v>
      </c>
      <c r="X36" s="59">
        <v>264.9616666666667</v>
      </c>
      <c r="Y36" s="59">
        <v>3084.1400000000003</v>
      </c>
      <c r="Z36" s="59">
        <v>257.01166666666671</v>
      </c>
      <c r="AA36" s="59"/>
      <c r="AB36" s="59"/>
      <c r="AC36" s="56"/>
      <c r="AD36" s="56"/>
      <c r="AE36" s="56"/>
      <c r="AF36" s="74"/>
      <c r="AG36" s="62">
        <v>42005</v>
      </c>
      <c r="AH36" s="63" t="s">
        <v>9</v>
      </c>
      <c r="AI36" s="74"/>
      <c r="AJ36" s="74"/>
      <c r="AK36" s="74"/>
      <c r="AL36" s="74"/>
      <c r="AM36" s="74"/>
      <c r="AN36" s="65">
        <f t="shared" si="4"/>
        <v>0</v>
      </c>
      <c r="AO36" s="66">
        <f t="shared" si="5"/>
        <v>42339</v>
      </c>
      <c r="AP36" s="67">
        <f t="shared" si="17"/>
        <v>42369</v>
      </c>
      <c r="AQ36" s="68">
        <f t="shared" si="15"/>
        <v>0</v>
      </c>
      <c r="AR36" s="68">
        <f t="shared" si="15"/>
        <v>0</v>
      </c>
      <c r="AS36" s="68">
        <f t="shared" si="15"/>
        <v>0</v>
      </c>
      <c r="AT36" s="68">
        <f t="shared" si="15"/>
        <v>0</v>
      </c>
      <c r="AU36" s="68">
        <f t="shared" si="15"/>
        <v>0</v>
      </c>
      <c r="AV36" s="68">
        <f t="shared" si="15"/>
        <v>0</v>
      </c>
      <c r="AW36" s="68">
        <f t="shared" si="15"/>
        <v>0</v>
      </c>
      <c r="AX36" s="68">
        <f t="shared" si="15"/>
        <v>0</v>
      </c>
      <c r="AY36" s="68">
        <f t="shared" si="15"/>
        <v>0</v>
      </c>
      <c r="AZ36" s="68">
        <f t="shared" si="15"/>
        <v>0</v>
      </c>
      <c r="BA36" s="68">
        <f t="shared" si="15"/>
        <v>0</v>
      </c>
      <c r="BB36" s="68">
        <f t="shared" si="15"/>
        <v>0</v>
      </c>
      <c r="BC36" s="69">
        <f t="shared" si="16"/>
        <v>0</v>
      </c>
      <c r="BD36" s="69">
        <f t="shared" si="16"/>
        <v>0</v>
      </c>
      <c r="BE36" s="69">
        <f t="shared" si="16"/>
        <v>0</v>
      </c>
      <c r="BF36" s="69">
        <f t="shared" si="16"/>
        <v>0</v>
      </c>
      <c r="BG36" s="69">
        <f t="shared" si="16"/>
        <v>0</v>
      </c>
      <c r="BH36" s="69">
        <f t="shared" si="16"/>
        <v>0</v>
      </c>
      <c r="BI36" s="69">
        <f t="shared" si="16"/>
        <v>0</v>
      </c>
      <c r="BJ36" s="69">
        <f t="shared" si="16"/>
        <v>0</v>
      </c>
      <c r="BK36" s="69">
        <f t="shared" si="16"/>
        <v>0</v>
      </c>
      <c r="BL36" s="69">
        <f t="shared" si="16"/>
        <v>0</v>
      </c>
      <c r="BM36" s="69">
        <f t="shared" si="16"/>
        <v>0</v>
      </c>
      <c r="BN36" s="69">
        <f t="shared" si="16"/>
        <v>0</v>
      </c>
      <c r="BO36" s="70"/>
      <c r="BP36" s="71">
        <f t="array" ref="BP36">IF($B36=$B37,0,SUMPRODUCT(($B$5:$B$9041=$B36)*($BC$5:$BN$9041)))</f>
        <v>0</v>
      </c>
      <c r="BQ36" s="71">
        <f t="shared" si="11"/>
        <v>0</v>
      </c>
      <c r="BR36" s="71">
        <f t="shared" si="12"/>
        <v>0</v>
      </c>
    </row>
    <row r="37" spans="1:130" s="72" customFormat="1" x14ac:dyDescent="0.25">
      <c r="A37" s="56"/>
      <c r="B37" s="56">
        <v>361</v>
      </c>
      <c r="C37" s="56" t="s">
        <v>29</v>
      </c>
      <c r="D37" s="56" t="s">
        <v>70</v>
      </c>
      <c r="E37" s="57">
        <v>0.2</v>
      </c>
      <c r="F37" s="56"/>
      <c r="G37" s="56"/>
      <c r="H37" s="56"/>
      <c r="I37" s="58"/>
      <c r="J37" s="58">
        <v>42360</v>
      </c>
      <c r="K37" s="58">
        <v>42573</v>
      </c>
      <c r="L37" s="8"/>
      <c r="M37" s="8"/>
      <c r="N37" s="8"/>
      <c r="O37" s="59"/>
      <c r="P37" s="60"/>
      <c r="Q37" s="59"/>
      <c r="R37" s="59"/>
      <c r="S37" s="59"/>
      <c r="T37" s="59"/>
      <c r="U37" s="59"/>
      <c r="V37" s="59"/>
      <c r="W37" s="59">
        <v>3437.9519999999998</v>
      </c>
      <c r="X37" s="59">
        <v>286.49599999999998</v>
      </c>
      <c r="Y37" s="59">
        <v>3342.5519999999997</v>
      </c>
      <c r="Z37" s="59">
        <v>278.54599999999999</v>
      </c>
      <c r="AA37" s="59">
        <v>3115.9520000000002</v>
      </c>
      <c r="AB37" s="59">
        <v>259.66266666666667</v>
      </c>
      <c r="AC37" s="56"/>
      <c r="AD37" s="56"/>
      <c r="AE37" s="56"/>
      <c r="AF37" s="74"/>
      <c r="AG37" s="62">
        <v>42005</v>
      </c>
      <c r="AH37" s="63" t="s">
        <v>9</v>
      </c>
      <c r="AI37" s="74"/>
      <c r="AJ37" s="74"/>
      <c r="AK37" s="74"/>
      <c r="AL37" s="74"/>
      <c r="AM37" s="74"/>
      <c r="AN37" s="65">
        <f t="shared" ref="AN37:AN59" si="18">IF($AO37=$AO$2,"X",0)</f>
        <v>0</v>
      </c>
      <c r="AO37" s="66">
        <f t="shared" ref="AO37:AO59" si="19">IF($D37=0,0,IF(AND($J37=0,$K37=0),"Absence dates",IF($K37=0,DATE(YEAR($J37),MONTH($J37),1),DATE(YEAR($K37),MONTH($K37),1))))</f>
        <v>42552</v>
      </c>
      <c r="AP37" s="67">
        <f t="shared" si="17"/>
        <v>42582</v>
      </c>
      <c r="AQ37" s="68" t="str">
        <f t="shared" si="15"/>
        <v>X</v>
      </c>
      <c r="AR37" s="68">
        <f t="shared" si="15"/>
        <v>0</v>
      </c>
      <c r="AS37" s="68">
        <f t="shared" si="15"/>
        <v>0</v>
      </c>
      <c r="AT37" s="68">
        <f t="shared" si="15"/>
        <v>0</v>
      </c>
      <c r="AU37" s="68">
        <f t="shared" si="15"/>
        <v>0</v>
      </c>
      <c r="AV37" s="68">
        <f t="shared" si="15"/>
        <v>0</v>
      </c>
      <c r="AW37" s="68">
        <f t="shared" si="15"/>
        <v>0</v>
      </c>
      <c r="AX37" s="68">
        <f t="shared" si="15"/>
        <v>0</v>
      </c>
      <c r="AY37" s="68">
        <f t="shared" si="15"/>
        <v>0</v>
      </c>
      <c r="AZ37" s="68">
        <f t="shared" si="15"/>
        <v>0</v>
      </c>
      <c r="BA37" s="68">
        <f t="shared" si="15"/>
        <v>0</v>
      </c>
      <c r="BB37" s="68">
        <f t="shared" si="15"/>
        <v>0</v>
      </c>
      <c r="BC37" s="69">
        <f t="shared" si="16"/>
        <v>259.66266666666667</v>
      </c>
      <c r="BD37" s="69">
        <f t="shared" si="16"/>
        <v>259.66266666666667</v>
      </c>
      <c r="BE37" s="69">
        <f t="shared" si="16"/>
        <v>259.66266666666667</v>
      </c>
      <c r="BF37" s="69">
        <f t="shared" si="16"/>
        <v>259.66266666666667</v>
      </c>
      <c r="BG37" s="69">
        <f t="shared" si="16"/>
        <v>259.66266666666667</v>
      </c>
      <c r="BH37" s="69">
        <f t="shared" si="16"/>
        <v>259.66266666666667</v>
      </c>
      <c r="BI37" s="69">
        <f t="shared" si="16"/>
        <v>259.66266666666667</v>
      </c>
      <c r="BJ37" s="69">
        <f t="shared" si="16"/>
        <v>0</v>
      </c>
      <c r="BK37" s="69">
        <f t="shared" si="16"/>
        <v>0</v>
      </c>
      <c r="BL37" s="69">
        <f t="shared" si="16"/>
        <v>0</v>
      </c>
      <c r="BM37" s="69">
        <f t="shared" si="16"/>
        <v>0</v>
      </c>
      <c r="BN37" s="69">
        <f t="shared" si="16"/>
        <v>0</v>
      </c>
      <c r="BO37" s="70"/>
      <c r="BP37" s="71">
        <f t="array" ref="BP37">IF($B37=$B38,0,SUMPRODUCT(($B$5:$B$9041=$B37)*($BC$5:$BN$9041)))</f>
        <v>0</v>
      </c>
      <c r="BQ37" s="71">
        <f t="shared" si="11"/>
        <v>259.66266666666667</v>
      </c>
      <c r="BR37" s="71">
        <f t="shared" si="12"/>
        <v>259.66266666666667</v>
      </c>
    </row>
    <row r="38" spans="1:130" s="72" customFormat="1" x14ac:dyDescent="0.25">
      <c r="A38" s="56">
        <v>5</v>
      </c>
      <c r="B38" s="56">
        <v>361</v>
      </c>
      <c r="C38" s="56" t="s">
        <v>30</v>
      </c>
      <c r="D38" s="56" t="s">
        <v>71</v>
      </c>
      <c r="E38" s="57">
        <v>0.2</v>
      </c>
      <c r="F38" s="56"/>
      <c r="G38" s="56"/>
      <c r="H38" s="56"/>
      <c r="I38" s="58"/>
      <c r="J38" s="58">
        <v>42573</v>
      </c>
      <c r="K38" s="58"/>
      <c r="L38" s="8"/>
      <c r="M38" s="8"/>
      <c r="N38" s="8"/>
      <c r="O38" s="59"/>
      <c r="P38" s="60"/>
      <c r="Q38" s="59"/>
      <c r="R38" s="59"/>
      <c r="S38" s="59"/>
      <c r="T38" s="59"/>
      <c r="U38" s="59"/>
      <c r="V38" s="59"/>
      <c r="W38" s="59">
        <v>3340.3519999999999</v>
      </c>
      <c r="X38" s="59">
        <v>278.36266666666666</v>
      </c>
      <c r="Y38" s="59">
        <v>3244.9520000000002</v>
      </c>
      <c r="Z38" s="59">
        <v>270.41266666666667</v>
      </c>
      <c r="AA38" s="59">
        <v>3018.3520000000003</v>
      </c>
      <c r="AB38" s="59">
        <v>251.52933333333337</v>
      </c>
      <c r="AC38" s="56"/>
      <c r="AD38" s="56"/>
      <c r="AE38" s="56"/>
      <c r="AF38" s="74"/>
      <c r="AG38" s="62">
        <v>42370</v>
      </c>
      <c r="AH38" s="63" t="s">
        <v>10</v>
      </c>
      <c r="AI38" s="74"/>
      <c r="AJ38" s="74"/>
      <c r="AK38" s="74"/>
      <c r="AL38" s="74"/>
      <c r="AM38" s="74"/>
      <c r="AN38" s="65">
        <f t="shared" si="18"/>
        <v>0</v>
      </c>
      <c r="AO38" s="66">
        <f t="shared" si="19"/>
        <v>42552</v>
      </c>
      <c r="AP38" s="67">
        <f t="shared" si="17"/>
        <v>73050</v>
      </c>
      <c r="AQ38" s="68">
        <f t="shared" si="15"/>
        <v>0</v>
      </c>
      <c r="AR38" s="68">
        <f t="shared" si="15"/>
        <v>0</v>
      </c>
      <c r="AS38" s="68">
        <f t="shared" si="15"/>
        <v>0</v>
      </c>
      <c r="AT38" s="68">
        <f t="shared" si="15"/>
        <v>0</v>
      </c>
      <c r="AU38" s="68">
        <f t="shared" si="15"/>
        <v>0</v>
      </c>
      <c r="AV38" s="68">
        <f t="shared" si="15"/>
        <v>0</v>
      </c>
      <c r="AW38" s="68">
        <f t="shared" si="15"/>
        <v>0</v>
      </c>
      <c r="AX38" s="68" t="str">
        <f t="shared" si="15"/>
        <v>X</v>
      </c>
      <c r="AY38" s="68">
        <f t="shared" si="15"/>
        <v>0</v>
      </c>
      <c r="AZ38" s="68">
        <f t="shared" si="15"/>
        <v>0</v>
      </c>
      <c r="BA38" s="68">
        <f t="shared" si="15"/>
        <v>0</v>
      </c>
      <c r="BB38" s="68">
        <f t="shared" si="15"/>
        <v>0</v>
      </c>
      <c r="BC38" s="69">
        <f t="shared" si="16"/>
        <v>0</v>
      </c>
      <c r="BD38" s="69">
        <f t="shared" si="16"/>
        <v>0</v>
      </c>
      <c r="BE38" s="69">
        <f t="shared" si="16"/>
        <v>0</v>
      </c>
      <c r="BF38" s="69">
        <f t="shared" si="16"/>
        <v>0</v>
      </c>
      <c r="BG38" s="69">
        <f t="shared" si="16"/>
        <v>0</v>
      </c>
      <c r="BH38" s="69">
        <f t="shared" si="16"/>
        <v>0</v>
      </c>
      <c r="BI38" s="69">
        <f t="shared" si="16"/>
        <v>0</v>
      </c>
      <c r="BJ38" s="69">
        <f t="shared" si="16"/>
        <v>251.52933333333337</v>
      </c>
      <c r="BK38" s="69">
        <f t="shared" si="16"/>
        <v>251.52933333333337</v>
      </c>
      <c r="BL38" s="69">
        <f t="shared" si="16"/>
        <v>251.52933333333337</v>
      </c>
      <c r="BM38" s="69">
        <f t="shared" si="16"/>
        <v>251.52933333333337</v>
      </c>
      <c r="BN38" s="69">
        <f t="shared" si="16"/>
        <v>251.52933333333337</v>
      </c>
      <c r="BO38" s="70"/>
      <c r="BP38" s="71">
        <f t="array" ref="BP38">IF($B38=$B39,0,SUMPRODUCT(($B$5:$B$9041=$B38)*($BC$5:$BN$9041)))</f>
        <v>3075.2853333333333</v>
      </c>
      <c r="BQ38" s="71">
        <f t="shared" si="11"/>
        <v>251.52933333333337</v>
      </c>
      <c r="BR38" s="71">
        <f t="shared" si="12"/>
        <v>251.52933333333337</v>
      </c>
    </row>
    <row r="39" spans="1:130" s="72" customFormat="1" x14ac:dyDescent="0.25">
      <c r="A39" s="56"/>
      <c r="B39" s="56">
        <v>142</v>
      </c>
      <c r="C39" s="56" t="s">
        <v>26</v>
      </c>
      <c r="D39" s="56" t="s">
        <v>72</v>
      </c>
      <c r="E39" s="57">
        <v>0.2</v>
      </c>
      <c r="F39" s="56"/>
      <c r="G39" s="56"/>
      <c r="H39" s="56"/>
      <c r="I39" s="58"/>
      <c r="J39" s="58">
        <v>41241</v>
      </c>
      <c r="K39" s="58">
        <v>41551</v>
      </c>
      <c r="L39" s="8"/>
      <c r="M39" s="8"/>
      <c r="N39" s="8"/>
      <c r="O39" s="59"/>
      <c r="P39" s="60"/>
      <c r="Q39" s="59"/>
      <c r="R39" s="59"/>
      <c r="S39" s="59"/>
      <c r="T39" s="59"/>
      <c r="U39" s="59"/>
      <c r="V39" s="59"/>
      <c r="W39" s="59"/>
      <c r="X39" s="59"/>
      <c r="Y39" s="59"/>
      <c r="Z39" s="59"/>
      <c r="AA39" s="59"/>
      <c r="AB39" s="59"/>
      <c r="AC39" s="56"/>
      <c r="AD39" s="56"/>
      <c r="AE39" s="56"/>
      <c r="AF39" s="56"/>
      <c r="AG39" s="62" t="s">
        <v>94</v>
      </c>
      <c r="AH39" s="63">
        <v>0</v>
      </c>
      <c r="AI39" s="56"/>
      <c r="AJ39" s="56"/>
      <c r="AK39" s="56"/>
      <c r="AL39" s="56"/>
      <c r="AM39" s="56"/>
      <c r="AN39" s="65">
        <f t="shared" si="18"/>
        <v>0</v>
      </c>
      <c r="AO39" s="66">
        <f t="shared" si="19"/>
        <v>41548</v>
      </c>
      <c r="AP39" s="67">
        <f t="shared" si="17"/>
        <v>41578</v>
      </c>
      <c r="AQ39" s="68">
        <f t="shared" si="15"/>
        <v>0</v>
      </c>
      <c r="AR39" s="68">
        <f t="shared" si="15"/>
        <v>0</v>
      </c>
      <c r="AS39" s="68">
        <f t="shared" si="15"/>
        <v>0</v>
      </c>
      <c r="AT39" s="68">
        <f t="shared" si="15"/>
        <v>0</v>
      </c>
      <c r="AU39" s="68">
        <f t="shared" si="15"/>
        <v>0</v>
      </c>
      <c r="AV39" s="68">
        <f t="shared" si="15"/>
        <v>0</v>
      </c>
      <c r="AW39" s="68">
        <f t="shared" si="15"/>
        <v>0</v>
      </c>
      <c r="AX39" s="68">
        <f t="shared" si="15"/>
        <v>0</v>
      </c>
      <c r="AY39" s="68">
        <f t="shared" si="15"/>
        <v>0</v>
      </c>
      <c r="AZ39" s="68">
        <f t="shared" si="15"/>
        <v>0</v>
      </c>
      <c r="BA39" s="68">
        <f t="shared" si="15"/>
        <v>0</v>
      </c>
      <c r="BB39" s="68">
        <f t="shared" si="15"/>
        <v>0</v>
      </c>
      <c r="BC39" s="69">
        <f t="shared" si="16"/>
        <v>0</v>
      </c>
      <c r="BD39" s="69">
        <f t="shared" si="16"/>
        <v>0</v>
      </c>
      <c r="BE39" s="69">
        <f t="shared" si="16"/>
        <v>0</v>
      </c>
      <c r="BF39" s="69">
        <f t="shared" si="16"/>
        <v>0</v>
      </c>
      <c r="BG39" s="69">
        <f t="shared" si="16"/>
        <v>0</v>
      </c>
      <c r="BH39" s="69">
        <f t="shared" si="16"/>
        <v>0</v>
      </c>
      <c r="BI39" s="69">
        <f t="shared" si="16"/>
        <v>0</v>
      </c>
      <c r="BJ39" s="69">
        <f t="shared" si="16"/>
        <v>0</v>
      </c>
      <c r="BK39" s="69">
        <f t="shared" si="16"/>
        <v>0</v>
      </c>
      <c r="BL39" s="69">
        <f t="shared" si="16"/>
        <v>0</v>
      </c>
      <c r="BM39" s="69">
        <f t="shared" si="16"/>
        <v>0</v>
      </c>
      <c r="BN39" s="69">
        <f t="shared" si="16"/>
        <v>0</v>
      </c>
      <c r="BO39" s="70"/>
      <c r="BP39" s="71">
        <f t="array" ref="BP39">IF($B39=$B40,0,SUMPRODUCT(($B$5:$B$9041=$B39)*($BC$5:$BN$9041)))</f>
        <v>0</v>
      </c>
      <c r="BQ39" s="71">
        <f t="shared" si="11"/>
        <v>0</v>
      </c>
      <c r="BR39" s="71">
        <f t="shared" si="12"/>
        <v>0</v>
      </c>
    </row>
    <row r="40" spans="1:130" s="72" customFormat="1" x14ac:dyDescent="0.25">
      <c r="A40" s="56"/>
      <c r="B40" s="56">
        <v>142</v>
      </c>
      <c r="C40" s="56" t="s">
        <v>27</v>
      </c>
      <c r="D40" s="56" t="s">
        <v>73</v>
      </c>
      <c r="E40" s="57">
        <v>0.2</v>
      </c>
      <c r="F40" s="56"/>
      <c r="G40" s="56"/>
      <c r="H40" s="73"/>
      <c r="I40" s="58"/>
      <c r="J40" s="58">
        <v>41551</v>
      </c>
      <c r="K40" s="58">
        <v>41775</v>
      </c>
      <c r="L40" s="8"/>
      <c r="M40" s="8"/>
      <c r="N40" s="8"/>
      <c r="O40" s="59"/>
      <c r="P40" s="60"/>
      <c r="Q40" s="59"/>
      <c r="R40" s="59"/>
      <c r="S40" s="59"/>
      <c r="T40" s="59"/>
      <c r="U40" s="59"/>
      <c r="V40" s="59"/>
      <c r="W40" s="59">
        <v>4593.4600000000009</v>
      </c>
      <c r="X40" s="59">
        <v>382.78833333333341</v>
      </c>
      <c r="Y40" s="59"/>
      <c r="Z40" s="59"/>
      <c r="AA40" s="59"/>
      <c r="AB40" s="59"/>
      <c r="AC40" s="56"/>
      <c r="AD40" s="56"/>
      <c r="AE40" s="56"/>
      <c r="AF40" s="56"/>
      <c r="AG40" s="62">
        <v>41275</v>
      </c>
      <c r="AH40" s="63">
        <v>0</v>
      </c>
      <c r="AI40" s="56"/>
      <c r="AJ40" s="56"/>
      <c r="AK40" s="56"/>
      <c r="AL40" s="56"/>
      <c r="AM40" s="56"/>
      <c r="AN40" s="65">
        <f t="shared" si="18"/>
        <v>0</v>
      </c>
      <c r="AO40" s="66">
        <f t="shared" si="19"/>
        <v>41760</v>
      </c>
      <c r="AP40" s="67">
        <f t="shared" si="17"/>
        <v>41790</v>
      </c>
      <c r="AQ40" s="68">
        <f t="shared" si="15"/>
        <v>0</v>
      </c>
      <c r="AR40" s="68">
        <f t="shared" si="15"/>
        <v>0</v>
      </c>
      <c r="AS40" s="68">
        <f t="shared" si="15"/>
        <v>0</v>
      </c>
      <c r="AT40" s="68">
        <f t="shared" si="15"/>
        <v>0</v>
      </c>
      <c r="AU40" s="68">
        <f t="shared" si="15"/>
        <v>0</v>
      </c>
      <c r="AV40" s="68">
        <f t="shared" si="15"/>
        <v>0</v>
      </c>
      <c r="AW40" s="68">
        <f t="shared" si="15"/>
        <v>0</v>
      </c>
      <c r="AX40" s="68">
        <f t="shared" si="15"/>
        <v>0</v>
      </c>
      <c r="AY40" s="68">
        <f t="shared" si="15"/>
        <v>0</v>
      </c>
      <c r="AZ40" s="68">
        <f t="shared" si="15"/>
        <v>0</v>
      </c>
      <c r="BA40" s="68">
        <f t="shared" si="15"/>
        <v>0</v>
      </c>
      <c r="BB40" s="68">
        <f t="shared" si="15"/>
        <v>0</v>
      </c>
      <c r="BC40" s="69">
        <f t="shared" si="16"/>
        <v>0</v>
      </c>
      <c r="BD40" s="69">
        <f t="shared" si="16"/>
        <v>0</v>
      </c>
      <c r="BE40" s="69">
        <f t="shared" si="16"/>
        <v>0</v>
      </c>
      <c r="BF40" s="69">
        <f t="shared" si="16"/>
        <v>0</v>
      </c>
      <c r="BG40" s="69">
        <f t="shared" si="16"/>
        <v>0</v>
      </c>
      <c r="BH40" s="69">
        <f t="shared" si="16"/>
        <v>0</v>
      </c>
      <c r="BI40" s="69">
        <f t="shared" si="16"/>
        <v>0</v>
      </c>
      <c r="BJ40" s="69">
        <f t="shared" si="16"/>
        <v>0</v>
      </c>
      <c r="BK40" s="69">
        <f t="shared" si="16"/>
        <v>0</v>
      </c>
      <c r="BL40" s="69">
        <f t="shared" si="16"/>
        <v>0</v>
      </c>
      <c r="BM40" s="69">
        <f t="shared" si="16"/>
        <v>0</v>
      </c>
      <c r="BN40" s="69">
        <f t="shared" si="16"/>
        <v>0</v>
      </c>
      <c r="BO40" s="70"/>
      <c r="BP40" s="71">
        <f t="array" ref="BP40">IF($B40=$B41,0,SUMPRODUCT(($B$5:$B$9041=$B40)*($BC$5:$BN$9041)))</f>
        <v>0</v>
      </c>
      <c r="BQ40" s="71">
        <f t="shared" si="11"/>
        <v>0</v>
      </c>
      <c r="BR40" s="71">
        <f t="shared" si="12"/>
        <v>0</v>
      </c>
    </row>
    <row r="41" spans="1:130" s="72" customFormat="1" x14ac:dyDescent="0.25">
      <c r="A41" s="56"/>
      <c r="B41" s="56">
        <v>142</v>
      </c>
      <c r="C41" s="56" t="s">
        <v>28</v>
      </c>
      <c r="D41" s="56" t="s">
        <v>74</v>
      </c>
      <c r="E41" s="57">
        <v>0.2</v>
      </c>
      <c r="F41" s="56"/>
      <c r="G41" s="56"/>
      <c r="H41" s="73"/>
      <c r="I41" s="58"/>
      <c r="J41" s="58">
        <v>41775</v>
      </c>
      <c r="K41" s="58">
        <v>41929</v>
      </c>
      <c r="L41" s="8"/>
      <c r="M41" s="8"/>
      <c r="N41" s="8"/>
      <c r="O41" s="59"/>
      <c r="P41" s="60"/>
      <c r="Q41" s="59"/>
      <c r="R41" s="59"/>
      <c r="S41" s="59"/>
      <c r="T41" s="59"/>
      <c r="U41" s="59"/>
      <c r="V41" s="59"/>
      <c r="W41" s="59">
        <v>4638.34</v>
      </c>
      <c r="X41" s="59">
        <v>386.52833333333336</v>
      </c>
      <c r="Y41" s="59"/>
      <c r="Z41" s="59"/>
      <c r="AA41" s="59"/>
      <c r="AB41" s="59"/>
      <c r="AC41" s="56"/>
      <c r="AD41" s="56"/>
      <c r="AE41" s="56"/>
      <c r="AF41" s="56"/>
      <c r="AG41" s="62">
        <v>41640</v>
      </c>
      <c r="AH41" s="63" t="s">
        <v>8</v>
      </c>
      <c r="AI41" s="56"/>
      <c r="AJ41" s="56"/>
      <c r="AK41" s="56"/>
      <c r="AL41" s="56"/>
      <c r="AM41" s="56"/>
      <c r="AN41" s="65">
        <f t="shared" si="18"/>
        <v>0</v>
      </c>
      <c r="AO41" s="66">
        <f t="shared" si="19"/>
        <v>41913</v>
      </c>
      <c r="AP41" s="67">
        <f t="shared" si="17"/>
        <v>41943</v>
      </c>
      <c r="AQ41" s="68">
        <f t="shared" si="15"/>
        <v>0</v>
      </c>
      <c r="AR41" s="68">
        <f t="shared" si="15"/>
        <v>0</v>
      </c>
      <c r="AS41" s="68">
        <f t="shared" si="15"/>
        <v>0</v>
      </c>
      <c r="AT41" s="68">
        <f t="shared" si="15"/>
        <v>0</v>
      </c>
      <c r="AU41" s="68">
        <f t="shared" si="15"/>
        <v>0</v>
      </c>
      <c r="AV41" s="68">
        <f t="shared" si="15"/>
        <v>0</v>
      </c>
      <c r="AW41" s="68">
        <f t="shared" si="15"/>
        <v>0</v>
      </c>
      <c r="AX41" s="68">
        <f t="shared" si="15"/>
        <v>0</v>
      </c>
      <c r="AY41" s="68">
        <f t="shared" si="15"/>
        <v>0</v>
      </c>
      <c r="AZ41" s="68">
        <f t="shared" si="15"/>
        <v>0</v>
      </c>
      <c r="BA41" s="68">
        <f t="shared" si="15"/>
        <v>0</v>
      </c>
      <c r="BB41" s="68">
        <f t="shared" si="15"/>
        <v>0</v>
      </c>
      <c r="BC41" s="69">
        <f t="shared" si="16"/>
        <v>0</v>
      </c>
      <c r="BD41" s="69">
        <f t="shared" si="16"/>
        <v>0</v>
      </c>
      <c r="BE41" s="69">
        <f t="shared" si="16"/>
        <v>0</v>
      </c>
      <c r="BF41" s="69">
        <f t="shared" si="16"/>
        <v>0</v>
      </c>
      <c r="BG41" s="69">
        <f t="shared" si="16"/>
        <v>0</v>
      </c>
      <c r="BH41" s="69">
        <f t="shared" si="16"/>
        <v>0</v>
      </c>
      <c r="BI41" s="69">
        <f t="shared" si="16"/>
        <v>0</v>
      </c>
      <c r="BJ41" s="69">
        <f t="shared" si="16"/>
        <v>0</v>
      </c>
      <c r="BK41" s="69">
        <f t="shared" si="16"/>
        <v>0</v>
      </c>
      <c r="BL41" s="69">
        <f t="shared" si="16"/>
        <v>0</v>
      </c>
      <c r="BM41" s="69">
        <f t="shared" si="16"/>
        <v>0</v>
      </c>
      <c r="BN41" s="69">
        <f t="shared" si="16"/>
        <v>0</v>
      </c>
      <c r="BO41" s="70"/>
      <c r="BP41" s="71">
        <f t="array" ref="BP41">IF($B41=$B42,0,SUMPRODUCT(($B$5:$B$9041=$B41)*($BC$5:$BN$9041)))</f>
        <v>0</v>
      </c>
      <c r="BQ41" s="71">
        <f t="shared" si="11"/>
        <v>0</v>
      </c>
      <c r="BR41" s="71">
        <f t="shared" si="12"/>
        <v>0</v>
      </c>
    </row>
    <row r="42" spans="1:130" s="72" customFormat="1" x14ac:dyDescent="0.25">
      <c r="A42" s="56"/>
      <c r="B42" s="56">
        <v>142</v>
      </c>
      <c r="C42" s="56" t="s">
        <v>29</v>
      </c>
      <c r="D42" s="56" t="s">
        <v>75</v>
      </c>
      <c r="E42" s="57">
        <v>0.2</v>
      </c>
      <c r="F42" s="56"/>
      <c r="G42" s="56"/>
      <c r="H42" s="73"/>
      <c r="I42" s="58"/>
      <c r="J42" s="58">
        <v>41929</v>
      </c>
      <c r="K42" s="58">
        <v>42167</v>
      </c>
      <c r="L42" s="8"/>
      <c r="M42" s="8"/>
      <c r="N42" s="8"/>
      <c r="O42" s="59"/>
      <c r="P42" s="60"/>
      <c r="Q42" s="59"/>
      <c r="R42" s="59"/>
      <c r="S42" s="59"/>
      <c r="T42" s="59"/>
      <c r="U42" s="59"/>
      <c r="V42" s="59"/>
      <c r="W42" s="59">
        <v>4251.1400000000003</v>
      </c>
      <c r="X42" s="59">
        <v>354.26166666666671</v>
      </c>
      <c r="Y42" s="59">
        <v>4155.7400000000007</v>
      </c>
      <c r="Z42" s="59">
        <v>346.31166666666672</v>
      </c>
      <c r="AA42" s="59"/>
      <c r="AB42" s="59"/>
      <c r="AC42" s="56"/>
      <c r="AD42" s="56"/>
      <c r="AE42" s="56"/>
      <c r="AF42" s="56"/>
      <c r="AG42" s="62">
        <v>41640</v>
      </c>
      <c r="AH42" s="63" t="s">
        <v>8</v>
      </c>
      <c r="AI42" s="56"/>
      <c r="AJ42" s="56"/>
      <c r="AK42" s="56"/>
      <c r="AL42" s="56"/>
      <c r="AM42" s="56"/>
      <c r="AN42" s="65">
        <f t="shared" si="18"/>
        <v>0</v>
      </c>
      <c r="AO42" s="66">
        <f t="shared" si="19"/>
        <v>42156</v>
      </c>
      <c r="AP42" s="67">
        <f t="shared" si="17"/>
        <v>42185</v>
      </c>
      <c r="AQ42" s="68">
        <f t="shared" si="15"/>
        <v>0</v>
      </c>
      <c r="AR42" s="68">
        <f t="shared" si="15"/>
        <v>0</v>
      </c>
      <c r="AS42" s="68">
        <f t="shared" si="15"/>
        <v>0</v>
      </c>
      <c r="AT42" s="68">
        <f t="shared" ref="AT42:BB42" si="20">IF(AND(DATE(YEAR(AT$4),MONTH(AT$4)-1,1)=DATE(YEAR($J42),MONTH($J42),1)),"X",0)</f>
        <v>0</v>
      </c>
      <c r="AU42" s="68">
        <f t="shared" si="20"/>
        <v>0</v>
      </c>
      <c r="AV42" s="68">
        <f t="shared" si="20"/>
        <v>0</v>
      </c>
      <c r="AW42" s="68">
        <f t="shared" si="20"/>
        <v>0</v>
      </c>
      <c r="AX42" s="68">
        <f t="shared" si="20"/>
        <v>0</v>
      </c>
      <c r="AY42" s="68">
        <f t="shared" si="20"/>
        <v>0</v>
      </c>
      <c r="AZ42" s="68">
        <f t="shared" si="20"/>
        <v>0</v>
      </c>
      <c r="BA42" s="68">
        <f t="shared" si="20"/>
        <v>0</v>
      </c>
      <c r="BB42" s="68">
        <f t="shared" si="20"/>
        <v>0</v>
      </c>
      <c r="BC42" s="69">
        <f t="shared" si="16"/>
        <v>0</v>
      </c>
      <c r="BD42" s="69">
        <f t="shared" si="16"/>
        <v>0</v>
      </c>
      <c r="BE42" s="69">
        <f t="shared" si="16"/>
        <v>0</v>
      </c>
      <c r="BF42" s="69">
        <f t="shared" si="16"/>
        <v>0</v>
      </c>
      <c r="BG42" s="69">
        <f t="shared" si="16"/>
        <v>0</v>
      </c>
      <c r="BH42" s="69">
        <f t="shared" si="16"/>
        <v>0</v>
      </c>
      <c r="BI42" s="69">
        <f t="shared" si="16"/>
        <v>0</v>
      </c>
      <c r="BJ42" s="69">
        <f t="shared" si="16"/>
        <v>0</v>
      </c>
      <c r="BK42" s="69">
        <f t="shared" si="16"/>
        <v>0</v>
      </c>
      <c r="BL42" s="69">
        <f t="shared" si="16"/>
        <v>0</v>
      </c>
      <c r="BM42" s="69">
        <f t="shared" si="16"/>
        <v>0</v>
      </c>
      <c r="BN42" s="69">
        <f t="shared" si="16"/>
        <v>0</v>
      </c>
      <c r="BO42" s="70"/>
      <c r="BP42" s="71">
        <f t="array" ref="BP42">IF($B42=$B43,0,SUMPRODUCT(($B$5:$B$9041=$B42)*($BC$5:$BN$9041)))</f>
        <v>0</v>
      </c>
      <c r="BQ42" s="71">
        <f t="shared" si="11"/>
        <v>0</v>
      </c>
      <c r="BR42" s="71">
        <f t="shared" si="12"/>
        <v>0</v>
      </c>
    </row>
    <row r="43" spans="1:130" s="72" customFormat="1" x14ac:dyDescent="0.25">
      <c r="A43" s="56"/>
      <c r="B43" s="56">
        <v>142</v>
      </c>
      <c r="C43" s="56" t="s">
        <v>30</v>
      </c>
      <c r="D43" s="56" t="s">
        <v>76</v>
      </c>
      <c r="E43" s="57">
        <v>0.2</v>
      </c>
      <c r="F43" s="56"/>
      <c r="G43" s="56"/>
      <c r="H43" s="73"/>
      <c r="I43" s="58"/>
      <c r="J43" s="58">
        <v>42167</v>
      </c>
      <c r="K43" s="58">
        <v>42395</v>
      </c>
      <c r="L43" s="8"/>
      <c r="M43" s="8"/>
      <c r="N43" s="8"/>
      <c r="O43" s="59"/>
      <c r="P43" s="60"/>
      <c r="Q43" s="59"/>
      <c r="R43" s="59"/>
      <c r="S43" s="59"/>
      <c r="T43" s="59"/>
      <c r="U43" s="59"/>
      <c r="V43" s="59"/>
      <c r="W43" s="59">
        <v>5034.1000000000004</v>
      </c>
      <c r="X43" s="59">
        <v>419.50833333333338</v>
      </c>
      <c r="Y43" s="59">
        <v>4938.7000000000007</v>
      </c>
      <c r="Z43" s="59">
        <v>411.55833333333339</v>
      </c>
      <c r="AA43" s="59"/>
      <c r="AB43" s="59"/>
      <c r="AC43" s="56"/>
      <c r="AD43" s="56"/>
      <c r="AE43" s="56"/>
      <c r="AF43" s="56"/>
      <c r="AG43" s="62">
        <v>42005</v>
      </c>
      <c r="AH43" s="63" t="s">
        <v>9</v>
      </c>
      <c r="AI43" s="56"/>
      <c r="AJ43" s="56"/>
      <c r="AK43" s="56"/>
      <c r="AL43" s="56"/>
      <c r="AM43" s="56"/>
      <c r="AN43" s="65">
        <f t="shared" si="18"/>
        <v>0</v>
      </c>
      <c r="AO43" s="66">
        <f t="shared" si="19"/>
        <v>42370</v>
      </c>
      <c r="AP43" s="67">
        <f t="shared" si="17"/>
        <v>42400</v>
      </c>
      <c r="AQ43" s="68">
        <f t="shared" ref="AQ43:BB52" si="21">IF(AND(DATE(YEAR(AQ$4),MONTH(AQ$4)-1,1)=DATE(YEAR($J43),MONTH($J43),1)),"X",0)</f>
        <v>0</v>
      </c>
      <c r="AR43" s="68">
        <f t="shared" si="21"/>
        <v>0</v>
      </c>
      <c r="AS43" s="68">
        <f t="shared" si="21"/>
        <v>0</v>
      </c>
      <c r="AT43" s="68">
        <f t="shared" si="21"/>
        <v>0</v>
      </c>
      <c r="AU43" s="68">
        <f t="shared" si="21"/>
        <v>0</v>
      </c>
      <c r="AV43" s="68">
        <f t="shared" si="21"/>
        <v>0</v>
      </c>
      <c r="AW43" s="68">
        <f t="shared" si="21"/>
        <v>0</v>
      </c>
      <c r="AX43" s="68">
        <f t="shared" si="21"/>
        <v>0</v>
      </c>
      <c r="AY43" s="68">
        <f t="shared" si="21"/>
        <v>0</v>
      </c>
      <c r="AZ43" s="68">
        <f t="shared" si="21"/>
        <v>0</v>
      </c>
      <c r="BA43" s="68">
        <f t="shared" si="21"/>
        <v>0</v>
      </c>
      <c r="BB43" s="68">
        <f t="shared" si="21"/>
        <v>0</v>
      </c>
      <c r="BC43" s="69">
        <f t="shared" si="16"/>
        <v>0</v>
      </c>
      <c r="BD43" s="69">
        <f t="shared" si="16"/>
        <v>0</v>
      </c>
      <c r="BE43" s="69">
        <f t="shared" si="16"/>
        <v>0</v>
      </c>
      <c r="BF43" s="69">
        <f t="shared" si="16"/>
        <v>0</v>
      </c>
      <c r="BG43" s="69">
        <f t="shared" si="16"/>
        <v>0</v>
      </c>
      <c r="BH43" s="69">
        <f t="shared" si="16"/>
        <v>0</v>
      </c>
      <c r="BI43" s="69">
        <f t="shared" si="16"/>
        <v>0</v>
      </c>
      <c r="BJ43" s="69">
        <f t="shared" si="16"/>
        <v>0</v>
      </c>
      <c r="BK43" s="69">
        <f t="shared" si="16"/>
        <v>0</v>
      </c>
      <c r="BL43" s="69">
        <f t="shared" si="16"/>
        <v>0</v>
      </c>
      <c r="BM43" s="69">
        <f t="shared" si="16"/>
        <v>0</v>
      </c>
      <c r="BN43" s="69">
        <f t="shared" si="16"/>
        <v>0</v>
      </c>
      <c r="BO43" s="70"/>
      <c r="BP43" s="71">
        <f t="array" ref="BP43">IF($B43=$B44,0,SUMPRODUCT(($B$5:$B$9041=$B43)*($BC$5:$BN$9041)))</f>
        <v>0</v>
      </c>
      <c r="BQ43" s="71">
        <f t="shared" si="11"/>
        <v>0</v>
      </c>
      <c r="BR43" s="71">
        <f t="shared" si="12"/>
        <v>0</v>
      </c>
    </row>
    <row r="44" spans="1:130" s="72" customFormat="1" x14ac:dyDescent="0.25">
      <c r="A44" s="56">
        <v>6</v>
      </c>
      <c r="B44" s="56">
        <v>142</v>
      </c>
      <c r="C44" s="56" t="s">
        <v>31</v>
      </c>
      <c r="D44" s="56" t="s">
        <v>77</v>
      </c>
      <c r="E44" s="57">
        <v>0.2</v>
      </c>
      <c r="F44" s="56"/>
      <c r="G44" s="56"/>
      <c r="H44" s="73"/>
      <c r="I44" s="58"/>
      <c r="J44" s="58">
        <v>42395</v>
      </c>
      <c r="K44" s="58">
        <v>42619</v>
      </c>
      <c r="L44" s="8"/>
      <c r="M44" s="8"/>
      <c r="N44" s="8"/>
      <c r="O44" s="59"/>
      <c r="P44" s="60"/>
      <c r="Q44" s="59"/>
      <c r="R44" s="59"/>
      <c r="S44" s="59"/>
      <c r="T44" s="59"/>
      <c r="U44" s="59"/>
      <c r="V44" s="59"/>
      <c r="W44" s="59">
        <v>4626.3519999999999</v>
      </c>
      <c r="X44" s="59">
        <v>385.52933333333334</v>
      </c>
      <c r="Y44" s="59">
        <v>4530.9520000000002</v>
      </c>
      <c r="Z44" s="59">
        <v>377.57933333333335</v>
      </c>
      <c r="AA44" s="59">
        <v>4304.3519999999999</v>
      </c>
      <c r="AB44" s="59">
        <v>358.69599999999997</v>
      </c>
      <c r="AC44" s="56"/>
      <c r="AD44" s="56"/>
      <c r="AE44" s="56"/>
      <c r="AF44" s="56"/>
      <c r="AG44" s="62">
        <v>42370</v>
      </c>
      <c r="AH44" s="63" t="s">
        <v>10</v>
      </c>
      <c r="AI44" s="56"/>
      <c r="AJ44" s="56"/>
      <c r="AK44" s="56"/>
      <c r="AL44" s="56"/>
      <c r="AM44" s="56"/>
      <c r="AN44" s="65" t="str">
        <f t="shared" si="18"/>
        <v>X</v>
      </c>
      <c r="AO44" s="66">
        <f t="shared" si="19"/>
        <v>42614</v>
      </c>
      <c r="AP44" s="67">
        <f t="shared" si="17"/>
        <v>42643</v>
      </c>
      <c r="AQ44" s="68">
        <f t="shared" si="21"/>
        <v>0</v>
      </c>
      <c r="AR44" s="68" t="str">
        <f t="shared" si="21"/>
        <v>X</v>
      </c>
      <c r="AS44" s="68">
        <f t="shared" si="21"/>
        <v>0</v>
      </c>
      <c r="AT44" s="68">
        <f t="shared" si="21"/>
        <v>0</v>
      </c>
      <c r="AU44" s="68">
        <f t="shared" si="21"/>
        <v>0</v>
      </c>
      <c r="AV44" s="68">
        <f t="shared" si="21"/>
        <v>0</v>
      </c>
      <c r="AW44" s="68">
        <f t="shared" si="21"/>
        <v>0</v>
      </c>
      <c r="AX44" s="68">
        <f t="shared" si="21"/>
        <v>0</v>
      </c>
      <c r="AY44" s="68">
        <f t="shared" si="21"/>
        <v>0</v>
      </c>
      <c r="AZ44" s="68">
        <f t="shared" si="21"/>
        <v>0</v>
      </c>
      <c r="BA44" s="68">
        <f t="shared" si="21"/>
        <v>0</v>
      </c>
      <c r="BB44" s="68">
        <f t="shared" si="21"/>
        <v>0</v>
      </c>
      <c r="BC44" s="69">
        <f t="shared" si="16"/>
        <v>0</v>
      </c>
      <c r="BD44" s="69">
        <f t="shared" si="16"/>
        <v>358.69599999999997</v>
      </c>
      <c r="BE44" s="69">
        <f t="shared" si="16"/>
        <v>358.69599999999997</v>
      </c>
      <c r="BF44" s="69">
        <f t="shared" si="16"/>
        <v>358.69599999999997</v>
      </c>
      <c r="BG44" s="69">
        <f t="shared" si="16"/>
        <v>358.69599999999997</v>
      </c>
      <c r="BH44" s="69">
        <f t="shared" si="16"/>
        <v>358.69599999999997</v>
      </c>
      <c r="BI44" s="69">
        <f t="shared" si="16"/>
        <v>358.69599999999997</v>
      </c>
      <c r="BJ44" s="69">
        <f t="shared" si="16"/>
        <v>358.69599999999997</v>
      </c>
      <c r="BK44" s="69">
        <f t="shared" si="16"/>
        <v>358.69599999999997</v>
      </c>
      <c r="BL44" s="69">
        <f t="shared" si="16"/>
        <v>0</v>
      </c>
      <c r="BM44" s="69">
        <f t="shared" si="16"/>
        <v>0</v>
      </c>
      <c r="BN44" s="69">
        <f t="shared" si="16"/>
        <v>0</v>
      </c>
      <c r="BO44" s="70"/>
      <c r="BP44" s="71">
        <f t="array" ref="BP44">IF($B44=$B45,0,SUMPRODUCT(($B$5:$B$9041=$B44)*($BC$5:$BN$9041)))</f>
        <v>0</v>
      </c>
      <c r="BQ44" s="71">
        <f t="shared" si="11"/>
        <v>358.69599999999997</v>
      </c>
      <c r="BR44" s="71">
        <f t="shared" si="12"/>
        <v>358.69599999999997</v>
      </c>
    </row>
    <row r="45" spans="1:130" s="72" customFormat="1" x14ac:dyDescent="0.25">
      <c r="A45" s="56">
        <v>6</v>
      </c>
      <c r="B45" s="56">
        <v>142</v>
      </c>
      <c r="C45" s="56" t="s">
        <v>32</v>
      </c>
      <c r="D45" s="56" t="s">
        <v>78</v>
      </c>
      <c r="E45" s="57">
        <v>0.2</v>
      </c>
      <c r="F45" s="56"/>
      <c r="G45" s="56"/>
      <c r="H45" s="73"/>
      <c r="I45" s="58"/>
      <c r="J45" s="58">
        <v>42619</v>
      </c>
      <c r="K45" s="58"/>
      <c r="L45" s="8"/>
      <c r="M45" s="8"/>
      <c r="N45" s="8"/>
      <c r="O45" s="59"/>
      <c r="P45" s="60"/>
      <c r="Q45" s="59"/>
      <c r="R45" s="59"/>
      <c r="S45" s="59"/>
      <c r="T45" s="59"/>
      <c r="U45" s="59"/>
      <c r="V45" s="59"/>
      <c r="W45" s="59">
        <v>5034.0720000000001</v>
      </c>
      <c r="X45" s="59">
        <v>419.50600000000003</v>
      </c>
      <c r="Y45" s="59">
        <v>4938.6720000000005</v>
      </c>
      <c r="Z45" s="59">
        <v>411.55600000000004</v>
      </c>
      <c r="AA45" s="59">
        <v>4712.0720000000001</v>
      </c>
      <c r="AB45" s="59">
        <v>392.67266666666666</v>
      </c>
      <c r="AC45" s="56"/>
      <c r="AD45" s="56"/>
      <c r="AE45" s="56"/>
      <c r="AF45" s="56"/>
      <c r="AG45" s="62">
        <v>42370</v>
      </c>
      <c r="AH45" s="63" t="s">
        <v>10</v>
      </c>
      <c r="AI45" s="56"/>
      <c r="AJ45" s="56"/>
      <c r="AK45" s="56"/>
      <c r="AL45" s="56"/>
      <c r="AM45" s="56"/>
      <c r="AN45" s="65" t="str">
        <f t="shared" si="18"/>
        <v>X</v>
      </c>
      <c r="AO45" s="66">
        <f t="shared" si="19"/>
        <v>42614</v>
      </c>
      <c r="AP45" s="67">
        <f t="shared" si="17"/>
        <v>73050</v>
      </c>
      <c r="AQ45" s="68">
        <f t="shared" si="21"/>
        <v>0</v>
      </c>
      <c r="AR45" s="68">
        <f t="shared" si="21"/>
        <v>0</v>
      </c>
      <c r="AS45" s="68">
        <f t="shared" si="21"/>
        <v>0</v>
      </c>
      <c r="AT45" s="68">
        <f t="shared" si="21"/>
        <v>0</v>
      </c>
      <c r="AU45" s="68">
        <f t="shared" si="21"/>
        <v>0</v>
      </c>
      <c r="AV45" s="68">
        <f t="shared" si="21"/>
        <v>0</v>
      </c>
      <c r="AW45" s="68">
        <f t="shared" si="21"/>
        <v>0</v>
      </c>
      <c r="AX45" s="68">
        <f t="shared" si="21"/>
        <v>0</v>
      </c>
      <c r="AY45" s="68">
        <f t="shared" si="21"/>
        <v>0</v>
      </c>
      <c r="AZ45" s="68" t="str">
        <f t="shared" si="21"/>
        <v>X</v>
      </c>
      <c r="BA45" s="68">
        <f t="shared" si="21"/>
        <v>0</v>
      </c>
      <c r="BB45" s="68">
        <f t="shared" si="21"/>
        <v>0</v>
      </c>
      <c r="BC45" s="69">
        <f t="shared" si="16"/>
        <v>0</v>
      </c>
      <c r="BD45" s="69">
        <f t="shared" si="16"/>
        <v>0</v>
      </c>
      <c r="BE45" s="69">
        <f t="shared" si="16"/>
        <v>0</v>
      </c>
      <c r="BF45" s="69">
        <f t="shared" si="16"/>
        <v>0</v>
      </c>
      <c r="BG45" s="69">
        <f t="shared" si="16"/>
        <v>0</v>
      </c>
      <c r="BH45" s="69">
        <f t="shared" si="16"/>
        <v>0</v>
      </c>
      <c r="BI45" s="69">
        <f t="shared" si="16"/>
        <v>0</v>
      </c>
      <c r="BJ45" s="69">
        <f t="shared" si="16"/>
        <v>0</v>
      </c>
      <c r="BK45" s="69">
        <f t="shared" si="16"/>
        <v>0</v>
      </c>
      <c r="BL45" s="69">
        <f t="shared" si="16"/>
        <v>392.67266666666666</v>
      </c>
      <c r="BM45" s="69">
        <f t="shared" si="16"/>
        <v>392.67266666666666</v>
      </c>
      <c r="BN45" s="69">
        <f t="shared" si="16"/>
        <v>392.67266666666666</v>
      </c>
      <c r="BO45" s="70"/>
      <c r="BP45" s="71">
        <f t="array" ref="BP45">IF($B45=$B46,0,SUMPRODUCT(($B$5:$B$9041=$B45)*($BC$5:$BN$9041)))</f>
        <v>4047.5860000000002</v>
      </c>
      <c r="BQ45" s="71">
        <f t="shared" si="11"/>
        <v>392.67266666666666</v>
      </c>
      <c r="BR45" s="71">
        <f t="shared" si="12"/>
        <v>392.67266666666666</v>
      </c>
      <c r="CG45" s="76"/>
      <c r="CH45" s="76"/>
      <c r="CI45" s="76"/>
      <c r="CJ45" s="76"/>
      <c r="CK45" s="76"/>
      <c r="CL45" s="76"/>
      <c r="CM45" s="76"/>
      <c r="CN45" s="76"/>
      <c r="CO45" s="76"/>
      <c r="CP45" s="76"/>
      <c r="CQ45" s="76"/>
      <c r="CR45" s="76"/>
      <c r="CS45" s="76"/>
      <c r="CT45" s="76"/>
      <c r="CU45" s="76"/>
      <c r="CV45" s="76"/>
      <c r="CW45" s="76"/>
      <c r="CX45" s="76"/>
      <c r="CY45" s="76"/>
      <c r="CZ45" s="76"/>
      <c r="DA45" s="76"/>
      <c r="DB45" s="76"/>
      <c r="DC45" s="76"/>
      <c r="DD45" s="76"/>
      <c r="DE45" s="76"/>
      <c r="DF45" s="76"/>
      <c r="DG45" s="76"/>
      <c r="DH45" s="76"/>
      <c r="DI45" s="76"/>
      <c r="DJ45" s="76"/>
      <c r="DK45" s="76"/>
      <c r="DL45" s="76"/>
      <c r="DM45" s="76"/>
      <c r="DN45" s="76"/>
      <c r="DO45" s="76"/>
      <c r="DP45" s="76"/>
      <c r="DQ45" s="76"/>
      <c r="DR45" s="76"/>
      <c r="DS45" s="76"/>
      <c r="DT45" s="76"/>
      <c r="DU45" s="76"/>
      <c r="DV45" s="76"/>
      <c r="DW45" s="76"/>
      <c r="DX45" s="76"/>
      <c r="DY45" s="76"/>
      <c r="DZ45" s="76"/>
    </row>
    <row r="46" spans="1:130" s="72" customFormat="1" x14ac:dyDescent="0.25">
      <c r="A46" s="56"/>
      <c r="B46" s="56">
        <v>251</v>
      </c>
      <c r="C46" s="56" t="s">
        <v>26</v>
      </c>
      <c r="D46" s="56" t="s">
        <v>79</v>
      </c>
      <c r="E46" s="57">
        <v>0.13</v>
      </c>
      <c r="F46" s="56"/>
      <c r="G46" s="56"/>
      <c r="H46" s="56"/>
      <c r="I46" s="58"/>
      <c r="J46" s="58">
        <v>41241</v>
      </c>
      <c r="K46" s="58">
        <v>41359</v>
      </c>
      <c r="L46" s="8"/>
      <c r="M46" s="8"/>
      <c r="N46" s="8"/>
      <c r="O46" s="59"/>
      <c r="P46" s="60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>
        <v>1946.425</v>
      </c>
      <c r="AB46" s="59">
        <v>162.20208333333332</v>
      </c>
      <c r="AC46" s="56"/>
      <c r="AD46" s="77"/>
      <c r="AE46" s="58"/>
      <c r="AF46" s="56"/>
      <c r="AG46" s="62" t="s">
        <v>94</v>
      </c>
      <c r="AH46" s="63">
        <v>0</v>
      </c>
      <c r="AI46" s="56"/>
      <c r="AJ46" s="56"/>
      <c r="AK46" s="56"/>
      <c r="AL46" s="56"/>
      <c r="AM46" s="56"/>
      <c r="AN46" s="65">
        <f t="shared" si="18"/>
        <v>0</v>
      </c>
      <c r="AO46" s="66">
        <f t="shared" si="19"/>
        <v>41334</v>
      </c>
      <c r="AP46" s="67">
        <f t="shared" si="17"/>
        <v>41364</v>
      </c>
      <c r="AQ46" s="68">
        <f t="shared" si="21"/>
        <v>0</v>
      </c>
      <c r="AR46" s="68">
        <f t="shared" si="21"/>
        <v>0</v>
      </c>
      <c r="AS46" s="68">
        <f t="shared" si="21"/>
        <v>0</v>
      </c>
      <c r="AT46" s="68">
        <f t="shared" si="21"/>
        <v>0</v>
      </c>
      <c r="AU46" s="68">
        <f t="shared" si="21"/>
        <v>0</v>
      </c>
      <c r="AV46" s="68">
        <f t="shared" si="21"/>
        <v>0</v>
      </c>
      <c r="AW46" s="68">
        <f t="shared" si="21"/>
        <v>0</v>
      </c>
      <c r="AX46" s="68">
        <f t="shared" si="21"/>
        <v>0</v>
      </c>
      <c r="AY46" s="68">
        <f t="shared" si="21"/>
        <v>0</v>
      </c>
      <c r="AZ46" s="68">
        <f t="shared" si="21"/>
        <v>0</v>
      </c>
      <c r="BA46" s="68">
        <f t="shared" si="21"/>
        <v>0</v>
      </c>
      <c r="BB46" s="68">
        <f t="shared" si="21"/>
        <v>0</v>
      </c>
      <c r="BC46" s="69">
        <f t="shared" si="16"/>
        <v>0</v>
      </c>
      <c r="BD46" s="69">
        <f t="shared" si="16"/>
        <v>0</v>
      </c>
      <c r="BE46" s="69">
        <f t="shared" si="16"/>
        <v>0</v>
      </c>
      <c r="BF46" s="69">
        <f t="shared" si="16"/>
        <v>0</v>
      </c>
      <c r="BG46" s="69">
        <f t="shared" si="16"/>
        <v>0</v>
      </c>
      <c r="BH46" s="69">
        <f t="shared" si="16"/>
        <v>0</v>
      </c>
      <c r="BI46" s="69">
        <f t="shared" si="16"/>
        <v>0</v>
      </c>
      <c r="BJ46" s="69">
        <f t="shared" si="16"/>
        <v>0</v>
      </c>
      <c r="BK46" s="69">
        <f t="shared" si="16"/>
        <v>0</v>
      </c>
      <c r="BL46" s="69">
        <f t="shared" si="16"/>
        <v>0</v>
      </c>
      <c r="BM46" s="69">
        <f t="shared" si="16"/>
        <v>0</v>
      </c>
      <c r="BN46" s="69">
        <f t="shared" si="16"/>
        <v>0</v>
      </c>
      <c r="BO46" s="70"/>
      <c r="BP46" s="71">
        <f t="array" ref="BP46">IF($B46=$B47,0,SUMPRODUCT(($B$5:$B$9041=$B46)*($BC$5:$BN$9041)))</f>
        <v>0</v>
      </c>
      <c r="BQ46" s="71">
        <f t="shared" si="11"/>
        <v>0</v>
      </c>
      <c r="BR46" s="71">
        <f t="shared" si="12"/>
        <v>0</v>
      </c>
      <c r="CG46" s="76"/>
      <c r="CH46" s="76"/>
      <c r="CI46" s="76"/>
      <c r="CJ46" s="76"/>
      <c r="CK46" s="76"/>
      <c r="CL46" s="76"/>
      <c r="CM46" s="76"/>
      <c r="CN46" s="76"/>
      <c r="CO46" s="76"/>
      <c r="CP46" s="76"/>
      <c r="CQ46" s="76"/>
      <c r="CR46" s="76"/>
      <c r="CS46" s="76"/>
      <c r="CT46" s="76"/>
      <c r="CU46" s="76"/>
      <c r="CV46" s="76"/>
      <c r="CW46" s="76"/>
      <c r="CX46" s="76"/>
      <c r="CY46" s="76"/>
      <c r="CZ46" s="76"/>
      <c r="DA46" s="76"/>
      <c r="DB46" s="76"/>
      <c r="DC46" s="76"/>
      <c r="DD46" s="76"/>
      <c r="DE46" s="76"/>
      <c r="DF46" s="76"/>
      <c r="DG46" s="76"/>
      <c r="DH46" s="76"/>
      <c r="DI46" s="76"/>
      <c r="DJ46" s="76"/>
      <c r="DK46" s="76"/>
      <c r="DL46" s="76"/>
      <c r="DM46" s="76"/>
      <c r="DN46" s="76"/>
      <c r="DO46" s="76"/>
      <c r="DP46" s="76"/>
      <c r="DQ46" s="76"/>
      <c r="DR46" s="76"/>
      <c r="DS46" s="76"/>
      <c r="DT46" s="76"/>
      <c r="DU46" s="76"/>
      <c r="DV46" s="76"/>
      <c r="DW46" s="76"/>
      <c r="DX46" s="76"/>
      <c r="DY46" s="76"/>
      <c r="DZ46" s="76"/>
    </row>
    <row r="47" spans="1:130" s="72" customFormat="1" x14ac:dyDescent="0.25">
      <c r="A47" s="56"/>
      <c r="B47" s="56">
        <v>251</v>
      </c>
      <c r="C47" s="56" t="s">
        <v>27</v>
      </c>
      <c r="D47" s="56" t="s">
        <v>80</v>
      </c>
      <c r="E47" s="57">
        <v>0.13</v>
      </c>
      <c r="F47" s="56"/>
      <c r="G47" s="56"/>
      <c r="H47" s="56"/>
      <c r="I47" s="58"/>
      <c r="J47" s="58">
        <v>41359</v>
      </c>
      <c r="K47" s="58">
        <v>41562</v>
      </c>
      <c r="L47" s="8"/>
      <c r="M47" s="8"/>
      <c r="N47" s="8"/>
      <c r="O47" s="59"/>
      <c r="P47" s="56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>
        <v>1945.385</v>
      </c>
      <c r="AB47" s="59">
        <v>162.11541666666668</v>
      </c>
      <c r="AC47" s="56"/>
      <c r="AD47" s="77"/>
      <c r="AE47" s="58"/>
      <c r="AF47" s="56"/>
      <c r="AG47" s="62">
        <v>41275</v>
      </c>
      <c r="AH47" s="63">
        <v>0</v>
      </c>
      <c r="AI47" s="56"/>
      <c r="AJ47" s="56"/>
      <c r="AK47" s="56"/>
      <c r="AL47" s="56"/>
      <c r="AM47" s="56"/>
      <c r="AN47" s="65">
        <f t="shared" si="18"/>
        <v>0</v>
      </c>
      <c r="AO47" s="66">
        <f t="shared" si="19"/>
        <v>41548</v>
      </c>
      <c r="AP47" s="67">
        <f t="shared" si="17"/>
        <v>41578</v>
      </c>
      <c r="AQ47" s="68">
        <f t="shared" si="21"/>
        <v>0</v>
      </c>
      <c r="AR47" s="68">
        <f t="shared" si="21"/>
        <v>0</v>
      </c>
      <c r="AS47" s="68">
        <f t="shared" si="21"/>
        <v>0</v>
      </c>
      <c r="AT47" s="68">
        <f t="shared" si="21"/>
        <v>0</v>
      </c>
      <c r="AU47" s="68">
        <f t="shared" si="21"/>
        <v>0</v>
      </c>
      <c r="AV47" s="68">
        <f t="shared" si="21"/>
        <v>0</v>
      </c>
      <c r="AW47" s="68">
        <f t="shared" si="21"/>
        <v>0</v>
      </c>
      <c r="AX47" s="68">
        <f t="shared" si="21"/>
        <v>0</v>
      </c>
      <c r="AY47" s="68">
        <f t="shared" si="21"/>
        <v>0</v>
      </c>
      <c r="AZ47" s="68">
        <f t="shared" si="21"/>
        <v>0</v>
      </c>
      <c r="BA47" s="68">
        <f t="shared" si="21"/>
        <v>0</v>
      </c>
      <c r="BB47" s="68">
        <f t="shared" si="21"/>
        <v>0</v>
      </c>
      <c r="BC47" s="69">
        <f t="shared" ref="BC47:BN54" si="22">IF(MONTH($J47)=MONTH(BC$4),0,IF(AND($J47&lt;=EOMONTH(BC$4,0),$AP47&gt;=BC$4),$AB47,0))</f>
        <v>0</v>
      </c>
      <c r="BD47" s="69">
        <f t="shared" si="22"/>
        <v>0</v>
      </c>
      <c r="BE47" s="69">
        <f t="shared" si="22"/>
        <v>0</v>
      </c>
      <c r="BF47" s="69">
        <f t="shared" si="22"/>
        <v>0</v>
      </c>
      <c r="BG47" s="69">
        <f t="shared" si="22"/>
        <v>0</v>
      </c>
      <c r="BH47" s="69">
        <f t="shared" si="22"/>
        <v>0</v>
      </c>
      <c r="BI47" s="69">
        <f t="shared" si="22"/>
        <v>0</v>
      </c>
      <c r="BJ47" s="69">
        <f t="shared" si="22"/>
        <v>0</v>
      </c>
      <c r="BK47" s="69">
        <f t="shared" si="22"/>
        <v>0</v>
      </c>
      <c r="BL47" s="69">
        <f t="shared" si="22"/>
        <v>0</v>
      </c>
      <c r="BM47" s="69">
        <f t="shared" si="22"/>
        <v>0</v>
      </c>
      <c r="BN47" s="69">
        <f t="shared" si="22"/>
        <v>0</v>
      </c>
      <c r="BO47" s="70"/>
      <c r="BP47" s="71">
        <f t="array" ref="BP47">IF($B47=$B48,0,SUMPRODUCT(($B$5:$B$9041=$B47)*($BC$5:$BN$9041)))</f>
        <v>0</v>
      </c>
      <c r="BQ47" s="71">
        <f t="shared" si="11"/>
        <v>0</v>
      </c>
      <c r="BR47" s="71">
        <f t="shared" si="12"/>
        <v>0</v>
      </c>
      <c r="CG47" s="76"/>
      <c r="CH47" s="76"/>
      <c r="CI47" s="76"/>
      <c r="CJ47" s="76"/>
      <c r="CK47" s="76"/>
      <c r="CL47" s="76"/>
      <c r="CM47" s="76"/>
      <c r="CN47" s="76"/>
      <c r="CO47" s="76"/>
      <c r="CP47" s="76"/>
      <c r="CQ47" s="76"/>
      <c r="CR47" s="76"/>
      <c r="CS47" s="76"/>
      <c r="CT47" s="76"/>
      <c r="CU47" s="76"/>
      <c r="CV47" s="76"/>
      <c r="CW47" s="76"/>
      <c r="CX47" s="76"/>
      <c r="CY47" s="76"/>
      <c r="CZ47" s="76"/>
      <c r="DA47" s="76"/>
      <c r="DB47" s="76"/>
      <c r="DC47" s="76"/>
      <c r="DD47" s="76"/>
      <c r="DE47" s="76"/>
      <c r="DF47" s="76"/>
      <c r="DG47" s="76"/>
      <c r="DH47" s="76"/>
      <c r="DI47" s="76"/>
      <c r="DJ47" s="76"/>
      <c r="DK47" s="76"/>
      <c r="DL47" s="76"/>
      <c r="DM47" s="76"/>
      <c r="DN47" s="76"/>
      <c r="DO47" s="76"/>
      <c r="DP47" s="76"/>
      <c r="DQ47" s="76"/>
      <c r="DR47" s="76"/>
      <c r="DS47" s="76"/>
      <c r="DT47" s="76"/>
      <c r="DU47" s="76"/>
      <c r="DV47" s="76"/>
      <c r="DW47" s="76"/>
      <c r="DX47" s="76"/>
      <c r="DY47" s="76"/>
      <c r="DZ47" s="76"/>
    </row>
    <row r="48" spans="1:130" s="76" customFormat="1" x14ac:dyDescent="0.25">
      <c r="A48" s="56"/>
      <c r="B48" s="56">
        <v>251</v>
      </c>
      <c r="C48" s="56" t="s">
        <v>28</v>
      </c>
      <c r="D48" s="56" t="s">
        <v>81</v>
      </c>
      <c r="E48" s="57">
        <v>0.13</v>
      </c>
      <c r="F48" s="56"/>
      <c r="G48" s="56"/>
      <c r="H48" s="56"/>
      <c r="I48" s="58"/>
      <c r="J48" s="58">
        <v>41562</v>
      </c>
      <c r="K48" s="58">
        <v>41710</v>
      </c>
      <c r="L48" s="8"/>
      <c r="M48" s="8"/>
      <c r="N48" s="8"/>
      <c r="O48" s="59"/>
      <c r="P48" s="56"/>
      <c r="Q48" s="59"/>
      <c r="R48" s="59"/>
      <c r="S48" s="59"/>
      <c r="T48" s="59"/>
      <c r="U48" s="59"/>
      <c r="V48" s="59"/>
      <c r="W48" s="59">
        <v>2353.9490000000005</v>
      </c>
      <c r="X48" s="59">
        <v>196.1624166666667</v>
      </c>
      <c r="Y48" s="59"/>
      <c r="Z48" s="59"/>
      <c r="AA48" s="59">
        <v>2144.6490000000003</v>
      </c>
      <c r="AB48" s="59">
        <v>178.72075000000004</v>
      </c>
      <c r="AC48" s="56"/>
      <c r="AD48" s="77"/>
      <c r="AE48" s="58"/>
      <c r="AF48" s="56"/>
      <c r="AG48" s="62">
        <v>41275</v>
      </c>
      <c r="AH48" s="63">
        <v>0</v>
      </c>
      <c r="AI48" s="56"/>
      <c r="AJ48" s="56"/>
      <c r="AK48" s="56"/>
      <c r="AL48" s="56"/>
      <c r="AM48" s="56"/>
      <c r="AN48" s="65">
        <f t="shared" si="18"/>
        <v>0</v>
      </c>
      <c r="AO48" s="66">
        <f t="shared" si="19"/>
        <v>41699</v>
      </c>
      <c r="AP48" s="67">
        <f t="shared" si="17"/>
        <v>41729</v>
      </c>
      <c r="AQ48" s="68">
        <f t="shared" si="21"/>
        <v>0</v>
      </c>
      <c r="AR48" s="68">
        <f t="shared" si="21"/>
        <v>0</v>
      </c>
      <c r="AS48" s="68">
        <f t="shared" si="21"/>
        <v>0</v>
      </c>
      <c r="AT48" s="68">
        <f t="shared" si="21"/>
        <v>0</v>
      </c>
      <c r="AU48" s="68">
        <f t="shared" si="21"/>
        <v>0</v>
      </c>
      <c r="AV48" s="68">
        <f t="shared" si="21"/>
        <v>0</v>
      </c>
      <c r="AW48" s="68">
        <f t="shared" si="21"/>
        <v>0</v>
      </c>
      <c r="AX48" s="68">
        <f t="shared" si="21"/>
        <v>0</v>
      </c>
      <c r="AY48" s="68">
        <f t="shared" si="21"/>
        <v>0</v>
      </c>
      <c r="AZ48" s="68">
        <f t="shared" si="21"/>
        <v>0</v>
      </c>
      <c r="BA48" s="68">
        <f t="shared" si="21"/>
        <v>0</v>
      </c>
      <c r="BB48" s="68">
        <f t="shared" si="21"/>
        <v>0</v>
      </c>
      <c r="BC48" s="69">
        <f t="shared" si="22"/>
        <v>0</v>
      </c>
      <c r="BD48" s="69">
        <f t="shared" si="22"/>
        <v>0</v>
      </c>
      <c r="BE48" s="69">
        <f t="shared" si="22"/>
        <v>0</v>
      </c>
      <c r="BF48" s="69">
        <f t="shared" si="22"/>
        <v>0</v>
      </c>
      <c r="BG48" s="69">
        <f t="shared" si="22"/>
        <v>0</v>
      </c>
      <c r="BH48" s="69">
        <f t="shared" si="22"/>
        <v>0</v>
      </c>
      <c r="BI48" s="69">
        <f t="shared" si="22"/>
        <v>0</v>
      </c>
      <c r="BJ48" s="69">
        <f t="shared" si="22"/>
        <v>0</v>
      </c>
      <c r="BK48" s="69">
        <f t="shared" si="22"/>
        <v>0</v>
      </c>
      <c r="BL48" s="69">
        <f t="shared" si="22"/>
        <v>0</v>
      </c>
      <c r="BM48" s="69">
        <f t="shared" si="22"/>
        <v>0</v>
      </c>
      <c r="BN48" s="69">
        <f t="shared" si="22"/>
        <v>0</v>
      </c>
      <c r="BO48" s="70"/>
      <c r="BP48" s="71">
        <f t="array" ref="BP48">IF($B48=$B49,0,SUMPRODUCT(($B$5:$B$9041=$B48)*($BC$5:$BN$9041)))</f>
        <v>0</v>
      </c>
      <c r="BQ48" s="71">
        <f t="shared" si="11"/>
        <v>0</v>
      </c>
      <c r="BR48" s="71">
        <f t="shared" si="12"/>
        <v>0</v>
      </c>
      <c r="BS48" s="72"/>
      <c r="BT48" s="72"/>
      <c r="BU48" s="72"/>
      <c r="BV48" s="72"/>
      <c r="BW48" s="72"/>
      <c r="BX48" s="72"/>
      <c r="BY48" s="72"/>
      <c r="BZ48" s="72"/>
      <c r="CA48" s="72"/>
      <c r="CB48" s="72"/>
      <c r="CC48" s="72"/>
      <c r="CD48" s="72"/>
      <c r="CE48" s="72"/>
      <c r="CF48" s="72"/>
    </row>
    <row r="49" spans="1:130" s="76" customFormat="1" x14ac:dyDescent="0.25">
      <c r="A49" s="56"/>
      <c r="B49" s="56">
        <v>251</v>
      </c>
      <c r="C49" s="56" t="s">
        <v>29</v>
      </c>
      <c r="D49" s="56" t="s">
        <v>82</v>
      </c>
      <c r="E49" s="57">
        <v>0.2</v>
      </c>
      <c r="F49" s="56"/>
      <c r="G49" s="56"/>
      <c r="H49" s="56"/>
      <c r="I49" s="58"/>
      <c r="J49" s="58">
        <v>41710</v>
      </c>
      <c r="K49" s="58">
        <v>41845</v>
      </c>
      <c r="L49" s="8"/>
      <c r="M49" s="8"/>
      <c r="N49" s="8"/>
      <c r="O49" s="59"/>
      <c r="P49" s="56"/>
      <c r="Q49" s="59"/>
      <c r="R49" s="59"/>
      <c r="S49" s="59"/>
      <c r="T49" s="59"/>
      <c r="U49" s="59"/>
      <c r="V49" s="59"/>
      <c r="W49" s="59">
        <v>4160.0199999999995</v>
      </c>
      <c r="X49" s="59">
        <v>346.66833333333329</v>
      </c>
      <c r="Y49" s="59"/>
      <c r="Z49" s="59"/>
      <c r="AA49" s="59">
        <v>3838.02</v>
      </c>
      <c r="AB49" s="59">
        <v>319.83499999999998</v>
      </c>
      <c r="AC49" s="56"/>
      <c r="AD49" s="77"/>
      <c r="AE49" s="58"/>
      <c r="AF49" s="56"/>
      <c r="AG49" s="62">
        <v>41640</v>
      </c>
      <c r="AH49" s="63" t="s">
        <v>8</v>
      </c>
      <c r="AI49" s="56"/>
      <c r="AJ49" s="56"/>
      <c r="AK49" s="56"/>
      <c r="AL49" s="56"/>
      <c r="AM49" s="56"/>
      <c r="AN49" s="65">
        <f t="shared" si="18"/>
        <v>0</v>
      </c>
      <c r="AO49" s="66">
        <f t="shared" si="19"/>
        <v>41821</v>
      </c>
      <c r="AP49" s="67">
        <f t="shared" si="17"/>
        <v>41851</v>
      </c>
      <c r="AQ49" s="68">
        <f t="shared" si="21"/>
        <v>0</v>
      </c>
      <c r="AR49" s="68">
        <f t="shared" si="21"/>
        <v>0</v>
      </c>
      <c r="AS49" s="68">
        <f t="shared" si="21"/>
        <v>0</v>
      </c>
      <c r="AT49" s="68">
        <f t="shared" si="21"/>
        <v>0</v>
      </c>
      <c r="AU49" s="68">
        <f t="shared" si="21"/>
        <v>0</v>
      </c>
      <c r="AV49" s="68">
        <f t="shared" si="21"/>
        <v>0</v>
      </c>
      <c r="AW49" s="68">
        <f t="shared" si="21"/>
        <v>0</v>
      </c>
      <c r="AX49" s="68">
        <f t="shared" si="21"/>
        <v>0</v>
      </c>
      <c r="AY49" s="68">
        <f t="shared" si="21"/>
        <v>0</v>
      </c>
      <c r="AZ49" s="68">
        <f t="shared" si="21"/>
        <v>0</v>
      </c>
      <c r="BA49" s="68">
        <f t="shared" si="21"/>
        <v>0</v>
      </c>
      <c r="BB49" s="68">
        <f t="shared" si="21"/>
        <v>0</v>
      </c>
      <c r="BC49" s="69">
        <f t="shared" si="22"/>
        <v>0</v>
      </c>
      <c r="BD49" s="69">
        <f t="shared" si="22"/>
        <v>0</v>
      </c>
      <c r="BE49" s="69">
        <f t="shared" si="22"/>
        <v>0</v>
      </c>
      <c r="BF49" s="69">
        <f t="shared" si="22"/>
        <v>0</v>
      </c>
      <c r="BG49" s="69">
        <f t="shared" si="22"/>
        <v>0</v>
      </c>
      <c r="BH49" s="69">
        <f t="shared" si="22"/>
        <v>0</v>
      </c>
      <c r="BI49" s="69">
        <f t="shared" si="22"/>
        <v>0</v>
      </c>
      <c r="BJ49" s="69">
        <f t="shared" si="22"/>
        <v>0</v>
      </c>
      <c r="BK49" s="69">
        <f t="shared" si="22"/>
        <v>0</v>
      </c>
      <c r="BL49" s="69">
        <f t="shared" si="22"/>
        <v>0</v>
      </c>
      <c r="BM49" s="69">
        <f t="shared" si="22"/>
        <v>0</v>
      </c>
      <c r="BN49" s="69">
        <f t="shared" si="22"/>
        <v>0</v>
      </c>
      <c r="BO49" s="70"/>
      <c r="BP49" s="71">
        <f t="array" ref="BP49">IF($B49=$B50,0,SUMPRODUCT(($B$5:$B$9041=$B49)*($BC$5:$BN$9041)))</f>
        <v>0</v>
      </c>
      <c r="BQ49" s="71">
        <f t="shared" si="11"/>
        <v>0</v>
      </c>
      <c r="BR49" s="71">
        <f t="shared" si="12"/>
        <v>0</v>
      </c>
      <c r="BS49" s="72"/>
      <c r="BT49" s="72"/>
      <c r="BU49" s="72"/>
      <c r="BV49" s="72"/>
      <c r="BW49" s="72"/>
      <c r="BX49" s="72"/>
      <c r="BY49" s="72"/>
      <c r="BZ49" s="72"/>
      <c r="CA49" s="72"/>
      <c r="CB49" s="72"/>
      <c r="CC49" s="72"/>
      <c r="CD49" s="72"/>
      <c r="CE49" s="72"/>
      <c r="CF49" s="72"/>
    </row>
    <row r="50" spans="1:130" s="76" customFormat="1" x14ac:dyDescent="0.25">
      <c r="A50" s="56"/>
      <c r="B50" s="56">
        <v>251</v>
      </c>
      <c r="C50" s="56" t="s">
        <v>30</v>
      </c>
      <c r="D50" s="56" t="s">
        <v>83</v>
      </c>
      <c r="E50" s="57">
        <v>0.2</v>
      </c>
      <c r="F50" s="56"/>
      <c r="G50" s="56"/>
      <c r="H50" s="56"/>
      <c r="I50" s="58"/>
      <c r="J50" s="58">
        <v>41845</v>
      </c>
      <c r="K50" s="58">
        <v>42048</v>
      </c>
      <c r="L50" s="8"/>
      <c r="M50" s="8"/>
      <c r="N50" s="8"/>
      <c r="O50" s="59"/>
      <c r="P50" s="56"/>
      <c r="Q50" s="59"/>
      <c r="R50" s="59"/>
      <c r="S50" s="59"/>
      <c r="T50" s="59"/>
      <c r="U50" s="59"/>
      <c r="V50" s="59"/>
      <c r="W50" s="59">
        <v>4157.7</v>
      </c>
      <c r="X50" s="59">
        <v>346.47499999999997</v>
      </c>
      <c r="Y50" s="59">
        <v>4062.3</v>
      </c>
      <c r="Z50" s="59">
        <v>338.52500000000003</v>
      </c>
      <c r="AA50" s="59">
        <v>3835.7000000000003</v>
      </c>
      <c r="AB50" s="59">
        <v>319.64166666666671</v>
      </c>
      <c r="AC50" s="56"/>
      <c r="AD50" s="77"/>
      <c r="AE50" s="58"/>
      <c r="AF50" s="56"/>
      <c r="AG50" s="62">
        <v>41640</v>
      </c>
      <c r="AH50" s="63" t="s">
        <v>8</v>
      </c>
      <c r="AI50" s="56"/>
      <c r="AJ50" s="56"/>
      <c r="AK50" s="56"/>
      <c r="AL50" s="56"/>
      <c r="AM50" s="56"/>
      <c r="AN50" s="65">
        <f t="shared" si="18"/>
        <v>0</v>
      </c>
      <c r="AO50" s="66">
        <f t="shared" si="19"/>
        <v>42036</v>
      </c>
      <c r="AP50" s="67">
        <f t="shared" si="17"/>
        <v>42063</v>
      </c>
      <c r="AQ50" s="68">
        <f t="shared" si="21"/>
        <v>0</v>
      </c>
      <c r="AR50" s="68">
        <f t="shared" si="21"/>
        <v>0</v>
      </c>
      <c r="AS50" s="68">
        <f t="shared" si="21"/>
        <v>0</v>
      </c>
      <c r="AT50" s="68">
        <f t="shared" si="21"/>
        <v>0</v>
      </c>
      <c r="AU50" s="68">
        <f t="shared" si="21"/>
        <v>0</v>
      </c>
      <c r="AV50" s="68">
        <f t="shared" si="21"/>
        <v>0</v>
      </c>
      <c r="AW50" s="68">
        <f t="shared" si="21"/>
        <v>0</v>
      </c>
      <c r="AX50" s="68">
        <f t="shared" si="21"/>
        <v>0</v>
      </c>
      <c r="AY50" s="68">
        <f t="shared" si="21"/>
        <v>0</v>
      </c>
      <c r="AZ50" s="68">
        <f t="shared" si="21"/>
        <v>0</v>
      </c>
      <c r="BA50" s="68">
        <f t="shared" si="21"/>
        <v>0</v>
      </c>
      <c r="BB50" s="68">
        <f t="shared" si="21"/>
        <v>0</v>
      </c>
      <c r="BC50" s="69">
        <f t="shared" si="22"/>
        <v>0</v>
      </c>
      <c r="BD50" s="69">
        <f t="shared" si="22"/>
        <v>0</v>
      </c>
      <c r="BE50" s="69">
        <f t="shared" si="22"/>
        <v>0</v>
      </c>
      <c r="BF50" s="69">
        <f t="shared" si="22"/>
        <v>0</v>
      </c>
      <c r="BG50" s="69">
        <f t="shared" si="22"/>
        <v>0</v>
      </c>
      <c r="BH50" s="69">
        <f t="shared" si="22"/>
        <v>0</v>
      </c>
      <c r="BI50" s="69">
        <f t="shared" si="22"/>
        <v>0</v>
      </c>
      <c r="BJ50" s="69">
        <f t="shared" si="22"/>
        <v>0</v>
      </c>
      <c r="BK50" s="69">
        <f t="shared" si="22"/>
        <v>0</v>
      </c>
      <c r="BL50" s="69">
        <f t="shared" si="22"/>
        <v>0</v>
      </c>
      <c r="BM50" s="69">
        <f t="shared" si="22"/>
        <v>0</v>
      </c>
      <c r="BN50" s="69">
        <f t="shared" si="22"/>
        <v>0</v>
      </c>
      <c r="BO50" s="70"/>
      <c r="BP50" s="71">
        <f t="array" ref="BP50">IF($B50=$B51,0,SUMPRODUCT(($B$5:$B$9041=$B50)*($BC$5:$BN$9041)))</f>
        <v>0</v>
      </c>
      <c r="BQ50" s="71">
        <f t="shared" si="11"/>
        <v>0</v>
      </c>
      <c r="BR50" s="71">
        <f t="shared" si="12"/>
        <v>0</v>
      </c>
      <c r="BS50" s="72"/>
      <c r="BT50" s="72"/>
      <c r="BU50" s="72"/>
      <c r="BV50" s="72"/>
      <c r="BW50" s="72"/>
      <c r="BX50" s="72"/>
      <c r="BY50" s="72"/>
      <c r="BZ50" s="72"/>
      <c r="CA50" s="72"/>
      <c r="CB50" s="72"/>
      <c r="CC50" s="72"/>
      <c r="CD50" s="72"/>
      <c r="CE50" s="72"/>
      <c r="CF50" s="72"/>
    </row>
    <row r="51" spans="1:130" s="76" customFormat="1" x14ac:dyDescent="0.25">
      <c r="A51" s="56"/>
      <c r="B51" s="56">
        <v>251</v>
      </c>
      <c r="C51" s="56" t="s">
        <v>31</v>
      </c>
      <c r="D51" s="56" t="s">
        <v>84</v>
      </c>
      <c r="E51" s="57">
        <v>0.2</v>
      </c>
      <c r="F51" s="56"/>
      <c r="G51" s="56"/>
      <c r="H51" s="56"/>
      <c r="I51" s="58"/>
      <c r="J51" s="58">
        <v>42048</v>
      </c>
      <c r="K51" s="58">
        <v>42213</v>
      </c>
      <c r="L51" s="8"/>
      <c r="M51" s="8"/>
      <c r="N51" s="8"/>
      <c r="O51" s="59"/>
      <c r="P51" s="56"/>
      <c r="Q51" s="59"/>
      <c r="R51" s="59"/>
      <c r="S51" s="59"/>
      <c r="T51" s="59"/>
      <c r="U51" s="59"/>
      <c r="V51" s="59"/>
      <c r="W51" s="59">
        <v>3616.8199999999997</v>
      </c>
      <c r="X51" s="59">
        <v>301.40166666666664</v>
      </c>
      <c r="Y51" s="59">
        <v>3521.42</v>
      </c>
      <c r="Z51" s="59">
        <v>293.45166666666665</v>
      </c>
      <c r="AA51" s="59">
        <v>3294.8199999999997</v>
      </c>
      <c r="AB51" s="59">
        <v>274.56833333333333</v>
      </c>
      <c r="AC51" s="56"/>
      <c r="AD51" s="77"/>
      <c r="AE51" s="58"/>
      <c r="AF51" s="56"/>
      <c r="AG51" s="62">
        <v>42005</v>
      </c>
      <c r="AH51" s="63" t="s">
        <v>9</v>
      </c>
      <c r="AI51" s="56"/>
      <c r="AJ51" s="56"/>
      <c r="AK51" s="56"/>
      <c r="AL51" s="56"/>
      <c r="AM51" s="56"/>
      <c r="AN51" s="65">
        <f t="shared" si="18"/>
        <v>0</v>
      </c>
      <c r="AO51" s="66">
        <f t="shared" si="19"/>
        <v>42186</v>
      </c>
      <c r="AP51" s="67">
        <f t="shared" si="17"/>
        <v>42216</v>
      </c>
      <c r="AQ51" s="68">
        <f t="shared" si="21"/>
        <v>0</v>
      </c>
      <c r="AR51" s="68">
        <f t="shared" si="21"/>
        <v>0</v>
      </c>
      <c r="AS51" s="68">
        <f t="shared" si="21"/>
        <v>0</v>
      </c>
      <c r="AT51" s="68">
        <f t="shared" si="21"/>
        <v>0</v>
      </c>
      <c r="AU51" s="68">
        <f t="shared" si="21"/>
        <v>0</v>
      </c>
      <c r="AV51" s="68">
        <f t="shared" si="21"/>
        <v>0</v>
      </c>
      <c r="AW51" s="68">
        <f t="shared" si="21"/>
        <v>0</v>
      </c>
      <c r="AX51" s="68">
        <f t="shared" si="21"/>
        <v>0</v>
      </c>
      <c r="AY51" s="68">
        <f t="shared" si="21"/>
        <v>0</v>
      </c>
      <c r="AZ51" s="68">
        <f t="shared" si="21"/>
        <v>0</v>
      </c>
      <c r="BA51" s="68">
        <f t="shared" si="21"/>
        <v>0</v>
      </c>
      <c r="BB51" s="68">
        <f t="shared" si="21"/>
        <v>0</v>
      </c>
      <c r="BC51" s="69">
        <f t="shared" si="22"/>
        <v>0</v>
      </c>
      <c r="BD51" s="69">
        <f t="shared" si="22"/>
        <v>0</v>
      </c>
      <c r="BE51" s="69">
        <f t="shared" si="22"/>
        <v>0</v>
      </c>
      <c r="BF51" s="69">
        <f t="shared" si="22"/>
        <v>0</v>
      </c>
      <c r="BG51" s="69">
        <f t="shared" si="22"/>
        <v>0</v>
      </c>
      <c r="BH51" s="69">
        <f t="shared" si="22"/>
        <v>0</v>
      </c>
      <c r="BI51" s="69">
        <f t="shared" si="22"/>
        <v>0</v>
      </c>
      <c r="BJ51" s="69">
        <f t="shared" si="22"/>
        <v>0</v>
      </c>
      <c r="BK51" s="69">
        <f t="shared" si="22"/>
        <v>0</v>
      </c>
      <c r="BL51" s="69">
        <f t="shared" si="22"/>
        <v>0</v>
      </c>
      <c r="BM51" s="69">
        <f t="shared" si="22"/>
        <v>0</v>
      </c>
      <c r="BN51" s="69">
        <f t="shared" si="22"/>
        <v>0</v>
      </c>
      <c r="BO51" s="70"/>
      <c r="BP51" s="71">
        <f t="array" ref="BP51">IF($B51=$B52,0,SUMPRODUCT(($B$5:$B$9041=$B51)*($BC$5:$BN$9041)))</f>
        <v>0</v>
      </c>
      <c r="BQ51" s="71">
        <f t="shared" si="11"/>
        <v>0</v>
      </c>
      <c r="BR51" s="71">
        <f t="shared" si="12"/>
        <v>0</v>
      </c>
      <c r="BS51" s="72"/>
      <c r="BT51" s="72"/>
      <c r="BU51" s="72"/>
      <c r="BV51" s="72"/>
      <c r="BW51" s="72"/>
      <c r="BX51" s="72"/>
      <c r="BY51" s="72"/>
      <c r="BZ51" s="72"/>
      <c r="CA51" s="72"/>
      <c r="CB51" s="72"/>
      <c r="CC51" s="72"/>
      <c r="CD51" s="72"/>
      <c r="CE51" s="72"/>
      <c r="CF51" s="72"/>
    </row>
    <row r="52" spans="1:130" s="76" customFormat="1" x14ac:dyDescent="0.25">
      <c r="A52" s="56"/>
      <c r="B52" s="56">
        <v>251</v>
      </c>
      <c r="C52" s="56" t="s">
        <v>32</v>
      </c>
      <c r="D52" s="56" t="s">
        <v>85</v>
      </c>
      <c r="E52" s="57">
        <v>0.2</v>
      </c>
      <c r="F52" s="56"/>
      <c r="G52" s="56"/>
      <c r="H52" s="56"/>
      <c r="I52" s="58"/>
      <c r="J52" s="58">
        <v>42213</v>
      </c>
      <c r="K52" s="58">
        <v>42353</v>
      </c>
      <c r="L52" s="8"/>
      <c r="M52" s="8"/>
      <c r="N52" s="8"/>
      <c r="O52" s="59"/>
      <c r="P52" s="56"/>
      <c r="Q52" s="59"/>
      <c r="R52" s="59"/>
      <c r="S52" s="59"/>
      <c r="T52" s="59"/>
      <c r="U52" s="59"/>
      <c r="V52" s="59"/>
      <c r="W52" s="59">
        <v>3588.02</v>
      </c>
      <c r="X52" s="59">
        <v>299.00166666666667</v>
      </c>
      <c r="Y52" s="59">
        <v>3492.62</v>
      </c>
      <c r="Z52" s="59">
        <v>291.05166666666668</v>
      </c>
      <c r="AA52" s="59">
        <v>3266.0200000000004</v>
      </c>
      <c r="AB52" s="59">
        <v>272.16833333333335</v>
      </c>
      <c r="AC52" s="56"/>
      <c r="AD52" s="77"/>
      <c r="AE52" s="58"/>
      <c r="AF52" s="56"/>
      <c r="AG52" s="62">
        <v>42005</v>
      </c>
      <c r="AH52" s="63" t="s">
        <v>9</v>
      </c>
      <c r="AI52" s="56"/>
      <c r="AJ52" s="56"/>
      <c r="AK52" s="56"/>
      <c r="AL52" s="56"/>
      <c r="AM52" s="56"/>
      <c r="AN52" s="65">
        <f t="shared" si="18"/>
        <v>0</v>
      </c>
      <c r="AO52" s="66">
        <f t="shared" si="19"/>
        <v>42339</v>
      </c>
      <c r="AP52" s="67">
        <f t="shared" si="17"/>
        <v>42369</v>
      </c>
      <c r="AQ52" s="68">
        <f t="shared" si="21"/>
        <v>0</v>
      </c>
      <c r="AR52" s="68">
        <f t="shared" si="21"/>
        <v>0</v>
      </c>
      <c r="AS52" s="68">
        <f t="shared" si="21"/>
        <v>0</v>
      </c>
      <c r="AT52" s="68">
        <f t="shared" si="21"/>
        <v>0</v>
      </c>
      <c r="AU52" s="68">
        <f t="shared" si="21"/>
        <v>0</v>
      </c>
      <c r="AV52" s="68">
        <f t="shared" si="21"/>
        <v>0</v>
      </c>
      <c r="AW52" s="68">
        <f t="shared" si="21"/>
        <v>0</v>
      </c>
      <c r="AX52" s="68">
        <f t="shared" si="21"/>
        <v>0</v>
      </c>
      <c r="AY52" s="68">
        <f t="shared" si="21"/>
        <v>0</v>
      </c>
      <c r="AZ52" s="68">
        <f t="shared" si="21"/>
        <v>0</v>
      </c>
      <c r="BA52" s="68">
        <f t="shared" si="21"/>
        <v>0</v>
      </c>
      <c r="BB52" s="68">
        <f t="shared" si="21"/>
        <v>0</v>
      </c>
      <c r="BC52" s="69">
        <f t="shared" si="22"/>
        <v>0</v>
      </c>
      <c r="BD52" s="69">
        <f t="shared" si="22"/>
        <v>0</v>
      </c>
      <c r="BE52" s="69">
        <f t="shared" si="22"/>
        <v>0</v>
      </c>
      <c r="BF52" s="69">
        <f t="shared" si="22"/>
        <v>0</v>
      </c>
      <c r="BG52" s="69">
        <f t="shared" si="22"/>
        <v>0</v>
      </c>
      <c r="BH52" s="69">
        <f t="shared" si="22"/>
        <v>0</v>
      </c>
      <c r="BI52" s="69">
        <f t="shared" si="22"/>
        <v>0</v>
      </c>
      <c r="BJ52" s="69">
        <f t="shared" si="22"/>
        <v>0</v>
      </c>
      <c r="BK52" s="69">
        <f t="shared" si="22"/>
        <v>0</v>
      </c>
      <c r="BL52" s="69">
        <f t="shared" si="22"/>
        <v>0</v>
      </c>
      <c r="BM52" s="69">
        <f t="shared" si="22"/>
        <v>0</v>
      </c>
      <c r="BN52" s="69">
        <f t="shared" si="22"/>
        <v>0</v>
      </c>
      <c r="BO52" s="70"/>
      <c r="BP52" s="71">
        <f t="array" ref="BP52">IF($B52=$B53,0,SUMPRODUCT(($B$5:$B$9041=$B52)*($BC$5:$BN$9041)))</f>
        <v>0</v>
      </c>
      <c r="BQ52" s="71">
        <f t="shared" si="11"/>
        <v>0</v>
      </c>
      <c r="BR52" s="71">
        <f t="shared" si="12"/>
        <v>0</v>
      </c>
      <c r="BS52" s="72"/>
      <c r="BT52" s="72"/>
      <c r="BU52" s="72"/>
      <c r="BV52" s="72"/>
      <c r="BW52" s="72"/>
      <c r="BX52" s="72"/>
      <c r="BY52" s="72"/>
      <c r="BZ52" s="72"/>
      <c r="CA52" s="72"/>
      <c r="CB52" s="72"/>
      <c r="CC52" s="72"/>
      <c r="CD52" s="72"/>
      <c r="CE52" s="72"/>
      <c r="CF52" s="72"/>
    </row>
    <row r="53" spans="1:130" s="76" customFormat="1" x14ac:dyDescent="0.25">
      <c r="A53" s="56">
        <v>7</v>
      </c>
      <c r="B53" s="56">
        <v>251</v>
      </c>
      <c r="C53" s="56" t="s">
        <v>33</v>
      </c>
      <c r="D53" s="56" t="s">
        <v>86</v>
      </c>
      <c r="E53" s="57">
        <v>0.2</v>
      </c>
      <c r="F53" s="56"/>
      <c r="G53" s="56"/>
      <c r="H53" s="56"/>
      <c r="I53" s="58"/>
      <c r="J53" s="58">
        <v>42353</v>
      </c>
      <c r="K53" s="58">
        <v>42552</v>
      </c>
      <c r="L53" s="8"/>
      <c r="M53" s="8"/>
      <c r="N53" s="8"/>
      <c r="O53" s="59"/>
      <c r="P53" s="56"/>
      <c r="Q53" s="59"/>
      <c r="R53" s="59"/>
      <c r="S53" s="59"/>
      <c r="T53" s="59"/>
      <c r="U53" s="59"/>
      <c r="V53" s="59"/>
      <c r="W53" s="59">
        <v>3655.1800000000003</v>
      </c>
      <c r="X53" s="59">
        <v>304.59833333333336</v>
      </c>
      <c r="Y53" s="59">
        <v>3559.7800000000007</v>
      </c>
      <c r="Z53" s="59">
        <v>296.64833333333337</v>
      </c>
      <c r="AA53" s="59">
        <v>3333.1800000000003</v>
      </c>
      <c r="AB53" s="59">
        <v>277.76500000000004</v>
      </c>
      <c r="AC53" s="56"/>
      <c r="AD53" s="77"/>
      <c r="AE53" s="58"/>
      <c r="AF53" s="56"/>
      <c r="AG53" s="62">
        <v>42005</v>
      </c>
      <c r="AH53" s="63" t="s">
        <v>9</v>
      </c>
      <c r="AI53" s="56"/>
      <c r="AJ53" s="56"/>
      <c r="AK53" s="56"/>
      <c r="AL53" s="56"/>
      <c r="AM53" s="56"/>
      <c r="AN53" s="65">
        <f t="shared" si="18"/>
        <v>0</v>
      </c>
      <c r="AO53" s="66">
        <f t="shared" si="19"/>
        <v>42552</v>
      </c>
      <c r="AP53" s="67">
        <f t="shared" si="17"/>
        <v>42582</v>
      </c>
      <c r="AQ53" s="68" t="str">
        <f t="shared" ref="AQ53:BB59" si="23">IF(AND(DATE(YEAR(AQ$4),MONTH(AQ$4)-1,1)=DATE(YEAR($J53),MONTH($J53),1)),"X",0)</f>
        <v>X</v>
      </c>
      <c r="AR53" s="68">
        <f t="shared" si="23"/>
        <v>0</v>
      </c>
      <c r="AS53" s="68">
        <f t="shared" si="23"/>
        <v>0</v>
      </c>
      <c r="AT53" s="68">
        <f t="shared" si="23"/>
        <v>0</v>
      </c>
      <c r="AU53" s="68">
        <f t="shared" si="23"/>
        <v>0</v>
      </c>
      <c r="AV53" s="68">
        <f t="shared" si="23"/>
        <v>0</v>
      </c>
      <c r="AW53" s="68">
        <f t="shared" si="23"/>
        <v>0</v>
      </c>
      <c r="AX53" s="68">
        <f t="shared" si="23"/>
        <v>0</v>
      </c>
      <c r="AY53" s="68">
        <f t="shared" si="23"/>
        <v>0</v>
      </c>
      <c r="AZ53" s="68">
        <f t="shared" si="23"/>
        <v>0</v>
      </c>
      <c r="BA53" s="68">
        <f t="shared" si="23"/>
        <v>0</v>
      </c>
      <c r="BB53" s="68">
        <f t="shared" si="23"/>
        <v>0</v>
      </c>
      <c r="BC53" s="69">
        <f t="shared" si="22"/>
        <v>277.76500000000004</v>
      </c>
      <c r="BD53" s="69">
        <f t="shared" si="22"/>
        <v>277.76500000000004</v>
      </c>
      <c r="BE53" s="69">
        <f t="shared" si="22"/>
        <v>277.76500000000004</v>
      </c>
      <c r="BF53" s="69">
        <f t="shared" si="22"/>
        <v>277.76500000000004</v>
      </c>
      <c r="BG53" s="69">
        <f t="shared" si="22"/>
        <v>277.76500000000004</v>
      </c>
      <c r="BH53" s="69">
        <f t="shared" si="22"/>
        <v>277.76500000000004</v>
      </c>
      <c r="BI53" s="69">
        <f t="shared" si="22"/>
        <v>277.76500000000004</v>
      </c>
      <c r="BJ53" s="69">
        <f t="shared" si="22"/>
        <v>0</v>
      </c>
      <c r="BK53" s="69">
        <f t="shared" si="22"/>
        <v>0</v>
      </c>
      <c r="BL53" s="69">
        <f t="shared" si="22"/>
        <v>0</v>
      </c>
      <c r="BM53" s="69">
        <f t="shared" si="22"/>
        <v>0</v>
      </c>
      <c r="BN53" s="69">
        <f t="shared" si="22"/>
        <v>0</v>
      </c>
      <c r="BO53" s="70"/>
      <c r="BP53" s="71">
        <f t="array" ref="BP53">IF($B53=$B54,0,SUMPRODUCT(($B$5:$B$9041=$B53)*($BC$5:$BN$9041)))</f>
        <v>0</v>
      </c>
      <c r="BQ53" s="71">
        <f t="shared" si="11"/>
        <v>277.76500000000004</v>
      </c>
      <c r="BR53" s="71">
        <f t="shared" si="12"/>
        <v>277.76500000000004</v>
      </c>
      <c r="BS53" s="72"/>
      <c r="BT53" s="72"/>
      <c r="BU53" s="72"/>
      <c r="BV53" s="72"/>
      <c r="BW53" s="72"/>
      <c r="BX53" s="72"/>
      <c r="BY53" s="72"/>
      <c r="BZ53" s="72"/>
      <c r="CA53" s="72"/>
      <c r="CB53" s="72"/>
      <c r="CC53" s="72"/>
      <c r="CD53" s="72"/>
      <c r="CE53" s="72"/>
      <c r="CF53" s="72"/>
    </row>
    <row r="54" spans="1:130" s="72" customFormat="1" x14ac:dyDescent="0.25">
      <c r="A54" s="56"/>
      <c r="B54" s="56">
        <v>251</v>
      </c>
      <c r="C54" s="56" t="s">
        <v>34</v>
      </c>
      <c r="D54" s="56" t="s">
        <v>87</v>
      </c>
      <c r="E54" s="57">
        <v>0.2</v>
      </c>
      <c r="F54" s="56"/>
      <c r="G54" s="56"/>
      <c r="H54" s="56"/>
      <c r="I54" s="58"/>
      <c r="J54" s="58">
        <v>42552</v>
      </c>
      <c r="K54" s="58"/>
      <c r="L54" s="8"/>
      <c r="M54" s="8"/>
      <c r="N54" s="8"/>
      <c r="O54" s="59"/>
      <c r="P54" s="56"/>
      <c r="Q54" s="59"/>
      <c r="R54" s="59"/>
      <c r="S54" s="59"/>
      <c r="T54" s="59"/>
      <c r="U54" s="59"/>
      <c r="V54" s="59"/>
      <c r="W54" s="59">
        <v>3645.6320000000001</v>
      </c>
      <c r="X54" s="59">
        <v>303.80266666666665</v>
      </c>
      <c r="Y54" s="59">
        <v>3550.232</v>
      </c>
      <c r="Z54" s="59">
        <v>295.85266666666666</v>
      </c>
      <c r="AA54" s="59">
        <v>3323.6320000000001</v>
      </c>
      <c r="AB54" s="59">
        <v>276.96933333333334</v>
      </c>
      <c r="AC54" s="56"/>
      <c r="AD54" s="77"/>
      <c r="AE54" s="58"/>
      <c r="AF54" s="56"/>
      <c r="AG54" s="62">
        <v>42370</v>
      </c>
      <c r="AH54" s="63" t="s">
        <v>10</v>
      </c>
      <c r="AI54" s="56"/>
      <c r="AJ54" s="56"/>
      <c r="AK54" s="56"/>
      <c r="AL54" s="56"/>
      <c r="AM54" s="56"/>
      <c r="AN54" s="65">
        <f t="shared" si="18"/>
        <v>0</v>
      </c>
      <c r="AO54" s="66">
        <f t="shared" si="19"/>
        <v>42552</v>
      </c>
      <c r="AP54" s="67">
        <f t="shared" si="17"/>
        <v>73050</v>
      </c>
      <c r="AQ54" s="68">
        <f t="shared" si="23"/>
        <v>0</v>
      </c>
      <c r="AR54" s="68">
        <f t="shared" si="23"/>
        <v>0</v>
      </c>
      <c r="AS54" s="68">
        <f t="shared" si="23"/>
        <v>0</v>
      </c>
      <c r="AT54" s="68">
        <f t="shared" si="23"/>
        <v>0</v>
      </c>
      <c r="AU54" s="68">
        <f t="shared" si="23"/>
        <v>0</v>
      </c>
      <c r="AV54" s="68">
        <f t="shared" si="23"/>
        <v>0</v>
      </c>
      <c r="AW54" s="68">
        <f t="shared" si="23"/>
        <v>0</v>
      </c>
      <c r="AX54" s="68" t="str">
        <f t="shared" si="23"/>
        <v>X</v>
      </c>
      <c r="AY54" s="68">
        <f t="shared" si="23"/>
        <v>0</v>
      </c>
      <c r="AZ54" s="68">
        <f t="shared" si="23"/>
        <v>0</v>
      </c>
      <c r="BA54" s="68">
        <f t="shared" si="23"/>
        <v>0</v>
      </c>
      <c r="BB54" s="68">
        <f t="shared" si="23"/>
        <v>0</v>
      </c>
      <c r="BC54" s="69">
        <f t="shared" si="22"/>
        <v>0</v>
      </c>
      <c r="BD54" s="69">
        <f t="shared" si="22"/>
        <v>0</v>
      </c>
      <c r="BE54" s="69">
        <f t="shared" si="22"/>
        <v>0</v>
      </c>
      <c r="BF54" s="69">
        <f t="shared" si="22"/>
        <v>0</v>
      </c>
      <c r="BG54" s="69">
        <f t="shared" si="22"/>
        <v>0</v>
      </c>
      <c r="BH54" s="69">
        <f t="shared" si="22"/>
        <v>0</v>
      </c>
      <c r="BI54" s="69">
        <f t="shared" si="22"/>
        <v>0</v>
      </c>
      <c r="BJ54" s="69">
        <f t="shared" si="22"/>
        <v>276.96933333333334</v>
      </c>
      <c r="BK54" s="69">
        <f t="shared" si="22"/>
        <v>276.96933333333334</v>
      </c>
      <c r="BL54" s="69">
        <f t="shared" si="22"/>
        <v>276.96933333333334</v>
      </c>
      <c r="BM54" s="69">
        <f t="shared" si="22"/>
        <v>276.96933333333334</v>
      </c>
      <c r="BN54" s="69">
        <f t="shared" si="22"/>
        <v>276.96933333333334</v>
      </c>
      <c r="BO54" s="70"/>
      <c r="BP54" s="71">
        <f t="array" ref="BP54">IF($B54=$B56,0,SUMPRODUCT(($B$5:$B$9041=$B54)*($BC$5:$BN$9041)))</f>
        <v>3329.2016666666677</v>
      </c>
      <c r="BQ54" s="71">
        <f t="shared" si="11"/>
        <v>276.96933333333334</v>
      </c>
      <c r="BR54" s="71">
        <f t="shared" si="12"/>
        <v>276.96933333333334</v>
      </c>
    </row>
    <row r="55" spans="1:130" s="72" customFormat="1" x14ac:dyDescent="0.25">
      <c r="A55" s="56"/>
      <c r="B55" s="56">
        <v>251</v>
      </c>
      <c r="C55" s="56" t="s">
        <v>35</v>
      </c>
      <c r="D55" s="56" t="s">
        <v>88</v>
      </c>
      <c r="E55" s="57">
        <v>0.2</v>
      </c>
      <c r="F55" s="56"/>
      <c r="G55" s="56"/>
      <c r="H55" s="56"/>
      <c r="I55" s="58"/>
      <c r="J55" s="58"/>
      <c r="K55" s="58"/>
      <c r="L55" s="8"/>
      <c r="M55" s="8"/>
      <c r="N55" s="8"/>
      <c r="O55" s="59"/>
      <c r="P55" s="56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>
        <v>4081.6000000000004</v>
      </c>
      <c r="AB55" s="59">
        <v>340.13333333333338</v>
      </c>
      <c r="AC55" s="56"/>
      <c r="AD55" s="77"/>
      <c r="AE55" s="58"/>
      <c r="AF55" s="56"/>
      <c r="AG55" s="62">
        <v>0</v>
      </c>
      <c r="AH55" s="63">
        <v>0</v>
      </c>
      <c r="AI55" s="56"/>
      <c r="AJ55" s="56"/>
      <c r="AK55" s="56"/>
      <c r="AL55" s="56"/>
      <c r="AM55" s="56"/>
      <c r="AN55" s="65">
        <f t="shared" si="18"/>
        <v>0</v>
      </c>
      <c r="AO55" s="66" t="str">
        <f t="shared" si="19"/>
        <v>Absence dates</v>
      </c>
      <c r="AP55" s="67"/>
      <c r="AQ55" s="68">
        <f t="shared" si="23"/>
        <v>0</v>
      </c>
      <c r="AR55" s="68">
        <f t="shared" si="23"/>
        <v>0</v>
      </c>
      <c r="AS55" s="68">
        <f t="shared" si="23"/>
        <v>0</v>
      </c>
      <c r="AT55" s="68">
        <f t="shared" si="23"/>
        <v>0</v>
      </c>
      <c r="AU55" s="68">
        <f t="shared" si="23"/>
        <v>0</v>
      </c>
      <c r="AV55" s="68">
        <f t="shared" si="23"/>
        <v>0</v>
      </c>
      <c r="AW55" s="68">
        <f t="shared" si="23"/>
        <v>0</v>
      </c>
      <c r="AX55" s="68">
        <f t="shared" si="23"/>
        <v>0</v>
      </c>
      <c r="AY55" s="68">
        <f t="shared" si="23"/>
        <v>0</v>
      </c>
      <c r="AZ55" s="68">
        <f t="shared" si="23"/>
        <v>0</v>
      </c>
      <c r="BA55" s="68">
        <f t="shared" si="23"/>
        <v>0</v>
      </c>
      <c r="BB55" s="68">
        <f t="shared" si="23"/>
        <v>0</v>
      </c>
      <c r="BC55" s="69"/>
      <c r="BD55" s="69"/>
      <c r="BE55" s="69"/>
      <c r="BF55" s="69"/>
      <c r="BG55" s="69"/>
      <c r="BH55" s="69"/>
      <c r="BI55" s="69"/>
      <c r="BJ55" s="69"/>
      <c r="BK55" s="69"/>
      <c r="BL55" s="69"/>
      <c r="BM55" s="69"/>
      <c r="BN55" s="69"/>
      <c r="BO55" s="70"/>
      <c r="BP55" s="71"/>
      <c r="BQ55" s="71">
        <f t="shared" si="11"/>
        <v>0</v>
      </c>
      <c r="BR55" s="71">
        <f t="shared" si="12"/>
        <v>0</v>
      </c>
    </row>
    <row r="56" spans="1:130" s="72" customFormat="1" x14ac:dyDescent="0.25">
      <c r="A56" s="56"/>
      <c r="B56" s="56">
        <v>226</v>
      </c>
      <c r="C56" s="58" t="s">
        <v>26</v>
      </c>
      <c r="D56" s="56" t="s">
        <v>89</v>
      </c>
      <c r="E56" s="57">
        <v>0.2</v>
      </c>
      <c r="F56" s="56"/>
      <c r="G56" s="56"/>
      <c r="H56" s="56"/>
      <c r="I56" s="58"/>
      <c r="J56" s="58">
        <v>41992</v>
      </c>
      <c r="K56" s="58">
        <v>42216</v>
      </c>
      <c r="L56" s="8"/>
      <c r="M56" s="8"/>
      <c r="N56" s="8"/>
      <c r="O56" s="59"/>
      <c r="P56" s="56"/>
      <c r="Q56" s="59"/>
      <c r="R56" s="59"/>
      <c r="S56" s="56"/>
      <c r="T56" s="56"/>
      <c r="U56" s="56"/>
      <c r="V56" s="56"/>
      <c r="W56" s="56"/>
      <c r="X56" s="56"/>
      <c r="Y56" s="59">
        <v>3167.66</v>
      </c>
      <c r="Z56" s="59">
        <v>263.97166666666664</v>
      </c>
      <c r="AA56" s="59">
        <v>2941.06</v>
      </c>
      <c r="AB56" s="59">
        <v>245.08833333333334</v>
      </c>
      <c r="AC56" s="56"/>
      <c r="AD56" s="56"/>
      <c r="AE56" s="56"/>
      <c r="AF56" s="56"/>
      <c r="AG56" s="62">
        <v>41640</v>
      </c>
      <c r="AH56" s="63" t="s">
        <v>8</v>
      </c>
      <c r="AI56" s="56"/>
      <c r="AJ56" s="56"/>
      <c r="AK56" s="56"/>
      <c r="AL56" s="56"/>
      <c r="AM56" s="56"/>
      <c r="AN56" s="65">
        <f t="shared" si="18"/>
        <v>0</v>
      </c>
      <c r="AO56" s="66">
        <f t="shared" si="19"/>
        <v>42186</v>
      </c>
      <c r="AP56" s="67">
        <f>IF($K56&lt;&gt;0,EOMONTH($K56,0),DATE(2099,12,31))</f>
        <v>42216</v>
      </c>
      <c r="AQ56" s="68">
        <f t="shared" si="23"/>
        <v>0</v>
      </c>
      <c r="AR56" s="68">
        <f t="shared" si="23"/>
        <v>0</v>
      </c>
      <c r="AS56" s="68">
        <f t="shared" si="23"/>
        <v>0</v>
      </c>
      <c r="AT56" s="68">
        <f t="shared" si="23"/>
        <v>0</v>
      </c>
      <c r="AU56" s="68">
        <f t="shared" si="23"/>
        <v>0</v>
      </c>
      <c r="AV56" s="68">
        <f t="shared" si="23"/>
        <v>0</v>
      </c>
      <c r="AW56" s="68">
        <f t="shared" si="23"/>
        <v>0</v>
      </c>
      <c r="AX56" s="68">
        <f t="shared" si="23"/>
        <v>0</v>
      </c>
      <c r="AY56" s="68">
        <f t="shared" si="23"/>
        <v>0</v>
      </c>
      <c r="AZ56" s="68">
        <f t="shared" si="23"/>
        <v>0</v>
      </c>
      <c r="BA56" s="68">
        <f t="shared" si="23"/>
        <v>0</v>
      </c>
      <c r="BB56" s="68">
        <f t="shared" si="23"/>
        <v>0</v>
      </c>
      <c r="BC56" s="69">
        <f t="shared" ref="BC56:BN59" si="24">IF(MONTH($J56)=MONTH(BC$4),0,IF(AND($J56&lt;=EOMONTH(BC$4,0),$AP56&gt;=BC$4),$AB56,0))</f>
        <v>0</v>
      </c>
      <c r="BD56" s="69">
        <f t="shared" si="24"/>
        <v>0</v>
      </c>
      <c r="BE56" s="69">
        <f t="shared" si="24"/>
        <v>0</v>
      </c>
      <c r="BF56" s="69">
        <f t="shared" si="24"/>
        <v>0</v>
      </c>
      <c r="BG56" s="69">
        <f t="shared" si="24"/>
        <v>0</v>
      </c>
      <c r="BH56" s="69">
        <f t="shared" si="24"/>
        <v>0</v>
      </c>
      <c r="BI56" s="69">
        <f t="shared" si="24"/>
        <v>0</v>
      </c>
      <c r="BJ56" s="69">
        <f t="shared" si="24"/>
        <v>0</v>
      </c>
      <c r="BK56" s="69">
        <f t="shared" si="24"/>
        <v>0</v>
      </c>
      <c r="BL56" s="69">
        <f t="shared" si="24"/>
        <v>0</v>
      </c>
      <c r="BM56" s="69">
        <f t="shared" si="24"/>
        <v>0</v>
      </c>
      <c r="BN56" s="69">
        <f t="shared" si="24"/>
        <v>0</v>
      </c>
      <c r="BO56" s="70"/>
      <c r="BP56" s="71">
        <f t="array" ref="BP56">IF($B56=$B57,0,SUMPRODUCT(($B$5:$B$9041=$B56)*($BC$5:$BN$9041)))</f>
        <v>0</v>
      </c>
      <c r="BQ56" s="71">
        <f t="shared" si="11"/>
        <v>0</v>
      </c>
      <c r="BR56" s="71">
        <f t="shared" si="12"/>
        <v>0</v>
      </c>
    </row>
    <row r="57" spans="1:130" s="72" customFormat="1" x14ac:dyDescent="0.25">
      <c r="A57" s="56"/>
      <c r="B57" s="56">
        <v>226</v>
      </c>
      <c r="C57" s="58" t="s">
        <v>27</v>
      </c>
      <c r="D57" s="56" t="s">
        <v>90</v>
      </c>
      <c r="E57" s="57">
        <v>0.2</v>
      </c>
      <c r="F57" s="56"/>
      <c r="G57" s="56"/>
      <c r="H57" s="56"/>
      <c r="I57" s="58"/>
      <c r="J57" s="58">
        <v>42216</v>
      </c>
      <c r="K57" s="58">
        <v>42454</v>
      </c>
      <c r="L57" s="8"/>
      <c r="M57" s="8"/>
      <c r="N57" s="8"/>
      <c r="O57" s="59"/>
      <c r="P57" s="56"/>
      <c r="Q57" s="59"/>
      <c r="R57" s="59"/>
      <c r="S57" s="56"/>
      <c r="T57" s="56"/>
      <c r="U57" s="56"/>
      <c r="V57" s="56"/>
      <c r="W57" s="56"/>
      <c r="X57" s="56"/>
      <c r="Y57" s="59">
        <v>4156.38</v>
      </c>
      <c r="Z57" s="59">
        <v>346.36500000000001</v>
      </c>
      <c r="AA57" s="59">
        <v>3929.7800000000007</v>
      </c>
      <c r="AB57" s="59">
        <v>327.48166666666674</v>
      </c>
      <c r="AC57" s="56"/>
      <c r="AD57" s="56"/>
      <c r="AE57" s="56"/>
      <c r="AF57" s="56"/>
      <c r="AG57" s="62">
        <v>42005</v>
      </c>
      <c r="AH57" s="63" t="s">
        <v>9</v>
      </c>
      <c r="AI57" s="56"/>
      <c r="AJ57" s="56"/>
      <c r="AK57" s="56"/>
      <c r="AL57" s="56"/>
      <c r="AM57" s="56"/>
      <c r="AN57" s="65">
        <f t="shared" si="18"/>
        <v>0</v>
      </c>
      <c r="AO57" s="66">
        <f t="shared" si="19"/>
        <v>42430</v>
      </c>
      <c r="AP57" s="67">
        <f>IF($K57&lt;&gt;0,EOMONTH($K57,0),DATE(2099,12,31))</f>
        <v>42460</v>
      </c>
      <c r="AQ57" s="68">
        <f t="shared" si="23"/>
        <v>0</v>
      </c>
      <c r="AR57" s="68">
        <f t="shared" si="23"/>
        <v>0</v>
      </c>
      <c r="AS57" s="68">
        <f t="shared" si="23"/>
        <v>0</v>
      </c>
      <c r="AT57" s="68">
        <f t="shared" si="23"/>
        <v>0</v>
      </c>
      <c r="AU57" s="68">
        <f t="shared" si="23"/>
        <v>0</v>
      </c>
      <c r="AV57" s="68">
        <f t="shared" si="23"/>
        <v>0</v>
      </c>
      <c r="AW57" s="68">
        <f t="shared" si="23"/>
        <v>0</v>
      </c>
      <c r="AX57" s="68">
        <f t="shared" si="23"/>
        <v>0</v>
      </c>
      <c r="AY57" s="68">
        <f t="shared" si="23"/>
        <v>0</v>
      </c>
      <c r="AZ57" s="68">
        <f t="shared" si="23"/>
        <v>0</v>
      </c>
      <c r="BA57" s="68">
        <f t="shared" si="23"/>
        <v>0</v>
      </c>
      <c r="BB57" s="68">
        <f t="shared" si="23"/>
        <v>0</v>
      </c>
      <c r="BC57" s="69">
        <f t="shared" si="24"/>
        <v>327.48166666666674</v>
      </c>
      <c r="BD57" s="69">
        <f t="shared" si="24"/>
        <v>327.48166666666674</v>
      </c>
      <c r="BE57" s="69">
        <f t="shared" si="24"/>
        <v>327.48166666666674</v>
      </c>
      <c r="BF57" s="69">
        <f t="shared" si="24"/>
        <v>0</v>
      </c>
      <c r="BG57" s="69">
        <f t="shared" si="24"/>
        <v>0</v>
      </c>
      <c r="BH57" s="69">
        <f t="shared" si="24"/>
        <v>0</v>
      </c>
      <c r="BI57" s="69">
        <f t="shared" si="24"/>
        <v>0</v>
      </c>
      <c r="BJ57" s="69">
        <f t="shared" si="24"/>
        <v>0</v>
      </c>
      <c r="BK57" s="69">
        <f t="shared" si="24"/>
        <v>0</v>
      </c>
      <c r="BL57" s="69">
        <f t="shared" si="24"/>
        <v>0</v>
      </c>
      <c r="BM57" s="69">
        <f t="shared" si="24"/>
        <v>0</v>
      </c>
      <c r="BN57" s="69">
        <f t="shared" si="24"/>
        <v>0</v>
      </c>
      <c r="BO57" s="70"/>
      <c r="BP57" s="71">
        <f t="array" ref="BP57">IF($B57=$B58,0,SUMPRODUCT(($B$5:$B$9041=$B57)*($BC$5:$BN$9041)))</f>
        <v>0</v>
      </c>
      <c r="BQ57" s="71">
        <f t="shared" si="11"/>
        <v>0</v>
      </c>
      <c r="BR57" s="71">
        <f t="shared" si="12"/>
        <v>0</v>
      </c>
    </row>
    <row r="58" spans="1:130" s="72" customFormat="1" x14ac:dyDescent="0.25">
      <c r="A58" s="56">
        <v>8</v>
      </c>
      <c r="B58" s="56">
        <v>226</v>
      </c>
      <c r="C58" s="58" t="s">
        <v>28</v>
      </c>
      <c r="D58" s="56" t="s">
        <v>91</v>
      </c>
      <c r="E58" s="57">
        <v>0.2</v>
      </c>
      <c r="F58" s="56"/>
      <c r="G58" s="56"/>
      <c r="H58" s="56"/>
      <c r="I58" s="58"/>
      <c r="J58" s="58">
        <v>42454</v>
      </c>
      <c r="K58" s="58">
        <v>42636</v>
      </c>
      <c r="L58" s="8"/>
      <c r="M58" s="8"/>
      <c r="N58" s="8"/>
      <c r="O58" s="59"/>
      <c r="P58" s="56"/>
      <c r="Q58" s="59"/>
      <c r="R58" s="59"/>
      <c r="S58" s="56"/>
      <c r="T58" s="56"/>
      <c r="U58" s="56"/>
      <c r="V58" s="56"/>
      <c r="W58" s="56"/>
      <c r="X58" s="56"/>
      <c r="Y58" s="59">
        <v>4991.4720000000007</v>
      </c>
      <c r="Z58" s="59">
        <v>415.95600000000007</v>
      </c>
      <c r="AA58" s="59">
        <v>4764.8720000000003</v>
      </c>
      <c r="AB58" s="59">
        <v>397.07266666666669</v>
      </c>
      <c r="AC58" s="56"/>
      <c r="AD58" s="56"/>
      <c r="AE58" s="56"/>
      <c r="AF58" s="56"/>
      <c r="AG58" s="62">
        <v>42370</v>
      </c>
      <c r="AH58" s="63" t="s">
        <v>10</v>
      </c>
      <c r="AI58" s="56"/>
      <c r="AJ58" s="56"/>
      <c r="AK58" s="56"/>
      <c r="AL58" s="56"/>
      <c r="AM58" s="56"/>
      <c r="AN58" s="65" t="str">
        <f t="shared" si="18"/>
        <v>X</v>
      </c>
      <c r="AO58" s="66">
        <f t="shared" si="19"/>
        <v>42614</v>
      </c>
      <c r="AP58" s="67">
        <f>IF($K58&lt;&gt;0,EOMONTH($K58,0),DATE(2099,12,31))</f>
        <v>42643</v>
      </c>
      <c r="AQ58" s="68">
        <f t="shared" si="23"/>
        <v>0</v>
      </c>
      <c r="AR58" s="68">
        <f t="shared" si="23"/>
        <v>0</v>
      </c>
      <c r="AS58" s="68">
        <f t="shared" si="23"/>
        <v>0</v>
      </c>
      <c r="AT58" s="68" t="str">
        <f t="shared" si="23"/>
        <v>X</v>
      </c>
      <c r="AU58" s="68">
        <f t="shared" si="23"/>
        <v>0</v>
      </c>
      <c r="AV58" s="68">
        <f t="shared" si="23"/>
        <v>0</v>
      </c>
      <c r="AW58" s="68">
        <f t="shared" si="23"/>
        <v>0</v>
      </c>
      <c r="AX58" s="68">
        <f t="shared" si="23"/>
        <v>0</v>
      </c>
      <c r="AY58" s="68">
        <f t="shared" si="23"/>
        <v>0</v>
      </c>
      <c r="AZ58" s="68">
        <f t="shared" si="23"/>
        <v>0</v>
      </c>
      <c r="BA58" s="68">
        <f t="shared" si="23"/>
        <v>0</v>
      </c>
      <c r="BB58" s="68">
        <f t="shared" si="23"/>
        <v>0</v>
      </c>
      <c r="BC58" s="69">
        <f t="shared" si="24"/>
        <v>0</v>
      </c>
      <c r="BD58" s="69">
        <f t="shared" si="24"/>
        <v>0</v>
      </c>
      <c r="BE58" s="69">
        <f t="shared" si="24"/>
        <v>0</v>
      </c>
      <c r="BF58" s="69">
        <f t="shared" si="24"/>
        <v>397.07266666666669</v>
      </c>
      <c r="BG58" s="69">
        <f t="shared" si="24"/>
        <v>397.07266666666669</v>
      </c>
      <c r="BH58" s="69">
        <f t="shared" si="24"/>
        <v>397.07266666666669</v>
      </c>
      <c r="BI58" s="69">
        <f t="shared" si="24"/>
        <v>397.07266666666669</v>
      </c>
      <c r="BJ58" s="69">
        <f t="shared" si="24"/>
        <v>397.07266666666669</v>
      </c>
      <c r="BK58" s="69">
        <f t="shared" si="24"/>
        <v>397.07266666666669</v>
      </c>
      <c r="BL58" s="69">
        <f t="shared" si="24"/>
        <v>0</v>
      </c>
      <c r="BM58" s="69">
        <f t="shared" si="24"/>
        <v>0</v>
      </c>
      <c r="BN58" s="69">
        <f t="shared" si="24"/>
        <v>0</v>
      </c>
      <c r="BO58" s="70"/>
      <c r="BP58" s="71">
        <f t="array" ref="BP58">IF($B58=$B59,0,SUMPRODUCT(($B$5:$B$9041=$B58)*($BC$5:$BN$9041)))</f>
        <v>0</v>
      </c>
      <c r="BQ58" s="71">
        <f t="shared" si="11"/>
        <v>397.07266666666669</v>
      </c>
      <c r="BR58" s="71">
        <f t="shared" si="12"/>
        <v>397.07266666666669</v>
      </c>
    </row>
    <row r="59" spans="1:130" s="76" customFormat="1" x14ac:dyDescent="0.25">
      <c r="A59" s="56">
        <v>8</v>
      </c>
      <c r="B59" s="56">
        <v>226</v>
      </c>
      <c r="C59" s="58" t="s">
        <v>29</v>
      </c>
      <c r="D59" s="56" t="s">
        <v>92</v>
      </c>
      <c r="E59" s="57">
        <v>0.2</v>
      </c>
      <c r="F59" s="56"/>
      <c r="G59" s="56"/>
      <c r="H59" s="56"/>
      <c r="I59" s="58"/>
      <c r="J59" s="58">
        <v>42636</v>
      </c>
      <c r="K59" s="58"/>
      <c r="L59" s="8"/>
      <c r="M59" s="8"/>
      <c r="N59" s="8"/>
      <c r="O59" s="59"/>
      <c r="P59" s="56"/>
      <c r="Q59" s="59"/>
      <c r="R59" s="59"/>
      <c r="S59" s="56"/>
      <c r="T59" s="56"/>
      <c r="U59" s="56"/>
      <c r="V59" s="56"/>
      <c r="W59" s="56"/>
      <c r="X59" s="56"/>
      <c r="Y59" s="59">
        <v>5005.8720000000003</v>
      </c>
      <c r="Z59" s="59">
        <v>417.15600000000001</v>
      </c>
      <c r="AA59" s="59">
        <v>4779.2719999999999</v>
      </c>
      <c r="AB59" s="59">
        <v>398.27266666666668</v>
      </c>
      <c r="AC59" s="56"/>
      <c r="AD59" s="56"/>
      <c r="AE59" s="56"/>
      <c r="AF59" s="56"/>
      <c r="AG59" s="62">
        <v>42370</v>
      </c>
      <c r="AH59" s="63" t="s">
        <v>10</v>
      </c>
      <c r="AI59" s="56"/>
      <c r="AJ59" s="56"/>
      <c r="AK59" s="56"/>
      <c r="AL59" s="56"/>
      <c r="AM59" s="56"/>
      <c r="AN59" s="65" t="str">
        <f t="shared" si="18"/>
        <v>X</v>
      </c>
      <c r="AO59" s="66">
        <f t="shared" si="19"/>
        <v>42614</v>
      </c>
      <c r="AP59" s="67">
        <f>IF($K59&lt;&gt;0,EOMONTH($K59,0),DATE(2099,12,31))</f>
        <v>73050</v>
      </c>
      <c r="AQ59" s="68">
        <f t="shared" si="23"/>
        <v>0</v>
      </c>
      <c r="AR59" s="68">
        <f t="shared" si="23"/>
        <v>0</v>
      </c>
      <c r="AS59" s="68">
        <f t="shared" si="23"/>
        <v>0</v>
      </c>
      <c r="AT59" s="68">
        <f t="shared" si="23"/>
        <v>0</v>
      </c>
      <c r="AU59" s="68">
        <f t="shared" si="23"/>
        <v>0</v>
      </c>
      <c r="AV59" s="68">
        <f t="shared" si="23"/>
        <v>0</v>
      </c>
      <c r="AW59" s="68">
        <f t="shared" si="23"/>
        <v>0</v>
      </c>
      <c r="AX59" s="68">
        <f t="shared" si="23"/>
        <v>0</v>
      </c>
      <c r="AY59" s="68">
        <f t="shared" si="23"/>
        <v>0</v>
      </c>
      <c r="AZ59" s="68" t="str">
        <f t="shared" si="23"/>
        <v>X</v>
      </c>
      <c r="BA59" s="68">
        <f t="shared" si="23"/>
        <v>0</v>
      </c>
      <c r="BB59" s="68">
        <f t="shared" si="23"/>
        <v>0</v>
      </c>
      <c r="BC59" s="69">
        <f t="shared" si="24"/>
        <v>0</v>
      </c>
      <c r="BD59" s="69">
        <f t="shared" si="24"/>
        <v>0</v>
      </c>
      <c r="BE59" s="69">
        <f t="shared" si="24"/>
        <v>0</v>
      </c>
      <c r="BF59" s="69">
        <f t="shared" si="24"/>
        <v>0</v>
      </c>
      <c r="BG59" s="69">
        <f t="shared" si="24"/>
        <v>0</v>
      </c>
      <c r="BH59" s="69">
        <f t="shared" si="24"/>
        <v>0</v>
      </c>
      <c r="BI59" s="69">
        <f t="shared" si="24"/>
        <v>0</v>
      </c>
      <c r="BJ59" s="69">
        <f t="shared" si="24"/>
        <v>0</v>
      </c>
      <c r="BK59" s="69">
        <f t="shared" si="24"/>
        <v>0</v>
      </c>
      <c r="BL59" s="69">
        <f t="shared" si="24"/>
        <v>398.27266666666668</v>
      </c>
      <c r="BM59" s="69">
        <f t="shared" si="24"/>
        <v>398.27266666666668</v>
      </c>
      <c r="BN59" s="69">
        <f t="shared" si="24"/>
        <v>398.27266666666668</v>
      </c>
      <c r="BO59" s="70"/>
      <c r="BP59" s="71" t="e">
        <f t="array" ref="BP59">IF($B59=#REF!,0,SUMPRODUCT(($B$5:$B$9041=$B59)*($BC$5:$BN$9041)))</f>
        <v>#REF!</v>
      </c>
      <c r="BQ59" s="71">
        <f t="shared" si="11"/>
        <v>398.27266666666668</v>
      </c>
      <c r="BR59" s="71">
        <f t="shared" si="12"/>
        <v>398.27266666666668</v>
      </c>
      <c r="BS59" s="72"/>
      <c r="BT59" s="72"/>
      <c r="BU59" s="72"/>
      <c r="BV59" s="72"/>
      <c r="BW59" s="72"/>
      <c r="BX59" s="72"/>
      <c r="BY59" s="72"/>
      <c r="BZ59" s="72"/>
      <c r="CA59" s="72"/>
      <c r="CB59" s="72"/>
      <c r="CC59" s="72"/>
      <c r="CD59" s="72"/>
      <c r="CE59" s="72"/>
      <c r="CF59" s="72"/>
      <c r="CG59" s="72"/>
      <c r="CH59" s="72"/>
      <c r="CI59" s="72"/>
      <c r="CJ59" s="72"/>
      <c r="CK59" s="72"/>
      <c r="CL59" s="72"/>
      <c r="CM59" s="72"/>
      <c r="CN59" s="72"/>
      <c r="CO59" s="72"/>
      <c r="CP59" s="72"/>
      <c r="CQ59" s="72"/>
      <c r="CR59" s="72"/>
      <c r="CS59" s="72"/>
      <c r="CT59" s="72"/>
      <c r="CU59" s="72"/>
      <c r="CV59" s="72"/>
      <c r="CW59" s="72"/>
      <c r="CX59" s="72"/>
      <c r="CY59" s="72"/>
      <c r="CZ59" s="72"/>
      <c r="DA59" s="72"/>
      <c r="DB59" s="72"/>
      <c r="DC59" s="72"/>
      <c r="DD59" s="72"/>
      <c r="DE59" s="72"/>
      <c r="DF59" s="72"/>
      <c r="DG59" s="72"/>
      <c r="DH59" s="72"/>
      <c r="DI59" s="72"/>
      <c r="DJ59" s="72"/>
      <c r="DK59" s="72"/>
      <c r="DL59" s="72"/>
      <c r="DM59" s="72"/>
      <c r="DN59" s="72"/>
      <c r="DO59" s="72"/>
      <c r="DP59" s="72"/>
      <c r="DQ59" s="72"/>
      <c r="DR59" s="72"/>
      <c r="DS59" s="72"/>
      <c r="DT59" s="72"/>
      <c r="DU59" s="72"/>
      <c r="DV59" s="72"/>
      <c r="DW59" s="72"/>
      <c r="DX59" s="72"/>
      <c r="DY59" s="72"/>
      <c r="DZ59" s="72"/>
    </row>
  </sheetData>
  <autoFilter ref="A4:BS4"/>
  <mergeCells count="5">
    <mergeCell ref="AQ1:BB1"/>
    <mergeCell ref="BC1:BN1"/>
    <mergeCell ref="W2:X2"/>
    <mergeCell ref="Y2:Z2"/>
    <mergeCell ref="AA2:AB2"/>
  </mergeCells>
  <conditionalFormatting sqref="Y2:AB3 L2:W3">
    <cfRule type="expression" dxfId="5" priority="3">
      <formula>$A1="x"</formula>
    </cfRule>
    <cfRule type="expression" dxfId="4" priority="4">
      <formula>AND(#REF!="VEH N°1",$A1&lt;&gt;"x")</formula>
    </cfRule>
  </conditionalFormatting>
  <conditionalFormatting sqref="A60:BP9041 A5:BR59">
    <cfRule type="expression" dxfId="3" priority="5">
      <formula>$A5="x"</formula>
    </cfRule>
    <cfRule type="expression" dxfId="2" priority="6">
      <formula>AND($C5="VEH N°1",$A5&lt;&gt;"x")</formula>
    </cfRule>
  </conditionalFormatting>
  <conditionalFormatting sqref="AH1:AL1">
    <cfRule type="expression" dxfId="1" priority="1">
      <formula>$A1="x"</formula>
    </cfRule>
    <cfRule type="expression" dxfId="0" priority="2">
      <formula>AND($C1="VEH N°1",$A1&lt;&gt;"x")</formula>
    </cfRule>
  </conditionalFormatting>
  <pageMargins left="0" right="0" top="0.47244094488188981" bottom="0" header="0.27559055118110237" footer="0.31496062992125984"/>
  <pageSetup paperSize="9" scale="22" fitToHeight="10" orientation="landscape" r:id="rId1"/>
  <headerFooter>
    <oddHeader>&amp;R&amp;"-,Italique"&amp;8&amp;Z&amp;F / &amp;A / &amp;D / 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VS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pcfun1</dc:creator>
  <cp:lastModifiedBy>pcfun1</cp:lastModifiedBy>
  <dcterms:created xsi:type="dcterms:W3CDTF">2016-10-31T12:10:05Z</dcterms:created>
  <dcterms:modified xsi:type="dcterms:W3CDTF">2016-10-31T12:35:47Z</dcterms:modified>
</cp:coreProperties>
</file>