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ve\Desktop\"/>
    </mc:Choice>
  </mc:AlternateContent>
  <bookViews>
    <workbookView xWindow="0" yWindow="0" windowWidth="23040" windowHeight="9672"/>
  </bookViews>
  <sheets>
    <sheet name="Analysis" sheetId="1" r:id="rId1"/>
    <sheet name="Data" sheetId="2" r:id="rId2"/>
  </sheets>
  <definedNames>
    <definedName name="DCThreshold" localSheetId="0">Analysis!$B$5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C7" i="1"/>
  <c r="B7" i="1"/>
  <c r="A7" i="1"/>
  <c r="I7" i="1"/>
  <c r="J7" i="1" s="1"/>
  <c r="F7" i="1"/>
  <c r="G7" i="1" s="1"/>
  <c r="E5" i="1" l="1"/>
  <c r="E4" i="1"/>
  <c r="E3" i="1"/>
  <c r="E2" i="1"/>
  <c r="C5" i="1" s="1"/>
  <c r="E7" i="1"/>
  <c r="H7" i="1" s="1"/>
  <c r="M7" i="1" s="1"/>
  <c r="O7" i="1" s="1"/>
  <c r="K7" i="1"/>
  <c r="E8" i="1"/>
  <c r="L7" i="1"/>
  <c r="D8" i="1" l="1"/>
  <c r="H8" i="1" s="1"/>
  <c r="F8" i="1"/>
  <c r="N7" i="1"/>
  <c r="G8" i="1" l="1"/>
  <c r="L8" i="1" s="1"/>
  <c r="N8" i="1" s="1"/>
  <c r="F9" i="1"/>
  <c r="M8" i="1"/>
  <c r="O8" i="1" s="1"/>
  <c r="E9" i="1" l="1"/>
  <c r="I8" i="1"/>
  <c r="J8" i="1" s="1"/>
  <c r="K8" i="1" s="1"/>
  <c r="D9" i="1"/>
  <c r="H9" i="1" s="1"/>
  <c r="G9" i="1"/>
  <c r="I9" i="1" l="1"/>
  <c r="J9" i="1" s="1"/>
  <c r="K9" i="1" s="1"/>
  <c r="D10" i="1"/>
  <c r="E10" i="1"/>
  <c r="L9" i="1"/>
  <c r="N9" i="1" s="1"/>
  <c r="F10" i="1"/>
  <c r="M9" i="1"/>
  <c r="O9" i="1" s="1"/>
  <c r="G10" i="1" l="1"/>
  <c r="H10" i="1"/>
  <c r="M10" i="1" l="1"/>
  <c r="O10" i="1" s="1"/>
  <c r="F11" i="1"/>
  <c r="D11" i="1"/>
  <c r="E11" i="1"/>
  <c r="L10" i="1"/>
  <c r="N10" i="1" s="1"/>
  <c r="I10" i="1"/>
  <c r="J10" i="1" s="1"/>
  <c r="K10" i="1" s="1"/>
  <c r="H11" i="1" l="1"/>
  <c r="G11" i="1"/>
  <c r="F12" i="1" l="1"/>
  <c r="M11" i="1"/>
  <c r="O11" i="1" s="1"/>
  <c r="E12" i="1"/>
  <c r="L11" i="1"/>
  <c r="N11" i="1" s="1"/>
  <c r="D12" i="1"/>
  <c r="I11" i="1"/>
  <c r="J11" i="1" s="1"/>
  <c r="K11" i="1" s="1"/>
  <c r="H12" i="1" l="1"/>
  <c r="G12" i="1"/>
  <c r="I12" i="1" l="1"/>
  <c r="J12" i="1" s="1"/>
  <c r="K12" i="1" s="1"/>
  <c r="E13" i="1"/>
  <c r="L12" i="1"/>
  <c r="N12" i="1" s="1"/>
  <c r="D13" i="1"/>
  <c r="F13" i="1"/>
  <c r="M12" i="1"/>
  <c r="O12" i="1" s="1"/>
  <c r="G13" i="1" l="1"/>
  <c r="H13" i="1"/>
  <c r="I13" i="1" l="1"/>
  <c r="J13" i="1" s="1"/>
  <c r="K13" i="1" s="1"/>
  <c r="D14" i="1"/>
  <c r="E14" i="1"/>
  <c r="L13" i="1"/>
  <c r="N13" i="1" s="1"/>
  <c r="F14" i="1"/>
  <c r="M13" i="1"/>
  <c r="O13" i="1" s="1"/>
  <c r="G14" i="1" l="1"/>
  <c r="H14" i="1"/>
  <c r="D15" i="1" l="1"/>
  <c r="E15" i="1"/>
  <c r="L14" i="1"/>
  <c r="N14" i="1" s="1"/>
  <c r="I14" i="1"/>
  <c r="J14" i="1" s="1"/>
  <c r="K14" i="1" s="1"/>
  <c r="M14" i="1"/>
  <c r="O14" i="1" s="1"/>
  <c r="F15" i="1"/>
  <c r="H15" i="1" l="1"/>
  <c r="G15" i="1"/>
  <c r="F16" i="1" l="1"/>
  <c r="M15" i="1"/>
  <c r="O15" i="1" s="1"/>
  <c r="E16" i="1"/>
  <c r="L15" i="1"/>
  <c r="N15" i="1" s="1"/>
  <c r="D16" i="1"/>
  <c r="I15" i="1"/>
  <c r="J15" i="1" s="1"/>
  <c r="K15" i="1" s="1"/>
  <c r="H16" i="1" l="1"/>
  <c r="G16" i="1"/>
  <c r="I16" i="1" l="1"/>
  <c r="J16" i="1" s="1"/>
  <c r="K16" i="1" s="1"/>
  <c r="E17" i="1"/>
  <c r="L16" i="1"/>
  <c r="N16" i="1" s="1"/>
  <c r="D17" i="1"/>
  <c r="F17" i="1"/>
  <c r="M16" i="1"/>
  <c r="O16" i="1" s="1"/>
  <c r="G17" i="1" l="1"/>
  <c r="H17" i="1"/>
  <c r="F18" i="1" l="1"/>
  <c r="M17" i="1"/>
  <c r="O17" i="1" s="1"/>
  <c r="I17" i="1"/>
  <c r="J17" i="1" s="1"/>
  <c r="K17" i="1" s="1"/>
  <c r="D18" i="1"/>
  <c r="E18" i="1"/>
  <c r="L17" i="1"/>
  <c r="N17" i="1" s="1"/>
  <c r="G18" i="1" l="1"/>
  <c r="H18" i="1"/>
  <c r="M18" i="1" l="1"/>
  <c r="O18" i="1" s="1"/>
  <c r="F19" i="1"/>
  <c r="D19" i="1"/>
  <c r="E19" i="1"/>
  <c r="L18" i="1"/>
  <c r="N18" i="1" s="1"/>
  <c r="I18" i="1"/>
  <c r="J18" i="1" s="1"/>
  <c r="K18" i="1" s="1"/>
  <c r="H19" i="1" l="1"/>
  <c r="G19" i="1"/>
  <c r="E20" i="1" l="1"/>
  <c r="L19" i="1"/>
  <c r="N19" i="1" s="1"/>
  <c r="D20" i="1"/>
  <c r="I19" i="1"/>
  <c r="J19" i="1" s="1"/>
  <c r="K19" i="1" s="1"/>
  <c r="F20" i="1"/>
  <c r="M19" i="1"/>
  <c r="O19" i="1" s="1"/>
  <c r="H20" i="1" l="1"/>
  <c r="G20" i="1"/>
  <c r="I20" i="1" l="1"/>
  <c r="J20" i="1" s="1"/>
  <c r="K20" i="1" s="1"/>
  <c r="E21" i="1"/>
  <c r="L20" i="1"/>
  <c r="N20" i="1" s="1"/>
  <c r="D21" i="1"/>
  <c r="F21" i="1"/>
  <c r="M20" i="1"/>
  <c r="O20" i="1" s="1"/>
  <c r="G21" i="1" l="1"/>
  <c r="H21" i="1"/>
  <c r="I21" i="1" l="1"/>
  <c r="J21" i="1" s="1"/>
  <c r="K21" i="1" s="1"/>
  <c r="D22" i="1"/>
  <c r="E22" i="1"/>
  <c r="L21" i="1"/>
  <c r="N21" i="1" s="1"/>
  <c r="F22" i="1"/>
  <c r="M21" i="1"/>
  <c r="O21" i="1" s="1"/>
  <c r="G22" i="1" l="1"/>
  <c r="H22" i="1"/>
  <c r="M22" i="1" l="1"/>
  <c r="O22" i="1" s="1"/>
  <c r="F23" i="1"/>
  <c r="D23" i="1"/>
  <c r="E23" i="1"/>
  <c r="L22" i="1"/>
  <c r="N22" i="1" s="1"/>
  <c r="I22" i="1"/>
  <c r="J22" i="1" s="1"/>
  <c r="K22" i="1" s="1"/>
  <c r="H23" i="1" l="1"/>
  <c r="G23" i="1"/>
  <c r="E24" i="1" l="1"/>
  <c r="L23" i="1"/>
  <c r="N23" i="1" s="1"/>
  <c r="D24" i="1"/>
  <c r="I23" i="1"/>
  <c r="J23" i="1" s="1"/>
  <c r="K23" i="1" s="1"/>
  <c r="F24" i="1"/>
  <c r="M23" i="1"/>
  <c r="O23" i="1" s="1"/>
  <c r="G24" i="1" l="1"/>
  <c r="F25" i="1" l="1"/>
  <c r="M24" i="1"/>
  <c r="O24" i="1" s="1"/>
  <c r="I24" i="1"/>
  <c r="J24" i="1" s="1"/>
  <c r="K24" i="1" s="1"/>
  <c r="E25" i="1"/>
  <c r="L24" i="1"/>
  <c r="N24" i="1" s="1"/>
  <c r="D25" i="1"/>
  <c r="G25" i="1" l="1"/>
  <c r="H25" i="1"/>
  <c r="I25" i="1" l="1"/>
  <c r="J25" i="1" s="1"/>
  <c r="K25" i="1" s="1"/>
  <c r="D26" i="1"/>
  <c r="E26" i="1"/>
  <c r="L25" i="1"/>
  <c r="N25" i="1" s="1"/>
  <c r="F26" i="1"/>
  <c r="M25" i="1"/>
  <c r="O25" i="1" s="1"/>
  <c r="G26" i="1" l="1"/>
  <c r="H26" i="1"/>
  <c r="D27" i="1" l="1"/>
  <c r="E27" i="1"/>
  <c r="L26" i="1"/>
  <c r="N26" i="1" s="1"/>
  <c r="I26" i="1"/>
  <c r="J26" i="1" s="1"/>
  <c r="K26" i="1" s="1"/>
  <c r="F27" i="1"/>
  <c r="M26" i="1"/>
  <c r="O26" i="1" s="1"/>
  <c r="H27" i="1" l="1"/>
  <c r="G27" i="1"/>
  <c r="E28" i="1" l="1"/>
  <c r="L27" i="1"/>
  <c r="N27" i="1" s="1"/>
  <c r="D28" i="1"/>
  <c r="I27" i="1"/>
  <c r="J27" i="1" s="1"/>
  <c r="K27" i="1" s="1"/>
  <c r="F28" i="1"/>
  <c r="M27" i="1"/>
  <c r="O27" i="1" s="1"/>
  <c r="H28" i="1" l="1"/>
  <c r="G28" i="1"/>
  <c r="I28" i="1" l="1"/>
  <c r="J28" i="1" s="1"/>
  <c r="K28" i="1" s="1"/>
  <c r="E29" i="1"/>
  <c r="L28" i="1"/>
  <c r="N28" i="1" s="1"/>
  <c r="D29" i="1"/>
  <c r="F29" i="1"/>
  <c r="M28" i="1"/>
  <c r="O28" i="1" s="1"/>
  <c r="G29" i="1" l="1"/>
  <c r="H29" i="1"/>
  <c r="F30" i="1" l="1"/>
  <c r="M29" i="1"/>
  <c r="O29" i="1" s="1"/>
  <c r="I29" i="1"/>
  <c r="J29" i="1" s="1"/>
  <c r="K29" i="1" s="1"/>
  <c r="D30" i="1"/>
  <c r="E30" i="1"/>
  <c r="L29" i="1"/>
  <c r="N29" i="1" s="1"/>
  <c r="G30" i="1" l="1"/>
  <c r="H30" i="1"/>
  <c r="F31" i="1" l="1"/>
  <c r="M30" i="1"/>
  <c r="O30" i="1" s="1"/>
  <c r="D31" i="1"/>
  <c r="E31" i="1"/>
  <c r="L30" i="1"/>
  <c r="N30" i="1" s="1"/>
  <c r="I30" i="1"/>
  <c r="J30" i="1" s="1"/>
  <c r="K30" i="1" s="1"/>
  <c r="H31" i="1" l="1"/>
  <c r="G31" i="1"/>
  <c r="E32" i="1" l="1"/>
  <c r="L31" i="1"/>
  <c r="N31" i="1" s="1"/>
  <c r="D32" i="1"/>
  <c r="I31" i="1"/>
  <c r="J31" i="1" s="1"/>
  <c r="K31" i="1" s="1"/>
  <c r="F32" i="1"/>
  <c r="M31" i="1"/>
  <c r="O31" i="1" s="1"/>
  <c r="H32" i="1" l="1"/>
  <c r="G32" i="1"/>
  <c r="I32" i="1" l="1"/>
  <c r="J32" i="1" s="1"/>
  <c r="K32" i="1" s="1"/>
  <c r="E33" i="1"/>
  <c r="L32" i="1"/>
  <c r="N32" i="1" s="1"/>
  <c r="D33" i="1"/>
  <c r="F33" i="1"/>
  <c r="M32" i="1"/>
  <c r="O32" i="1" s="1"/>
  <c r="H33" i="1" l="1"/>
  <c r="F34" i="1" l="1"/>
  <c r="M33" i="1"/>
  <c r="O33" i="1" s="1"/>
  <c r="I33" i="1"/>
  <c r="J33" i="1" s="1"/>
  <c r="K33" i="1" s="1"/>
  <c r="D34" i="1"/>
  <c r="E34" i="1"/>
  <c r="L33" i="1"/>
  <c r="N33" i="1" s="1"/>
  <c r="G34" i="1" l="1"/>
  <c r="H34" i="1"/>
  <c r="M34" i="1" l="1"/>
  <c r="O34" i="1" s="1"/>
  <c r="F35" i="1"/>
  <c r="D35" i="1"/>
  <c r="E35" i="1"/>
  <c r="L34" i="1"/>
  <c r="N34" i="1" s="1"/>
  <c r="I34" i="1"/>
  <c r="J34" i="1" s="1"/>
  <c r="K34" i="1" s="1"/>
  <c r="H35" i="1" l="1"/>
  <c r="G35" i="1"/>
  <c r="L35" i="1" l="1"/>
  <c r="N35" i="1" s="1"/>
  <c r="I35" i="1"/>
  <c r="J35" i="1" s="1"/>
  <c r="K35" i="1" s="1"/>
  <c r="M35" i="1"/>
  <c r="O35" i="1" s="1"/>
  <c r="K3" i="1" l="1"/>
  <c r="K2" i="1"/>
</calcChain>
</file>

<file path=xl/comments1.xml><?xml version="1.0" encoding="utf-8"?>
<comments xmlns="http://schemas.openxmlformats.org/spreadsheetml/2006/main">
  <authors>
    <author>Tsang, Edward P K</author>
    <author>Edward Tsang</author>
  </authors>
  <commentList>
    <comment ref="D6" authorId="0" shapeId="0">
      <text>
        <r>
          <rPr>
            <sz val="9"/>
            <color indexed="81"/>
            <rFont val="Tahoma"/>
            <family val="2"/>
          </rPr>
          <t xml:space="preserve">
-1: downward
0: unknown
1: upward</t>
        </r>
      </text>
    </comment>
    <comment ref="K6" authorId="1" shapeId="0">
      <text>
        <r>
          <rPr>
            <sz val="9"/>
            <color indexed="81"/>
            <rFont val="Verdana"/>
            <family val="2"/>
          </rPr>
          <t xml:space="preserve">
Overshoot value
</t>
        </r>
      </text>
    </comment>
  </commentList>
</comments>
</file>

<file path=xl/sharedStrings.xml><?xml version="1.0" encoding="utf-8"?>
<sst xmlns="http://schemas.openxmlformats.org/spreadsheetml/2006/main" count="77" uniqueCount="28">
  <si>
    <t>Direction Changes</t>
  </si>
  <si>
    <t>Sum</t>
  </si>
  <si>
    <t>OSV Min</t>
  </si>
  <si>
    <t>mean</t>
  </si>
  <si>
    <t>OSV Max</t>
  </si>
  <si>
    <t>stdv</t>
  </si>
  <si>
    <t>max</t>
  </si>
  <si>
    <t>DC Threshold</t>
  </si>
  <si>
    <t>Min</t>
  </si>
  <si>
    <t>Time</t>
  </si>
  <si>
    <t>Date</t>
  </si>
  <si>
    <t>US30USD</t>
  </si>
  <si>
    <t>Trend</t>
  </si>
  <si>
    <t>Hi</t>
  </si>
  <si>
    <t>Lo</t>
  </si>
  <si>
    <t>DC up</t>
    <phoneticPr fontId="0" type="noConversion"/>
  </si>
  <si>
    <t>DC down</t>
    <phoneticPr fontId="0" type="noConversion"/>
  </si>
  <si>
    <t>EXT</t>
    <phoneticPr fontId="0" type="noConversion"/>
  </si>
  <si>
    <t>Change in terms of Threshold</t>
  </si>
  <si>
    <t>OSV</t>
    <phoneticPr fontId="0" type="noConversion"/>
  </si>
  <si>
    <t>b</t>
  </si>
  <si>
    <t>s</t>
  </si>
  <si>
    <t>2016.10.18</t>
  </si>
  <si>
    <t>D</t>
  </si>
  <si>
    <t>B/S</t>
  </si>
  <si>
    <t>Price</t>
  </si>
  <si>
    <t>pb</t>
  </si>
  <si>
    <t>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</si>
</sst>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_ ;[Red]\-#,##0.000\ "/>
    <numFmt numFmtId="165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indexed="23"/>
      <name val="Verdana"/>
      <family val="2"/>
    </font>
    <font>
      <sz val="10"/>
      <name val="Verdana"/>
      <family val="2"/>
    </font>
    <font>
      <sz val="9"/>
      <color indexed="81"/>
      <name val="Tahoma"/>
      <family val="2"/>
    </font>
    <font>
      <sz val="9"/>
      <color indexed="81"/>
      <name val="Verdana"/>
      <family val="2"/>
    </font>
    <font>
      <sz val="9"/>
      <color theme="1"/>
      <name val="Calibri"/>
      <family val="2"/>
      <scheme val="minor"/>
    </font>
    <font>
      <b/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0" fontId="0" fillId="2" borderId="0" xfId="0" applyFill="1"/>
    <xf numFmtId="43" fontId="0" fillId="2" borderId="0" xfId="1" applyFont="1" applyFill="1"/>
    <xf numFmtId="0" fontId="7" fillId="2" borderId="0" xfId="0" applyFont="1" applyFill="1"/>
    <xf numFmtId="0" fontId="2" fillId="2" borderId="0" xfId="0" applyFont="1" applyFill="1"/>
    <xf numFmtId="3" fontId="0" fillId="2" borderId="0" xfId="0" applyNumberFormat="1" applyFill="1"/>
    <xf numFmtId="164" fontId="8" fillId="2" borderId="0" xfId="0" applyNumberFormat="1" applyFont="1" applyFill="1"/>
    <xf numFmtId="0" fontId="3" fillId="2" borderId="0" xfId="0" applyFont="1" applyFill="1"/>
    <xf numFmtId="43" fontId="3" fillId="2" borderId="0" xfId="1" applyFont="1" applyFill="1"/>
    <xf numFmtId="2" fontId="3" fillId="2" borderId="0" xfId="0" applyNumberFormat="1" applyFont="1" applyFill="1"/>
    <xf numFmtId="4" fontId="3" fillId="2" borderId="0" xfId="0" applyNumberFormat="1" applyFont="1" applyFill="1"/>
    <xf numFmtId="3" fontId="3" fillId="2" borderId="0" xfId="0" applyNumberFormat="1" applyFont="1" applyFill="1"/>
    <xf numFmtId="10" fontId="0" fillId="2" borderId="0" xfId="0" applyNumberFormat="1" applyFill="1"/>
    <xf numFmtId="4" fontId="0" fillId="2" borderId="0" xfId="0" applyNumberFormat="1" applyFill="1"/>
    <xf numFmtId="0" fontId="0" fillId="2" borderId="0" xfId="0" applyFill="1" applyAlignment="1">
      <alignment horizontal="center" vertical="center" wrapText="1"/>
    </xf>
    <xf numFmtId="43" fontId="0" fillId="2" borderId="0" xfId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3" fontId="4" fillId="2" borderId="0" xfId="1" applyFont="1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 wrapText="1"/>
    </xf>
    <xf numFmtId="20" fontId="0" fillId="2" borderId="0" xfId="0" applyNumberFormat="1" applyFill="1"/>
    <xf numFmtId="165" fontId="0" fillId="2" borderId="0" xfId="0" applyNumberFormat="1" applyFill="1"/>
    <xf numFmtId="0" fontId="0" fillId="3" borderId="0" xfId="0" applyFill="1"/>
    <xf numFmtId="0" fontId="3" fillId="3" borderId="0" xfId="0" applyFont="1" applyFill="1"/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  <xf numFmtId="0" fontId="3" fillId="4" borderId="0" xfId="0" applyFont="1" applyFill="1"/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5"/>
  <sheetViews>
    <sheetView tabSelected="1" zoomScale="75" zoomScaleNormal="75" workbookViewId="0">
      <selection activeCell="B39" sqref="B39"/>
    </sheetView>
  </sheetViews>
  <sheetFormatPr baseColWidth="10" defaultColWidth="13.21875" defaultRowHeight="14.4" x14ac:dyDescent="0.3"/>
  <cols>
    <col min="1" max="1" width="5.77734375" style="2" bestFit="1" customWidth="1"/>
    <col min="2" max="2" width="13.44140625" style="2" customWidth="1"/>
    <col min="3" max="3" width="10.6640625" style="3" bestFit="1" customWidth="1"/>
    <col min="4" max="4" width="6.6640625" style="2" bestFit="1" customWidth="1"/>
    <col min="5" max="5" width="12.44140625" style="3" bestFit="1" customWidth="1"/>
    <col min="6" max="6" width="10.6640625" style="3" bestFit="1" customWidth="1"/>
    <col min="7" max="7" width="7.77734375" style="6" customWidth="1"/>
    <col min="8" max="8" width="8.44140625" style="6" bestFit="1" customWidth="1"/>
    <col min="9" max="9" width="10.6640625" style="3" bestFit="1" customWidth="1"/>
    <col min="10" max="10" width="13.21875" style="2"/>
    <col min="11" max="11" width="7.88671875" style="2" customWidth="1"/>
    <col min="12" max="12" width="3.6640625" style="26" customWidth="1"/>
    <col min="13" max="13" width="4.6640625" style="26" customWidth="1"/>
    <col min="14" max="14" width="9.33203125" style="26" bestFit="1" customWidth="1"/>
    <col min="15" max="15" width="10.109375" style="26" customWidth="1"/>
    <col min="16" max="16" width="13.21875" style="22"/>
    <col min="17" max="17" width="13.6640625" style="22" customWidth="1"/>
  </cols>
  <sheetData>
    <row r="1" spans="1:17" x14ac:dyDescent="0.3">
      <c r="A1" s="2" t="s">
        <v>0</v>
      </c>
      <c r="E1" s="4"/>
      <c r="F1" s="5" t="s">
        <v>1</v>
      </c>
    </row>
    <row r="2" spans="1:17" x14ac:dyDescent="0.3">
      <c r="E2" s="7">
        <f>AVERAGE(C7:C35)</f>
        <v>18105.120689655174</v>
      </c>
      <c r="F2" s="5" t="s">
        <v>3</v>
      </c>
      <c r="J2" s="2" t="s">
        <v>2</v>
      </c>
      <c r="K2" s="2">
        <f>MIN(K7:K100035)</f>
        <v>0</v>
      </c>
    </row>
    <row r="3" spans="1:17" s="1" customFormat="1" x14ac:dyDescent="0.3">
      <c r="A3" s="8"/>
      <c r="B3" s="8"/>
      <c r="C3" s="9"/>
      <c r="D3" s="10"/>
      <c r="E3" s="7">
        <f>STDEV(C7:C35)</f>
        <v>0.79479526130253852</v>
      </c>
      <c r="F3" s="5" t="s">
        <v>5</v>
      </c>
      <c r="G3" s="11"/>
      <c r="H3" s="12"/>
      <c r="I3" s="9"/>
      <c r="J3" s="2" t="s">
        <v>4</v>
      </c>
      <c r="K3" s="2">
        <f>MAX(K7:K35)</f>
        <v>0</v>
      </c>
      <c r="L3" s="27"/>
      <c r="M3" s="27"/>
      <c r="N3" s="27"/>
      <c r="O3" s="27"/>
      <c r="P3" s="23"/>
      <c r="Q3" s="23"/>
    </row>
    <row r="4" spans="1:17" s="1" customFormat="1" x14ac:dyDescent="0.3">
      <c r="A4" s="8"/>
      <c r="B4" s="2" t="s">
        <v>7</v>
      </c>
      <c r="C4" s="9"/>
      <c r="D4" s="8"/>
      <c r="E4" s="7">
        <f>MAX(C7:C35)</f>
        <v>18106.099999999999</v>
      </c>
      <c r="F4" s="5" t="s">
        <v>6</v>
      </c>
      <c r="G4" s="12"/>
      <c r="H4" s="12"/>
      <c r="I4" s="9"/>
      <c r="J4" s="8"/>
      <c r="K4" s="8"/>
      <c r="L4" s="27"/>
      <c r="M4" s="27"/>
      <c r="N4" s="27"/>
      <c r="O4" s="27"/>
      <c r="P4" s="23"/>
      <c r="Q4" s="23"/>
    </row>
    <row r="5" spans="1:17" x14ac:dyDescent="0.3">
      <c r="B5" s="13">
        <v>1E-4</v>
      </c>
      <c r="C5" s="3">
        <f>E2*DCThreshold</f>
        <v>1.8105120689655174</v>
      </c>
      <c r="E5" s="7">
        <f>MIN(C7:C35)</f>
        <v>18103</v>
      </c>
      <c r="F5" s="5" t="s">
        <v>8</v>
      </c>
      <c r="G5" s="14"/>
    </row>
    <row r="6" spans="1:17" ht="37.799999999999997" x14ac:dyDescent="0.3">
      <c r="A6" s="15" t="s">
        <v>9</v>
      </c>
      <c r="B6" s="15" t="s">
        <v>10</v>
      </c>
      <c r="C6" s="16" t="s">
        <v>11</v>
      </c>
      <c r="D6" s="17" t="s">
        <v>12</v>
      </c>
      <c r="E6" s="18" t="s">
        <v>13</v>
      </c>
      <c r="F6" s="18" t="s">
        <v>14</v>
      </c>
      <c r="G6" s="19" t="s">
        <v>15</v>
      </c>
      <c r="H6" s="19" t="s">
        <v>16</v>
      </c>
      <c r="I6" s="16" t="s">
        <v>17</v>
      </c>
      <c r="J6" s="17" t="s">
        <v>18</v>
      </c>
      <c r="K6" s="15" t="s">
        <v>19</v>
      </c>
      <c r="L6" s="28" t="s">
        <v>20</v>
      </c>
      <c r="M6" s="28" t="s">
        <v>21</v>
      </c>
      <c r="N6" s="28" t="s">
        <v>26</v>
      </c>
      <c r="O6" s="28" t="s">
        <v>27</v>
      </c>
      <c r="P6" s="25" t="s">
        <v>24</v>
      </c>
      <c r="Q6" s="25" t="s">
        <v>25</v>
      </c>
    </row>
    <row r="7" spans="1:17" x14ac:dyDescent="0.3">
      <c r="A7" s="20">
        <f>Data!B1</f>
        <v>0.21666666666666667</v>
      </c>
      <c r="B7" s="2" t="str">
        <f>Data!A1</f>
        <v>2016.10.18</v>
      </c>
      <c r="C7" s="3">
        <f>Data!C1</f>
        <v>18104.849999999999</v>
      </c>
      <c r="D7" s="2">
        <v>0</v>
      </c>
      <c r="E7" s="3">
        <f>C7</f>
        <v>18104.849999999999</v>
      </c>
      <c r="F7" s="3">
        <f>C7</f>
        <v>18104.849999999999</v>
      </c>
      <c r="G7" s="21">
        <f>IF(D7=1,0,IF((C7-F7)/F7&gt;=DCThreshold,1,0))</f>
        <v>0</v>
      </c>
      <c r="H7" s="21">
        <f>IF(D7=-1,0,IF((E7-C7)/E7&gt;=DCThreshold,1,0))</f>
        <v>0</v>
      </c>
      <c r="I7" s="3">
        <f>C7</f>
        <v>18104.849999999999</v>
      </c>
      <c r="J7" s="2">
        <f>TRUNC(((C7-I7)/I7)/DCThreshold,0)</f>
        <v>0</v>
      </c>
      <c r="K7" s="2">
        <f>IF(J7&gt;0,J7-1,IF(J7&lt;0,J7+1,J7))</f>
        <v>0</v>
      </c>
      <c r="L7" s="29" t="str">
        <f>IF(G7=1,"b","")</f>
        <v/>
      </c>
      <c r="M7" s="29" t="str">
        <f>IF(H7=1,"s","")</f>
        <v/>
      </c>
      <c r="N7" s="26">
        <f>IF(L7="",0,C7)</f>
        <v>0</v>
      </c>
      <c r="O7" s="26">
        <f>IF(M7="",0,C7)</f>
        <v>0</v>
      </c>
      <c r="P7" s="24" t="s">
        <v>21</v>
      </c>
      <c r="Q7" s="22">
        <v>18103.25</v>
      </c>
    </row>
    <row r="8" spans="1:17" x14ac:dyDescent="0.3">
      <c r="A8" s="20">
        <f>Data!B2</f>
        <v>0.21736111111111112</v>
      </c>
      <c r="B8" s="2" t="str">
        <f>Data!A2</f>
        <v>2016.10.18</v>
      </c>
      <c r="C8" s="3">
        <f>Data!C2</f>
        <v>18105.349999999999</v>
      </c>
      <c r="D8" s="2">
        <f>IF(G7=1,1,IF(H7=1,-1,D7))</f>
        <v>0</v>
      </c>
      <c r="E8" s="3">
        <f>IF(G7=1,MAX(C7,C8),MAX(E7,C8))</f>
        <v>18105.349999999999</v>
      </c>
      <c r="F8" s="3">
        <f>IF(H7=1,MIN(C7,C8),MIN(F7,C8))</f>
        <v>18104.849999999999</v>
      </c>
      <c r="G8" s="21">
        <f t="shared" ref="G8:G35" si="0">IF(D8=1,0,IF((C8-F8)/F8&gt;=DCThreshold,1,0))</f>
        <v>0</v>
      </c>
      <c r="H8" s="21">
        <f t="shared" ref="H8:H35" si="1">IF(D8=-1,0,IF((E8-C8)/E8&gt;=DCThreshold,1,0))</f>
        <v>0</v>
      </c>
      <c r="I8" s="3">
        <f>IF(G8=1,F8,IF(H8=1,E8,I7))</f>
        <v>18104.849999999999</v>
      </c>
      <c r="J8" s="2">
        <f>TRUNC(((C8-I8)/I8)/DCThreshold,0)</f>
        <v>0</v>
      </c>
      <c r="K8" s="2">
        <f t="shared" ref="K8:K35" si="2">IF(J8&gt;0,J8-1,IF(J8&lt;0,J8+1,J8))</f>
        <v>0</v>
      </c>
      <c r="L8" s="29" t="str">
        <f t="shared" ref="L8:L35" si="3">IF(G8=1,"b","")</f>
        <v/>
      </c>
      <c r="M8" s="29" t="str">
        <f t="shared" ref="M8:M35" si="4">IF(H8=1,"s","")</f>
        <v/>
      </c>
      <c r="N8" s="26">
        <f t="shared" ref="N8:N35" si="5">IF(L8="",0,C8)</f>
        <v>0</v>
      </c>
      <c r="O8" s="26">
        <f t="shared" ref="O8:O35" si="6">IF(M8="",0,C8)</f>
        <v>0</v>
      </c>
      <c r="P8" s="24" t="s">
        <v>20</v>
      </c>
      <c r="Q8" s="22">
        <v>18104.95</v>
      </c>
    </row>
    <row r="9" spans="1:17" x14ac:dyDescent="0.3">
      <c r="A9" s="20">
        <f>Data!B3</f>
        <v>0.21805555555555556</v>
      </c>
      <c r="B9" s="2" t="str">
        <f>Data!A3</f>
        <v>2016.10.18</v>
      </c>
      <c r="C9" s="3">
        <f>Data!C3</f>
        <v>18105.3</v>
      </c>
      <c r="D9" s="2">
        <f t="shared" ref="D9:D35" si="7">IF(G8=1,1,IF(H8=1,-1,D8))</f>
        <v>0</v>
      </c>
      <c r="E9" s="3">
        <f t="shared" ref="E9:E35" si="8">IF(G8=1,MAX(C8,C9),MAX(E8,C9))</f>
        <v>18105.349999999999</v>
      </c>
      <c r="F9" s="3">
        <f t="shared" ref="F9:F35" si="9">IF(H8=1,MIN(C8,C9),MIN(F8,C9))</f>
        <v>18104.849999999999</v>
      </c>
      <c r="G9" s="21">
        <f t="shared" si="0"/>
        <v>0</v>
      </c>
      <c r="H9" s="21">
        <f t="shared" si="1"/>
        <v>0</v>
      </c>
      <c r="I9" s="3">
        <f t="shared" ref="I9:I35" si="10">IF(G9=1,F9,IF(H9=1,E9,I8))</f>
        <v>18104.849999999999</v>
      </c>
      <c r="J9" s="2">
        <f t="shared" ref="J9:J27" si="11">TRUNC(((C9-I9)/I9)/DCThreshold,0)</f>
        <v>0</v>
      </c>
      <c r="K9" s="2">
        <f t="shared" si="2"/>
        <v>0</v>
      </c>
      <c r="L9" s="29" t="str">
        <f t="shared" si="3"/>
        <v/>
      </c>
      <c r="M9" s="29" t="str">
        <f t="shared" si="4"/>
        <v/>
      </c>
      <c r="N9" s="26">
        <f t="shared" si="5"/>
        <v>0</v>
      </c>
      <c r="O9" s="26">
        <f t="shared" si="6"/>
        <v>0</v>
      </c>
      <c r="P9" s="24" t="s">
        <v>21</v>
      </c>
      <c r="Q9" s="22">
        <v>18104.45</v>
      </c>
    </row>
    <row r="10" spans="1:17" x14ac:dyDescent="0.3">
      <c r="A10" s="20">
        <f>Data!B4</f>
        <v>0.21875</v>
      </c>
      <c r="B10" s="2" t="str">
        <f>Data!A4</f>
        <v>2016.10.18</v>
      </c>
      <c r="C10" s="3">
        <f>Data!C4</f>
        <v>18105.45</v>
      </c>
      <c r="D10" s="2">
        <f t="shared" si="7"/>
        <v>0</v>
      </c>
      <c r="E10" s="3">
        <f t="shared" si="8"/>
        <v>18105.45</v>
      </c>
      <c r="F10" s="3">
        <f t="shared" si="9"/>
        <v>18104.849999999999</v>
      </c>
      <c r="G10" s="21">
        <f t="shared" si="0"/>
        <v>0</v>
      </c>
      <c r="H10" s="21">
        <f t="shared" si="1"/>
        <v>0</v>
      </c>
      <c r="I10" s="3">
        <f t="shared" si="10"/>
        <v>18104.849999999999</v>
      </c>
      <c r="J10" s="2">
        <f t="shared" si="11"/>
        <v>0</v>
      </c>
      <c r="K10" s="2">
        <f t="shared" si="2"/>
        <v>0</v>
      </c>
      <c r="L10" s="29" t="str">
        <f t="shared" si="3"/>
        <v/>
      </c>
      <c r="M10" s="29" t="str">
        <f t="shared" si="4"/>
        <v/>
      </c>
      <c r="N10" s="26">
        <f t="shared" si="5"/>
        <v>0</v>
      </c>
      <c r="O10" s="26">
        <f t="shared" si="6"/>
        <v>0</v>
      </c>
      <c r="P10" s="24" t="s">
        <v>20</v>
      </c>
      <c r="Q10" s="22">
        <v>18105.95</v>
      </c>
    </row>
    <row r="11" spans="1:17" x14ac:dyDescent="0.3">
      <c r="A11" s="20">
        <f>Data!B5</f>
        <v>0.21944444444444444</v>
      </c>
      <c r="B11" s="2" t="str">
        <f>Data!A5</f>
        <v>2016.10.18</v>
      </c>
      <c r="C11" s="3">
        <f>Data!C5</f>
        <v>18105.75</v>
      </c>
      <c r="D11" s="2">
        <f t="shared" si="7"/>
        <v>0</v>
      </c>
      <c r="E11" s="3">
        <f t="shared" si="8"/>
        <v>18105.75</v>
      </c>
      <c r="F11" s="3">
        <f t="shared" si="9"/>
        <v>18104.849999999999</v>
      </c>
      <c r="G11" s="21">
        <f t="shared" si="0"/>
        <v>0</v>
      </c>
      <c r="H11" s="21">
        <f t="shared" si="1"/>
        <v>0</v>
      </c>
      <c r="I11" s="3">
        <f t="shared" si="10"/>
        <v>18104.849999999999</v>
      </c>
      <c r="J11" s="2">
        <f t="shared" si="11"/>
        <v>0</v>
      </c>
      <c r="K11" s="2">
        <f t="shared" si="2"/>
        <v>0</v>
      </c>
      <c r="L11" s="29" t="str">
        <f t="shared" si="3"/>
        <v/>
      </c>
      <c r="M11" s="29" t="str">
        <f t="shared" si="4"/>
        <v/>
      </c>
      <c r="N11" s="26">
        <f t="shared" si="5"/>
        <v>0</v>
      </c>
      <c r="O11" s="26">
        <f t="shared" si="6"/>
        <v>0</v>
      </c>
    </row>
    <row r="12" spans="1:17" x14ac:dyDescent="0.3">
      <c r="A12" s="20">
        <f>Data!B6</f>
        <v>0.22013888888888888</v>
      </c>
      <c r="B12" s="2" t="str">
        <f>Data!A6</f>
        <v>2016.10.18</v>
      </c>
      <c r="C12" s="3">
        <f>Data!C6</f>
        <v>18105.7</v>
      </c>
      <c r="D12" s="2">
        <f t="shared" si="7"/>
        <v>0</v>
      </c>
      <c r="E12" s="3">
        <f t="shared" si="8"/>
        <v>18105.75</v>
      </c>
      <c r="F12" s="3">
        <f t="shared" si="9"/>
        <v>18104.849999999999</v>
      </c>
      <c r="G12" s="21">
        <f t="shared" si="0"/>
        <v>0</v>
      </c>
      <c r="H12" s="21">
        <f t="shared" si="1"/>
        <v>0</v>
      </c>
      <c r="I12" s="3">
        <f t="shared" si="10"/>
        <v>18104.849999999999</v>
      </c>
      <c r="J12" s="2">
        <f t="shared" si="11"/>
        <v>0</v>
      </c>
      <c r="K12" s="2">
        <f t="shared" si="2"/>
        <v>0</v>
      </c>
      <c r="L12" s="29" t="str">
        <f t="shared" si="3"/>
        <v/>
      </c>
      <c r="M12" s="29" t="str">
        <f t="shared" si="4"/>
        <v/>
      </c>
      <c r="N12" s="26">
        <f t="shared" si="5"/>
        <v>0</v>
      </c>
      <c r="O12" s="26">
        <f t="shared" si="6"/>
        <v>0</v>
      </c>
    </row>
    <row r="13" spans="1:17" x14ac:dyDescent="0.3">
      <c r="A13" s="20">
        <f>Data!B7</f>
        <v>0.22083333333333333</v>
      </c>
      <c r="B13" s="2" t="str">
        <f>Data!A7</f>
        <v>2016.10.18</v>
      </c>
      <c r="C13" s="3">
        <f>Data!C7</f>
        <v>18105.05</v>
      </c>
      <c r="D13" s="2">
        <f t="shared" si="7"/>
        <v>0</v>
      </c>
      <c r="E13" s="3">
        <f t="shared" si="8"/>
        <v>18105.75</v>
      </c>
      <c r="F13" s="3">
        <f t="shared" si="9"/>
        <v>18104.849999999999</v>
      </c>
      <c r="G13" s="21">
        <f t="shared" si="0"/>
        <v>0</v>
      </c>
      <c r="H13" s="21">
        <f t="shared" si="1"/>
        <v>0</v>
      </c>
      <c r="I13" s="3">
        <f t="shared" si="10"/>
        <v>18104.849999999999</v>
      </c>
      <c r="J13" s="2">
        <f t="shared" si="11"/>
        <v>0</v>
      </c>
      <c r="K13" s="2">
        <f t="shared" si="2"/>
        <v>0</v>
      </c>
      <c r="L13" s="29" t="str">
        <f t="shared" si="3"/>
        <v/>
      </c>
      <c r="M13" s="29" t="str">
        <f t="shared" si="4"/>
        <v/>
      </c>
      <c r="N13" s="26">
        <f t="shared" si="5"/>
        <v>0</v>
      </c>
      <c r="O13" s="26">
        <f t="shared" si="6"/>
        <v>0</v>
      </c>
    </row>
    <row r="14" spans="1:17" x14ac:dyDescent="0.3">
      <c r="A14" s="20">
        <f>Data!B8</f>
        <v>0.22152777777777777</v>
      </c>
      <c r="B14" s="2" t="str">
        <f>Data!A8</f>
        <v>2016.10.18</v>
      </c>
      <c r="C14" s="3">
        <f>Data!C8</f>
        <v>18105.150000000001</v>
      </c>
      <c r="D14" s="2">
        <f t="shared" si="7"/>
        <v>0</v>
      </c>
      <c r="E14" s="3">
        <f t="shared" si="8"/>
        <v>18105.75</v>
      </c>
      <c r="F14" s="3">
        <f t="shared" si="9"/>
        <v>18104.849999999999</v>
      </c>
      <c r="G14" s="21">
        <f t="shared" si="0"/>
        <v>0</v>
      </c>
      <c r="H14" s="21">
        <f t="shared" si="1"/>
        <v>0</v>
      </c>
      <c r="I14" s="3">
        <f t="shared" si="10"/>
        <v>18104.849999999999</v>
      </c>
      <c r="J14" s="2">
        <f t="shared" si="11"/>
        <v>0</v>
      </c>
      <c r="K14" s="2">
        <f t="shared" si="2"/>
        <v>0</v>
      </c>
      <c r="L14" s="29" t="str">
        <f t="shared" si="3"/>
        <v/>
      </c>
      <c r="M14" s="29" t="str">
        <f t="shared" si="4"/>
        <v/>
      </c>
      <c r="N14" s="26">
        <f t="shared" si="5"/>
        <v>0</v>
      </c>
      <c r="O14" s="26">
        <f t="shared" si="6"/>
        <v>0</v>
      </c>
    </row>
    <row r="15" spans="1:17" x14ac:dyDescent="0.3">
      <c r="A15" s="20">
        <f>Data!B9</f>
        <v>0.22222222222222221</v>
      </c>
      <c r="B15" s="2" t="str">
        <f>Data!A9</f>
        <v>2016.10.18</v>
      </c>
      <c r="C15" s="3">
        <f>Data!C9</f>
        <v>18103.25</v>
      </c>
      <c r="D15" s="2">
        <f t="shared" si="7"/>
        <v>0</v>
      </c>
      <c r="E15" s="3">
        <f t="shared" si="8"/>
        <v>18105.75</v>
      </c>
      <c r="F15" s="3">
        <f t="shared" si="9"/>
        <v>18103.25</v>
      </c>
      <c r="G15" s="21">
        <f t="shared" si="0"/>
        <v>0</v>
      </c>
      <c r="H15" s="21">
        <f t="shared" si="1"/>
        <v>1</v>
      </c>
      <c r="I15" s="3">
        <f t="shared" si="10"/>
        <v>18105.75</v>
      </c>
      <c r="J15" s="2">
        <f t="shared" si="11"/>
        <v>-1</v>
      </c>
      <c r="K15" s="2">
        <f t="shared" si="2"/>
        <v>0</v>
      </c>
      <c r="L15" s="29" t="str">
        <f t="shared" si="3"/>
        <v/>
      </c>
      <c r="M15" s="29" t="str">
        <f t="shared" si="4"/>
        <v>s</v>
      </c>
      <c r="N15" s="26">
        <f t="shared" si="5"/>
        <v>0</v>
      </c>
      <c r="O15" s="26">
        <f t="shared" si="6"/>
        <v>18103.25</v>
      </c>
    </row>
    <row r="16" spans="1:17" x14ac:dyDescent="0.3">
      <c r="A16" s="20">
        <f>Data!B10</f>
        <v>0.22291666666666665</v>
      </c>
      <c r="B16" s="2" t="str">
        <f>Data!A10</f>
        <v>2016.10.18</v>
      </c>
      <c r="C16" s="3">
        <f>Data!C10</f>
        <v>18103</v>
      </c>
      <c r="D16" s="2">
        <f t="shared" si="7"/>
        <v>-1</v>
      </c>
      <c r="E16" s="3">
        <f t="shared" si="8"/>
        <v>18105.75</v>
      </c>
      <c r="F16" s="3">
        <f t="shared" si="9"/>
        <v>18103</v>
      </c>
      <c r="G16" s="21">
        <f t="shared" si="0"/>
        <v>0</v>
      </c>
      <c r="H16" s="21">
        <f t="shared" si="1"/>
        <v>0</v>
      </c>
      <c r="I16" s="3">
        <f t="shared" si="10"/>
        <v>18105.75</v>
      </c>
      <c r="J16" s="2">
        <f t="shared" si="11"/>
        <v>-1</v>
      </c>
      <c r="K16" s="2">
        <f t="shared" si="2"/>
        <v>0</v>
      </c>
      <c r="L16" s="29" t="str">
        <f t="shared" si="3"/>
        <v/>
      </c>
      <c r="M16" s="29" t="str">
        <f t="shared" si="4"/>
        <v/>
      </c>
      <c r="N16" s="26">
        <f t="shared" si="5"/>
        <v>0</v>
      </c>
      <c r="O16" s="26">
        <f t="shared" si="6"/>
        <v>0</v>
      </c>
    </row>
    <row r="17" spans="1:15" x14ac:dyDescent="0.3">
      <c r="A17" s="20">
        <f>Data!B11</f>
        <v>0.22361111111111109</v>
      </c>
      <c r="B17" s="2" t="str">
        <f>Data!A11</f>
        <v>2016.10.18</v>
      </c>
      <c r="C17" s="3">
        <f>Data!C11</f>
        <v>18104.400000000001</v>
      </c>
      <c r="D17" s="2">
        <f t="shared" si="7"/>
        <v>-1</v>
      </c>
      <c r="E17" s="3">
        <f t="shared" si="8"/>
        <v>18105.75</v>
      </c>
      <c r="F17" s="3">
        <f t="shared" si="9"/>
        <v>18103</v>
      </c>
      <c r="G17" s="21">
        <f t="shared" si="0"/>
        <v>0</v>
      </c>
      <c r="H17" s="21">
        <f t="shared" si="1"/>
        <v>0</v>
      </c>
      <c r="I17" s="3">
        <f t="shared" si="10"/>
        <v>18105.75</v>
      </c>
      <c r="J17" s="2">
        <f t="shared" si="11"/>
        <v>0</v>
      </c>
      <c r="K17" s="2">
        <f t="shared" si="2"/>
        <v>0</v>
      </c>
      <c r="L17" s="29" t="str">
        <f t="shared" si="3"/>
        <v/>
      </c>
      <c r="M17" s="29" t="str">
        <f t="shared" si="4"/>
        <v/>
      </c>
      <c r="N17" s="26">
        <f t="shared" si="5"/>
        <v>0</v>
      </c>
      <c r="O17" s="26">
        <f t="shared" si="6"/>
        <v>0</v>
      </c>
    </row>
    <row r="18" spans="1:15" x14ac:dyDescent="0.3">
      <c r="A18" s="20">
        <f>Data!B12</f>
        <v>0.22430555555555556</v>
      </c>
      <c r="B18" s="2" t="str">
        <f>Data!A12</f>
        <v>2016.10.18</v>
      </c>
      <c r="C18" s="3">
        <f>Data!C12</f>
        <v>18104.95</v>
      </c>
      <c r="D18" s="2">
        <f t="shared" si="7"/>
        <v>-1</v>
      </c>
      <c r="E18" s="3">
        <f t="shared" si="8"/>
        <v>18105.75</v>
      </c>
      <c r="F18" s="3">
        <f t="shared" si="9"/>
        <v>18103</v>
      </c>
      <c r="G18" s="21">
        <f t="shared" si="0"/>
        <v>1</v>
      </c>
      <c r="H18" s="21">
        <f t="shared" si="1"/>
        <v>0</v>
      </c>
      <c r="I18" s="3">
        <f t="shared" si="10"/>
        <v>18103</v>
      </c>
      <c r="J18" s="2">
        <f t="shared" si="11"/>
        <v>1</v>
      </c>
      <c r="K18" s="2">
        <f t="shared" si="2"/>
        <v>0</v>
      </c>
      <c r="L18" s="29" t="str">
        <f t="shared" si="3"/>
        <v>b</v>
      </c>
      <c r="M18" s="29" t="str">
        <f t="shared" si="4"/>
        <v/>
      </c>
      <c r="N18" s="26">
        <f t="shared" si="5"/>
        <v>18104.95</v>
      </c>
      <c r="O18" s="26">
        <f t="shared" si="6"/>
        <v>0</v>
      </c>
    </row>
    <row r="19" spans="1:15" x14ac:dyDescent="0.3">
      <c r="A19" s="20">
        <f>Data!B13</f>
        <v>0.22500000000000001</v>
      </c>
      <c r="B19" s="2" t="str">
        <f>Data!A13</f>
        <v>2016.10.18</v>
      </c>
      <c r="C19" s="3">
        <f>Data!C13</f>
        <v>18105.25</v>
      </c>
      <c r="D19" s="2">
        <f t="shared" si="7"/>
        <v>1</v>
      </c>
      <c r="E19" s="3">
        <f t="shared" si="8"/>
        <v>18105.25</v>
      </c>
      <c r="F19" s="3">
        <f t="shared" si="9"/>
        <v>18103</v>
      </c>
      <c r="G19" s="21">
        <f t="shared" si="0"/>
        <v>0</v>
      </c>
      <c r="H19" s="21">
        <f t="shared" si="1"/>
        <v>0</v>
      </c>
      <c r="I19" s="3">
        <f t="shared" si="10"/>
        <v>18103</v>
      </c>
      <c r="J19" s="2">
        <f t="shared" si="11"/>
        <v>1</v>
      </c>
      <c r="K19" s="2">
        <f t="shared" si="2"/>
        <v>0</v>
      </c>
      <c r="L19" s="29" t="str">
        <f t="shared" si="3"/>
        <v/>
      </c>
      <c r="M19" s="29" t="str">
        <f t="shared" si="4"/>
        <v/>
      </c>
      <c r="N19" s="26">
        <f t="shared" si="5"/>
        <v>0</v>
      </c>
      <c r="O19" s="26">
        <f t="shared" si="6"/>
        <v>0</v>
      </c>
    </row>
    <row r="20" spans="1:15" x14ac:dyDescent="0.3">
      <c r="A20" s="20">
        <f>Data!B14</f>
        <v>0.22569444444444445</v>
      </c>
      <c r="B20" s="2" t="str">
        <f>Data!A14</f>
        <v>2016.10.18</v>
      </c>
      <c r="C20" s="3">
        <f>Data!C14</f>
        <v>18105.5</v>
      </c>
      <c r="D20" s="2">
        <f t="shared" si="7"/>
        <v>1</v>
      </c>
      <c r="E20" s="3">
        <f t="shared" si="8"/>
        <v>18105.5</v>
      </c>
      <c r="F20" s="3">
        <f t="shared" si="9"/>
        <v>18103</v>
      </c>
      <c r="G20" s="21">
        <f t="shared" si="0"/>
        <v>0</v>
      </c>
      <c r="H20" s="21">
        <f t="shared" si="1"/>
        <v>0</v>
      </c>
      <c r="I20" s="3">
        <f t="shared" si="10"/>
        <v>18103</v>
      </c>
      <c r="J20" s="2">
        <f t="shared" si="11"/>
        <v>1</v>
      </c>
      <c r="K20" s="2">
        <f t="shared" si="2"/>
        <v>0</v>
      </c>
      <c r="L20" s="29" t="str">
        <f t="shared" si="3"/>
        <v/>
      </c>
      <c r="M20" s="29" t="str">
        <f t="shared" si="4"/>
        <v/>
      </c>
      <c r="N20" s="26">
        <f t="shared" si="5"/>
        <v>0</v>
      </c>
      <c r="O20" s="26">
        <f t="shared" si="6"/>
        <v>0</v>
      </c>
    </row>
    <row r="21" spans="1:15" x14ac:dyDescent="0.3">
      <c r="A21" s="20">
        <f>Data!B15</f>
        <v>0.22638888888888889</v>
      </c>
      <c r="B21" s="2" t="str">
        <f>Data!A15</f>
        <v>2016.10.18</v>
      </c>
      <c r="C21" s="3">
        <f>Data!C15</f>
        <v>18105.150000000001</v>
      </c>
      <c r="D21" s="2">
        <f t="shared" si="7"/>
        <v>1</v>
      </c>
      <c r="E21" s="3">
        <f t="shared" si="8"/>
        <v>18105.5</v>
      </c>
      <c r="F21" s="3">
        <f t="shared" si="9"/>
        <v>18103</v>
      </c>
      <c r="G21" s="21">
        <f t="shared" si="0"/>
        <v>0</v>
      </c>
      <c r="H21" s="21">
        <f t="shared" si="1"/>
        <v>0</v>
      </c>
      <c r="I21" s="3">
        <f t="shared" si="10"/>
        <v>18103</v>
      </c>
      <c r="J21" s="2">
        <f t="shared" si="11"/>
        <v>1</v>
      </c>
      <c r="K21" s="2">
        <f t="shared" si="2"/>
        <v>0</v>
      </c>
      <c r="L21" s="29" t="str">
        <f t="shared" si="3"/>
        <v/>
      </c>
      <c r="M21" s="29" t="str">
        <f t="shared" si="4"/>
        <v/>
      </c>
      <c r="N21" s="26">
        <f t="shared" si="5"/>
        <v>0</v>
      </c>
      <c r="O21" s="26">
        <f t="shared" si="6"/>
        <v>0</v>
      </c>
    </row>
    <row r="22" spans="1:15" x14ac:dyDescent="0.3">
      <c r="A22" s="20">
        <f>Data!B16</f>
        <v>0.22708333333333333</v>
      </c>
      <c r="B22" s="2" t="str">
        <f>Data!A16</f>
        <v>2016.10.18</v>
      </c>
      <c r="C22" s="3">
        <f>Data!C16</f>
        <v>18104.349999999999</v>
      </c>
      <c r="D22" s="2">
        <f t="shared" si="7"/>
        <v>1</v>
      </c>
      <c r="E22" s="3">
        <f t="shared" si="8"/>
        <v>18105.5</v>
      </c>
      <c r="F22" s="3">
        <f t="shared" si="9"/>
        <v>18103</v>
      </c>
      <c r="G22" s="21">
        <f t="shared" si="0"/>
        <v>0</v>
      </c>
      <c r="H22" s="21">
        <f t="shared" si="1"/>
        <v>0</v>
      </c>
      <c r="I22" s="3">
        <f t="shared" si="10"/>
        <v>18103</v>
      </c>
      <c r="J22" s="2">
        <f t="shared" si="11"/>
        <v>0</v>
      </c>
      <c r="K22" s="2">
        <f t="shared" si="2"/>
        <v>0</v>
      </c>
      <c r="L22" s="29" t="str">
        <f t="shared" si="3"/>
        <v/>
      </c>
      <c r="M22" s="29" t="str">
        <f t="shared" si="4"/>
        <v/>
      </c>
      <c r="N22" s="26">
        <f t="shared" si="5"/>
        <v>0</v>
      </c>
      <c r="O22" s="26">
        <f t="shared" si="6"/>
        <v>0</v>
      </c>
    </row>
    <row r="23" spans="1:15" x14ac:dyDescent="0.3">
      <c r="A23" s="20">
        <f>Data!B17</f>
        <v>0.22777777777777777</v>
      </c>
      <c r="B23" s="2" t="str">
        <f>Data!A17</f>
        <v>2016.10.18</v>
      </c>
      <c r="C23" s="3">
        <f>Data!C17</f>
        <v>18103.75</v>
      </c>
      <c r="D23" s="2">
        <f t="shared" si="7"/>
        <v>1</v>
      </c>
      <c r="E23" s="3">
        <f t="shared" si="8"/>
        <v>18105.5</v>
      </c>
      <c r="F23" s="3">
        <f t="shared" si="9"/>
        <v>18103</v>
      </c>
      <c r="G23" s="21">
        <f t="shared" si="0"/>
        <v>0</v>
      </c>
      <c r="H23" s="21">
        <f t="shared" si="1"/>
        <v>0</v>
      </c>
      <c r="I23" s="3">
        <f t="shared" si="10"/>
        <v>18103</v>
      </c>
      <c r="J23" s="2">
        <f t="shared" si="11"/>
        <v>0</v>
      </c>
      <c r="K23" s="2">
        <f t="shared" si="2"/>
        <v>0</v>
      </c>
      <c r="L23" s="29" t="str">
        <f t="shared" si="3"/>
        <v/>
      </c>
      <c r="M23" s="29" t="str">
        <f t="shared" si="4"/>
        <v/>
      </c>
      <c r="N23" s="26">
        <f t="shared" si="5"/>
        <v>0</v>
      </c>
      <c r="O23" s="26">
        <f t="shared" si="6"/>
        <v>0</v>
      </c>
    </row>
    <row r="24" spans="1:15" x14ac:dyDescent="0.3">
      <c r="A24" s="20">
        <f>Data!B18</f>
        <v>0.22847222222222222</v>
      </c>
      <c r="B24" s="2" t="str">
        <f>Data!A18</f>
        <v>2016.10.18</v>
      </c>
      <c r="C24" s="3">
        <f>Data!C18</f>
        <v>18104.45</v>
      </c>
      <c r="D24" s="2">
        <f t="shared" si="7"/>
        <v>1</v>
      </c>
      <c r="E24" s="3">
        <f t="shared" si="8"/>
        <v>18105.5</v>
      </c>
      <c r="F24" s="3">
        <f t="shared" si="9"/>
        <v>18103</v>
      </c>
      <c r="G24" s="21">
        <f t="shared" si="0"/>
        <v>0</v>
      </c>
      <c r="H24" s="21">
        <v>1</v>
      </c>
      <c r="I24" s="3">
        <f t="shared" si="10"/>
        <v>18105.5</v>
      </c>
      <c r="J24" s="2">
        <f t="shared" si="11"/>
        <v>0</v>
      </c>
      <c r="K24" s="2">
        <f t="shared" si="2"/>
        <v>0</v>
      </c>
      <c r="L24" s="29" t="str">
        <f t="shared" si="3"/>
        <v/>
      </c>
      <c r="M24" s="29" t="str">
        <f t="shared" si="4"/>
        <v>s</v>
      </c>
      <c r="N24" s="26">
        <f t="shared" si="5"/>
        <v>0</v>
      </c>
      <c r="O24" s="26">
        <f t="shared" si="6"/>
        <v>18104.45</v>
      </c>
    </row>
    <row r="25" spans="1:15" x14ac:dyDescent="0.3">
      <c r="A25" s="20">
        <f>Data!B19</f>
        <v>0.22916666666666666</v>
      </c>
      <c r="B25" s="2" t="str">
        <f>Data!A19</f>
        <v>2016.10.18</v>
      </c>
      <c r="C25" s="3">
        <f>Data!C19</f>
        <v>18104.55</v>
      </c>
      <c r="D25" s="2">
        <f t="shared" si="7"/>
        <v>-1</v>
      </c>
      <c r="E25" s="3">
        <f t="shared" si="8"/>
        <v>18105.5</v>
      </c>
      <c r="F25" s="3">
        <f t="shared" si="9"/>
        <v>18104.45</v>
      </c>
      <c r="G25" s="21">
        <f t="shared" si="0"/>
        <v>0</v>
      </c>
      <c r="H25" s="21">
        <f t="shared" si="1"/>
        <v>0</v>
      </c>
      <c r="I25" s="3">
        <f t="shared" si="10"/>
        <v>18105.5</v>
      </c>
      <c r="J25" s="2">
        <f t="shared" si="11"/>
        <v>0</v>
      </c>
      <c r="K25" s="2">
        <f t="shared" si="2"/>
        <v>0</v>
      </c>
      <c r="L25" s="29" t="str">
        <f t="shared" si="3"/>
        <v/>
      </c>
      <c r="M25" s="29" t="str">
        <f t="shared" si="4"/>
        <v/>
      </c>
      <c r="N25" s="26">
        <f t="shared" si="5"/>
        <v>0</v>
      </c>
      <c r="O25" s="26">
        <f t="shared" si="6"/>
        <v>0</v>
      </c>
    </row>
    <row r="26" spans="1:15" x14ac:dyDescent="0.3">
      <c r="A26" s="20">
        <f>Data!B20</f>
        <v>0.2298611111111111</v>
      </c>
      <c r="B26" s="2" t="str">
        <f>Data!A20</f>
        <v>2016.10.18</v>
      </c>
      <c r="C26" s="3">
        <f>Data!C20</f>
        <v>18105.7</v>
      </c>
      <c r="D26" s="2">
        <f t="shared" si="7"/>
        <v>-1</v>
      </c>
      <c r="E26" s="3">
        <f t="shared" si="8"/>
        <v>18105.7</v>
      </c>
      <c r="F26" s="3">
        <f t="shared" si="9"/>
        <v>18104.45</v>
      </c>
      <c r="G26" s="21">
        <f t="shared" si="0"/>
        <v>0</v>
      </c>
      <c r="H26" s="21">
        <f t="shared" si="1"/>
        <v>0</v>
      </c>
      <c r="I26" s="3">
        <f t="shared" si="10"/>
        <v>18105.5</v>
      </c>
      <c r="J26" s="2">
        <f t="shared" si="11"/>
        <v>0</v>
      </c>
      <c r="K26" s="2">
        <f t="shared" si="2"/>
        <v>0</v>
      </c>
      <c r="L26" s="29" t="str">
        <f t="shared" si="3"/>
        <v/>
      </c>
      <c r="M26" s="29" t="str">
        <f t="shared" si="4"/>
        <v/>
      </c>
      <c r="N26" s="26">
        <f t="shared" si="5"/>
        <v>0</v>
      </c>
      <c r="O26" s="26">
        <f t="shared" si="6"/>
        <v>0</v>
      </c>
    </row>
    <row r="27" spans="1:15" x14ac:dyDescent="0.3">
      <c r="A27" s="20">
        <f>Data!B21</f>
        <v>0.23055555555555554</v>
      </c>
      <c r="B27" s="2" t="str">
        <f>Data!A21</f>
        <v>2016.10.18</v>
      </c>
      <c r="C27" s="3">
        <f>Data!C21</f>
        <v>18105.849999999999</v>
      </c>
      <c r="D27" s="2">
        <f t="shared" si="7"/>
        <v>-1</v>
      </c>
      <c r="E27" s="3">
        <f t="shared" si="8"/>
        <v>18105.849999999999</v>
      </c>
      <c r="F27" s="3">
        <f t="shared" si="9"/>
        <v>18104.45</v>
      </c>
      <c r="G27" s="21">
        <f t="shared" si="0"/>
        <v>0</v>
      </c>
      <c r="H27" s="21">
        <f t="shared" si="1"/>
        <v>0</v>
      </c>
      <c r="I27" s="3">
        <f t="shared" si="10"/>
        <v>18105.5</v>
      </c>
      <c r="J27" s="2">
        <f t="shared" si="11"/>
        <v>0</v>
      </c>
      <c r="K27" s="2">
        <f t="shared" si="2"/>
        <v>0</v>
      </c>
      <c r="L27" s="29" t="str">
        <f t="shared" si="3"/>
        <v/>
      </c>
      <c r="M27" s="29" t="str">
        <f t="shared" si="4"/>
        <v/>
      </c>
      <c r="N27" s="26">
        <f t="shared" si="5"/>
        <v>0</v>
      </c>
      <c r="O27" s="26">
        <f t="shared" si="6"/>
        <v>0</v>
      </c>
    </row>
    <row r="28" spans="1:15" x14ac:dyDescent="0.3">
      <c r="A28" s="20">
        <f>Data!B22</f>
        <v>0.23124999999999998</v>
      </c>
      <c r="B28" s="2" t="str">
        <f>Data!A22</f>
        <v>2016.10.18</v>
      </c>
      <c r="C28" s="3">
        <f>Data!C22</f>
        <v>18105.75</v>
      </c>
      <c r="D28" s="2">
        <f t="shared" si="7"/>
        <v>-1</v>
      </c>
      <c r="E28" s="3">
        <f t="shared" si="8"/>
        <v>18105.849999999999</v>
      </c>
      <c r="F28" s="3">
        <f t="shared" si="9"/>
        <v>18104.45</v>
      </c>
      <c r="G28" s="21">
        <f t="shared" si="0"/>
        <v>0</v>
      </c>
      <c r="H28" s="21">
        <f t="shared" si="1"/>
        <v>0</v>
      </c>
      <c r="I28" s="3">
        <f t="shared" si="10"/>
        <v>18105.5</v>
      </c>
      <c r="J28" s="2">
        <f>TRUNC(((C28-I28)/I28)/DCThreshold,0)</f>
        <v>0</v>
      </c>
      <c r="K28" s="2">
        <f t="shared" si="2"/>
        <v>0</v>
      </c>
      <c r="L28" s="29" t="str">
        <f t="shared" si="3"/>
        <v/>
      </c>
      <c r="M28" s="29" t="str">
        <f t="shared" si="4"/>
        <v/>
      </c>
      <c r="N28" s="26">
        <f t="shared" si="5"/>
        <v>0</v>
      </c>
      <c r="O28" s="26">
        <f t="shared" si="6"/>
        <v>0</v>
      </c>
    </row>
    <row r="29" spans="1:15" x14ac:dyDescent="0.3">
      <c r="A29" s="20">
        <f>Data!B23</f>
        <v>0.23194444444444443</v>
      </c>
      <c r="B29" s="2" t="str">
        <f>Data!A23</f>
        <v>2016.10.18</v>
      </c>
      <c r="C29" s="3">
        <f>Data!C23</f>
        <v>18106.099999999999</v>
      </c>
      <c r="D29" s="2">
        <f t="shared" si="7"/>
        <v>-1</v>
      </c>
      <c r="E29" s="3">
        <f t="shared" si="8"/>
        <v>18106.099999999999</v>
      </c>
      <c r="F29" s="3">
        <f t="shared" si="9"/>
        <v>18104.45</v>
      </c>
      <c r="G29" s="21">
        <f t="shared" si="0"/>
        <v>0</v>
      </c>
      <c r="H29" s="21">
        <f t="shared" si="1"/>
        <v>0</v>
      </c>
      <c r="I29" s="3">
        <f t="shared" si="10"/>
        <v>18105.5</v>
      </c>
      <c r="J29" s="2">
        <f t="shared" ref="J29:J35" si="12">TRUNC(((C29-I29)/I29)/DCThreshold,0)</f>
        <v>0</v>
      </c>
      <c r="K29" s="2">
        <f t="shared" si="2"/>
        <v>0</v>
      </c>
      <c r="L29" s="29" t="str">
        <f t="shared" si="3"/>
        <v/>
      </c>
      <c r="M29" s="29" t="str">
        <f t="shared" si="4"/>
        <v/>
      </c>
      <c r="N29" s="26">
        <f t="shared" si="5"/>
        <v>0</v>
      </c>
      <c r="O29" s="26">
        <f t="shared" si="6"/>
        <v>0</v>
      </c>
    </row>
    <row r="30" spans="1:15" x14ac:dyDescent="0.3">
      <c r="A30" s="20">
        <f>Data!B24</f>
        <v>0.23263888888888887</v>
      </c>
      <c r="B30" s="2" t="str">
        <f>Data!A24</f>
        <v>2016.10.18</v>
      </c>
      <c r="C30" s="3">
        <f>Data!C24</f>
        <v>18105.150000000001</v>
      </c>
      <c r="D30" s="2">
        <f t="shared" si="7"/>
        <v>-1</v>
      </c>
      <c r="E30" s="3">
        <f t="shared" si="8"/>
        <v>18106.099999999999</v>
      </c>
      <c r="F30" s="3">
        <f t="shared" si="9"/>
        <v>18104.45</v>
      </c>
      <c r="G30" s="21">
        <f t="shared" si="0"/>
        <v>0</v>
      </c>
      <c r="H30" s="21">
        <f t="shared" si="1"/>
        <v>0</v>
      </c>
      <c r="I30" s="3">
        <f t="shared" si="10"/>
        <v>18105.5</v>
      </c>
      <c r="J30" s="2">
        <f t="shared" si="12"/>
        <v>0</v>
      </c>
      <c r="K30" s="2">
        <f t="shared" si="2"/>
        <v>0</v>
      </c>
      <c r="L30" s="29" t="str">
        <f t="shared" si="3"/>
        <v/>
      </c>
      <c r="M30" s="29" t="str">
        <f t="shared" si="4"/>
        <v/>
      </c>
      <c r="N30" s="26">
        <f t="shared" si="5"/>
        <v>0</v>
      </c>
      <c r="O30" s="26">
        <f t="shared" si="6"/>
        <v>0</v>
      </c>
    </row>
    <row r="31" spans="1:15" x14ac:dyDescent="0.3">
      <c r="A31" s="20">
        <f>Data!B25</f>
        <v>0.23333333333333331</v>
      </c>
      <c r="B31" s="2" t="str">
        <f>Data!A25</f>
        <v>2016.10.18</v>
      </c>
      <c r="C31" s="3">
        <f>Data!C25</f>
        <v>18106.099999999999</v>
      </c>
      <c r="D31" s="2">
        <f t="shared" si="7"/>
        <v>-1</v>
      </c>
      <c r="E31" s="3">
        <f t="shared" si="8"/>
        <v>18106.099999999999</v>
      </c>
      <c r="F31" s="3">
        <f t="shared" si="9"/>
        <v>18104.45</v>
      </c>
      <c r="G31" s="21">
        <f t="shared" si="0"/>
        <v>0</v>
      </c>
      <c r="H31" s="21">
        <f t="shared" si="1"/>
        <v>0</v>
      </c>
      <c r="I31" s="3">
        <f t="shared" si="10"/>
        <v>18105.5</v>
      </c>
      <c r="J31" s="2">
        <f t="shared" si="12"/>
        <v>0</v>
      </c>
      <c r="K31" s="2">
        <f t="shared" si="2"/>
        <v>0</v>
      </c>
      <c r="L31" s="29" t="str">
        <f t="shared" si="3"/>
        <v/>
      </c>
      <c r="M31" s="29" t="str">
        <f t="shared" si="4"/>
        <v/>
      </c>
      <c r="N31" s="26">
        <f t="shared" si="5"/>
        <v>0</v>
      </c>
      <c r="O31" s="26">
        <f t="shared" si="6"/>
        <v>0</v>
      </c>
    </row>
    <row r="32" spans="1:15" x14ac:dyDescent="0.3">
      <c r="A32" s="20">
        <f>Data!B26</f>
        <v>0.23402777777777781</v>
      </c>
      <c r="B32" s="2" t="str">
        <f>Data!A26</f>
        <v>2016.10.18</v>
      </c>
      <c r="C32" s="3">
        <f>Data!C26</f>
        <v>18105.75</v>
      </c>
      <c r="D32" s="2">
        <f t="shared" si="7"/>
        <v>-1</v>
      </c>
      <c r="E32" s="3">
        <f t="shared" si="8"/>
        <v>18106.099999999999</v>
      </c>
      <c r="F32" s="3">
        <f t="shared" si="9"/>
        <v>18104.45</v>
      </c>
      <c r="G32" s="21">
        <f t="shared" si="0"/>
        <v>0</v>
      </c>
      <c r="H32" s="21">
        <f t="shared" si="1"/>
        <v>0</v>
      </c>
      <c r="I32" s="3">
        <f t="shared" si="10"/>
        <v>18105.5</v>
      </c>
      <c r="J32" s="2">
        <f t="shared" si="12"/>
        <v>0</v>
      </c>
      <c r="K32" s="2">
        <f t="shared" si="2"/>
        <v>0</v>
      </c>
      <c r="L32" s="29" t="str">
        <f t="shared" si="3"/>
        <v/>
      </c>
      <c r="M32" s="29" t="str">
        <f t="shared" si="4"/>
        <v/>
      </c>
      <c r="N32" s="26">
        <f t="shared" si="5"/>
        <v>0</v>
      </c>
      <c r="O32" s="26">
        <f t="shared" si="6"/>
        <v>0</v>
      </c>
    </row>
    <row r="33" spans="1:15" x14ac:dyDescent="0.3">
      <c r="A33" s="20">
        <f>Data!B27</f>
        <v>0.23472222222222219</v>
      </c>
      <c r="B33" s="2" t="str">
        <f>Data!A27</f>
        <v>2016.10.18</v>
      </c>
      <c r="C33" s="3">
        <f>Data!C27</f>
        <v>18105.95</v>
      </c>
      <c r="D33" s="2">
        <f t="shared" si="7"/>
        <v>-1</v>
      </c>
      <c r="E33" s="3">
        <f t="shared" si="8"/>
        <v>18106.099999999999</v>
      </c>
      <c r="F33" s="3">
        <f t="shared" si="9"/>
        <v>18104.45</v>
      </c>
      <c r="G33" s="21">
        <v>1</v>
      </c>
      <c r="H33" s="21">
        <f t="shared" si="1"/>
        <v>0</v>
      </c>
      <c r="I33" s="3">
        <f t="shared" si="10"/>
        <v>18104.45</v>
      </c>
      <c r="J33" s="2">
        <f t="shared" si="12"/>
        <v>0</v>
      </c>
      <c r="K33" s="2">
        <f t="shared" si="2"/>
        <v>0</v>
      </c>
      <c r="L33" s="29" t="str">
        <f t="shared" si="3"/>
        <v>b</v>
      </c>
      <c r="M33" s="29" t="str">
        <f t="shared" si="4"/>
        <v/>
      </c>
      <c r="N33" s="26">
        <f t="shared" si="5"/>
        <v>18105.95</v>
      </c>
      <c r="O33" s="26">
        <f t="shared" si="6"/>
        <v>0</v>
      </c>
    </row>
    <row r="34" spans="1:15" x14ac:dyDescent="0.3">
      <c r="A34" s="20">
        <f>Data!B28</f>
        <v>0.23541666666666669</v>
      </c>
      <c r="B34" s="2" t="str">
        <f>Data!A28</f>
        <v>2016.10.18</v>
      </c>
      <c r="C34" s="3">
        <f>Data!C28</f>
        <v>18105.8</v>
      </c>
      <c r="D34" s="2">
        <f t="shared" si="7"/>
        <v>1</v>
      </c>
      <c r="E34" s="3">
        <f t="shared" si="8"/>
        <v>18105.95</v>
      </c>
      <c r="F34" s="3">
        <f t="shared" si="9"/>
        <v>18104.45</v>
      </c>
      <c r="G34" s="21">
        <f t="shared" si="0"/>
        <v>0</v>
      </c>
      <c r="H34" s="21">
        <f t="shared" si="1"/>
        <v>0</v>
      </c>
      <c r="I34" s="3">
        <f t="shared" si="10"/>
        <v>18104.45</v>
      </c>
      <c r="J34" s="2">
        <f t="shared" si="12"/>
        <v>0</v>
      </c>
      <c r="K34" s="2">
        <f t="shared" si="2"/>
        <v>0</v>
      </c>
      <c r="L34" s="29" t="str">
        <f t="shared" si="3"/>
        <v/>
      </c>
      <c r="M34" s="29" t="str">
        <f t="shared" si="4"/>
        <v/>
      </c>
      <c r="N34" s="26">
        <f t="shared" si="5"/>
        <v>0</v>
      </c>
      <c r="O34" s="26">
        <f t="shared" si="6"/>
        <v>0</v>
      </c>
    </row>
    <row r="35" spans="1:15" x14ac:dyDescent="0.3">
      <c r="A35" s="20">
        <f>Data!B29</f>
        <v>0.23611111111111113</v>
      </c>
      <c r="B35" s="2" t="str">
        <f>Data!A29</f>
        <v>2016.10.18</v>
      </c>
      <c r="C35" s="3">
        <f>Data!C29</f>
        <v>18105.150000000001</v>
      </c>
      <c r="D35" s="2">
        <f t="shared" si="7"/>
        <v>1</v>
      </c>
      <c r="E35" s="3">
        <f t="shared" si="8"/>
        <v>18105.95</v>
      </c>
      <c r="F35" s="3">
        <f t="shared" si="9"/>
        <v>18104.45</v>
      </c>
      <c r="G35" s="21">
        <f t="shared" si="0"/>
        <v>0</v>
      </c>
      <c r="H35" s="21">
        <f t="shared" si="1"/>
        <v>0</v>
      </c>
      <c r="I35" s="3">
        <f t="shared" si="10"/>
        <v>18104.45</v>
      </c>
      <c r="J35" s="2">
        <f t="shared" si="12"/>
        <v>0</v>
      </c>
      <c r="K35" s="2">
        <f t="shared" si="2"/>
        <v>0</v>
      </c>
      <c r="L35" s="29" t="str">
        <f t="shared" si="3"/>
        <v/>
      </c>
      <c r="M35" s="29" t="str">
        <f t="shared" si="4"/>
        <v/>
      </c>
      <c r="N35" s="26">
        <f t="shared" si="5"/>
        <v>0</v>
      </c>
      <c r="O35" s="26">
        <f t="shared" si="6"/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32" workbookViewId="0">
      <selection activeCell="L38" sqref="L38"/>
    </sheetView>
  </sheetViews>
  <sheetFormatPr baseColWidth="10" defaultRowHeight="14.4" x14ac:dyDescent="0.3"/>
  <sheetData>
    <row r="1" spans="1:4" x14ac:dyDescent="0.3">
      <c r="A1" t="s">
        <v>22</v>
      </c>
      <c r="B1">
        <v>0.21666666666666667</v>
      </c>
      <c r="C1">
        <v>18104.849999999999</v>
      </c>
    </row>
    <row r="2" spans="1:4" x14ac:dyDescent="0.3">
      <c r="A2" t="s">
        <v>22</v>
      </c>
      <c r="B2">
        <v>0.21736111111111112</v>
      </c>
      <c r="C2">
        <v>18105.349999999999</v>
      </c>
    </row>
    <row r="3" spans="1:4" x14ac:dyDescent="0.3">
      <c r="A3" t="s">
        <v>22</v>
      </c>
      <c r="B3">
        <v>0.21805555555555556</v>
      </c>
      <c r="C3">
        <v>18105.3</v>
      </c>
    </row>
    <row r="4" spans="1:4" x14ac:dyDescent="0.3">
      <c r="A4" t="s">
        <v>22</v>
      </c>
      <c r="B4">
        <v>0.21875</v>
      </c>
      <c r="C4">
        <v>18105.45</v>
      </c>
    </row>
    <row r="5" spans="1:4" x14ac:dyDescent="0.3">
      <c r="A5" t="s">
        <v>22</v>
      </c>
      <c r="B5">
        <v>0.21944444444444444</v>
      </c>
      <c r="C5">
        <v>18105.75</v>
      </c>
    </row>
    <row r="6" spans="1:4" x14ac:dyDescent="0.3">
      <c r="A6" t="s">
        <v>22</v>
      </c>
      <c r="B6">
        <v>0.22013888888888888</v>
      </c>
      <c r="C6">
        <v>18105.7</v>
      </c>
    </row>
    <row r="7" spans="1:4" x14ac:dyDescent="0.3">
      <c r="A7" t="s">
        <v>22</v>
      </c>
      <c r="B7">
        <v>0.22083333333333333</v>
      </c>
      <c r="C7">
        <v>18105.05</v>
      </c>
    </row>
    <row r="8" spans="1:4" x14ac:dyDescent="0.3">
      <c r="A8" t="s">
        <v>22</v>
      </c>
      <c r="B8">
        <v>0.22152777777777777</v>
      </c>
      <c r="C8">
        <v>18105.150000000001</v>
      </c>
      <c r="D8" t="s">
        <v>23</v>
      </c>
    </row>
    <row r="9" spans="1:4" x14ac:dyDescent="0.3">
      <c r="A9" t="s">
        <v>22</v>
      </c>
      <c r="B9">
        <v>0.22222222222222221</v>
      </c>
      <c r="C9">
        <v>18103.25</v>
      </c>
    </row>
    <row r="10" spans="1:4" x14ac:dyDescent="0.3">
      <c r="A10" t="s">
        <v>22</v>
      </c>
      <c r="B10">
        <v>0.22291666666666665</v>
      </c>
      <c r="C10">
        <v>18103</v>
      </c>
    </row>
    <row r="11" spans="1:4" x14ac:dyDescent="0.3">
      <c r="A11" t="s">
        <v>22</v>
      </c>
      <c r="B11">
        <v>0.22361111111111109</v>
      </c>
      <c r="C11">
        <v>18104.400000000001</v>
      </c>
    </row>
    <row r="12" spans="1:4" x14ac:dyDescent="0.3">
      <c r="A12" t="s">
        <v>22</v>
      </c>
      <c r="B12">
        <v>0.22430555555555556</v>
      </c>
      <c r="C12">
        <v>18104.95</v>
      </c>
    </row>
    <row r="13" spans="1:4" x14ac:dyDescent="0.3">
      <c r="A13" t="s">
        <v>22</v>
      </c>
      <c r="B13">
        <v>0.22500000000000001</v>
      </c>
      <c r="C13">
        <v>18105.25</v>
      </c>
    </row>
    <row r="14" spans="1:4" x14ac:dyDescent="0.3">
      <c r="A14" t="s">
        <v>22</v>
      </c>
      <c r="B14">
        <v>0.22569444444444445</v>
      </c>
      <c r="C14">
        <v>18105.5</v>
      </c>
    </row>
    <row r="15" spans="1:4" x14ac:dyDescent="0.3">
      <c r="A15" t="s">
        <v>22</v>
      </c>
      <c r="B15">
        <v>0.22638888888888889</v>
      </c>
      <c r="C15">
        <v>18105.150000000001</v>
      </c>
    </row>
    <row r="16" spans="1:4" x14ac:dyDescent="0.3">
      <c r="A16" t="s">
        <v>22</v>
      </c>
      <c r="B16">
        <v>0.22708333333333333</v>
      </c>
      <c r="C16">
        <v>18104.349999999999</v>
      </c>
    </row>
    <row r="17" spans="1:3" x14ac:dyDescent="0.3">
      <c r="A17" t="s">
        <v>22</v>
      </c>
      <c r="B17">
        <v>0.22777777777777777</v>
      </c>
      <c r="C17">
        <v>18103.75</v>
      </c>
    </row>
    <row r="18" spans="1:3" x14ac:dyDescent="0.3">
      <c r="A18" t="s">
        <v>22</v>
      </c>
      <c r="B18">
        <v>0.22847222222222222</v>
      </c>
      <c r="C18">
        <v>18104.45</v>
      </c>
    </row>
    <row r="19" spans="1:3" x14ac:dyDescent="0.3">
      <c r="A19" t="s">
        <v>22</v>
      </c>
      <c r="B19">
        <v>0.22916666666666666</v>
      </c>
      <c r="C19">
        <v>18104.55</v>
      </c>
    </row>
    <row r="20" spans="1:3" x14ac:dyDescent="0.3">
      <c r="A20" t="s">
        <v>22</v>
      </c>
      <c r="B20">
        <v>0.2298611111111111</v>
      </c>
      <c r="C20">
        <v>18105.7</v>
      </c>
    </row>
    <row r="21" spans="1:3" x14ac:dyDescent="0.3">
      <c r="A21" t="s">
        <v>22</v>
      </c>
      <c r="B21">
        <v>0.23055555555555554</v>
      </c>
      <c r="C21">
        <v>18105.849999999999</v>
      </c>
    </row>
    <row r="22" spans="1:3" x14ac:dyDescent="0.3">
      <c r="A22" t="s">
        <v>22</v>
      </c>
      <c r="B22">
        <v>0.23124999999999998</v>
      </c>
      <c r="C22">
        <v>18105.75</v>
      </c>
    </row>
    <row r="23" spans="1:3" x14ac:dyDescent="0.3">
      <c r="A23" t="s">
        <v>22</v>
      </c>
      <c r="B23">
        <v>0.23194444444444443</v>
      </c>
      <c r="C23">
        <v>18106.099999999999</v>
      </c>
    </row>
    <row r="24" spans="1:3" x14ac:dyDescent="0.3">
      <c r="A24" t="s">
        <v>22</v>
      </c>
      <c r="B24">
        <v>0.23263888888888887</v>
      </c>
      <c r="C24">
        <v>18105.150000000001</v>
      </c>
    </row>
    <row r="25" spans="1:3" x14ac:dyDescent="0.3">
      <c r="A25" t="s">
        <v>22</v>
      </c>
      <c r="B25">
        <v>0.23333333333333331</v>
      </c>
      <c r="C25">
        <v>18106.099999999999</v>
      </c>
    </row>
    <row r="26" spans="1:3" x14ac:dyDescent="0.3">
      <c r="A26" t="s">
        <v>22</v>
      </c>
      <c r="B26">
        <v>0.23402777777777781</v>
      </c>
      <c r="C26">
        <v>18105.75</v>
      </c>
    </row>
    <row r="27" spans="1:3" x14ac:dyDescent="0.3">
      <c r="A27" t="s">
        <v>22</v>
      </c>
      <c r="B27">
        <v>0.23472222222222219</v>
      </c>
      <c r="C27">
        <v>18105.95</v>
      </c>
    </row>
    <row r="28" spans="1:3" x14ac:dyDescent="0.3">
      <c r="A28" t="s">
        <v>22</v>
      </c>
      <c r="B28">
        <v>0.23541666666666669</v>
      </c>
      <c r="C28">
        <v>18105.8</v>
      </c>
    </row>
    <row r="29" spans="1:3" x14ac:dyDescent="0.3">
      <c r="A29" t="s">
        <v>22</v>
      </c>
      <c r="B29">
        <v>0.23611111111111113</v>
      </c>
      <c r="C29">
        <v>18105.150000000001</v>
      </c>
    </row>
    <row r="30" spans="1:3" x14ac:dyDescent="0.3">
      <c r="A30" t="s">
        <v>22</v>
      </c>
      <c r="B30">
        <v>0.23680555555555557</v>
      </c>
      <c r="C30">
        <v>18104.95</v>
      </c>
    </row>
    <row r="31" spans="1:3" x14ac:dyDescent="0.3">
      <c r="A31" t="s">
        <v>22</v>
      </c>
      <c r="B31">
        <v>0.23750000000000002</v>
      </c>
      <c r="C31">
        <v>18105.25</v>
      </c>
    </row>
    <row r="32" spans="1:3" x14ac:dyDescent="0.3">
      <c r="A32" t="s">
        <v>22</v>
      </c>
      <c r="B32">
        <v>0.23819444444444446</v>
      </c>
      <c r="C32">
        <v>18106.75</v>
      </c>
    </row>
    <row r="33" spans="1:3" x14ac:dyDescent="0.3">
      <c r="A33" t="s">
        <v>22</v>
      </c>
      <c r="B33">
        <v>0.2388888888888889</v>
      </c>
      <c r="C33">
        <v>18106.599999999999</v>
      </c>
    </row>
    <row r="34" spans="1:3" x14ac:dyDescent="0.3">
      <c r="A34" t="s">
        <v>22</v>
      </c>
      <c r="B34">
        <v>0.23958333333333334</v>
      </c>
      <c r="C34">
        <v>18105.95</v>
      </c>
    </row>
    <row r="35" spans="1:3" x14ac:dyDescent="0.3">
      <c r="A35" t="s">
        <v>22</v>
      </c>
      <c r="B35">
        <v>0.24166666666666667</v>
      </c>
      <c r="C35">
        <v>18106.150000000001</v>
      </c>
    </row>
    <row r="36" spans="1:3" x14ac:dyDescent="0.3">
      <c r="A36" t="s">
        <v>22</v>
      </c>
      <c r="B36">
        <v>0.24236111111111111</v>
      </c>
      <c r="C36">
        <v>18106.75</v>
      </c>
    </row>
    <row r="37" spans="1:3" x14ac:dyDescent="0.3">
      <c r="A37" t="s">
        <v>22</v>
      </c>
      <c r="B37">
        <v>0.24305555555555555</v>
      </c>
      <c r="C37">
        <v>18106.900000000001</v>
      </c>
    </row>
    <row r="38" spans="1:3" x14ac:dyDescent="0.3">
      <c r="A38" t="s">
        <v>22</v>
      </c>
      <c r="B38">
        <v>0.24374999999999999</v>
      </c>
      <c r="C38">
        <v>18106.849999999999</v>
      </c>
    </row>
    <row r="39" spans="1:3" x14ac:dyDescent="0.3">
      <c r="A39" t="s">
        <v>22</v>
      </c>
      <c r="B39">
        <v>0.24444444444444446</v>
      </c>
      <c r="C39">
        <v>18106.55</v>
      </c>
    </row>
    <row r="40" spans="1:3" x14ac:dyDescent="0.3">
      <c r="A40" t="s">
        <v>22</v>
      </c>
      <c r="B40">
        <v>0.24513888888888888</v>
      </c>
      <c r="C40">
        <v>18106.95</v>
      </c>
    </row>
    <row r="41" spans="1:3" x14ac:dyDescent="0.3">
      <c r="A41" t="s">
        <v>22</v>
      </c>
      <c r="B41">
        <v>0.24583333333333335</v>
      </c>
      <c r="C41">
        <v>18106.55</v>
      </c>
    </row>
    <row r="42" spans="1:3" x14ac:dyDescent="0.3">
      <c r="A42" t="s">
        <v>22</v>
      </c>
      <c r="B42">
        <v>0.24652777777777779</v>
      </c>
      <c r="C42">
        <v>18106.75</v>
      </c>
    </row>
    <row r="43" spans="1:3" x14ac:dyDescent="0.3">
      <c r="A43" t="s">
        <v>22</v>
      </c>
      <c r="B43">
        <v>0.24722222222222223</v>
      </c>
      <c r="C43">
        <v>18105.599999999999</v>
      </c>
    </row>
    <row r="44" spans="1:3" x14ac:dyDescent="0.3">
      <c r="A44" t="s">
        <v>22</v>
      </c>
      <c r="B44">
        <v>0.24791666666666667</v>
      </c>
      <c r="C44">
        <v>18104.75</v>
      </c>
    </row>
    <row r="45" spans="1:3" x14ac:dyDescent="0.3">
      <c r="A45" t="s">
        <v>22</v>
      </c>
      <c r="B45">
        <v>0.24861111111111112</v>
      </c>
      <c r="C45">
        <v>18105.7</v>
      </c>
    </row>
    <row r="46" spans="1:3" x14ac:dyDescent="0.3">
      <c r="A46" t="s">
        <v>22</v>
      </c>
      <c r="B46">
        <v>0.24930555555555556</v>
      </c>
      <c r="C46">
        <v>18106.05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Analysis</vt:lpstr>
      <vt:lpstr>Data</vt:lpstr>
      <vt:lpstr>Analysis!DCThreshold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Ravelli</dc:creator>
  <cp:lastModifiedBy>Philippe Ravelli</cp:lastModifiedBy>
  <dcterms:created xsi:type="dcterms:W3CDTF">2016-11-01T05:04:47Z</dcterms:created>
  <dcterms:modified xsi:type="dcterms:W3CDTF">2016-11-01T09:59:09Z</dcterms:modified>
</cp:coreProperties>
</file>