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ouvine45\Desktop\"/>
    </mc:Choice>
  </mc:AlternateContent>
  <bookViews>
    <workbookView xWindow="0" yWindow="0" windowWidth="24000" windowHeight="8535"/>
  </bookViews>
  <sheets>
    <sheet name="Feuil1" sheetId="1" r:id="rId1"/>
  </sheets>
  <externalReferences>
    <externalReference r:id="rId2"/>
  </externalReferences>
  <definedNames>
    <definedName name="DateD">Feuil1!$A$19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8" i="1" l="1"/>
  <c r="I38" i="1" s="1"/>
  <c r="G38" i="1"/>
  <c r="H37" i="1"/>
  <c r="I37" i="1" s="1"/>
  <c r="G37" i="1"/>
  <c r="H36" i="1"/>
  <c r="I36" i="1" s="1"/>
  <c r="G36" i="1"/>
  <c r="I35" i="1"/>
  <c r="H35" i="1"/>
  <c r="G35" i="1"/>
  <c r="H34" i="1"/>
  <c r="I34" i="1" s="1"/>
  <c r="G34" i="1"/>
  <c r="H33" i="1"/>
  <c r="I33" i="1" s="1"/>
  <c r="G33" i="1"/>
  <c r="H32" i="1"/>
  <c r="I32" i="1" s="1"/>
  <c r="G32" i="1"/>
  <c r="I31" i="1"/>
  <c r="H31" i="1"/>
  <c r="G31" i="1"/>
  <c r="H30" i="1"/>
  <c r="I30" i="1" s="1"/>
  <c r="G30" i="1"/>
  <c r="H29" i="1"/>
  <c r="I29" i="1" s="1"/>
  <c r="G29" i="1"/>
  <c r="H27" i="1"/>
  <c r="I27" i="1" s="1"/>
  <c r="G27" i="1"/>
  <c r="I26" i="1"/>
  <c r="H26" i="1"/>
  <c r="G26" i="1"/>
  <c r="L25" i="1"/>
  <c r="I25" i="1"/>
  <c r="H25" i="1"/>
  <c r="G25" i="1"/>
  <c r="B25" i="1"/>
  <c r="I24" i="1"/>
  <c r="H24" i="1"/>
  <c r="G24" i="1"/>
  <c r="K23" i="1"/>
  <c r="I23" i="1"/>
  <c r="H23" i="1"/>
  <c r="G23" i="1"/>
  <c r="B23" i="1"/>
  <c r="G22" i="1"/>
  <c r="H22" i="1" s="1"/>
  <c r="B22" i="1"/>
  <c r="H19" i="1"/>
  <c r="E19" i="1"/>
  <c r="A19" i="1"/>
  <c r="G19" i="1" s="1"/>
  <c r="L14" i="1"/>
  <c r="K14" i="1"/>
  <c r="F14" i="1" s="1"/>
  <c r="F13" i="1"/>
  <c r="F11" i="1"/>
  <c r="F10" i="1"/>
  <c r="H41" i="1" l="1"/>
  <c r="I22" i="1"/>
  <c r="A41" i="1" l="1"/>
  <c r="C41" i="1" s="1"/>
  <c r="H43" i="1" s="1"/>
  <c r="H44" i="1" s="1"/>
  <c r="H46" i="1" s="1"/>
</calcChain>
</file>

<file path=xl/sharedStrings.xml><?xml version="1.0" encoding="utf-8"?>
<sst xmlns="http://schemas.openxmlformats.org/spreadsheetml/2006/main" count="26" uniqueCount="24">
  <si>
    <t>M. X</t>
  </si>
  <si>
    <t>FACTURE</t>
  </si>
  <si>
    <t>Date</t>
  </si>
  <si>
    <t>Numéro</t>
  </si>
  <si>
    <t>Code client</t>
  </si>
  <si>
    <t>Echéance</t>
  </si>
  <si>
    <t>Règlement</t>
  </si>
  <si>
    <t>2017-0003</t>
  </si>
  <si>
    <t>Référence</t>
  </si>
  <si>
    <t>Désignation</t>
  </si>
  <si>
    <t>Qté</t>
  </si>
  <si>
    <t>P.U.HT.</t>
  </si>
  <si>
    <t>Montant HT</t>
  </si>
  <si>
    <t>TVA</t>
  </si>
  <si>
    <t>Excel</t>
  </si>
  <si>
    <t>jours</t>
  </si>
  <si>
    <t>Pour x personnes</t>
  </si>
  <si>
    <t>Agrément N°</t>
  </si>
  <si>
    <t>Conditions de règlement : voir conditions générales de vente au recto.</t>
  </si>
  <si>
    <t>Montant TVA</t>
  </si>
  <si>
    <t>Total HT</t>
  </si>
  <si>
    <t>Total TVA*</t>
  </si>
  <si>
    <t>Total TTC</t>
  </si>
  <si>
    <t>MONTANT A PAYER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</si>
</sst>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€&quot;#,##0.00_);\(&quot;€&quot;#,##0.00\)"/>
    <numFmt numFmtId="165" formatCode="&quot;€&quot;#,##0.00_);[Red]\(&quot;€&quot;#,##0.00\)"/>
    <numFmt numFmtId="166" formatCode="_(&quot;€&quot;* #,##0.00_);_(&quot;€&quot;* \(#,##0.00\);_(&quot;€&quot;* &quot;-&quot;??_);_(@_)"/>
    <numFmt numFmtId="167" formatCode="#,##0.00\ &quot;€&quot;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rgb="FF808080"/>
      <name val="Calibri"/>
      <family val="2"/>
      <scheme val="minor"/>
    </font>
    <font>
      <b/>
      <sz val="11"/>
      <color rgb="FF808080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Tahoma"/>
      <family val="2"/>
    </font>
    <font>
      <b/>
      <sz val="8"/>
      <color rgb="FFFFFFFF"/>
      <name val="Tahoma"/>
      <family val="2"/>
    </font>
    <font>
      <b/>
      <sz val="10"/>
      <color rgb="FFFFFFFF"/>
      <name val="Tahoma"/>
      <family val="2"/>
    </font>
    <font>
      <sz val="8"/>
      <color rgb="FF000000"/>
      <name val="Tahoma"/>
      <family val="2"/>
    </font>
    <font>
      <sz val="10"/>
      <color rgb="FF000000"/>
      <name val="Tahoma"/>
      <family val="2"/>
    </font>
    <font>
      <b/>
      <sz val="8"/>
      <color rgb="FF000000"/>
      <name val="Tahoma"/>
      <family val="2"/>
    </font>
    <font>
      <sz val="9"/>
      <color rgb="FF000000"/>
      <name val="Tahoma"/>
      <family val="2"/>
    </font>
    <font>
      <b/>
      <sz val="8"/>
      <name val="Tahoma"/>
      <family val="2"/>
    </font>
    <font>
      <sz val="8"/>
      <name val="Tahoma"/>
      <family val="2"/>
    </font>
    <font>
      <b/>
      <sz val="8"/>
      <color rgb="FF000000"/>
      <name val="Arial"/>
      <family val="2"/>
    </font>
    <font>
      <b/>
      <sz val="9"/>
      <name val="Tahoma"/>
      <family val="2"/>
    </font>
    <font>
      <b/>
      <sz val="9"/>
      <color rgb="FFFCF305"/>
      <name val="Tahoma"/>
      <family val="2"/>
    </font>
    <font>
      <b/>
      <sz val="9"/>
      <color rgb="FFFFFFFF"/>
      <name val="Tahoma"/>
      <family val="2"/>
    </font>
    <font>
      <sz val="12"/>
      <color rgb="FF008000"/>
      <name val="Tahoma"/>
      <family val="2"/>
    </font>
    <font>
      <sz val="9"/>
      <color rgb="FF7F7F7F"/>
      <name val="Tahoma"/>
      <family val="2"/>
    </font>
    <font>
      <sz val="8"/>
      <color rgb="FF7F7F7F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E60000"/>
        <bgColor rgb="FF000000"/>
      </patternFill>
    </fill>
    <fill>
      <patternFill patternType="solid">
        <fgColor rgb="FFDD0806"/>
        <bgColor rgb="FF000000"/>
      </patternFill>
    </fill>
    <fill>
      <patternFill patternType="solid">
        <fgColor theme="0"/>
        <bgColor rgb="FF000000"/>
      </patternFill>
    </fill>
  </fills>
  <borders count="22">
    <border>
      <left/>
      <right/>
      <top/>
      <bottom/>
      <diagonal/>
    </border>
    <border>
      <left style="thin">
        <color rgb="FFA6A6A6"/>
      </left>
      <right/>
      <top style="thin">
        <color rgb="FFA6A6A6"/>
      </top>
      <bottom/>
      <diagonal/>
    </border>
    <border>
      <left style="thin">
        <color rgb="FFA6A6A6"/>
      </left>
      <right/>
      <top/>
      <bottom/>
      <diagonal/>
    </border>
    <border>
      <left/>
      <right style="thin">
        <color rgb="FFA6A6A6"/>
      </right>
      <top/>
      <bottom/>
      <diagonal/>
    </border>
    <border>
      <left/>
      <right/>
      <top style="thin">
        <color rgb="FFA6A6A6"/>
      </top>
      <bottom/>
      <diagonal/>
    </border>
    <border>
      <left/>
      <right style="thin">
        <color rgb="FF969696"/>
      </right>
      <top/>
      <bottom style="thin">
        <color rgb="FF969696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rgb="FF969696"/>
      </left>
      <right/>
      <top/>
      <bottom style="thin">
        <color rgb="FF969696"/>
      </bottom>
      <diagonal/>
    </border>
    <border>
      <left style="thin">
        <color rgb="FF969696"/>
      </left>
      <right style="thin">
        <color rgb="FF969696"/>
      </right>
      <top style="thin">
        <color rgb="FF969696"/>
      </top>
      <bottom style="thin">
        <color rgb="FF969696"/>
      </bottom>
      <diagonal/>
    </border>
    <border>
      <left style="thin">
        <color rgb="FF969696"/>
      </left>
      <right/>
      <top style="thin">
        <color rgb="FF969696"/>
      </top>
      <bottom style="thin">
        <color rgb="FF969696"/>
      </bottom>
      <diagonal/>
    </border>
    <border>
      <left/>
      <right/>
      <top style="thin">
        <color rgb="FF969696"/>
      </top>
      <bottom style="thin">
        <color rgb="FF969696"/>
      </bottom>
      <diagonal/>
    </border>
    <border>
      <left/>
      <right style="thin">
        <color rgb="FF969696"/>
      </right>
      <top style="thin">
        <color rgb="FF969696"/>
      </top>
      <bottom style="thin">
        <color rgb="FF969696"/>
      </bottom>
      <diagonal/>
    </border>
    <border>
      <left style="thin">
        <color rgb="FF969696"/>
      </left>
      <right style="thin">
        <color rgb="FF969696"/>
      </right>
      <top style="thin">
        <color rgb="FF969696"/>
      </top>
      <bottom/>
      <diagonal/>
    </border>
    <border>
      <left style="thin">
        <color rgb="FF969696"/>
      </left>
      <right/>
      <top style="thin">
        <color rgb="FF969696"/>
      </top>
      <bottom/>
      <diagonal/>
    </border>
    <border>
      <left/>
      <right/>
      <top style="thin">
        <color rgb="FF969696"/>
      </top>
      <bottom/>
      <diagonal/>
    </border>
    <border>
      <left/>
      <right style="thin">
        <color rgb="FF969696"/>
      </right>
      <top style="thin">
        <color rgb="FF969696"/>
      </top>
      <bottom/>
      <diagonal/>
    </border>
    <border>
      <left style="thin">
        <color rgb="FF969696"/>
      </left>
      <right style="thin">
        <color rgb="FF969696"/>
      </right>
      <top/>
      <bottom/>
      <diagonal/>
    </border>
    <border>
      <left style="thin">
        <color rgb="FF969696"/>
      </left>
      <right/>
      <top/>
      <bottom/>
      <diagonal/>
    </border>
    <border>
      <left/>
      <right style="thin">
        <color rgb="FF969696"/>
      </right>
      <top/>
      <bottom/>
      <diagonal/>
    </border>
    <border>
      <left style="thin">
        <color rgb="FF969696"/>
      </left>
      <right style="thin">
        <color rgb="FF969696"/>
      </right>
      <top/>
      <bottom style="thin">
        <color rgb="FF969696"/>
      </bottom>
      <diagonal/>
    </border>
    <border>
      <left/>
      <right/>
      <top/>
      <bottom style="thin">
        <color rgb="FF969696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4">
    <xf numFmtId="0" fontId="0" fillId="0" borderId="0" xfId="0"/>
    <xf numFmtId="0" fontId="0" fillId="2" borderId="0" xfId="0" applyFont="1" applyFill="1"/>
    <xf numFmtId="0" fontId="0" fillId="0" borderId="0" xfId="0" applyFont="1"/>
    <xf numFmtId="0" fontId="0" fillId="0" borderId="0" xfId="0" applyFont="1" applyBorder="1" applyAlignment="1"/>
    <xf numFmtId="0" fontId="3" fillId="2" borderId="0" xfId="0" applyFont="1" applyFill="1" applyAlignment="1">
      <alignment horizontal="left" vertical="center"/>
    </xf>
    <xf numFmtId="0" fontId="0" fillId="2" borderId="0" xfId="0" applyFont="1" applyFill="1" applyAlignment="1">
      <alignment horizontal="right"/>
    </xf>
    <xf numFmtId="0" fontId="4" fillId="3" borderId="1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/>
    </xf>
    <xf numFmtId="14" fontId="5" fillId="2" borderId="5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/>
    </xf>
    <xf numFmtId="0" fontId="6" fillId="0" borderId="0" xfId="0" applyFont="1"/>
    <xf numFmtId="0" fontId="0" fillId="2" borderId="0" xfId="0" applyFont="1" applyFill="1" applyAlignment="1">
      <alignment horizontal="center"/>
    </xf>
    <xf numFmtId="0" fontId="4" fillId="4" borderId="9" xfId="0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1" fontId="7" fillId="2" borderId="13" xfId="0" applyNumberFormat="1" applyFont="1" applyFill="1" applyBorder="1" applyAlignment="1">
      <alignment horizontal="center" vertical="center"/>
    </xf>
    <xf numFmtId="164" fontId="7" fillId="2" borderId="13" xfId="0" applyNumberFormat="1" applyFont="1" applyFill="1" applyBorder="1" applyAlignment="1">
      <alignment horizontal="center" vertical="center"/>
    </xf>
    <xf numFmtId="10" fontId="7" fillId="2" borderId="13" xfId="0" applyNumberFormat="1" applyFont="1" applyFill="1" applyBorder="1" applyAlignment="1">
      <alignment horizontal="center" vertical="center"/>
    </xf>
    <xf numFmtId="0" fontId="0" fillId="2" borderId="17" xfId="0" applyFont="1" applyFill="1" applyBorder="1" applyAlignment="1">
      <alignment horizontal="left"/>
    </xf>
    <xf numFmtId="0" fontId="0" fillId="2" borderId="17" xfId="0" applyFont="1" applyFill="1" applyBorder="1" applyAlignment="1">
      <alignment horizontal="center"/>
    </xf>
    <xf numFmtId="167" fontId="0" fillId="2" borderId="17" xfId="0" applyNumberFormat="1" applyFont="1" applyFill="1" applyBorder="1" applyAlignment="1">
      <alignment horizontal="center"/>
    </xf>
    <xf numFmtId="9" fontId="0" fillId="2" borderId="17" xfId="1" applyFont="1" applyFill="1" applyBorder="1" applyAlignment="1">
      <alignment horizontal="center"/>
    </xf>
    <xf numFmtId="0" fontId="0" fillId="2" borderId="18" xfId="0" applyFont="1" applyFill="1" applyBorder="1" applyAlignment="1">
      <alignment horizontal="center"/>
    </xf>
    <xf numFmtId="0" fontId="0" fillId="2" borderId="19" xfId="0" applyFont="1" applyFill="1" applyBorder="1" applyAlignment="1">
      <alignment horizontal="center"/>
    </xf>
    <xf numFmtId="0" fontId="0" fillId="2" borderId="20" xfId="0" applyFont="1" applyFill="1" applyBorder="1" applyAlignment="1">
      <alignment horizontal="left"/>
    </xf>
    <xf numFmtId="0" fontId="0" fillId="2" borderId="20" xfId="0" applyFont="1" applyFill="1" applyBorder="1" applyAlignment="1">
      <alignment horizontal="center"/>
    </xf>
    <xf numFmtId="167" fontId="0" fillId="2" borderId="20" xfId="0" applyNumberFormat="1" applyFont="1" applyFill="1" applyBorder="1" applyAlignment="1">
      <alignment horizontal="center"/>
    </xf>
    <xf numFmtId="9" fontId="0" fillId="2" borderId="20" xfId="1" applyFont="1" applyFill="1" applyBorder="1" applyAlignment="1">
      <alignment horizontal="center"/>
    </xf>
    <xf numFmtId="0" fontId="10" fillId="2" borderId="0" xfId="0" applyFont="1" applyFill="1"/>
    <xf numFmtId="0" fontId="11" fillId="4" borderId="14" xfId="0" applyFont="1" applyFill="1" applyBorder="1" applyAlignment="1">
      <alignment horizontal="center" vertical="center"/>
    </xf>
    <xf numFmtId="0" fontId="11" fillId="4" borderId="15" xfId="0" applyFont="1" applyFill="1" applyBorder="1" applyAlignment="1">
      <alignment horizontal="center" vertical="center"/>
    </xf>
    <xf numFmtId="0" fontId="11" fillId="4" borderId="16" xfId="0" applyFont="1" applyFill="1" applyBorder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164" fontId="13" fillId="2" borderId="8" xfId="0" applyNumberFormat="1" applyFont="1" applyFill="1" applyBorder="1" applyAlignment="1">
      <alignment horizontal="center" vertical="center"/>
    </xf>
    <xf numFmtId="9" fontId="13" fillId="2" borderId="21" xfId="0" applyNumberFormat="1" applyFont="1" applyFill="1" applyBorder="1" applyAlignment="1">
      <alignment horizontal="center" vertical="center"/>
    </xf>
    <xf numFmtId="165" fontId="13" fillId="2" borderId="5" xfId="0" applyNumberFormat="1" applyFont="1" applyFill="1" applyBorder="1" applyAlignment="1">
      <alignment horizontal="center" vertical="center"/>
    </xf>
    <xf numFmtId="0" fontId="14" fillId="2" borderId="0" xfId="0" applyFont="1" applyFill="1" applyAlignment="1">
      <alignment horizontal="center" vertical="center"/>
    </xf>
    <xf numFmtId="0" fontId="13" fillId="2" borderId="15" xfId="0" applyFont="1" applyFill="1" applyBorder="1" applyAlignment="1">
      <alignment horizontal="center" vertical="center"/>
    </xf>
    <xf numFmtId="14" fontId="13" fillId="2" borderId="15" xfId="0" applyNumberFormat="1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/>
    </xf>
    <xf numFmtId="0" fontId="16" fillId="2" borderId="0" xfId="0" applyFont="1" applyFill="1" applyAlignment="1">
      <alignment vertical="center"/>
    </xf>
    <xf numFmtId="0" fontId="16" fillId="2" borderId="0" xfId="0" applyFont="1" applyFill="1" applyBorder="1" applyAlignment="1">
      <alignment vertical="center"/>
    </xf>
    <xf numFmtId="166" fontId="16" fillId="2" borderId="19" xfId="0" applyNumberFormat="1" applyFont="1" applyFill="1" applyBorder="1" applyAlignment="1">
      <alignment vertical="center"/>
    </xf>
    <xf numFmtId="0" fontId="17" fillId="2" borderId="0" xfId="0" applyFont="1" applyFill="1" applyAlignment="1">
      <alignment horizontal="left"/>
    </xf>
    <xf numFmtId="0" fontId="17" fillId="2" borderId="0" xfId="0" applyFont="1" applyFill="1"/>
    <xf numFmtId="0" fontId="18" fillId="2" borderId="0" xfId="0" applyFont="1" applyFill="1"/>
    <xf numFmtId="0" fontId="19" fillId="2" borderId="0" xfId="0" applyFont="1" applyFill="1"/>
    <xf numFmtId="0" fontId="19" fillId="2" borderId="0" xfId="0" applyFont="1" applyFill="1" applyAlignment="1">
      <alignment horizontal="left"/>
    </xf>
    <xf numFmtId="0" fontId="20" fillId="5" borderId="8" xfId="0" applyFont="1" applyFill="1" applyBorder="1" applyAlignment="1">
      <alignment vertical="center"/>
    </xf>
    <xf numFmtId="0" fontId="12" fillId="5" borderId="21" xfId="0" applyFont="1" applyFill="1" applyBorder="1" applyAlignment="1">
      <alignment vertical="center"/>
    </xf>
    <xf numFmtId="0" fontId="13" fillId="2" borderId="0" xfId="0" applyFont="1" applyFill="1" applyAlignment="1">
      <alignment horizontal="left"/>
    </xf>
    <xf numFmtId="0" fontId="22" fillId="4" borderId="8" xfId="0" applyFont="1" applyFill="1" applyBorder="1" applyAlignment="1">
      <alignment vertical="center"/>
    </xf>
    <xf numFmtId="0" fontId="22" fillId="4" borderId="21" xfId="0" applyFont="1" applyFill="1" applyBorder="1" applyAlignment="1">
      <alignment vertical="center"/>
    </xf>
    <xf numFmtId="0" fontId="0" fillId="2" borderId="0" xfId="0" applyFill="1"/>
    <xf numFmtId="0" fontId="23" fillId="2" borderId="0" xfId="0" applyFont="1" applyFill="1"/>
    <xf numFmtId="0" fontId="24" fillId="2" borderId="0" xfId="0" applyFont="1" applyFill="1"/>
    <xf numFmtId="0" fontId="25" fillId="2" borderId="0" xfId="0" applyFont="1" applyFill="1"/>
    <xf numFmtId="0" fontId="9" fillId="2" borderId="0" xfId="0" applyFont="1" applyFill="1"/>
    <xf numFmtId="0" fontId="13" fillId="2" borderId="18" xfId="0" applyFont="1" applyFill="1" applyBorder="1" applyAlignment="1">
      <alignment horizontal="left" vertical="center"/>
    </xf>
    <xf numFmtId="0" fontId="13" fillId="2" borderId="0" xfId="0" applyFont="1" applyFill="1" applyBorder="1" applyAlignment="1">
      <alignment horizontal="left" vertical="center"/>
    </xf>
    <xf numFmtId="167" fontId="13" fillId="2" borderId="0" xfId="0" applyNumberFormat="1" applyFont="1" applyFill="1" applyBorder="1" applyAlignment="1">
      <alignment horizontal="right" vertical="center"/>
    </xf>
    <xf numFmtId="167" fontId="13" fillId="2" borderId="19" xfId="0" applyNumberFormat="1" applyFont="1" applyFill="1" applyBorder="1" applyAlignment="1">
      <alignment horizontal="right" vertical="center"/>
    </xf>
    <xf numFmtId="0" fontId="15" fillId="2" borderId="18" xfId="0" applyFont="1" applyFill="1" applyBorder="1" applyAlignment="1">
      <alignment horizontal="left" vertical="center"/>
    </xf>
    <xf numFmtId="0" fontId="15" fillId="2" borderId="0" xfId="0" applyFont="1" applyFill="1" applyBorder="1" applyAlignment="1">
      <alignment horizontal="left" vertical="center"/>
    </xf>
    <xf numFmtId="167" fontId="15" fillId="2" borderId="0" xfId="0" applyNumberFormat="1" applyFont="1" applyFill="1" applyBorder="1" applyAlignment="1">
      <alignment horizontal="right" vertical="center"/>
    </xf>
    <xf numFmtId="167" fontId="15" fillId="2" borderId="19" xfId="0" applyNumberFormat="1" applyFont="1" applyFill="1" applyBorder="1" applyAlignment="1">
      <alignment horizontal="right" vertical="center"/>
    </xf>
    <xf numFmtId="166" fontId="21" fillId="5" borderId="21" xfId="0" applyNumberFormat="1" applyFont="1" applyFill="1" applyBorder="1" applyAlignment="1">
      <alignment horizontal="center" vertical="center"/>
    </xf>
    <xf numFmtId="166" fontId="21" fillId="5" borderId="5" xfId="0" applyNumberFormat="1" applyFont="1" applyFill="1" applyBorder="1" applyAlignment="1">
      <alignment horizontal="center" vertical="center"/>
    </xf>
    <xf numFmtId="166" fontId="21" fillId="4" borderId="11" xfId="0" applyNumberFormat="1" applyFont="1" applyFill="1" applyBorder="1" applyAlignment="1">
      <alignment horizontal="right" vertical="center"/>
    </xf>
    <xf numFmtId="166" fontId="21" fillId="4" borderId="12" xfId="0" applyNumberFormat="1" applyFont="1" applyFill="1" applyBorder="1" applyAlignment="1">
      <alignment horizontal="right" vertical="center"/>
    </xf>
    <xf numFmtId="0" fontId="0" fillId="2" borderId="18" xfId="0" applyFont="1" applyFill="1" applyBorder="1" applyAlignment="1">
      <alignment horizontal="center"/>
    </xf>
    <xf numFmtId="0" fontId="0" fillId="2" borderId="0" xfId="0" applyFont="1" applyFill="1" applyBorder="1" applyAlignment="1">
      <alignment horizontal="center"/>
    </xf>
    <xf numFmtId="0" fontId="0" fillId="2" borderId="19" xfId="0" applyFont="1" applyFill="1" applyBorder="1" applyAlignment="1">
      <alignment horizontal="center"/>
    </xf>
    <xf numFmtId="0" fontId="9" fillId="2" borderId="8" xfId="0" applyFont="1" applyFill="1" applyBorder="1" applyAlignment="1">
      <alignment horizontal="center"/>
    </xf>
    <xf numFmtId="0" fontId="9" fillId="2" borderId="21" xfId="0" applyFont="1" applyFill="1" applyBorder="1" applyAlignment="1">
      <alignment horizontal="center"/>
    </xf>
    <xf numFmtId="0" fontId="9" fillId="2" borderId="5" xfId="0" applyFont="1" applyFill="1" applyBorder="1" applyAlignment="1">
      <alignment horizontal="center"/>
    </xf>
    <xf numFmtId="0" fontId="13" fillId="2" borderId="14" xfId="0" applyFont="1" applyFill="1" applyBorder="1" applyAlignment="1">
      <alignment horizontal="left" vertical="center"/>
    </xf>
    <xf numFmtId="0" fontId="13" fillId="2" borderId="15" xfId="0" applyFont="1" applyFill="1" applyBorder="1" applyAlignment="1">
      <alignment horizontal="left" vertical="center"/>
    </xf>
    <xf numFmtId="166" fontId="13" fillId="2" borderId="15" xfId="0" applyNumberFormat="1" applyFont="1" applyFill="1" applyBorder="1" applyAlignment="1">
      <alignment horizontal="center" vertical="center"/>
    </xf>
    <xf numFmtId="166" fontId="13" fillId="2" borderId="16" xfId="0" applyNumberFormat="1" applyFont="1" applyFill="1" applyBorder="1" applyAlignment="1">
      <alignment horizontal="center" vertical="center"/>
    </xf>
    <xf numFmtId="0" fontId="15" fillId="2" borderId="8" xfId="0" applyFont="1" applyFill="1" applyBorder="1" applyAlignment="1">
      <alignment horizontal="left" vertical="center"/>
    </xf>
    <xf numFmtId="0" fontId="15" fillId="2" borderId="21" xfId="0" applyFont="1" applyFill="1" applyBorder="1" applyAlignment="1">
      <alignment horizontal="left" vertical="center"/>
    </xf>
    <xf numFmtId="167" fontId="15" fillId="2" borderId="21" xfId="0" applyNumberFormat="1" applyFont="1" applyFill="1" applyBorder="1" applyAlignment="1">
      <alignment horizontal="right" vertical="center"/>
    </xf>
    <xf numFmtId="167" fontId="15" fillId="2" borderId="5" xfId="0" applyNumberFormat="1" applyFont="1" applyFill="1" applyBorder="1" applyAlignment="1">
      <alignment horizontal="right" vertical="center"/>
    </xf>
    <xf numFmtId="0" fontId="8" fillId="2" borderId="18" xfId="0" applyFont="1" applyFill="1" applyBorder="1" applyAlignment="1">
      <alignment horizontal="left" vertical="top" wrapText="1"/>
    </xf>
    <xf numFmtId="0" fontId="8" fillId="2" borderId="0" xfId="0" applyFont="1" applyFill="1" applyBorder="1" applyAlignment="1">
      <alignment horizontal="left" vertical="top" wrapText="1"/>
    </xf>
    <xf numFmtId="0" fontId="8" fillId="2" borderId="19" xfId="0" applyFont="1" applyFill="1" applyBorder="1" applyAlignment="1">
      <alignment horizontal="left" vertical="top" wrapText="1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4" fillId="4" borderId="12" xfId="0" applyFont="1" applyFill="1" applyBorder="1" applyAlignment="1">
      <alignment horizontal="center" vertical="center"/>
    </xf>
    <xf numFmtId="0" fontId="8" fillId="2" borderId="14" xfId="0" applyFont="1" applyFill="1" applyBorder="1" applyAlignment="1">
      <alignment horizontal="left" vertical="top" wrapText="1"/>
    </xf>
    <xf numFmtId="0" fontId="8" fillId="2" borderId="15" xfId="0" applyFont="1" applyFill="1" applyBorder="1" applyAlignment="1">
      <alignment horizontal="left" vertical="top" wrapText="1"/>
    </xf>
    <xf numFmtId="0" fontId="8" fillId="2" borderId="16" xfId="0" applyFont="1" applyFill="1" applyBorder="1" applyAlignment="1">
      <alignment horizontal="left" vertical="top" wrapText="1"/>
    </xf>
    <xf numFmtId="0" fontId="0" fillId="2" borderId="0" xfId="0" applyFont="1" applyFill="1" applyAlignment="1">
      <alignment horizontal="right"/>
    </xf>
    <xf numFmtId="0" fontId="0" fillId="2" borderId="0" xfId="0" applyFont="1" applyFill="1" applyBorder="1" applyAlignment="1">
      <alignment horizontal="right"/>
    </xf>
    <xf numFmtId="0" fontId="2" fillId="2" borderId="0" xfId="0" applyFont="1" applyFill="1" applyAlignment="1">
      <alignment horizontal="left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ff/AFIS/Suivi%20des%20factu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"/>
      <sheetName val="Suivi des factures"/>
      <sheetName val="Clients"/>
      <sheetName val="Formations"/>
    </sheetNames>
    <sheetDataSet>
      <sheetData sheetId="0"/>
      <sheetData sheetId="1"/>
      <sheetData sheetId="2">
        <row r="2">
          <cell r="A2" t="str">
            <v>M. X</v>
          </cell>
          <cell r="B2" t="str">
            <v>12 rue de la fleur</v>
          </cell>
          <cell r="C2">
            <v>54000</v>
          </cell>
          <cell r="D2" t="str">
            <v>ANGERS</v>
          </cell>
          <cell r="E2" t="str">
            <v>CFHR320</v>
          </cell>
          <cell r="F2" t="str">
            <v>Mme Jacqueline Ediart</v>
          </cell>
          <cell r="G2" t="str">
            <v>Responsable formation</v>
          </cell>
          <cell r="H2" t="str">
            <v>Virement</v>
          </cell>
        </row>
      </sheetData>
      <sheetData sheetId="3">
        <row r="2">
          <cell r="A2" t="str">
            <v>Excel</v>
          </cell>
          <cell r="B2" t="str">
            <v>Utilisation d'Excel</v>
          </cell>
          <cell r="C2" t="str">
            <v>Bureautique</v>
          </cell>
          <cell r="D2">
            <v>150</v>
          </cell>
          <cell r="E2">
            <v>3</v>
          </cell>
          <cell r="F2">
            <v>21</v>
          </cell>
          <cell r="G2">
            <v>4567751</v>
          </cell>
        </row>
        <row r="3">
          <cell r="D3"/>
        </row>
        <row r="4">
          <cell r="D4"/>
        </row>
        <row r="5">
          <cell r="D5"/>
        </row>
        <row r="6">
          <cell r="D6"/>
        </row>
        <row r="7">
          <cell r="D7"/>
        </row>
        <row r="8">
          <cell r="D8"/>
        </row>
        <row r="9">
          <cell r="D9"/>
        </row>
        <row r="10">
          <cell r="D10"/>
        </row>
        <row r="11">
          <cell r="D11"/>
        </row>
        <row r="12">
          <cell r="D12"/>
        </row>
        <row r="13">
          <cell r="D13"/>
        </row>
        <row r="14">
          <cell r="D14"/>
        </row>
        <row r="15">
          <cell r="D15"/>
        </row>
        <row r="16">
          <cell r="D16"/>
        </row>
        <row r="17">
          <cell r="D17"/>
        </row>
        <row r="18">
          <cell r="D18"/>
        </row>
        <row r="19">
          <cell r="D19"/>
        </row>
        <row r="20">
          <cell r="D20"/>
        </row>
        <row r="21">
          <cell r="D21"/>
        </row>
        <row r="22">
          <cell r="D22"/>
        </row>
        <row r="23">
          <cell r="D23"/>
        </row>
        <row r="24">
          <cell r="D24"/>
        </row>
        <row r="25">
          <cell r="D25"/>
        </row>
        <row r="26">
          <cell r="D26"/>
        </row>
        <row r="27">
          <cell r="D27"/>
        </row>
        <row r="28">
          <cell r="D28"/>
        </row>
        <row r="29">
          <cell r="D29"/>
        </row>
        <row r="30">
          <cell r="D30"/>
        </row>
        <row r="31">
          <cell r="D31"/>
        </row>
        <row r="32">
          <cell r="D32"/>
        </row>
        <row r="33">
          <cell r="D33"/>
        </row>
        <row r="34">
          <cell r="B34"/>
          <cell r="D34"/>
        </row>
        <row r="35">
          <cell r="D35"/>
        </row>
        <row r="36">
          <cell r="D36"/>
        </row>
        <row r="37">
          <cell r="D37"/>
        </row>
        <row r="38">
          <cell r="D38"/>
        </row>
        <row r="39">
          <cell r="D39"/>
        </row>
        <row r="40">
          <cell r="D40"/>
        </row>
        <row r="41">
          <cell r="D41"/>
        </row>
        <row r="42">
          <cell r="D42"/>
        </row>
        <row r="43">
          <cell r="D43"/>
        </row>
        <row r="44">
          <cell r="D44"/>
        </row>
        <row r="45">
          <cell r="D45"/>
        </row>
        <row r="46">
          <cell r="D46"/>
        </row>
        <row r="47">
          <cell r="D47"/>
        </row>
        <row r="48">
          <cell r="D48"/>
        </row>
        <row r="49">
          <cell r="D49"/>
        </row>
        <row r="50">
          <cell r="D50"/>
        </row>
        <row r="51">
          <cell r="D51"/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3"/>
  <sheetViews>
    <sheetView tabSelected="1" workbookViewId="0">
      <selection activeCell="A44" sqref="A44"/>
    </sheetView>
  </sheetViews>
  <sheetFormatPr baseColWidth="10" defaultRowHeight="15" x14ac:dyDescent="0.25"/>
  <cols>
    <col min="1" max="1" width="11.85546875" style="2" customWidth="1"/>
    <col min="2" max="2" width="15" style="2" customWidth="1"/>
    <col min="3" max="5" width="11.28515625" style="2" customWidth="1"/>
    <col min="6" max="6" width="8.140625" style="2" customWidth="1"/>
    <col min="7" max="7" width="10.5703125" style="2" customWidth="1"/>
    <col min="8" max="8" width="11.140625" style="2" customWidth="1"/>
    <col min="9" max="9" width="8.85546875" style="2" customWidth="1"/>
    <col min="10" max="10" width="11.42578125" style="2"/>
    <col min="11" max="12" width="0" style="2" hidden="1" customWidth="1"/>
  </cols>
  <sheetData>
    <row r="1" spans="1:12" x14ac:dyDescent="0.25">
      <c r="A1" s="1"/>
      <c r="B1" s="1"/>
      <c r="C1" s="1"/>
      <c r="D1" s="1"/>
      <c r="E1" s="1"/>
      <c r="F1" s="1"/>
      <c r="G1" s="1"/>
      <c r="H1" s="1"/>
      <c r="I1" s="1"/>
    </row>
    <row r="2" spans="1:12" x14ac:dyDescent="0.25">
      <c r="A2" s="1"/>
      <c r="B2" s="1"/>
      <c r="C2" s="1"/>
      <c r="D2" s="1"/>
      <c r="E2" s="1"/>
      <c r="F2" s="1"/>
      <c r="G2" s="1"/>
      <c r="H2" s="1"/>
      <c r="I2" s="1"/>
    </row>
    <row r="3" spans="1:12" x14ac:dyDescent="0.25">
      <c r="A3" s="1"/>
      <c r="B3" s="1"/>
      <c r="C3" s="1"/>
      <c r="D3" s="1"/>
      <c r="E3" s="1"/>
      <c r="F3" s="1"/>
      <c r="G3" s="1"/>
      <c r="H3" s="1"/>
      <c r="I3" s="1"/>
    </row>
    <row r="4" spans="1:12" x14ac:dyDescent="0.25">
      <c r="A4" s="1"/>
      <c r="B4" s="1"/>
      <c r="C4" s="1"/>
      <c r="D4" s="1"/>
      <c r="E4" s="1"/>
      <c r="F4" s="1"/>
      <c r="G4" s="1"/>
      <c r="H4" s="1"/>
      <c r="I4" s="1"/>
    </row>
    <row r="5" spans="1:12" x14ac:dyDescent="0.25">
      <c r="A5" s="1"/>
      <c r="B5" s="1"/>
      <c r="C5" s="1"/>
      <c r="D5" s="1"/>
      <c r="E5" s="1"/>
      <c r="F5" s="1"/>
      <c r="G5" s="1"/>
      <c r="H5" s="1"/>
      <c r="I5" s="1"/>
    </row>
    <row r="6" spans="1:12" x14ac:dyDescent="0.25">
      <c r="A6" s="1"/>
      <c r="B6" s="1"/>
      <c r="C6" s="1"/>
      <c r="D6" s="1"/>
      <c r="E6" s="1"/>
      <c r="F6" s="1"/>
      <c r="G6" s="1"/>
      <c r="H6" s="1"/>
      <c r="I6" s="1"/>
    </row>
    <row r="7" spans="1:12" x14ac:dyDescent="0.25">
      <c r="A7" s="1"/>
      <c r="B7" s="1"/>
      <c r="C7" s="1"/>
      <c r="D7" s="1"/>
      <c r="E7" s="1"/>
      <c r="F7" s="1"/>
      <c r="G7" s="1"/>
      <c r="H7" s="1"/>
      <c r="I7" s="1"/>
    </row>
    <row r="8" spans="1:12" x14ac:dyDescent="0.25">
      <c r="A8" s="1"/>
      <c r="B8" s="1"/>
      <c r="C8" s="1"/>
      <c r="D8" s="1"/>
      <c r="E8" s="1"/>
      <c r="F8" s="1"/>
      <c r="G8" s="1"/>
      <c r="H8" s="1"/>
      <c r="I8" s="1"/>
    </row>
    <row r="9" spans="1:12" x14ac:dyDescent="0.25">
      <c r="A9" s="1"/>
      <c r="B9" s="1"/>
      <c r="C9" s="1"/>
      <c r="D9" s="1"/>
      <c r="E9" s="1"/>
      <c r="F9" s="1"/>
      <c r="G9" s="1"/>
      <c r="H9" s="1"/>
      <c r="I9" s="1"/>
    </row>
    <row r="10" spans="1:12" x14ac:dyDescent="0.25">
      <c r="A10" s="1"/>
      <c r="B10" s="1"/>
      <c r="C10" s="1"/>
      <c r="D10" s="1"/>
      <c r="E10" s="1"/>
      <c r="F10" s="101" t="str">
        <f>VLOOKUP(F12,[1]Clients!$A$2:$I$80,6,FALSE)</f>
        <v>Mme Jacqueline Ediart</v>
      </c>
      <c r="G10" s="101"/>
      <c r="H10" s="101"/>
      <c r="I10" s="101"/>
    </row>
    <row r="11" spans="1:12" x14ac:dyDescent="0.25">
      <c r="A11" s="1"/>
      <c r="B11" s="1"/>
      <c r="C11" s="1"/>
      <c r="D11" s="1"/>
      <c r="E11" s="1"/>
      <c r="F11" s="101" t="str">
        <f>VLOOKUP(F12,[1]Clients!$A$2:$I$80,7,FALSE)</f>
        <v>Responsable formation</v>
      </c>
      <c r="G11" s="101"/>
      <c r="H11" s="101"/>
      <c r="I11" s="101"/>
    </row>
    <row r="12" spans="1:12" x14ac:dyDescent="0.25">
      <c r="A12" s="1"/>
      <c r="B12" s="1"/>
      <c r="C12" s="1"/>
      <c r="D12" s="1"/>
      <c r="E12" s="1"/>
      <c r="F12" s="101" t="s">
        <v>0</v>
      </c>
      <c r="G12" s="101"/>
      <c r="H12" s="101"/>
      <c r="I12" s="101"/>
    </row>
    <row r="13" spans="1:12" x14ac:dyDescent="0.25">
      <c r="A13" s="1"/>
      <c r="B13" s="1"/>
      <c r="C13" s="1"/>
      <c r="D13" s="1"/>
      <c r="E13" s="1"/>
      <c r="F13" s="102" t="str">
        <f>VLOOKUP(F12,[1]Clients!$A$2:$I$80,2,FALSE)</f>
        <v>12 rue de la fleur</v>
      </c>
      <c r="G13" s="102"/>
      <c r="H13" s="102"/>
      <c r="I13" s="102"/>
    </row>
    <row r="14" spans="1:12" x14ac:dyDescent="0.25">
      <c r="A14" s="1"/>
      <c r="B14" s="1"/>
      <c r="C14" s="1"/>
      <c r="D14" s="1"/>
      <c r="E14" s="1"/>
      <c r="F14" s="101" t="str">
        <f>CONCATENATE(K14, " ",L14)</f>
        <v>54000 ANGERS</v>
      </c>
      <c r="G14" s="101"/>
      <c r="H14" s="101"/>
      <c r="I14" s="101"/>
      <c r="K14" s="3">
        <f>VLOOKUP(F12,[1]Clients!$A$2:$I$80,3,FALSE)</f>
        <v>54000</v>
      </c>
      <c r="L14" s="3" t="str">
        <f>VLOOKUP(F12,[1]Clients!$A$2:$I$80,4,FALSE)</f>
        <v>ANGERS</v>
      </c>
    </row>
    <row r="15" spans="1:12" ht="23.25" x14ac:dyDescent="0.25">
      <c r="A15" s="103" t="s">
        <v>1</v>
      </c>
      <c r="B15" s="103"/>
      <c r="C15" s="4"/>
      <c r="D15" s="4"/>
      <c r="E15" s="4"/>
      <c r="F15" s="5"/>
      <c r="G15" s="5"/>
      <c r="H15" s="5"/>
      <c r="I15" s="5"/>
    </row>
    <row r="16" spans="1:12" x14ac:dyDescent="0.25">
      <c r="A16" s="1"/>
      <c r="B16" s="1"/>
      <c r="C16" s="1"/>
      <c r="D16" s="1"/>
      <c r="E16" s="1"/>
      <c r="F16" s="1"/>
      <c r="G16" s="1"/>
      <c r="H16" s="1"/>
      <c r="I16" s="1"/>
    </row>
    <row r="17" spans="1:12" x14ac:dyDescent="0.25">
      <c r="A17" s="1"/>
      <c r="B17" s="1"/>
      <c r="C17" s="1"/>
      <c r="D17" s="1"/>
      <c r="E17" s="1"/>
      <c r="F17" s="1"/>
      <c r="G17" s="1"/>
      <c r="H17" s="1"/>
      <c r="I17" s="1"/>
    </row>
    <row r="18" spans="1:12" x14ac:dyDescent="0.25">
      <c r="A18" s="6" t="s">
        <v>2</v>
      </c>
      <c r="B18" s="6" t="s">
        <v>3</v>
      </c>
      <c r="C18" s="7"/>
      <c r="D18" s="7"/>
      <c r="E18" s="87" t="s">
        <v>4</v>
      </c>
      <c r="F18" s="88"/>
      <c r="G18" s="6" t="s">
        <v>5</v>
      </c>
      <c r="H18" s="89" t="s">
        <v>6</v>
      </c>
      <c r="I18" s="90"/>
    </row>
    <row r="19" spans="1:12" x14ac:dyDescent="0.25">
      <c r="A19" s="8">
        <f ca="1">TODAY()</f>
        <v>42759</v>
      </c>
      <c r="B19" s="9" t="s">
        <v>7</v>
      </c>
      <c r="C19" s="10"/>
      <c r="D19" s="10"/>
      <c r="E19" s="91" t="str">
        <f>VLOOKUP(F12,[1]Clients!$A$2:$I$80,5,FALSE)</f>
        <v>CFHR320</v>
      </c>
      <c r="F19" s="92"/>
      <c r="G19" s="8">
        <f ca="1">DATE(YEAR(DateD+30),MONTH(DateD+30)+1,0)</f>
        <v>42794</v>
      </c>
      <c r="H19" s="93" t="str">
        <f>VLOOKUP(F12,[1]Clients!$A$2:$I$80,8,FALSE)</f>
        <v>Virement</v>
      </c>
      <c r="I19" s="94"/>
      <c r="J19" s="11"/>
      <c r="K19" s="11"/>
      <c r="L19" s="11"/>
    </row>
    <row r="20" spans="1:12" x14ac:dyDescent="0.25">
      <c r="A20" s="12"/>
      <c r="B20" s="12"/>
      <c r="C20" s="12"/>
      <c r="D20" s="12"/>
      <c r="E20" s="12"/>
      <c r="F20" s="12"/>
      <c r="G20" s="12"/>
      <c r="H20" s="12"/>
      <c r="I20" s="12"/>
    </row>
    <row r="21" spans="1:12" x14ac:dyDescent="0.25">
      <c r="A21" s="13" t="s">
        <v>8</v>
      </c>
      <c r="B21" s="95" t="s">
        <v>9</v>
      </c>
      <c r="C21" s="96"/>
      <c r="D21" s="96"/>
      <c r="E21" s="97"/>
      <c r="F21" s="13" t="s">
        <v>10</v>
      </c>
      <c r="G21" s="13" t="s">
        <v>11</v>
      </c>
      <c r="H21" s="13" t="s">
        <v>12</v>
      </c>
      <c r="I21" s="13" t="s">
        <v>13</v>
      </c>
    </row>
    <row r="22" spans="1:12" x14ac:dyDescent="0.25">
      <c r="A22" s="14" t="s">
        <v>14</v>
      </c>
      <c r="B22" s="98" t="str">
        <f>IF(A22="","",VLOOKUP(A22,[1]Formations!$A$2:$G$81,2,FALSE))</f>
        <v>Utilisation d'Excel</v>
      </c>
      <c r="C22" s="99"/>
      <c r="D22" s="99"/>
      <c r="E22" s="100"/>
      <c r="F22" s="15">
        <v>1</v>
      </c>
      <c r="G22" s="16">
        <f>IF(A22="","",VLOOKUP(A22,[1]Formations!$A$2:$G$81,4,FALSE))</f>
        <v>150</v>
      </c>
      <c r="H22" s="16">
        <f>G22*F22</f>
        <v>150</v>
      </c>
      <c r="I22" s="17">
        <f>IF(H22="","",20%)</f>
        <v>0.2</v>
      </c>
    </row>
    <row r="23" spans="1:12" x14ac:dyDescent="0.25">
      <c r="A23" s="18"/>
      <c r="B23" s="84" t="str">
        <f>IF(A22="","",CONCATENATE(K23," ",L23," ",M23," ",N23," ",O23))</f>
        <v xml:space="preserve">3 jours   </v>
      </c>
      <c r="C23" s="85"/>
      <c r="D23" s="85"/>
      <c r="E23" s="86"/>
      <c r="F23" s="19"/>
      <c r="G23" s="20" t="str">
        <f>IF(A23="","",VLOOKUP(A23,[1]Formations!$A$2:$G$81,4,FALSE))</f>
        <v/>
      </c>
      <c r="H23" s="20" t="str">
        <f>IF(F23="","",G23*F23)</f>
        <v/>
      </c>
      <c r="I23" s="21" t="str">
        <f t="shared" ref="I23:I38" si="0">IF(H23="","",20%)</f>
        <v/>
      </c>
      <c r="K23" s="2">
        <f>VLOOKUP(A22,[1]Formations!$A$2:$G$81,5,FALSE)</f>
        <v>3</v>
      </c>
      <c r="L23" s="2" t="s">
        <v>15</v>
      </c>
    </row>
    <row r="24" spans="1:12" x14ac:dyDescent="0.25">
      <c r="A24" s="18"/>
      <c r="B24" s="84" t="s">
        <v>16</v>
      </c>
      <c r="C24" s="85"/>
      <c r="D24" s="85"/>
      <c r="E24" s="86"/>
      <c r="F24" s="19"/>
      <c r="G24" s="20" t="str">
        <f>IF(A24="","",VLOOKUP(A24,[1]Formations!$A$2:$G$81,4,FALSE))</f>
        <v/>
      </c>
      <c r="H24" s="20" t="str">
        <f t="shared" ref="H24:H38" si="1">IF(F24="","",G24*F24)</f>
        <v/>
      </c>
      <c r="I24" s="21" t="str">
        <f t="shared" si="0"/>
        <v/>
      </c>
    </row>
    <row r="25" spans="1:12" x14ac:dyDescent="0.25">
      <c r="A25" s="18"/>
      <c r="B25" s="84" t="str">
        <f>IF(A22="","",CONCATENATE(K25," ",L25," ",M25," ",N25," ",O25))</f>
        <v xml:space="preserve">Agrément N° 4567751   </v>
      </c>
      <c r="C25" s="85"/>
      <c r="D25" s="85"/>
      <c r="E25" s="86"/>
      <c r="F25" s="19"/>
      <c r="G25" s="20" t="str">
        <f>IF(A25="","",VLOOKUP(A25,[1]Formations!$A$2:$G$81,4,FALSE))</f>
        <v/>
      </c>
      <c r="H25" s="20" t="str">
        <f t="shared" si="1"/>
        <v/>
      </c>
      <c r="I25" s="21" t="str">
        <f t="shared" si="0"/>
        <v/>
      </c>
      <c r="K25" s="2" t="s">
        <v>17</v>
      </c>
      <c r="L25" s="2">
        <f>VLOOKUP(A22,[1]Formations!$A$2:$G$81,7,FALSE)</f>
        <v>4567751</v>
      </c>
    </row>
    <row r="26" spans="1:12" x14ac:dyDescent="0.25">
      <c r="A26" s="18"/>
      <c r="B26" s="70"/>
      <c r="C26" s="71"/>
      <c r="D26" s="71"/>
      <c r="E26" s="72"/>
      <c r="F26" s="19"/>
      <c r="G26" s="20" t="str">
        <f>IF(A26="","",VLOOKUP(A26,[1]Formations!$A$2:$G$81,4,FALSE))</f>
        <v/>
      </c>
      <c r="H26" s="20" t="str">
        <f t="shared" si="1"/>
        <v/>
      </c>
      <c r="I26" s="21" t="str">
        <f t="shared" si="0"/>
        <v/>
      </c>
    </row>
    <row r="27" spans="1:12" x14ac:dyDescent="0.25">
      <c r="A27" s="18"/>
      <c r="B27" s="70"/>
      <c r="C27" s="71"/>
      <c r="D27" s="71"/>
      <c r="E27" s="72"/>
      <c r="F27" s="19"/>
      <c r="G27" s="20" t="str">
        <f>IF(A27="","",VLOOKUP(A27,[1]Formations!$A$2:$G$81,4,FALSE))</f>
        <v/>
      </c>
      <c r="H27" s="20" t="str">
        <f t="shared" si="1"/>
        <v/>
      </c>
      <c r="I27" s="21" t="str">
        <f t="shared" si="0"/>
        <v/>
      </c>
    </row>
    <row r="28" spans="1:12" x14ac:dyDescent="0.25">
      <c r="A28" s="18"/>
      <c r="B28" s="22"/>
      <c r="C28" s="7"/>
      <c r="D28" s="7"/>
      <c r="E28" s="23"/>
      <c r="F28" s="19"/>
      <c r="G28" s="20"/>
      <c r="H28" s="20"/>
      <c r="I28" s="21"/>
    </row>
    <row r="29" spans="1:12" x14ac:dyDescent="0.25">
      <c r="A29" s="18"/>
      <c r="B29" s="70"/>
      <c r="C29" s="71"/>
      <c r="D29" s="71"/>
      <c r="E29" s="72"/>
      <c r="F29" s="19"/>
      <c r="G29" s="20" t="str">
        <f>IF(A29="","",VLOOKUP(A29,[1]Formations!$A$2:$G$81,4,FALSE))</f>
        <v/>
      </c>
      <c r="H29" s="20" t="str">
        <f t="shared" si="1"/>
        <v/>
      </c>
      <c r="I29" s="21" t="str">
        <f t="shared" si="0"/>
        <v/>
      </c>
    </row>
    <row r="30" spans="1:12" x14ac:dyDescent="0.25">
      <c r="A30" s="18"/>
      <c r="B30" s="70"/>
      <c r="C30" s="71"/>
      <c r="D30" s="71"/>
      <c r="E30" s="72"/>
      <c r="F30" s="19"/>
      <c r="G30" s="20" t="str">
        <f>IF(A30="","",VLOOKUP(A30,[1]Formations!$A$2:$G$81,4,FALSE))</f>
        <v/>
      </c>
      <c r="H30" s="20" t="str">
        <f t="shared" si="1"/>
        <v/>
      </c>
      <c r="I30" s="21" t="str">
        <f t="shared" si="0"/>
        <v/>
      </c>
    </row>
    <row r="31" spans="1:12" x14ac:dyDescent="0.25">
      <c r="A31" s="18"/>
      <c r="B31" s="70"/>
      <c r="C31" s="71"/>
      <c r="D31" s="71"/>
      <c r="E31" s="72"/>
      <c r="F31" s="19"/>
      <c r="G31" s="20" t="str">
        <f>IF(A31="","",VLOOKUP(A31,[1]Formations!$A$2:$G$81,4,FALSE))</f>
        <v/>
      </c>
      <c r="H31" s="20" t="str">
        <f t="shared" si="1"/>
        <v/>
      </c>
      <c r="I31" s="21" t="str">
        <f t="shared" si="0"/>
        <v/>
      </c>
    </row>
    <row r="32" spans="1:12" x14ac:dyDescent="0.25">
      <c r="A32" s="18"/>
      <c r="B32" s="70"/>
      <c r="C32" s="71"/>
      <c r="D32" s="71"/>
      <c r="E32" s="72"/>
      <c r="F32" s="19"/>
      <c r="G32" s="20" t="str">
        <f>IF(A32="","",VLOOKUP(A32,[1]Formations!$A$2:$G$81,4,FALSE))</f>
        <v/>
      </c>
      <c r="H32" s="20" t="str">
        <f t="shared" si="1"/>
        <v/>
      </c>
      <c r="I32" s="21" t="str">
        <f t="shared" si="0"/>
        <v/>
      </c>
    </row>
    <row r="33" spans="1:12" x14ac:dyDescent="0.25">
      <c r="A33" s="18"/>
      <c r="B33" s="70"/>
      <c r="C33" s="71"/>
      <c r="D33" s="71"/>
      <c r="E33" s="72"/>
      <c r="F33" s="19"/>
      <c r="G33" s="20" t="str">
        <f>IF(A33="","",VLOOKUP(A33,[1]Formations!$A$2:$G$81,4,FALSE))</f>
        <v/>
      </c>
      <c r="H33" s="20" t="str">
        <f t="shared" si="1"/>
        <v/>
      </c>
      <c r="I33" s="21" t="str">
        <f t="shared" si="0"/>
        <v/>
      </c>
    </row>
    <row r="34" spans="1:12" x14ac:dyDescent="0.25">
      <c r="A34" s="18"/>
      <c r="B34" s="70"/>
      <c r="C34" s="71"/>
      <c r="D34" s="71"/>
      <c r="E34" s="72"/>
      <c r="F34" s="19"/>
      <c r="G34" s="20" t="str">
        <f>IF(A34="","",VLOOKUP(A34,[1]Formations!$A$2:$G$81,4,FALSE))</f>
        <v/>
      </c>
      <c r="H34" s="20" t="str">
        <f t="shared" si="1"/>
        <v/>
      </c>
      <c r="I34" s="21" t="str">
        <f t="shared" si="0"/>
        <v/>
      </c>
    </row>
    <row r="35" spans="1:12" x14ac:dyDescent="0.25">
      <c r="A35" s="18"/>
      <c r="B35" s="70"/>
      <c r="C35" s="71"/>
      <c r="D35" s="71"/>
      <c r="E35" s="72"/>
      <c r="F35" s="19"/>
      <c r="G35" s="20" t="str">
        <f>IF(A35="","",VLOOKUP(A35,[1]Formations!$A$2:$G$81,4,FALSE))</f>
        <v/>
      </c>
      <c r="H35" s="20" t="str">
        <f t="shared" si="1"/>
        <v/>
      </c>
      <c r="I35" s="21" t="str">
        <f t="shared" si="0"/>
        <v/>
      </c>
    </row>
    <row r="36" spans="1:12" x14ac:dyDescent="0.25">
      <c r="A36" s="18"/>
      <c r="B36" s="70"/>
      <c r="C36" s="71"/>
      <c r="D36" s="71"/>
      <c r="E36" s="72"/>
      <c r="F36" s="19"/>
      <c r="G36" s="20" t="str">
        <f>IF(A36="","",VLOOKUP(A36,[1]Formations!$A$2:$G$81,4,FALSE))</f>
        <v/>
      </c>
      <c r="H36" s="20" t="str">
        <f t="shared" si="1"/>
        <v/>
      </c>
      <c r="I36" s="21" t="str">
        <f t="shared" si="0"/>
        <v/>
      </c>
    </row>
    <row r="37" spans="1:12" x14ac:dyDescent="0.25">
      <c r="A37" s="18"/>
      <c r="B37" s="70"/>
      <c r="C37" s="71"/>
      <c r="D37" s="71"/>
      <c r="E37" s="72"/>
      <c r="F37" s="19"/>
      <c r="G37" s="20" t="str">
        <f>IF(A37="","",VLOOKUP(A37,[1]Formations!$A$2:$G$81,4,FALSE))</f>
        <v/>
      </c>
      <c r="H37" s="20" t="str">
        <f t="shared" si="1"/>
        <v/>
      </c>
      <c r="I37" s="21" t="str">
        <f t="shared" si="0"/>
        <v/>
      </c>
    </row>
    <row r="38" spans="1:12" x14ac:dyDescent="0.25">
      <c r="A38" s="24"/>
      <c r="B38" s="73" t="s">
        <v>18</v>
      </c>
      <c r="C38" s="74"/>
      <c r="D38" s="74"/>
      <c r="E38" s="75"/>
      <c r="F38" s="25"/>
      <c r="G38" s="26" t="str">
        <f>IF(A38="","",VLOOKUP(A38,[1]Formations!$A$2:$G$81,4,FALSE))</f>
        <v/>
      </c>
      <c r="H38" s="26" t="str">
        <f t="shared" si="1"/>
        <v/>
      </c>
      <c r="I38" s="27" t="str">
        <f t="shared" si="0"/>
        <v/>
      </c>
    </row>
    <row r="39" spans="1:12" x14ac:dyDescent="0.25">
      <c r="A39" s="28"/>
      <c r="B39" s="28"/>
      <c r="C39" s="28"/>
      <c r="D39" s="28"/>
      <c r="E39" s="28"/>
      <c r="F39" s="28"/>
      <c r="G39" s="28"/>
      <c r="H39" s="28"/>
      <c r="I39" s="28"/>
      <c r="J39"/>
      <c r="K39"/>
      <c r="L39"/>
    </row>
    <row r="40" spans="1:12" x14ac:dyDescent="0.25">
      <c r="A40" s="29" t="s">
        <v>12</v>
      </c>
      <c r="B40" s="30" t="s">
        <v>13</v>
      </c>
      <c r="C40" s="31" t="s">
        <v>19</v>
      </c>
      <c r="D40" s="32"/>
      <c r="E40" s="28"/>
      <c r="F40" s="76"/>
      <c r="G40" s="77"/>
      <c r="H40" s="78"/>
      <c r="I40" s="79"/>
      <c r="J40"/>
      <c r="K40"/>
      <c r="L40"/>
    </row>
    <row r="41" spans="1:12" x14ac:dyDescent="0.25">
      <c r="A41" s="33">
        <f>H41</f>
        <v>150</v>
      </c>
      <c r="B41" s="34">
        <v>0.2</v>
      </c>
      <c r="C41" s="35">
        <f>A41*20/100</f>
        <v>30</v>
      </c>
      <c r="D41" s="36"/>
      <c r="E41" s="28"/>
      <c r="F41" s="80" t="s">
        <v>20</v>
      </c>
      <c r="G41" s="81"/>
      <c r="H41" s="82">
        <f>SUM(H22:H38)</f>
        <v>150</v>
      </c>
      <c r="I41" s="83"/>
      <c r="J41"/>
      <c r="K41"/>
      <c r="L41"/>
    </row>
    <row r="42" spans="1:12" x14ac:dyDescent="0.25">
      <c r="A42" s="37"/>
      <c r="B42" s="38"/>
      <c r="C42" s="37"/>
      <c r="D42" s="36"/>
      <c r="E42" s="28"/>
      <c r="F42" s="39"/>
      <c r="G42" s="40"/>
      <c r="H42" s="41"/>
      <c r="I42" s="42"/>
      <c r="J42"/>
      <c r="K42"/>
      <c r="L42"/>
    </row>
    <row r="43" spans="1:12" x14ac:dyDescent="0.25">
      <c r="A43" s="43"/>
      <c r="B43" s="43"/>
      <c r="C43" s="28"/>
      <c r="D43" s="28"/>
      <c r="E43" s="28"/>
      <c r="F43" s="58" t="s">
        <v>21</v>
      </c>
      <c r="G43" s="59"/>
      <c r="H43" s="60">
        <f>C41</f>
        <v>30</v>
      </c>
      <c r="I43" s="61"/>
      <c r="J43"/>
      <c r="K43"/>
      <c r="L43"/>
    </row>
    <row r="44" spans="1:12" x14ac:dyDescent="0.25">
      <c r="A44" s="44"/>
      <c r="B44" s="44"/>
      <c r="C44" s="44"/>
      <c r="D44" s="44"/>
      <c r="E44" s="45"/>
      <c r="F44" s="62" t="s">
        <v>22</v>
      </c>
      <c r="G44" s="63"/>
      <c r="H44" s="64">
        <f>H41+H43</f>
        <v>180</v>
      </c>
      <c r="I44" s="65"/>
      <c r="J44"/>
      <c r="K44"/>
      <c r="L44"/>
    </row>
    <row r="45" spans="1:12" x14ac:dyDescent="0.25">
      <c r="A45" s="46"/>
      <c r="B45" s="46"/>
      <c r="C45" s="47"/>
      <c r="D45" s="47"/>
      <c r="E45" s="28"/>
      <c r="F45" s="48"/>
      <c r="G45" s="49"/>
      <c r="H45" s="66"/>
      <c r="I45" s="67"/>
      <c r="J45"/>
      <c r="K45"/>
      <c r="L45"/>
    </row>
    <row r="46" spans="1:12" x14ac:dyDescent="0.25">
      <c r="A46" s="50"/>
      <c r="B46" s="50"/>
      <c r="C46" s="50"/>
      <c r="D46" s="50"/>
      <c r="E46" s="28"/>
      <c r="F46" s="51" t="s">
        <v>23</v>
      </c>
      <c r="G46" s="52"/>
      <c r="H46" s="68">
        <f>H44</f>
        <v>180</v>
      </c>
      <c r="I46" s="69"/>
      <c r="J46"/>
      <c r="K46"/>
      <c r="L46"/>
    </row>
    <row r="47" spans="1:12" x14ac:dyDescent="0.25">
      <c r="A47" s="28"/>
      <c r="B47" s="28"/>
      <c r="C47" s="28"/>
      <c r="D47" s="28"/>
      <c r="E47" s="28"/>
      <c r="F47" s="28"/>
      <c r="G47" s="28"/>
      <c r="H47" s="28"/>
      <c r="I47" s="28"/>
      <c r="J47"/>
      <c r="K47"/>
      <c r="L47"/>
    </row>
    <row r="48" spans="1:12" x14ac:dyDescent="0.25">
      <c r="A48" s="53"/>
      <c r="B48" s="53"/>
      <c r="C48" s="53"/>
      <c r="D48" s="53"/>
      <c r="E48" s="53"/>
      <c r="F48" s="53"/>
      <c r="G48" s="53"/>
      <c r="H48" s="53"/>
      <c r="I48" s="53"/>
      <c r="J48"/>
      <c r="K48"/>
      <c r="L48"/>
    </row>
    <row r="49" spans="1:12" x14ac:dyDescent="0.25">
      <c r="A49" s="53"/>
      <c r="B49" s="53"/>
      <c r="C49" s="53"/>
      <c r="D49" s="53"/>
      <c r="E49" s="53"/>
      <c r="F49" s="53"/>
      <c r="G49" s="53"/>
      <c r="H49" s="53"/>
      <c r="I49" s="53"/>
      <c r="J49"/>
      <c r="K49"/>
      <c r="L49"/>
    </row>
    <row r="50" spans="1:12" x14ac:dyDescent="0.25">
      <c r="A50" s="53"/>
      <c r="B50" s="53"/>
      <c r="C50" s="53"/>
      <c r="D50" s="53"/>
      <c r="E50" s="53"/>
      <c r="F50" s="53"/>
      <c r="G50" s="53"/>
      <c r="H50" s="28"/>
      <c r="I50" s="53"/>
      <c r="J50"/>
      <c r="K50"/>
      <c r="L50"/>
    </row>
    <row r="51" spans="1:12" ht="15.75" x14ac:dyDescent="0.25">
      <c r="A51" s="54"/>
      <c r="B51" s="54"/>
      <c r="C51" s="54"/>
      <c r="D51" s="54"/>
      <c r="E51" s="54"/>
      <c r="F51" s="54"/>
      <c r="G51" s="54"/>
      <c r="H51" s="55"/>
      <c r="I51" s="53"/>
      <c r="J51"/>
      <c r="K51"/>
      <c r="L51"/>
    </row>
    <row r="52" spans="1:12" x14ac:dyDescent="0.25">
      <c r="A52" s="56"/>
      <c r="B52" s="56"/>
      <c r="C52" s="56"/>
      <c r="D52" s="56"/>
      <c r="E52" s="56"/>
      <c r="F52" s="56"/>
      <c r="G52" s="56"/>
      <c r="H52" s="53"/>
      <c r="I52" s="53"/>
      <c r="J52"/>
      <c r="K52"/>
      <c r="L52"/>
    </row>
    <row r="53" spans="1:12" x14ac:dyDescent="0.25">
      <c r="A53" s="56"/>
      <c r="B53" s="56"/>
      <c r="C53" s="56"/>
      <c r="D53" s="56"/>
      <c r="E53" s="57"/>
      <c r="F53" s="57"/>
      <c r="G53" s="57"/>
      <c r="H53" s="53"/>
      <c r="I53" s="53"/>
      <c r="J53"/>
      <c r="K53"/>
      <c r="L53"/>
    </row>
  </sheetData>
  <mergeCells count="37">
    <mergeCell ref="B22:E22"/>
    <mergeCell ref="F10:I10"/>
    <mergeCell ref="F11:I11"/>
    <mergeCell ref="F12:I12"/>
    <mergeCell ref="F13:I13"/>
    <mergeCell ref="F14:I14"/>
    <mergeCell ref="A15:B15"/>
    <mergeCell ref="E18:F18"/>
    <mergeCell ref="H18:I18"/>
    <mergeCell ref="E19:F19"/>
    <mergeCell ref="H19:I19"/>
    <mergeCell ref="B21:E21"/>
    <mergeCell ref="B35:E35"/>
    <mergeCell ref="B23:E23"/>
    <mergeCell ref="B24:E24"/>
    <mergeCell ref="B25:E25"/>
    <mergeCell ref="B26:E26"/>
    <mergeCell ref="B27:E27"/>
    <mergeCell ref="B29:E29"/>
    <mergeCell ref="B30:E30"/>
    <mergeCell ref="B31:E31"/>
    <mergeCell ref="B32:E32"/>
    <mergeCell ref="B33:E33"/>
    <mergeCell ref="B34:E34"/>
    <mergeCell ref="H46:I46"/>
    <mergeCell ref="B36:E36"/>
    <mergeCell ref="B37:E37"/>
    <mergeCell ref="B38:E38"/>
    <mergeCell ref="F40:G40"/>
    <mergeCell ref="H40:I40"/>
    <mergeCell ref="F41:G41"/>
    <mergeCell ref="H41:I41"/>
    <mergeCell ref="F43:G43"/>
    <mergeCell ref="H43:I43"/>
    <mergeCell ref="F44:G44"/>
    <mergeCell ref="H44:I44"/>
    <mergeCell ref="H45:I4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[1]Formations!#REF!</xm:f>
          </x14:formula1>
          <xm:sqref>A22:A40 A42:A53</xm:sqref>
        </x14:dataValidation>
        <x14:dataValidation type="list" allowBlank="1" showInputMessage="1" showErrorMessage="1">
          <x14:formula1>
            <xm:f>[1]Clients!#REF!</xm:f>
          </x14:formula1>
          <xm:sqref>F12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DateD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LONDE</dc:creator>
  <cp:lastModifiedBy>Sabrina LONDE</cp:lastModifiedBy>
  <dcterms:created xsi:type="dcterms:W3CDTF">2017-01-24T14:36:08Z</dcterms:created>
  <dcterms:modified xsi:type="dcterms:W3CDTF">2017-01-24T14:47:38Z</dcterms:modified>
</cp:coreProperties>
</file>