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vine45\Desktop\"/>
    </mc:Choice>
  </mc:AlternateContent>
  <bookViews>
    <workbookView xWindow="0" yWindow="0" windowWidth="24000" windowHeight="91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F32" i="1" s="1"/>
  <c r="D32" i="1"/>
  <c r="E31" i="1"/>
  <c r="F31" i="1" s="1"/>
  <c r="D31" i="1"/>
  <c r="E30" i="1"/>
  <c r="F30" i="1" s="1"/>
  <c r="D30" i="1"/>
  <c r="E29" i="1"/>
  <c r="F29" i="1" s="1"/>
  <c r="D29" i="1"/>
  <c r="F28" i="1"/>
  <c r="E28" i="1"/>
  <c r="D28" i="1"/>
  <c r="E27" i="1"/>
  <c r="F27" i="1" s="1"/>
  <c r="D27" i="1"/>
  <c r="F26" i="1"/>
  <c r="E26" i="1"/>
  <c r="D26" i="1"/>
  <c r="E25" i="1"/>
  <c r="F25" i="1" s="1"/>
  <c r="D25" i="1"/>
  <c r="F24" i="1"/>
  <c r="E24" i="1"/>
  <c r="D24" i="1"/>
  <c r="E23" i="1"/>
  <c r="F23" i="1" s="1"/>
  <c r="D23" i="1"/>
  <c r="F22" i="1"/>
  <c r="E22" i="1"/>
  <c r="D22" i="1"/>
  <c r="E21" i="1"/>
  <c r="F21" i="1" s="1"/>
  <c r="D21" i="1"/>
  <c r="F20" i="1"/>
  <c r="E20" i="1"/>
  <c r="D20" i="1"/>
  <c r="E19" i="1"/>
  <c r="F19" i="1" s="1"/>
  <c r="D19" i="1"/>
  <c r="F18" i="1"/>
  <c r="E18" i="1"/>
  <c r="D18" i="1"/>
  <c r="E17" i="1"/>
  <c r="F17" i="1" s="1"/>
  <c r="D17" i="1"/>
  <c r="B17" i="1"/>
  <c r="E16" i="1"/>
  <c r="F16" i="1" s="1"/>
  <c r="D16" i="1"/>
  <c r="F15" i="1"/>
  <c r="E15" i="1"/>
  <c r="D15" i="1"/>
  <c r="B15" i="1"/>
  <c r="D14" i="1"/>
  <c r="E14" i="1" s="1"/>
  <c r="B14" i="1"/>
  <c r="A11" i="1"/>
  <c r="E11" i="1" s="1"/>
  <c r="E6" i="1"/>
  <c r="E5" i="1"/>
  <c r="F14" i="1" l="1"/>
  <c r="F34" i="1"/>
  <c r="F36" i="1" s="1"/>
</calcChain>
</file>

<file path=xl/sharedStrings.xml><?xml version="1.0" encoding="utf-8"?>
<sst xmlns="http://schemas.openxmlformats.org/spreadsheetml/2006/main" count="19" uniqueCount="17">
  <si>
    <t>M. X</t>
  </si>
  <si>
    <t>Date</t>
  </si>
  <si>
    <t>N° devis</t>
  </si>
  <si>
    <t>N° client</t>
  </si>
  <si>
    <t>Date d'échéance</t>
  </si>
  <si>
    <t>Règlement</t>
  </si>
  <si>
    <t>D0001</t>
  </si>
  <si>
    <t>CFHR320</t>
  </si>
  <si>
    <t>Référence</t>
  </si>
  <si>
    <t>Désignation</t>
  </si>
  <si>
    <t>Quantité</t>
  </si>
  <si>
    <t>PU</t>
  </si>
  <si>
    <t>Montant HT</t>
  </si>
  <si>
    <t>TVA</t>
  </si>
  <si>
    <t>Excel</t>
  </si>
  <si>
    <t>Pour x personnes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</si>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</sst>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right"/>
    </xf>
    <xf numFmtId="9" fontId="0" fillId="0" borderId="1" xfId="1" applyFont="1" applyBorder="1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devis-V0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Suivi des devis"/>
      <sheetName val="Clients"/>
      <sheetName val="Formations"/>
    </sheetNames>
    <sheetDataSet>
      <sheetData sheetId="0"/>
      <sheetData sheetId="1"/>
      <sheetData sheetId="2">
        <row r="2">
          <cell r="A2" t="str">
            <v>M. X</v>
          </cell>
          <cell r="B2" t="str">
            <v>12 rue de la fleur</v>
          </cell>
          <cell r="C2">
            <v>54000</v>
          </cell>
          <cell r="D2" t="str">
            <v>ANGERS</v>
          </cell>
          <cell r="E2" t="str">
            <v>CFHR320</v>
          </cell>
          <cell r="F2" t="str">
            <v>Mme Jacqueline Ediart</v>
          </cell>
          <cell r="G2" t="str">
            <v>Responsable formation</v>
          </cell>
          <cell r="H2" t="str">
            <v>Virement</v>
          </cell>
        </row>
      </sheetData>
      <sheetData sheetId="3">
        <row r="2">
          <cell r="A2" t="str">
            <v>Excel</v>
          </cell>
          <cell r="B2" t="str">
            <v>Utilisation d'Excel</v>
          </cell>
          <cell r="C2" t="str">
            <v>Bureautique</v>
          </cell>
          <cell r="D2">
            <v>150</v>
          </cell>
          <cell r="E2">
            <v>3</v>
          </cell>
          <cell r="F2">
            <v>21</v>
          </cell>
          <cell r="G2">
            <v>4567751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36"/>
  <sheetViews>
    <sheetView tabSelected="1" workbookViewId="0">
      <selection sqref="A1:F1048576"/>
    </sheetView>
  </sheetViews>
  <sheetFormatPr baseColWidth="10" defaultRowHeight="15" x14ac:dyDescent="0.25"/>
  <cols>
    <col min="2" max="2" width="41.85546875" customWidth="1"/>
    <col min="4" max="6" width="13" customWidth="1"/>
  </cols>
  <sheetData>
    <row r="4" spans="1:6" x14ac:dyDescent="0.25">
      <c r="E4" s="1"/>
      <c r="F4" s="1" t="s">
        <v>0</v>
      </c>
    </row>
    <row r="5" spans="1:6" x14ac:dyDescent="0.25">
      <c r="E5" s="2" t="str">
        <f>VLOOKUP(F4,[1]Clients!$A$2:$I$80,2,FALSE)</f>
        <v>12 rue de la fleur</v>
      </c>
      <c r="F5" s="2"/>
    </row>
    <row r="6" spans="1:6" x14ac:dyDescent="0.25">
      <c r="E6" s="3" t="str">
        <f>CONCATENATE(H6, " ",I6)</f>
        <v xml:space="preserve"> </v>
      </c>
      <c r="F6" s="3"/>
    </row>
    <row r="10" spans="1:6" ht="30" x14ac:dyDescent="0.25">
      <c r="A10" s="4" t="s">
        <v>1</v>
      </c>
      <c r="B10" s="4" t="s">
        <v>2</v>
      </c>
      <c r="C10" s="5"/>
      <c r="D10" s="4" t="s">
        <v>3</v>
      </c>
      <c r="E10" s="6" t="s">
        <v>4</v>
      </c>
      <c r="F10" s="4" t="s">
        <v>5</v>
      </c>
    </row>
    <row r="11" spans="1:6" x14ac:dyDescent="0.25">
      <c r="A11" s="7">
        <f ca="1">TODAY()</f>
        <v>42680</v>
      </c>
      <c r="B11" s="4" t="s">
        <v>6</v>
      </c>
      <c r="C11" s="5"/>
      <c r="D11" s="4" t="s">
        <v>7</v>
      </c>
      <c r="E11" s="7">
        <f ca="1">DATE(YEAR(A11+30),MONTH(A11+30)+1,0)</f>
        <v>42735</v>
      </c>
      <c r="F11" s="4"/>
    </row>
    <row r="12" spans="1:6" x14ac:dyDescent="0.25">
      <c r="A12" s="5"/>
      <c r="B12" s="5"/>
      <c r="C12" s="5"/>
      <c r="D12" s="5"/>
      <c r="E12" s="5"/>
      <c r="F12" s="5"/>
    </row>
    <row r="13" spans="1:6" x14ac:dyDescent="0.25">
      <c r="A13" s="8" t="s">
        <v>8</v>
      </c>
      <c r="B13" s="8" t="s">
        <v>9</v>
      </c>
      <c r="C13" s="4" t="s">
        <v>10</v>
      </c>
      <c r="D13" s="4" t="s">
        <v>11</v>
      </c>
      <c r="E13" s="9" t="s">
        <v>12</v>
      </c>
      <c r="F13" s="4" t="s">
        <v>13</v>
      </c>
    </row>
    <row r="14" spans="1:6" x14ac:dyDescent="0.25">
      <c r="A14" s="8" t="s">
        <v>14</v>
      </c>
      <c r="B14" s="8" t="str">
        <f>IF(A14="","",VLOOKUP(A14,[1]Formations!$A$2:$G$81,2,FALSE))</f>
        <v>Utilisation d'Excel</v>
      </c>
      <c r="C14" s="4">
        <v>1</v>
      </c>
      <c r="D14" s="10">
        <f>IF(A14="","",VLOOKUP(A14,[1]Formations!$A$2:$G$81,4,FALSE))</f>
        <v>150</v>
      </c>
      <c r="E14" s="11">
        <f>D14*C14</f>
        <v>150</v>
      </c>
      <c r="F14" s="12">
        <f>IF(E14="","",20%)</f>
        <v>0.2</v>
      </c>
    </row>
    <row r="15" spans="1:6" x14ac:dyDescent="0.25">
      <c r="A15" s="8"/>
      <c r="B15" s="8" t="str">
        <f>IF(A14="","",CONCATENATE(H15," ",I15," ",J15," ",K15," ",L15))</f>
        <v xml:space="preserve">    </v>
      </c>
      <c r="C15" s="4"/>
      <c r="D15" s="10" t="str">
        <f>IF(A15="","",VLOOKUP(A15,[1]Formations!$A$2:$G$81,4,FALSE))</f>
        <v/>
      </c>
      <c r="E15" s="11" t="str">
        <f>IF(C15="","",D15*C15)</f>
        <v/>
      </c>
      <c r="F15" s="12" t="str">
        <f t="shared" ref="F15:F32" si="0">IF(E15="","",20%)</f>
        <v/>
      </c>
    </row>
    <row r="16" spans="1:6" x14ac:dyDescent="0.25">
      <c r="A16" s="8"/>
      <c r="B16" s="8" t="s">
        <v>15</v>
      </c>
      <c r="C16" s="4"/>
      <c r="D16" s="10" t="str">
        <f>IF(A16="","",VLOOKUP(A16,[1]Formations!$A$2:$G$81,4,FALSE))</f>
        <v/>
      </c>
      <c r="E16" s="11" t="str">
        <f t="shared" ref="E16:E32" si="1">IF(C16="","",D16*C16)</f>
        <v/>
      </c>
      <c r="F16" s="12" t="str">
        <f t="shared" si="0"/>
        <v/>
      </c>
    </row>
    <row r="17" spans="1:6" x14ac:dyDescent="0.25">
      <c r="A17" s="8"/>
      <c r="B17" s="8" t="str">
        <f>IF(A14="","",CONCATENATE(H17," ",I17," ",J17," ",K17," ",L17))</f>
        <v xml:space="preserve">    </v>
      </c>
      <c r="C17" s="4"/>
      <c r="D17" s="10" t="str">
        <f>IF(A17="","",VLOOKUP(A17,[1]Formations!$A$2:$G$81,4,FALSE))</f>
        <v/>
      </c>
      <c r="E17" s="11" t="str">
        <f t="shared" si="1"/>
        <v/>
      </c>
      <c r="F17" s="12" t="str">
        <f t="shared" si="0"/>
        <v/>
      </c>
    </row>
    <row r="18" spans="1:6" x14ac:dyDescent="0.25">
      <c r="A18" s="8"/>
      <c r="B18" s="8"/>
      <c r="C18" s="4"/>
      <c r="D18" s="10" t="str">
        <f>IF(A18="","",VLOOKUP(A18,[1]Formations!$A$2:$G$81,4,FALSE))</f>
        <v/>
      </c>
      <c r="E18" s="11" t="str">
        <f t="shared" si="1"/>
        <v/>
      </c>
      <c r="F18" s="12" t="str">
        <f t="shared" si="0"/>
        <v/>
      </c>
    </row>
    <row r="19" spans="1:6" x14ac:dyDescent="0.25">
      <c r="A19" s="8"/>
      <c r="B19" s="8"/>
      <c r="C19" s="4"/>
      <c r="D19" s="10" t="str">
        <f>IF(A19="","",VLOOKUP(A19,[1]Formations!$A$2:$G$81,4,FALSE))</f>
        <v/>
      </c>
      <c r="E19" s="11" t="str">
        <f t="shared" si="1"/>
        <v/>
      </c>
      <c r="F19" s="12" t="str">
        <f t="shared" si="0"/>
        <v/>
      </c>
    </row>
    <row r="20" spans="1:6" x14ac:dyDescent="0.25">
      <c r="A20" s="8"/>
      <c r="B20" s="8"/>
      <c r="C20" s="4"/>
      <c r="D20" s="10" t="str">
        <f>IF(A20="","",VLOOKUP(A20,[1]Formations!$A$2:$G$81,4,FALSE))</f>
        <v/>
      </c>
      <c r="E20" s="11" t="str">
        <f t="shared" si="1"/>
        <v/>
      </c>
      <c r="F20" s="12" t="str">
        <f t="shared" si="0"/>
        <v/>
      </c>
    </row>
    <row r="21" spans="1:6" x14ac:dyDescent="0.25">
      <c r="A21" s="8"/>
      <c r="B21" s="8"/>
      <c r="C21" s="4"/>
      <c r="D21" s="10" t="str">
        <f>IF(A21="","",VLOOKUP(A21,[1]Formations!$A$2:$G$81,4,FALSE))</f>
        <v/>
      </c>
      <c r="E21" s="11" t="str">
        <f t="shared" si="1"/>
        <v/>
      </c>
      <c r="F21" s="12" t="str">
        <f t="shared" si="0"/>
        <v/>
      </c>
    </row>
    <row r="22" spans="1:6" x14ac:dyDescent="0.25">
      <c r="A22" s="8"/>
      <c r="B22" s="8"/>
      <c r="C22" s="4"/>
      <c r="D22" s="10" t="str">
        <f>IF(A22="","",VLOOKUP(A22,[1]Formations!$A$2:$G$81,4,FALSE))</f>
        <v/>
      </c>
      <c r="E22" s="11" t="str">
        <f t="shared" si="1"/>
        <v/>
      </c>
      <c r="F22" s="12" t="str">
        <f t="shared" si="0"/>
        <v/>
      </c>
    </row>
    <row r="23" spans="1:6" x14ac:dyDescent="0.25">
      <c r="A23" s="8"/>
      <c r="B23" s="8"/>
      <c r="C23" s="4"/>
      <c r="D23" s="10" t="str">
        <f>IF(A23="","",VLOOKUP(A23,[1]Formations!$A$2:$G$81,4,FALSE))</f>
        <v/>
      </c>
      <c r="E23" s="11" t="str">
        <f t="shared" si="1"/>
        <v/>
      </c>
      <c r="F23" s="12" t="str">
        <f t="shared" si="0"/>
        <v/>
      </c>
    </row>
    <row r="24" spans="1:6" x14ac:dyDescent="0.25">
      <c r="A24" s="8"/>
      <c r="B24" s="8"/>
      <c r="C24" s="4"/>
      <c r="D24" s="10" t="str">
        <f>IF(A24="","",VLOOKUP(A24,[1]Formations!$A$2:$G$81,4,FALSE))</f>
        <v/>
      </c>
      <c r="E24" s="11" t="str">
        <f t="shared" si="1"/>
        <v/>
      </c>
      <c r="F24" s="12" t="str">
        <f t="shared" si="0"/>
        <v/>
      </c>
    </row>
    <row r="25" spans="1:6" x14ac:dyDescent="0.25">
      <c r="A25" s="8"/>
      <c r="B25" s="8"/>
      <c r="C25" s="4"/>
      <c r="D25" s="10" t="str">
        <f>IF(A25="","",VLOOKUP(A25,[1]Formations!$A$2:$G$81,4,FALSE))</f>
        <v/>
      </c>
      <c r="E25" s="11" t="str">
        <f t="shared" si="1"/>
        <v/>
      </c>
      <c r="F25" s="12" t="str">
        <f t="shared" si="0"/>
        <v/>
      </c>
    </row>
    <row r="26" spans="1:6" x14ac:dyDescent="0.25">
      <c r="A26" s="8"/>
      <c r="B26" s="8"/>
      <c r="C26" s="4"/>
      <c r="D26" s="10" t="str">
        <f>IF(A26="","",VLOOKUP(A26,[1]Formations!$A$2:$G$81,4,FALSE))</f>
        <v/>
      </c>
      <c r="E26" s="11" t="str">
        <f t="shared" si="1"/>
        <v/>
      </c>
      <c r="F26" s="12" t="str">
        <f t="shared" si="0"/>
        <v/>
      </c>
    </row>
    <row r="27" spans="1:6" x14ac:dyDescent="0.25">
      <c r="A27" s="8"/>
      <c r="B27" s="8"/>
      <c r="C27" s="4"/>
      <c r="D27" s="10" t="str">
        <f>IF(A27="","",VLOOKUP(A27,[1]Formations!$A$2:$G$81,4,FALSE))</f>
        <v/>
      </c>
      <c r="E27" s="11" t="str">
        <f t="shared" si="1"/>
        <v/>
      </c>
      <c r="F27" s="12" t="str">
        <f t="shared" si="0"/>
        <v/>
      </c>
    </row>
    <row r="28" spans="1:6" x14ac:dyDescent="0.25">
      <c r="A28" s="8"/>
      <c r="B28" s="8"/>
      <c r="C28" s="4"/>
      <c r="D28" s="10" t="str">
        <f>IF(A28="","",VLOOKUP(A28,[1]Formations!$A$2:$G$81,4,FALSE))</f>
        <v/>
      </c>
      <c r="E28" s="11" t="str">
        <f t="shared" si="1"/>
        <v/>
      </c>
      <c r="F28" s="12" t="str">
        <f t="shared" si="0"/>
        <v/>
      </c>
    </row>
    <row r="29" spans="1:6" x14ac:dyDescent="0.25">
      <c r="A29" s="8"/>
      <c r="B29" s="8"/>
      <c r="C29" s="4"/>
      <c r="D29" s="10" t="str">
        <f>IF(A29="","",VLOOKUP(A29,[1]Formations!$A$2:$G$81,4,FALSE))</f>
        <v/>
      </c>
      <c r="E29" s="11" t="str">
        <f t="shared" si="1"/>
        <v/>
      </c>
      <c r="F29" s="12" t="str">
        <f t="shared" si="0"/>
        <v/>
      </c>
    </row>
    <row r="30" spans="1:6" x14ac:dyDescent="0.25">
      <c r="A30" s="8"/>
      <c r="B30" s="8"/>
      <c r="C30" s="4"/>
      <c r="D30" s="10" t="str">
        <f>IF(A30="","",VLOOKUP(A30,[1]Formations!$A$2:$G$81,4,FALSE))</f>
        <v/>
      </c>
      <c r="E30" s="11" t="str">
        <f t="shared" si="1"/>
        <v/>
      </c>
      <c r="F30" s="12" t="str">
        <f t="shared" si="0"/>
        <v/>
      </c>
    </row>
    <row r="31" spans="1:6" x14ac:dyDescent="0.25">
      <c r="A31" s="8"/>
      <c r="B31" s="8"/>
      <c r="C31" s="4"/>
      <c r="D31" s="10" t="str">
        <f>IF(A31="","",VLOOKUP(A31,[1]Formations!$A$2:$G$81,4,FALSE))</f>
        <v/>
      </c>
      <c r="E31" s="11" t="str">
        <f t="shared" si="1"/>
        <v/>
      </c>
      <c r="F31" s="12" t="str">
        <f t="shared" si="0"/>
        <v/>
      </c>
    </row>
    <row r="32" spans="1:6" x14ac:dyDescent="0.25">
      <c r="A32" s="8"/>
      <c r="B32" s="8"/>
      <c r="C32" s="4"/>
      <c r="D32" s="10" t="str">
        <f>IF(A32="","",VLOOKUP(A32,[1]Formations!$A$2:$G$81,4,FALSE))</f>
        <v/>
      </c>
      <c r="E32" s="11" t="str">
        <f t="shared" si="1"/>
        <v/>
      </c>
      <c r="F32" s="12" t="str">
        <f t="shared" si="0"/>
        <v/>
      </c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8" t="s">
        <v>12</v>
      </c>
      <c r="F34" s="13">
        <f>SUM(E14:E32)</f>
        <v>150</v>
      </c>
    </row>
    <row r="35" spans="1:6" x14ac:dyDescent="0.25">
      <c r="A35" s="5"/>
      <c r="B35" s="5"/>
      <c r="C35" s="5"/>
      <c r="D35" s="5"/>
      <c r="E35" s="8" t="s">
        <v>13</v>
      </c>
      <c r="F35" s="14">
        <v>0.2</v>
      </c>
    </row>
    <row r="36" spans="1:6" x14ac:dyDescent="0.25">
      <c r="A36" s="5"/>
      <c r="B36" s="5"/>
      <c r="C36" s="5"/>
      <c r="D36" s="5"/>
      <c r="E36" s="8" t="s">
        <v>16</v>
      </c>
      <c r="F36" s="13">
        <f>F34+(F34*F35)</f>
        <v>180</v>
      </c>
    </row>
  </sheetData>
  <mergeCells count="2">
    <mergeCell ref="E5:F5"/>
    <mergeCell ref="E6:F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[1]Clients!#REF!</xm:f>
          </x14:formula1>
          <xm:sqref>D11</xm:sqref>
        </x14:dataValidation>
        <x14:dataValidation type="list" allowBlank="1" showInputMessage="1" showErrorMessage="1">
          <x14:formula1>
            <xm:f>[1]Clients!#REF!</xm:f>
          </x14:formula1>
          <xm:sqref>F4</xm:sqref>
        </x14:dataValidation>
        <x14:dataValidation type="list" allowBlank="1" showInputMessage="1" showErrorMessage="1">
          <x14:formula1>
            <xm:f>[1]Formations!#REF!</xm:f>
          </x14:formula1>
          <xm:sqref>A14:A32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LONDE</dc:creator>
  <cp:lastModifiedBy>Sabrina LONDE</cp:lastModifiedBy>
  <dcterms:created xsi:type="dcterms:W3CDTF">2016-11-06T09:43:12Z</dcterms:created>
  <dcterms:modified xsi:type="dcterms:W3CDTF">2016-11-06T09:43:46Z</dcterms:modified>
</cp:coreProperties>
</file>