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  <sheet state="visible" name="BDD" sheetId="2" r:id="rId5"/>
  </sheets>
  <definedNames/>
  <calcPr/>
</workbook>
</file>

<file path=xl/sharedStrings.xml><?xml version="1.0" encoding="utf-8"?>
<sst xmlns="http://schemas.openxmlformats.org/spreadsheetml/2006/main" count="80" uniqueCount="50">
  <si>
    <t>NOM Prénom</t>
  </si>
  <si>
    <t>Société</t>
  </si>
  <si>
    <t>Réseau</t>
  </si>
  <si>
    <t>Service</t>
  </si>
  <si>
    <t>Site</t>
  </si>
  <si>
    <t>Poste</t>
  </si>
  <si>
    <t>Mail</t>
  </si>
  <si>
    <t xml:space="preserve">Date de naissance </t>
  </si>
  <si>
    <t xml:space="preserve">Lieu de naissance </t>
  </si>
  <si>
    <t>Zone formation</t>
  </si>
  <si>
    <t>Formation</t>
  </si>
  <si>
    <t>Date de début</t>
  </si>
  <si>
    <t>Date de fin</t>
  </si>
  <si>
    <t>Durée</t>
  </si>
  <si>
    <t>Attestations fin formation (OK)</t>
  </si>
  <si>
    <t>Interne/Externe</t>
  </si>
  <si>
    <t>Organisme</t>
  </si>
  <si>
    <t>Compteur</t>
  </si>
  <si>
    <t>Prochain recyclage</t>
  </si>
  <si>
    <t>Mois</t>
  </si>
  <si>
    <t>Année</t>
  </si>
  <si>
    <t>Devis et programme</t>
  </si>
  <si>
    <t>Prise en charge OPCO</t>
  </si>
  <si>
    <t>Convention</t>
  </si>
  <si>
    <t>BDC</t>
  </si>
  <si>
    <t>Facture</t>
  </si>
  <si>
    <t>Montant HT</t>
  </si>
  <si>
    <t>Commentaire</t>
  </si>
  <si>
    <t>Marie DUPONT</t>
  </si>
  <si>
    <t>Excel</t>
  </si>
  <si>
    <t>ok</t>
  </si>
  <si>
    <t>Externe</t>
  </si>
  <si>
    <t>OF</t>
  </si>
  <si>
    <t>Jean CHARLES</t>
  </si>
  <si>
    <t>Marc RICHARD</t>
  </si>
  <si>
    <t>X</t>
  </si>
  <si>
    <t>Support</t>
  </si>
  <si>
    <t>informatique</t>
  </si>
  <si>
    <t>Paris</t>
  </si>
  <si>
    <t>informaticien</t>
  </si>
  <si>
    <t>marie.dupont@mail.Fr</t>
  </si>
  <si>
    <t>Paris (75)</t>
  </si>
  <si>
    <t xml:space="preserve">Sud </t>
  </si>
  <si>
    <t>Y</t>
  </si>
  <si>
    <t>RH</t>
  </si>
  <si>
    <t>PAris</t>
  </si>
  <si>
    <t>Paie</t>
  </si>
  <si>
    <t>jean.charles@mail.fr</t>
  </si>
  <si>
    <t>Nord</t>
  </si>
  <si>
    <t>marc.richard@mail.fr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</si>
</sst>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_(* #,##0.00_)\ [$€-1]_);\(#,##0.00\)\ [$€-1]_);_(* &quot;-&quot;??_)\ [$€-1]_);_(@"/>
    <numFmt numFmtId="165" formatCode="d/m/yyyy"/>
    <numFmt numFmtId="166" formatCode="dd/mm/yyyy"/>
  </numFmts>
  <fonts count="5">
    <font>
      <sz val="10.0"/>
      <color rgb="FF000000"/>
      <name val="Arial"/>
      <scheme val="minor"/>
    </font>
    <font>
      <b/>
      <color theme="1"/>
      <name val="Arial"/>
    </font>
    <font>
      <b/>
      <color rgb="FFFF0000"/>
      <name val="Arial"/>
    </font>
    <font>
      <color theme="1"/>
      <name val="Arial"/>
    </font>
    <font>
      <sz val="12.0"/>
      <color theme="1"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3F3F3"/>
        <bgColor rgb="FFF3F3F3"/>
      </patternFill>
    </fill>
  </fills>
  <borders count="2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1" fillId="2" fontId="1" numFmtId="0" xfId="0" applyAlignment="1" applyBorder="1" applyFont="1">
      <alignment shrinkToFit="0" wrapText="1"/>
    </xf>
    <xf borderId="1" fillId="2" fontId="1" numFmtId="0" xfId="0" applyAlignment="1" applyBorder="1" applyFont="1">
      <alignment horizontal="center" shrinkToFit="0" wrapText="1"/>
    </xf>
    <xf borderId="1" fillId="2" fontId="2" numFmtId="0" xfId="0" applyAlignment="1" applyBorder="1" applyFont="1">
      <alignment shrinkToFit="0" wrapText="1"/>
    </xf>
    <xf borderId="1" fillId="2" fontId="1" numFmtId="164" xfId="0" applyAlignment="1" applyBorder="1" applyFont="1" applyNumberFormat="1">
      <alignment horizontal="right" shrinkToFit="0" wrapText="1"/>
    </xf>
    <xf borderId="1" fillId="0" fontId="3" numFmtId="0" xfId="0" applyAlignment="1" applyBorder="1" applyFont="1">
      <alignment readingOrder="0"/>
    </xf>
    <xf borderId="1" fillId="0" fontId="3" numFmtId="0" xfId="0" applyBorder="1" applyFont="1"/>
    <xf borderId="1" fillId="0" fontId="3" numFmtId="165" xfId="0" applyAlignment="1" applyBorder="1" applyFont="1" applyNumberFormat="1">
      <alignment horizontal="right"/>
    </xf>
    <xf borderId="1" fillId="0" fontId="3" numFmtId="166" xfId="0" applyAlignment="1" applyBorder="1" applyFont="1" applyNumberFormat="1">
      <alignment horizontal="center"/>
    </xf>
    <xf borderId="1" fillId="0" fontId="3" numFmtId="0" xfId="0" applyAlignment="1" applyBorder="1" applyFont="1">
      <alignment horizontal="center"/>
    </xf>
    <xf borderId="1" fillId="0" fontId="3" numFmtId="164" xfId="0" applyAlignment="1" applyBorder="1" applyFont="1" applyNumberFormat="1">
      <alignment horizontal="right"/>
    </xf>
    <xf borderId="1" fillId="0" fontId="3" numFmtId="0" xfId="0" applyAlignment="1" applyBorder="1" applyFont="1">
      <alignment shrinkToFit="0" wrapText="1"/>
    </xf>
    <xf borderId="0" fillId="0" fontId="4" numFmtId="0" xfId="0" applyAlignment="1" applyFont="1">
      <alignment readingOrder="0" vertical="bottom"/>
    </xf>
    <xf borderId="0" fillId="0" fontId="4" numFmtId="166" xfId="0" applyAlignment="1" applyFont="1" applyNumberFormat="1">
      <alignment horizontal="right" vertical="bottom"/>
    </xf>
    <xf borderId="0" fillId="0" fontId="3" numFmtId="0" xfId="0" applyAlignment="1" applyFont="1">
      <alignment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2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5" t="s">
        <v>26</v>
      </c>
      <c r="AB1" s="2" t="s">
        <v>27</v>
      </c>
    </row>
    <row r="2">
      <c r="A2" s="6" t="s">
        <v>28</v>
      </c>
      <c r="B2" s="6" t="str">
        <f>VLOOKUP(A2, BDD!$A$2:$J$4, 2, FALSE)</f>
        <v>X</v>
      </c>
      <c r="C2" s="7" t="str">
        <f>VLOOKUP(A2, BDD!$A$2:$J$4, 3, FALSE)</f>
        <v>Support</v>
      </c>
      <c r="D2" s="7" t="str">
        <f>VLOOKUP(A2, BDD!$A$2:$J$4, 4, FALSE)</f>
        <v>informatique</v>
      </c>
      <c r="E2" s="7" t="str">
        <f>VLOOKUP(A2, BDD!$A$2:$J$4, 5, FALSE)</f>
        <v>Paris</v>
      </c>
      <c r="F2" s="7" t="str">
        <f>VLOOKUP(A2, BDD!$A$2:$J$4, 6, FALSE)</f>
        <v>informaticien</v>
      </c>
      <c r="G2" s="7" t="str">
        <f>VLOOKUP(A2, BDD!$A$2:$J$4, 7, FALSE)</f>
        <v>marie.dupont@mail.Fr</v>
      </c>
      <c r="H2" s="8">
        <f>VLOOKUP(A2, BDD!$A$2:$J$4, 8, FALSE)</f>
        <v>33382</v>
      </c>
      <c r="I2" s="7" t="str">
        <f>VLOOKUP(A2, BDD!$A$2:$J$4, 9, FALSE)</f>
        <v>Paris (75)</v>
      </c>
      <c r="J2" s="7" t="str">
        <f>VLOOKUP(A2, BDD!$A$2:$J$4, 10, FALSE)</f>
        <v>Sud </v>
      </c>
      <c r="K2" s="6" t="s">
        <v>29</v>
      </c>
      <c r="L2" s="9">
        <v>45568.0</v>
      </c>
      <c r="M2" s="9">
        <v>45569.0</v>
      </c>
      <c r="N2" s="7">
        <v>14.0</v>
      </c>
      <c r="O2" s="7" t="s">
        <v>30</v>
      </c>
      <c r="P2" s="7" t="s">
        <v>31</v>
      </c>
      <c r="Q2" s="6" t="s">
        <v>32</v>
      </c>
      <c r="R2" s="7"/>
      <c r="S2" s="10"/>
      <c r="T2" s="7"/>
      <c r="U2" s="7"/>
      <c r="V2" s="7"/>
      <c r="W2" s="7"/>
      <c r="X2" s="7"/>
      <c r="Y2" s="7"/>
      <c r="Z2" s="7"/>
      <c r="AA2" s="11"/>
      <c r="AB2" s="12"/>
    </row>
    <row r="3">
      <c r="A3" s="6" t="s">
        <v>33</v>
      </c>
      <c r="B3" s="6" t="str">
        <f>VLOOKUP(A3, BDD!$A$2:$J$4, 2, FALSE)</f>
        <v>Y</v>
      </c>
      <c r="C3" s="7" t="str">
        <f>VLOOKUP(A3, BDD!$A$2:$J$4, 3, FALSE)</f>
        <v>Support</v>
      </c>
      <c r="D3" s="7" t="str">
        <f>VLOOKUP(A3, BDD!$A$2:$J$4, 4, FALSE)</f>
        <v>RH</v>
      </c>
      <c r="E3" s="7" t="str">
        <f>VLOOKUP(A3, BDD!$A$2:$J$4, 5, FALSE)</f>
        <v>PAris</v>
      </c>
      <c r="F3" s="7" t="str">
        <f>VLOOKUP(A3, BDD!$A$2:$J$4, 6, FALSE)</f>
        <v>Paie</v>
      </c>
      <c r="G3" s="7" t="str">
        <f>VLOOKUP(A3, BDD!$A$2:$J$4, 7, FALSE)</f>
        <v>jean.charles@mail.fr</v>
      </c>
      <c r="H3" s="8">
        <f>VLOOKUP(A3, BDD!$A$2:$J$4, 8, FALSE)</f>
        <v>34054</v>
      </c>
      <c r="I3" s="7" t="str">
        <f>VLOOKUP(A3, BDD!$A$2:$J$4, 9, FALSE)</f>
        <v>Paris (75)</v>
      </c>
      <c r="J3" s="7" t="str">
        <f>VLOOKUP(A3, BDD!$A$2:$J$4, 10, FALSE)</f>
        <v>Nord</v>
      </c>
      <c r="K3" s="6" t="s">
        <v>29</v>
      </c>
      <c r="L3" s="9">
        <v>45600.0</v>
      </c>
      <c r="M3" s="9">
        <v>45601.0</v>
      </c>
      <c r="N3" s="7">
        <v>14.0</v>
      </c>
      <c r="O3" s="7" t="s">
        <v>30</v>
      </c>
      <c r="P3" s="7" t="s">
        <v>31</v>
      </c>
      <c r="Q3" s="6" t="s">
        <v>32</v>
      </c>
      <c r="R3" s="7"/>
      <c r="S3" s="10"/>
      <c r="T3" s="7"/>
      <c r="U3" s="7"/>
      <c r="V3" s="7"/>
      <c r="W3" s="7"/>
      <c r="X3" s="7"/>
      <c r="Y3" s="7"/>
      <c r="Z3" s="7"/>
      <c r="AA3" s="11"/>
      <c r="AB3" s="12"/>
    </row>
    <row r="4">
      <c r="A4" s="6" t="s">
        <v>34</v>
      </c>
      <c r="B4" s="6" t="str">
        <f>VLOOKUP(A4, BDD!$A$2:$J$4, 2, FALSE)</f>
        <v>X</v>
      </c>
      <c r="C4" s="7" t="str">
        <f>VLOOKUP(A4, BDD!$A$2:$J$4, 3, FALSE)</f>
        <v>Support</v>
      </c>
      <c r="D4" s="7" t="str">
        <f>VLOOKUP(A4, BDD!$A$2:$J$4, 4, FALSE)</f>
        <v>RH</v>
      </c>
      <c r="E4" s="7" t="str">
        <f>VLOOKUP(A4, BDD!$A$2:$J$4, 5, FALSE)</f>
        <v>PAris</v>
      </c>
      <c r="F4" s="7" t="str">
        <f>VLOOKUP(A4, BDD!$A$2:$J$4, 6, FALSE)</f>
        <v>Formation</v>
      </c>
      <c r="G4" s="7" t="str">
        <f>VLOOKUP(A4, BDD!$A$2:$J$4, 7, FALSE)</f>
        <v>marc.richard@mail.fr</v>
      </c>
      <c r="H4" s="8">
        <f>VLOOKUP(A4, BDD!$A$2:$J$4, 8, FALSE)</f>
        <v>35227</v>
      </c>
      <c r="I4" s="7" t="str">
        <f>VLOOKUP(A4, BDD!$A$2:$J$4, 9, FALSE)</f>
        <v>Paris (75)</v>
      </c>
      <c r="J4" s="7" t="str">
        <f>VLOOKUP(A4, BDD!$A$2:$J$4, 10, FALSE)</f>
        <v>Nord</v>
      </c>
      <c r="K4" s="6" t="s">
        <v>29</v>
      </c>
      <c r="L4" s="9">
        <v>45600.0</v>
      </c>
      <c r="M4" s="9">
        <v>45601.0</v>
      </c>
      <c r="N4" s="7">
        <v>14.0</v>
      </c>
      <c r="O4" s="7" t="s">
        <v>30</v>
      </c>
      <c r="P4" s="7" t="s">
        <v>31</v>
      </c>
      <c r="Q4" s="6" t="s">
        <v>32</v>
      </c>
      <c r="R4" s="7"/>
      <c r="S4" s="10"/>
      <c r="T4" s="7"/>
      <c r="U4" s="7"/>
      <c r="V4" s="7"/>
      <c r="W4" s="7"/>
      <c r="X4" s="7"/>
      <c r="Y4" s="7"/>
      <c r="Z4" s="7"/>
      <c r="AA4" s="11"/>
      <c r="AB4" s="12"/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</row>
    <row r="2">
      <c r="A2" s="13" t="s">
        <v>28</v>
      </c>
      <c r="B2" s="13" t="s">
        <v>35</v>
      </c>
      <c r="C2" s="13" t="s">
        <v>36</v>
      </c>
      <c r="D2" s="13" t="s">
        <v>37</v>
      </c>
      <c r="E2" s="13" t="s">
        <v>38</v>
      </c>
      <c r="F2" s="13" t="s">
        <v>39</v>
      </c>
      <c r="G2" s="13" t="s">
        <v>40</v>
      </c>
      <c r="H2" s="14">
        <v>33382.0</v>
      </c>
      <c r="I2" s="13" t="s">
        <v>41</v>
      </c>
      <c r="J2" s="15" t="s">
        <v>42</v>
      </c>
    </row>
    <row r="3">
      <c r="A3" s="13" t="s">
        <v>33</v>
      </c>
      <c r="B3" s="13" t="s">
        <v>43</v>
      </c>
      <c r="C3" s="13" t="s">
        <v>36</v>
      </c>
      <c r="D3" s="13" t="s">
        <v>44</v>
      </c>
      <c r="E3" s="13" t="s">
        <v>45</v>
      </c>
      <c r="F3" s="13" t="s">
        <v>46</v>
      </c>
      <c r="G3" s="13" t="s">
        <v>47</v>
      </c>
      <c r="H3" s="14">
        <v>34054.0</v>
      </c>
      <c r="I3" s="13" t="s">
        <v>41</v>
      </c>
      <c r="J3" s="15" t="s">
        <v>48</v>
      </c>
    </row>
    <row r="4">
      <c r="A4" s="13" t="s">
        <v>34</v>
      </c>
      <c r="B4" s="13" t="s">
        <v>35</v>
      </c>
      <c r="C4" s="13" t="s">
        <v>36</v>
      </c>
      <c r="D4" s="13" t="s">
        <v>44</v>
      </c>
      <c r="E4" s="13" t="s">
        <v>45</v>
      </c>
      <c r="F4" s="13" t="s">
        <v>10</v>
      </c>
      <c r="G4" s="13" t="s">
        <v>49</v>
      </c>
      <c r="H4" s="14">
        <v>35227.0</v>
      </c>
      <c r="I4" s="13" t="s">
        <v>41</v>
      </c>
      <c r="J4" s="15" t="s">
        <v>48</v>
      </c>
    </row>
  </sheetData>
  <drawing r:id="rId1"/>
</worksheet>
</file>