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Sab\"/>
    </mc:Choice>
  </mc:AlternateContent>
  <bookViews>
    <workbookView xWindow="0" yWindow="465" windowWidth="30480" windowHeight="11415" tabRatio="598"/>
  </bookViews>
  <sheets>
    <sheet name="Devis" sheetId="5" r:id="rId1"/>
    <sheet name="Suivi des devis" sheetId="6" r:id="rId2"/>
    <sheet name="Clients" sheetId="2" r:id="rId3"/>
    <sheet name="Formations" sheetId="3" r:id="rId4"/>
  </sheets>
  <definedNames>
    <definedName name="_xlnm.Print_Area" localSheetId="0">Devis!$A$1:$F$36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5" l="1"/>
  <c r="E22" i="5"/>
  <c r="F22" i="5"/>
  <c r="D22" i="5"/>
  <c r="E21" i="5"/>
  <c r="F21" i="5"/>
  <c r="D21" i="5"/>
  <c r="E20" i="5"/>
  <c r="F20" i="5"/>
  <c r="D20" i="5"/>
  <c r="E19" i="5"/>
  <c r="F19" i="5"/>
  <c r="D19" i="5"/>
  <c r="E18" i="5"/>
  <c r="F18" i="5"/>
  <c r="D18" i="5"/>
  <c r="I17" i="5"/>
  <c r="B17" i="5"/>
  <c r="E26" i="5"/>
  <c r="F26" i="5"/>
  <c r="D26" i="5"/>
  <c r="E25" i="5"/>
  <c r="F25" i="5"/>
  <c r="D25" i="5"/>
  <c r="E24" i="5"/>
  <c r="F24" i="5"/>
  <c r="D24" i="5"/>
  <c r="E23" i="5"/>
  <c r="F23" i="5"/>
  <c r="D23" i="5"/>
  <c r="E16" i="5"/>
  <c r="E17" i="5"/>
  <c r="E27" i="5"/>
  <c r="E28" i="5"/>
  <c r="E29" i="5"/>
  <c r="E30" i="5"/>
  <c r="E31" i="5"/>
  <c r="E32" i="5"/>
  <c r="E15" i="5"/>
  <c r="D15" i="5"/>
  <c r="F15" i="5"/>
  <c r="F16" i="5"/>
  <c r="F17" i="5"/>
  <c r="F27" i="5"/>
  <c r="F28" i="5"/>
  <c r="F29" i="5"/>
  <c r="F30" i="5"/>
  <c r="F31" i="5"/>
  <c r="F32" i="5"/>
  <c r="D14" i="5"/>
  <c r="E14" i="5"/>
  <c r="F14" i="5"/>
  <c r="D16" i="5"/>
  <c r="D17" i="5"/>
  <c r="D27" i="5"/>
  <c r="D28" i="5"/>
  <c r="D29" i="5"/>
  <c r="D30" i="5"/>
  <c r="D31" i="5"/>
  <c r="D32" i="5"/>
  <c r="B14" i="5"/>
  <c r="H15" i="5"/>
  <c r="K15" i="5"/>
  <c r="B15" i="5"/>
  <c r="H6" i="5"/>
  <c r="I6" i="5"/>
  <c r="E6" i="5"/>
  <c r="E5" i="5"/>
  <c r="F34" i="5"/>
  <c r="F36" i="5"/>
  <c r="F2" i="3"/>
</calcChain>
</file>

<file path=xl/sharedStrings.xml><?xml version="1.0" encoding="utf-8"?>
<sst xmlns="http://schemas.openxmlformats.org/spreadsheetml/2006/main" count="51" uniqueCount="40">
  <si>
    <t>Nom</t>
  </si>
  <si>
    <t>Référence</t>
  </si>
  <si>
    <t>Montant HT</t>
  </si>
  <si>
    <t>TVA</t>
  </si>
  <si>
    <t>Montant TTC</t>
  </si>
  <si>
    <t>Famille</t>
  </si>
  <si>
    <t>Nom Entreprises</t>
  </si>
  <si>
    <t>Adresse 1</t>
  </si>
  <si>
    <t>CP</t>
  </si>
  <si>
    <t>Ville</t>
  </si>
  <si>
    <t>12 rue de la fleur</t>
  </si>
  <si>
    <t>CFHR320</t>
  </si>
  <si>
    <t>Responsable formation</t>
  </si>
  <si>
    <t>N° client</t>
  </si>
  <si>
    <t>Contact</t>
  </si>
  <si>
    <t>Poste du contact</t>
  </si>
  <si>
    <t>Durée jours</t>
  </si>
  <si>
    <t>Durée heures</t>
  </si>
  <si>
    <t>N° d'agrément</t>
  </si>
  <si>
    <t>N° devis</t>
  </si>
  <si>
    <t>Date</t>
  </si>
  <si>
    <t>Date d'échéance</t>
  </si>
  <si>
    <t>Règlement</t>
  </si>
  <si>
    <t>Désignation</t>
  </si>
  <si>
    <t>PU</t>
  </si>
  <si>
    <t>Quantité</t>
  </si>
  <si>
    <t>jours</t>
  </si>
  <si>
    <t>soit</t>
  </si>
  <si>
    <t>heures</t>
  </si>
  <si>
    <t>Utilisation d'Excel</t>
  </si>
  <si>
    <t>Bureautique</t>
  </si>
  <si>
    <t>Excel</t>
  </si>
  <si>
    <t>Agrément N°</t>
  </si>
  <si>
    <t>Pour x personnes</t>
  </si>
  <si>
    <t>Virement</t>
  </si>
  <si>
    <t>M. X</t>
  </si>
  <si>
    <t>ANGERS</t>
  </si>
  <si>
    <t>Mme Jacqueline Ediart</t>
  </si>
  <si>
    <t>Date devis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</si>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</sst>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1" applyFon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9" fontId="0" fillId="0" borderId="1" xfId="1" applyFont="1" applyBorder="1" applyAlignment="1">
      <alignment horizontal="right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6"/>
  <sheetViews>
    <sheetView tabSelected="1" topLeftCell="A8" workbookViewId="0">
      <selection activeCell="E10" sqref="E10"/>
    </sheetView>
  </sheetViews>
  <sheetFormatPr baseColWidth="10" defaultRowHeight="15" x14ac:dyDescent="0.25"/>
  <cols>
    <col min="2" max="2" width="41.85546875" customWidth="1"/>
    <col min="4" max="6" width="13" customWidth="1"/>
  </cols>
  <sheetData>
    <row r="4" spans="1:12" x14ac:dyDescent="0.25">
      <c r="E4" s="4"/>
      <c r="F4" s="4" t="s">
        <v>35</v>
      </c>
    </row>
    <row r="5" spans="1:12" x14ac:dyDescent="0.25">
      <c r="E5" s="16" t="str">
        <f>VLOOKUP(F4,Clients!$A$2:$I$80,2,FALSE)</f>
        <v>12 rue de la fleur</v>
      </c>
      <c r="F5" s="16"/>
    </row>
    <row r="6" spans="1:12" x14ac:dyDescent="0.25">
      <c r="E6" s="17" t="str">
        <f>CONCATENATE(H6, " ",I6)</f>
        <v>54000 ANGERS</v>
      </c>
      <c r="F6" s="17"/>
      <c r="H6" s="7">
        <f>VLOOKUP(F4,Clients!$A$2:$I$80,3,FALSE)</f>
        <v>54000</v>
      </c>
      <c r="I6" s="7" t="str">
        <f>VLOOKUP(F4,Clients!$A$2:$I$80,4,FALSE)</f>
        <v>ANGERS</v>
      </c>
    </row>
    <row r="10" spans="1:12" ht="30" x14ac:dyDescent="0.25">
      <c r="A10" s="6" t="s">
        <v>20</v>
      </c>
      <c r="B10" s="6" t="s">
        <v>19</v>
      </c>
      <c r="C10" s="5"/>
      <c r="D10" s="6" t="s">
        <v>13</v>
      </c>
      <c r="E10" s="18" t="s">
        <v>21</v>
      </c>
      <c r="F10" s="6" t="s">
        <v>22</v>
      </c>
    </row>
    <row r="11" spans="1:12" x14ac:dyDescent="0.25">
      <c r="A11" s="9">
        <v>42371</v>
      </c>
      <c r="B11" s="6"/>
      <c r="C11" s="5"/>
      <c r="D11" s="6"/>
      <c r="E11" s="9">
        <f>DATE(YEAR(A11+30),MONTH(A11+30)+1,0)</f>
        <v>42429</v>
      </c>
      <c r="F11" s="6"/>
    </row>
    <row r="12" spans="1:12" x14ac:dyDescent="0.25">
      <c r="A12" s="5"/>
      <c r="B12" s="5"/>
      <c r="C12" s="5"/>
      <c r="D12" s="5"/>
      <c r="E12" s="5"/>
      <c r="F12" s="5"/>
    </row>
    <row r="13" spans="1:12" x14ac:dyDescent="0.25">
      <c r="A13" s="8" t="s">
        <v>1</v>
      </c>
      <c r="B13" s="8" t="s">
        <v>23</v>
      </c>
      <c r="C13" s="6" t="s">
        <v>25</v>
      </c>
      <c r="D13" s="6" t="s">
        <v>24</v>
      </c>
      <c r="E13" s="14" t="s">
        <v>2</v>
      </c>
      <c r="F13" s="6" t="s">
        <v>3</v>
      </c>
    </row>
    <row r="14" spans="1:12" x14ac:dyDescent="0.25">
      <c r="A14" s="8" t="s">
        <v>31</v>
      </c>
      <c r="B14" s="8" t="str">
        <f>IF(A14="","",VLOOKUP(A14,Formations!$A$2:$G$81,2,FALSE))</f>
        <v>Utilisation d'Excel</v>
      </c>
      <c r="C14" s="6">
        <v>1</v>
      </c>
      <c r="D14" s="10">
        <f>IF(A14="","",VLOOKUP(A14,Formations!$A$2:$G$81,4,FALSE))</f>
        <v>150</v>
      </c>
      <c r="E14" s="15">
        <f>D14*C14</f>
        <v>150</v>
      </c>
      <c r="F14" s="11">
        <f>IF(E14="","",20%)</f>
        <v>0.2</v>
      </c>
    </row>
    <row r="15" spans="1:12" x14ac:dyDescent="0.25">
      <c r="A15" s="8"/>
      <c r="B15" s="8" t="str">
        <f>CONCATENATE(H15," ",I15," ",J15," ",K15," ",L15)</f>
        <v>3 jours soit 21 heures</v>
      </c>
      <c r="C15" s="6"/>
      <c r="D15" s="10" t="str">
        <f>IF(A15="","",VLOOKUP(A15,Formations!$A$2:$G$81,4,FALSE))</f>
        <v/>
      </c>
      <c r="E15" s="15" t="str">
        <f>IF(C15="","",D15*C15)</f>
        <v/>
      </c>
      <c r="F15" s="11" t="str">
        <f t="shared" ref="F15:F32" si="0">IF(E15="","",20%)</f>
        <v/>
      </c>
      <c r="H15">
        <f>VLOOKUP(A14,Formations!$A$2:$G$81,5,FALSE)</f>
        <v>3</v>
      </c>
      <c r="I15" t="s">
        <v>26</v>
      </c>
      <c r="J15" t="s">
        <v>27</v>
      </c>
      <c r="K15">
        <f>VLOOKUP(A14,Formations!$A$2:$G$81,6,FALSE)</f>
        <v>21</v>
      </c>
      <c r="L15" t="s">
        <v>28</v>
      </c>
    </row>
    <row r="16" spans="1:12" x14ac:dyDescent="0.25">
      <c r="A16" s="8"/>
      <c r="B16" s="8" t="s">
        <v>33</v>
      </c>
      <c r="C16" s="6"/>
      <c r="D16" s="10" t="str">
        <f>IF(A16="","",VLOOKUP(A16,Formations!$A$2:$G$81,4,FALSE))</f>
        <v/>
      </c>
      <c r="E16" s="15" t="str">
        <f t="shared" ref="E16:E32" si="1">IF(C16="","",D16*C16)</f>
        <v/>
      </c>
      <c r="F16" s="11" t="str">
        <f t="shared" si="0"/>
        <v/>
      </c>
    </row>
    <row r="17" spans="1:9" x14ac:dyDescent="0.25">
      <c r="A17" s="8"/>
      <c r="B17" s="8" t="str">
        <f>CONCATENATE(H17," ",I17," ",J17," ",K17," ",L17)</f>
        <v xml:space="preserve">Agrément N° 4567751   </v>
      </c>
      <c r="C17" s="6"/>
      <c r="D17" s="10" t="str">
        <f>IF(A17="","",VLOOKUP(A17,Formations!$A$2:$G$81,4,FALSE))</f>
        <v/>
      </c>
      <c r="E17" s="15" t="str">
        <f t="shared" si="1"/>
        <v/>
      </c>
      <c r="F17" s="11" t="str">
        <f t="shared" si="0"/>
        <v/>
      </c>
      <c r="H17" t="s">
        <v>32</v>
      </c>
      <c r="I17">
        <f>VLOOKUP(A14,Formations!$A$2:$G$81,7,FALSE)</f>
        <v>4567751</v>
      </c>
    </row>
    <row r="18" spans="1:9" x14ac:dyDescent="0.25">
      <c r="A18" s="8"/>
      <c r="B18" s="8"/>
      <c r="C18" s="6"/>
      <c r="D18" s="10" t="str">
        <f>IF(A18="","",VLOOKUP(A18,Formations!$A$2:$G$81,4,FALSE))</f>
        <v/>
      </c>
      <c r="E18" s="15" t="str">
        <f t="shared" si="1"/>
        <v/>
      </c>
      <c r="F18" s="11" t="str">
        <f t="shared" si="0"/>
        <v/>
      </c>
    </row>
    <row r="19" spans="1:9" x14ac:dyDescent="0.25">
      <c r="A19" s="8"/>
      <c r="B19" s="8"/>
      <c r="C19" s="6"/>
      <c r="D19" s="10" t="str">
        <f>IF(A19="","",VLOOKUP(A19,Formations!$A$2:$G$81,4,FALSE))</f>
        <v/>
      </c>
      <c r="E19" s="15" t="str">
        <f t="shared" si="1"/>
        <v/>
      </c>
      <c r="F19" s="11" t="str">
        <f t="shared" si="0"/>
        <v/>
      </c>
    </row>
    <row r="20" spans="1:9" x14ac:dyDescent="0.25">
      <c r="A20" s="8"/>
      <c r="B20" s="8"/>
      <c r="C20" s="6"/>
      <c r="D20" s="10" t="str">
        <f>IF(A20="","",VLOOKUP(A20,Formations!$A$2:$G$81,4,FALSE))</f>
        <v/>
      </c>
      <c r="E20" s="15" t="str">
        <f t="shared" si="1"/>
        <v/>
      </c>
      <c r="F20" s="11" t="str">
        <f t="shared" si="0"/>
        <v/>
      </c>
    </row>
    <row r="21" spans="1:9" x14ac:dyDescent="0.25">
      <c r="A21" s="8"/>
      <c r="B21" s="8"/>
      <c r="C21" s="6"/>
      <c r="D21" s="10" t="str">
        <f>IF(A21="","",VLOOKUP(A21,Formations!$A$2:$G$81,4,FALSE))</f>
        <v/>
      </c>
      <c r="E21" s="15" t="str">
        <f t="shared" si="1"/>
        <v/>
      </c>
      <c r="F21" s="11" t="str">
        <f t="shared" si="0"/>
        <v/>
      </c>
    </row>
    <row r="22" spans="1:9" x14ac:dyDescent="0.25">
      <c r="A22" s="8"/>
      <c r="B22" s="8"/>
      <c r="C22" s="6"/>
      <c r="D22" s="10" t="str">
        <f>IF(A22="","",VLOOKUP(A22,Formations!$A$2:$G$81,4,FALSE))</f>
        <v/>
      </c>
      <c r="E22" s="15" t="str">
        <f t="shared" ref="E22" si="2">IF(C22="","",D22*C22)</f>
        <v/>
      </c>
      <c r="F22" s="11" t="str">
        <f t="shared" si="0"/>
        <v/>
      </c>
    </row>
    <row r="23" spans="1:9" x14ac:dyDescent="0.25">
      <c r="A23" s="8"/>
      <c r="B23" s="8"/>
      <c r="C23" s="6"/>
      <c r="D23" s="10" t="str">
        <f>IF(A23="","",VLOOKUP(A23,Formations!$A$2:$G$81,4,FALSE))</f>
        <v/>
      </c>
      <c r="E23" s="15" t="str">
        <f t="shared" ref="E23:E26" si="3">IF(C23="","",D23*C23)</f>
        <v/>
      </c>
      <c r="F23" s="11" t="str">
        <f t="shared" si="0"/>
        <v/>
      </c>
    </row>
    <row r="24" spans="1:9" x14ac:dyDescent="0.25">
      <c r="A24" s="8"/>
      <c r="B24" s="8"/>
      <c r="C24" s="6"/>
      <c r="D24" s="10" t="str">
        <f>IF(A24="","",VLOOKUP(A24,Formations!$A$2:$G$81,4,FALSE))</f>
        <v/>
      </c>
      <c r="E24" s="15" t="str">
        <f t="shared" si="3"/>
        <v/>
      </c>
      <c r="F24" s="11" t="str">
        <f t="shared" si="0"/>
        <v/>
      </c>
    </row>
    <row r="25" spans="1:9" x14ac:dyDescent="0.25">
      <c r="A25" s="8"/>
      <c r="B25" s="8"/>
      <c r="C25" s="6"/>
      <c r="D25" s="10" t="str">
        <f>IF(A25="","",VLOOKUP(A25,Formations!$A$2:$G$81,4,FALSE))</f>
        <v/>
      </c>
      <c r="E25" s="15" t="str">
        <f t="shared" si="3"/>
        <v/>
      </c>
      <c r="F25" s="11" t="str">
        <f t="shared" si="0"/>
        <v/>
      </c>
    </row>
    <row r="26" spans="1:9" x14ac:dyDescent="0.25">
      <c r="A26" s="8"/>
      <c r="B26" s="8"/>
      <c r="C26" s="6"/>
      <c r="D26" s="10" t="str">
        <f>IF(A26="","",VLOOKUP(A26,Formations!$A$2:$G$81,4,FALSE))</f>
        <v/>
      </c>
      <c r="E26" s="15" t="str">
        <f t="shared" si="3"/>
        <v/>
      </c>
      <c r="F26" s="11" t="str">
        <f t="shared" si="0"/>
        <v/>
      </c>
    </row>
    <row r="27" spans="1:9" x14ac:dyDescent="0.25">
      <c r="A27" s="8"/>
      <c r="B27" s="8"/>
      <c r="C27" s="6"/>
      <c r="D27" s="10" t="str">
        <f>IF(A27="","",VLOOKUP(A27,Formations!$A$2:$G$81,4,FALSE))</f>
        <v/>
      </c>
      <c r="E27" s="15" t="str">
        <f t="shared" si="1"/>
        <v/>
      </c>
      <c r="F27" s="11" t="str">
        <f t="shared" si="0"/>
        <v/>
      </c>
    </row>
    <row r="28" spans="1:9" x14ac:dyDescent="0.25">
      <c r="A28" s="8"/>
      <c r="B28" s="8"/>
      <c r="C28" s="6"/>
      <c r="D28" s="10" t="str">
        <f>IF(A28="","",VLOOKUP(A28,Formations!$A$2:$G$81,4,FALSE))</f>
        <v/>
      </c>
      <c r="E28" s="15" t="str">
        <f t="shared" si="1"/>
        <v/>
      </c>
      <c r="F28" s="11" t="str">
        <f t="shared" si="0"/>
        <v/>
      </c>
    </row>
    <row r="29" spans="1:9" x14ac:dyDescent="0.25">
      <c r="A29" s="8"/>
      <c r="B29" s="8"/>
      <c r="C29" s="6"/>
      <c r="D29" s="10" t="str">
        <f>IF(A29="","",VLOOKUP(A29,Formations!$A$2:$G$81,4,FALSE))</f>
        <v/>
      </c>
      <c r="E29" s="15" t="str">
        <f t="shared" si="1"/>
        <v/>
      </c>
      <c r="F29" s="11" t="str">
        <f t="shared" si="0"/>
        <v/>
      </c>
    </row>
    <row r="30" spans="1:9" x14ac:dyDescent="0.25">
      <c r="A30" s="8"/>
      <c r="B30" s="8"/>
      <c r="C30" s="6"/>
      <c r="D30" s="10" t="str">
        <f>IF(A30="","",VLOOKUP(A30,Formations!$A$2:$G$81,4,FALSE))</f>
        <v/>
      </c>
      <c r="E30" s="15" t="str">
        <f t="shared" si="1"/>
        <v/>
      </c>
      <c r="F30" s="11" t="str">
        <f t="shared" si="0"/>
        <v/>
      </c>
    </row>
    <row r="31" spans="1:9" x14ac:dyDescent="0.25">
      <c r="A31" s="8"/>
      <c r="B31" s="8"/>
      <c r="C31" s="6"/>
      <c r="D31" s="10" t="str">
        <f>IF(A31="","",VLOOKUP(A31,Formations!$A$2:$G$81,4,FALSE))</f>
        <v/>
      </c>
      <c r="E31" s="15" t="str">
        <f t="shared" si="1"/>
        <v/>
      </c>
      <c r="F31" s="11" t="str">
        <f t="shared" si="0"/>
        <v/>
      </c>
    </row>
    <row r="32" spans="1:9" x14ac:dyDescent="0.25">
      <c r="A32" s="8"/>
      <c r="B32" s="8"/>
      <c r="C32" s="6"/>
      <c r="D32" s="10" t="str">
        <f>IF(A32="","",VLOOKUP(A32,Formations!$A$2:$G$81,4,FALSE))</f>
        <v/>
      </c>
      <c r="E32" s="15" t="str">
        <f t="shared" si="1"/>
        <v/>
      </c>
      <c r="F32" s="11" t="str">
        <f t="shared" si="0"/>
        <v/>
      </c>
    </row>
    <row r="33" spans="1:6" x14ac:dyDescent="0.25">
      <c r="A33" s="5"/>
      <c r="B33" s="5"/>
      <c r="C33" s="5"/>
      <c r="D33" s="5"/>
      <c r="E33" s="5"/>
      <c r="F33" s="5"/>
    </row>
    <row r="34" spans="1:6" x14ac:dyDescent="0.25">
      <c r="A34" s="5"/>
      <c r="B34" s="5"/>
      <c r="C34" s="5"/>
      <c r="D34" s="5"/>
      <c r="E34" s="8" t="s">
        <v>2</v>
      </c>
      <c r="F34" s="12">
        <f>SUM(E14:E32)</f>
        <v>150</v>
      </c>
    </row>
    <row r="35" spans="1:6" x14ac:dyDescent="0.25">
      <c r="A35" s="5"/>
      <c r="B35" s="5"/>
      <c r="C35" s="5"/>
      <c r="D35" s="5"/>
      <c r="E35" s="8" t="s">
        <v>3</v>
      </c>
      <c r="F35" s="13">
        <v>0.2</v>
      </c>
    </row>
    <row r="36" spans="1:6" x14ac:dyDescent="0.25">
      <c r="A36" s="5"/>
      <c r="B36" s="5"/>
      <c r="C36" s="5"/>
      <c r="D36" s="5"/>
      <c r="E36" s="8" t="s">
        <v>4</v>
      </c>
      <c r="F36" s="12">
        <f>F34+(F34*F35)</f>
        <v>180</v>
      </c>
    </row>
  </sheetData>
  <mergeCells count="2">
    <mergeCell ref="E5:F5"/>
    <mergeCell ref="E6:F6"/>
  </mergeCells>
  <pageMargins left="3.937007874015748E-2" right="3.937007874015748E-2" top="0.74803149606299213" bottom="0.74803149606299213" header="0.31496062992125984" footer="0.31496062992125984"/>
  <pageSetup paperSize="9" orientation="portrait" r:id="rId1"/>
  <ignoredErrors>
    <ignoredError sqref="E15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Formations!$A$2:$A$81</xm:f>
          </x14:formula1>
          <xm:sqref>A14:A32</xm:sqref>
        </x14:dataValidation>
        <x14:dataValidation type="list" allowBlank="1" showInputMessage="1" showErrorMessage="1">
          <x14:formula1>
            <xm:f>Clients!$A$2:$A$12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C9" sqref="C9"/>
    </sheetView>
  </sheetViews>
  <sheetFormatPr baseColWidth="10" defaultRowHeight="15" x14ac:dyDescent="0.25"/>
  <cols>
    <col min="5" max="5" width="12.140625" bestFit="1" customWidth="1"/>
  </cols>
  <sheetData>
    <row r="1" spans="1:5" x14ac:dyDescent="0.25">
      <c r="A1" t="s">
        <v>38</v>
      </c>
      <c r="B1" t="s">
        <v>19</v>
      </c>
      <c r="C1" t="s">
        <v>39</v>
      </c>
      <c r="D1" t="s">
        <v>2</v>
      </c>
      <c r="E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H2" sqref="H2"/>
    </sheetView>
  </sheetViews>
  <sheetFormatPr baseColWidth="10" defaultRowHeight="15" x14ac:dyDescent="0.25"/>
  <cols>
    <col min="1" max="1" width="15.7109375" bestFit="1" customWidth="1"/>
    <col min="2" max="2" width="15.85546875" bestFit="1" customWidth="1"/>
    <col min="6" max="6" width="15" customWidth="1"/>
    <col min="7" max="7" width="21.85546875" bestFit="1" customWidth="1"/>
  </cols>
  <sheetData>
    <row r="1" spans="1:8" x14ac:dyDescent="0.25">
      <c r="A1" t="s">
        <v>6</v>
      </c>
      <c r="B1" t="s">
        <v>7</v>
      </c>
      <c r="C1" t="s">
        <v>8</v>
      </c>
      <c r="D1" t="s">
        <v>9</v>
      </c>
      <c r="E1" t="s">
        <v>13</v>
      </c>
      <c r="F1" t="s">
        <v>14</v>
      </c>
      <c r="G1" t="s">
        <v>15</v>
      </c>
      <c r="H1" t="s">
        <v>22</v>
      </c>
    </row>
    <row r="2" spans="1:8" x14ac:dyDescent="0.25">
      <c r="A2" t="s">
        <v>35</v>
      </c>
      <c r="B2" t="s">
        <v>10</v>
      </c>
      <c r="C2">
        <v>54000</v>
      </c>
      <c r="D2" t="s">
        <v>36</v>
      </c>
      <c r="E2" t="s">
        <v>11</v>
      </c>
      <c r="F2" t="s">
        <v>37</v>
      </c>
      <c r="G2" t="s">
        <v>12</v>
      </c>
      <c r="H2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G3" sqref="G3"/>
    </sheetView>
  </sheetViews>
  <sheetFormatPr baseColWidth="10" defaultRowHeight="15" x14ac:dyDescent="0.25"/>
  <cols>
    <col min="1" max="1" width="12.42578125" bestFit="1" customWidth="1"/>
    <col min="2" max="2" width="51" style="1" bestFit="1" customWidth="1"/>
    <col min="3" max="3" width="17.28515625" bestFit="1" customWidth="1"/>
  </cols>
  <sheetData>
    <row r="1" spans="1:7" x14ac:dyDescent="0.25">
      <c r="A1" t="s">
        <v>1</v>
      </c>
      <c r="B1" s="1" t="s">
        <v>0</v>
      </c>
      <c r="C1" t="s">
        <v>5</v>
      </c>
      <c r="D1" t="s">
        <v>2</v>
      </c>
      <c r="E1" t="s">
        <v>16</v>
      </c>
      <c r="F1" t="s">
        <v>17</v>
      </c>
      <c r="G1" t="s">
        <v>18</v>
      </c>
    </row>
    <row r="2" spans="1:7" x14ac:dyDescent="0.25">
      <c r="A2" t="s">
        <v>31</v>
      </c>
      <c r="B2" s="1" t="s">
        <v>29</v>
      </c>
      <c r="C2" t="s">
        <v>30</v>
      </c>
      <c r="D2" s="3">
        <v>150</v>
      </c>
      <c r="E2">
        <v>3</v>
      </c>
      <c r="F2">
        <f>E2*7</f>
        <v>21</v>
      </c>
      <c r="G2">
        <v>4567751</v>
      </c>
    </row>
    <row r="3" spans="1:7" x14ac:dyDescent="0.25">
      <c r="D3" s="3"/>
    </row>
    <row r="4" spans="1:7" x14ac:dyDescent="0.25">
      <c r="D4" s="3"/>
    </row>
    <row r="5" spans="1:7" x14ac:dyDescent="0.25">
      <c r="D5" s="3"/>
    </row>
    <row r="6" spans="1:7" x14ac:dyDescent="0.25">
      <c r="D6" s="3"/>
    </row>
    <row r="7" spans="1:7" x14ac:dyDescent="0.25">
      <c r="D7" s="3"/>
    </row>
    <row r="8" spans="1:7" x14ac:dyDescent="0.25">
      <c r="D8" s="3"/>
    </row>
    <row r="9" spans="1:7" x14ac:dyDescent="0.25">
      <c r="D9" s="3"/>
    </row>
    <row r="10" spans="1:7" x14ac:dyDescent="0.25">
      <c r="D10" s="3"/>
    </row>
    <row r="11" spans="1:7" x14ac:dyDescent="0.25">
      <c r="D11" s="3"/>
    </row>
    <row r="12" spans="1:7" x14ac:dyDescent="0.25">
      <c r="D12" s="3"/>
    </row>
    <row r="13" spans="1:7" x14ac:dyDescent="0.25">
      <c r="D13" s="3"/>
    </row>
    <row r="14" spans="1:7" x14ac:dyDescent="0.25">
      <c r="D14" s="3"/>
    </row>
    <row r="15" spans="1:7" x14ac:dyDescent="0.25">
      <c r="D15" s="3"/>
    </row>
    <row r="16" spans="1:7" x14ac:dyDescent="0.25">
      <c r="D16" s="3"/>
    </row>
    <row r="17" spans="4:4" x14ac:dyDescent="0.25">
      <c r="D17" s="3"/>
    </row>
    <row r="18" spans="4:4" x14ac:dyDescent="0.25">
      <c r="D18" s="3"/>
    </row>
    <row r="19" spans="4:4" x14ac:dyDescent="0.25">
      <c r="D19" s="3"/>
    </row>
    <row r="20" spans="4:4" x14ac:dyDescent="0.25">
      <c r="D20" s="3"/>
    </row>
    <row r="21" spans="4:4" x14ac:dyDescent="0.25">
      <c r="D21" s="3"/>
    </row>
    <row r="22" spans="4:4" x14ac:dyDescent="0.25">
      <c r="D22" s="3"/>
    </row>
    <row r="23" spans="4:4" x14ac:dyDescent="0.25">
      <c r="D23" s="3"/>
    </row>
    <row r="24" spans="4:4" x14ac:dyDescent="0.25">
      <c r="D24" s="3"/>
    </row>
    <row r="25" spans="4:4" x14ac:dyDescent="0.25">
      <c r="D25" s="3"/>
    </row>
    <row r="26" spans="4:4" x14ac:dyDescent="0.25">
      <c r="D26" s="3"/>
    </row>
    <row r="27" spans="4:4" x14ac:dyDescent="0.25">
      <c r="D27" s="3"/>
    </row>
    <row r="28" spans="4:4" x14ac:dyDescent="0.25">
      <c r="D28" s="3"/>
    </row>
    <row r="29" spans="4:4" x14ac:dyDescent="0.25">
      <c r="D29" s="3"/>
    </row>
    <row r="30" spans="4:4" x14ac:dyDescent="0.25">
      <c r="D30" s="3"/>
    </row>
    <row r="31" spans="4:4" x14ac:dyDescent="0.25">
      <c r="D31" s="3"/>
    </row>
    <row r="32" spans="4:4" x14ac:dyDescent="0.25">
      <c r="D32" s="3"/>
    </row>
    <row r="33" spans="2:4" x14ac:dyDescent="0.25">
      <c r="D33" s="3"/>
    </row>
    <row r="34" spans="2:4" ht="47.25" customHeight="1" x14ac:dyDescent="0.25">
      <c r="B34" s="2"/>
      <c r="D34" s="3"/>
    </row>
    <row r="35" spans="2:4" x14ac:dyDescent="0.25">
      <c r="D35" s="3"/>
    </row>
    <row r="36" spans="2:4" x14ac:dyDescent="0.25">
      <c r="D36" s="3"/>
    </row>
    <row r="37" spans="2:4" x14ac:dyDescent="0.25">
      <c r="D37" s="3"/>
    </row>
    <row r="38" spans="2:4" x14ac:dyDescent="0.25">
      <c r="D38" s="3"/>
    </row>
    <row r="39" spans="2:4" x14ac:dyDescent="0.25">
      <c r="D39" s="3"/>
    </row>
    <row r="40" spans="2:4" x14ac:dyDescent="0.25">
      <c r="D40" s="3"/>
    </row>
    <row r="41" spans="2:4" x14ac:dyDescent="0.25">
      <c r="D41" s="3"/>
    </row>
    <row r="42" spans="2:4" x14ac:dyDescent="0.25">
      <c r="D42" s="3"/>
    </row>
    <row r="43" spans="2:4" x14ac:dyDescent="0.25">
      <c r="D43" s="3"/>
    </row>
    <row r="44" spans="2:4" x14ac:dyDescent="0.25">
      <c r="D44" s="3"/>
    </row>
    <row r="45" spans="2:4" x14ac:dyDescent="0.25">
      <c r="D45" s="3"/>
    </row>
    <row r="46" spans="2:4" x14ac:dyDescent="0.25">
      <c r="D46" s="3"/>
    </row>
    <row r="47" spans="2:4" x14ac:dyDescent="0.25">
      <c r="D47" s="3"/>
    </row>
    <row r="48" spans="2:4" x14ac:dyDescent="0.25">
      <c r="D48" s="3"/>
    </row>
    <row r="49" spans="4:4" x14ac:dyDescent="0.25">
      <c r="D49" s="3"/>
    </row>
    <row r="50" spans="4:4" x14ac:dyDescent="0.25">
      <c r="D50" s="3"/>
    </row>
    <row r="51" spans="4:4" x14ac:dyDescent="0.25">
      <c r="D5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Devis</vt:lpstr>
      <vt:lpstr>Suivi des devis</vt:lpstr>
      <vt:lpstr>Clients</vt:lpstr>
      <vt:lpstr>Formations</vt:lpstr>
      <vt:lpstr>Devis!Zone_d_impression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LONDE</dc:creator>
  <cp:lastModifiedBy>Sabrina LONDE</cp:lastModifiedBy>
  <cp:lastPrinted>2016-11-05T12:52:39Z</cp:lastPrinted>
  <dcterms:created xsi:type="dcterms:W3CDTF">2016-10-30T12:44:17Z</dcterms:created>
  <dcterms:modified xsi:type="dcterms:W3CDTF">2016-11-05T12:57:59Z</dcterms:modified>
</cp:coreProperties>
</file>