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CHIRI\Dropbox\Gestion\TC &amp; VIP\Janvier 19\"/>
    </mc:Choice>
  </mc:AlternateContent>
  <bookViews>
    <workbookView xWindow="0" yWindow="0" windowWidth="28800" windowHeight="13020" tabRatio="588"/>
  </bookViews>
  <sheets>
    <sheet name="TC" sheetId="14" r:id="rId1"/>
    <sheet name="RECAP V &amp; TC" sheetId="174" r:id="rId2"/>
  </sheets>
  <definedNames>
    <definedName name="ICI">#REF!</definedName>
  </definedNames>
  <calcPr calcId="152511"/>
</workbook>
</file>

<file path=xl/calcChain.xml><?xml version="1.0" encoding="utf-8"?>
<calcChain xmlns="http://schemas.openxmlformats.org/spreadsheetml/2006/main">
  <c r="Q44" i="14" l="1"/>
  <c r="Q33" i="14"/>
  <c r="L55" i="14"/>
  <c r="K55" i="14"/>
  <c r="J55" i="14"/>
  <c r="L54" i="14"/>
  <c r="K54" i="14"/>
  <c r="J54" i="14"/>
  <c r="L53" i="14"/>
  <c r="K53" i="14"/>
  <c r="J53" i="14"/>
  <c r="L52" i="14"/>
  <c r="K52" i="14"/>
  <c r="J52" i="14"/>
  <c r="L51" i="14"/>
  <c r="K51" i="14"/>
  <c r="J51" i="14"/>
  <c r="L50" i="14"/>
  <c r="K50" i="14"/>
  <c r="J50" i="14"/>
  <c r="L49" i="14"/>
  <c r="K49" i="14"/>
  <c r="J49" i="14"/>
  <c r="L48" i="14"/>
  <c r="K48" i="14"/>
  <c r="J48" i="14"/>
  <c r="L47" i="14"/>
  <c r="K47" i="14"/>
  <c r="J47" i="14"/>
  <c r="L46" i="14"/>
  <c r="K46" i="14"/>
  <c r="J46" i="14"/>
  <c r="L45" i="14"/>
  <c r="K45" i="14"/>
  <c r="J45" i="14"/>
  <c r="L44" i="14"/>
  <c r="K44" i="14"/>
  <c r="J44" i="14"/>
  <c r="L43" i="14"/>
  <c r="K43" i="14"/>
  <c r="J43" i="14"/>
  <c r="G43" i="14"/>
  <c r="C43" i="14"/>
  <c r="L42" i="14"/>
  <c r="K42" i="14"/>
  <c r="J42" i="14"/>
  <c r="G42" i="14"/>
  <c r="C42" i="14"/>
  <c r="L41" i="14"/>
  <c r="K41" i="14"/>
  <c r="J41" i="14"/>
  <c r="G41" i="14"/>
  <c r="C41" i="14"/>
  <c r="L40" i="14"/>
  <c r="K40" i="14"/>
  <c r="J40" i="14"/>
  <c r="G40" i="14"/>
  <c r="C40" i="14"/>
  <c r="L39" i="14"/>
  <c r="K39" i="14"/>
  <c r="J39" i="14"/>
  <c r="G39" i="14"/>
  <c r="C39" i="14"/>
  <c r="L38" i="14"/>
  <c r="K38" i="14"/>
  <c r="J38" i="14"/>
  <c r="G38" i="14"/>
  <c r="C38" i="14"/>
  <c r="L37" i="14"/>
  <c r="L56" i="14" s="1"/>
  <c r="K37" i="14"/>
  <c r="J37" i="14"/>
  <c r="G37" i="14"/>
  <c r="C37" i="14"/>
  <c r="L36" i="14"/>
  <c r="K36" i="14"/>
  <c r="J36" i="14"/>
  <c r="G36" i="14"/>
  <c r="C36" i="14"/>
  <c r="L35" i="14"/>
  <c r="K35" i="14"/>
  <c r="J35" i="14"/>
  <c r="G35" i="14"/>
  <c r="C35" i="14"/>
  <c r="L34" i="14"/>
  <c r="K34" i="14"/>
  <c r="J34" i="14"/>
  <c r="G34" i="14"/>
  <c r="C34" i="14"/>
  <c r="L33" i="14"/>
  <c r="K33" i="14"/>
  <c r="J33" i="14"/>
  <c r="J56" i="14" s="1"/>
  <c r="G33" i="14"/>
  <c r="C33" i="14"/>
  <c r="J57" i="14" l="1"/>
  <c r="G13" i="14" l="1"/>
  <c r="C13" i="14"/>
  <c r="G14" i="14"/>
  <c r="C14" i="14"/>
  <c r="G12" i="14" l="1"/>
  <c r="C12" i="14"/>
  <c r="C24" i="174" l="1"/>
  <c r="D24" i="174"/>
  <c r="E24" i="174"/>
  <c r="F24" i="174"/>
  <c r="G24" i="174"/>
  <c r="H24" i="174"/>
  <c r="B24" i="174"/>
  <c r="G11" i="14" l="1"/>
  <c r="C11" i="14"/>
  <c r="G10" i="14" l="1"/>
  <c r="C10" i="14"/>
  <c r="L10" i="14"/>
  <c r="K10" i="14"/>
  <c r="J10" i="14"/>
  <c r="G9" i="14"/>
  <c r="C9" i="14"/>
  <c r="G8" i="14" l="1"/>
  <c r="C8" i="14"/>
  <c r="L8" i="14"/>
  <c r="K8" i="14"/>
  <c r="J8" i="14"/>
  <c r="G7" i="14" l="1"/>
  <c r="C7" i="14"/>
  <c r="G6" i="14" l="1"/>
  <c r="C6" i="14"/>
  <c r="G5" i="14" l="1"/>
  <c r="C5" i="14"/>
  <c r="G4" i="14" l="1"/>
  <c r="C4" i="14"/>
  <c r="G3" i="14" l="1"/>
  <c r="C3" i="14"/>
  <c r="L18" i="14" l="1"/>
  <c r="K18" i="14"/>
  <c r="J18" i="14"/>
  <c r="I3" i="174" l="1"/>
  <c r="I4" i="174"/>
  <c r="I5" i="174"/>
  <c r="I6" i="174"/>
  <c r="I7" i="174"/>
  <c r="I8" i="174"/>
  <c r="I9" i="174"/>
  <c r="I10" i="174"/>
  <c r="I11" i="174"/>
  <c r="I12" i="174"/>
  <c r="I13" i="174"/>
  <c r="I14" i="174"/>
  <c r="I15" i="174"/>
  <c r="I16" i="174"/>
  <c r="I17" i="174"/>
  <c r="I18" i="174"/>
  <c r="I19" i="174"/>
  <c r="I20" i="174"/>
  <c r="I21" i="174"/>
  <c r="I22" i="174"/>
  <c r="I2" i="174"/>
  <c r="K15" i="14" l="1"/>
  <c r="K16" i="14"/>
  <c r="K17" i="14"/>
  <c r="K19" i="14"/>
  <c r="K20" i="14"/>
  <c r="K21" i="14"/>
  <c r="K22" i="14"/>
  <c r="K23" i="14"/>
  <c r="K24" i="14"/>
  <c r="K25" i="14"/>
  <c r="K26" i="14"/>
  <c r="J15" i="14"/>
  <c r="J16" i="14"/>
  <c r="J17" i="14"/>
  <c r="J19" i="14"/>
  <c r="J20" i="14"/>
  <c r="J21" i="14"/>
  <c r="J22" i="14"/>
  <c r="J23" i="14"/>
  <c r="J24" i="14"/>
  <c r="J25" i="14"/>
  <c r="J26" i="14"/>
  <c r="L15" i="14"/>
  <c r="L16" i="14"/>
  <c r="L17" i="14"/>
  <c r="L19" i="14"/>
  <c r="L20" i="14"/>
  <c r="L21" i="14"/>
  <c r="L22" i="14"/>
  <c r="L23" i="14"/>
  <c r="L24" i="14"/>
  <c r="L25" i="14"/>
  <c r="L26" i="14"/>
  <c r="L12" i="14"/>
  <c r="L13" i="14"/>
  <c r="L14" i="14"/>
  <c r="L11" i="14"/>
  <c r="L3" i="14"/>
  <c r="L4" i="14"/>
  <c r="L5" i="14"/>
  <c r="L6" i="14"/>
  <c r="L7" i="14"/>
  <c r="L27" i="14" s="1"/>
  <c r="L9" i="14"/>
  <c r="K14" i="14"/>
  <c r="J14" i="14"/>
  <c r="Q14" i="14" s="1"/>
  <c r="K13" i="14" l="1"/>
  <c r="J13" i="14"/>
  <c r="K12" i="14" l="1"/>
  <c r="J12" i="14"/>
  <c r="K11" i="14" l="1"/>
  <c r="J11" i="14"/>
  <c r="K9" i="14"/>
  <c r="J9" i="14"/>
  <c r="K7" i="14" l="1"/>
  <c r="J7" i="14"/>
  <c r="K4" i="14" l="1"/>
  <c r="J4" i="14"/>
  <c r="K5" i="14"/>
  <c r="J5" i="14"/>
  <c r="K6" i="14"/>
  <c r="J6" i="14"/>
  <c r="K3" i="14" l="1"/>
  <c r="J3" i="14"/>
  <c r="J27" i="14" l="1"/>
  <c r="J28" i="14" s="1"/>
  <c r="Q3" i="14"/>
  <c r="I23" i="174" l="1"/>
  <c r="I24" i="174" s="1"/>
</calcChain>
</file>

<file path=xl/sharedStrings.xml><?xml version="1.0" encoding="utf-8"?>
<sst xmlns="http://schemas.openxmlformats.org/spreadsheetml/2006/main" count="76" uniqueCount="32">
  <si>
    <t>Date</t>
  </si>
  <si>
    <t>TP1'</t>
  </si>
  <si>
    <t>Direction</t>
  </si>
  <si>
    <t>Entrée</t>
  </si>
  <si>
    <t>TP1</t>
  </si>
  <si>
    <t>TP2</t>
  </si>
  <si>
    <t>TP2'</t>
  </si>
  <si>
    <t>Taille</t>
  </si>
  <si>
    <t>EUR/USD</t>
  </si>
  <si>
    <t>GBP/USD</t>
  </si>
  <si>
    <t>buy</t>
  </si>
  <si>
    <t>sell</t>
  </si>
  <si>
    <t>TOTAL</t>
  </si>
  <si>
    <t>SL'</t>
  </si>
  <si>
    <t>EURUSD</t>
  </si>
  <si>
    <t>GBPUSD</t>
  </si>
  <si>
    <t>XAUUSD</t>
  </si>
  <si>
    <t>LIEN</t>
  </si>
  <si>
    <t>USDJPY</t>
  </si>
  <si>
    <t>AUDUSD</t>
  </si>
  <si>
    <t>USDCAD</t>
  </si>
  <si>
    <t>USDCHF</t>
  </si>
  <si>
    <t>Commentaires</t>
  </si>
  <si>
    <t>Positions</t>
  </si>
  <si>
    <t>Ouvert le 07/01 et Valide</t>
  </si>
  <si>
    <t>10:00</t>
  </si>
  <si>
    <t>Entrée (H)</t>
  </si>
  <si>
    <t>TP / SL (H)</t>
  </si>
  <si>
    <t>Montant €</t>
  </si>
  <si>
    <t>Valeur point</t>
  </si>
  <si>
    <t>Points TP1'</t>
  </si>
  <si>
    <t>Points SL'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</si>
</sst>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0.00000"/>
    <numFmt numFmtId="166" formatCode="d/m;@"/>
    <numFmt numFmtId="167" formatCode="[$-F800]dddd\,\ mmmm\ dd\,\ yyyy"/>
    <numFmt numFmtId="168" formatCode="h:mm;@"/>
  </numFmts>
  <fonts count="17">
    <font>
      <sz val="11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u/>
      <sz val="11"/>
      <color rgb="FF0463C1"/>
      <name val="Calibri"/>
      <family val="2"/>
    </font>
    <font>
      <b/>
      <sz val="11"/>
      <name val="Calibri"/>
      <family val="2"/>
    </font>
    <font>
      <sz val="11"/>
      <color rgb="FF0070C0"/>
      <name val="Calibri"/>
      <family val="2"/>
    </font>
    <font>
      <b/>
      <sz val="11"/>
      <color rgb="FF0070C0"/>
      <name val="Calibri"/>
      <family val="2"/>
    </font>
    <font>
      <b/>
      <sz val="12"/>
      <name val="Calibri"/>
      <family val="2"/>
    </font>
    <font>
      <i/>
      <sz val="11"/>
      <color rgb="FFFF0000"/>
      <name val="Calibri"/>
      <family val="2"/>
    </font>
    <font>
      <i/>
      <sz val="1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5C9BD5"/>
        <bgColor indexed="64"/>
      </patternFill>
    </fill>
    <fill>
      <patternFill patternType="solid">
        <fgColor rgb="FFFFD865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top"/>
      <protection locked="0"/>
    </xf>
  </cellStyleXfs>
  <cellXfs count="107">
    <xf numFmtId="0" fontId="0" fillId="0" borderId="0" xfId="0">
      <alignment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 applyProtection="1">
      <alignment horizontal="center" vertical="center"/>
      <protection hidden="1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7" fillId="6" borderId="1" xfId="0" applyNumberFormat="1" applyFont="1" applyFill="1" applyBorder="1" applyAlignment="1" applyProtection="1">
      <alignment horizontal="center" vertical="center"/>
      <protection hidden="1"/>
    </xf>
    <xf numFmtId="165" fontId="7" fillId="6" borderId="1" xfId="0" applyNumberFormat="1" applyFont="1" applyFill="1" applyBorder="1" applyAlignment="1" applyProtection="1">
      <alignment horizontal="center" vertical="center"/>
      <protection locked="0"/>
    </xf>
    <xf numFmtId="14" fontId="2" fillId="4" borderId="1" xfId="0" applyNumberFormat="1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 vertical="center"/>
    </xf>
    <xf numFmtId="165" fontId="2" fillId="1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165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2" fillId="3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6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8" fillId="0" borderId="1" xfId="1" applyBorder="1" applyAlignment="1">
      <alignment vertical="center"/>
      <protection locked="0"/>
    </xf>
    <xf numFmtId="49" fontId="0" fillId="0" borderId="6" xfId="0" applyNumberForma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167" fontId="5" fillId="11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1" applyBorder="1" applyAlignment="1">
      <alignment horizontal="center" vertical="center"/>
      <protection locked="0"/>
    </xf>
    <xf numFmtId="165" fontId="7" fillId="7" borderId="1" xfId="0" applyNumberFormat="1" applyFont="1" applyFill="1" applyBorder="1" applyAlignment="1" applyProtection="1">
      <alignment horizontal="center" vertical="center"/>
      <protection hidden="1"/>
    </xf>
    <xf numFmtId="165" fontId="7" fillId="7" borderId="1" xfId="0" applyNumberFormat="1" applyFont="1" applyFill="1" applyBorder="1" applyAlignment="1" applyProtection="1">
      <alignment horizontal="center" vertical="center"/>
      <protection locked="0"/>
    </xf>
    <xf numFmtId="0" fontId="1" fillId="7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165" fontId="14" fillId="0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 applyProtection="1">
      <alignment horizontal="center" vertical="center"/>
      <protection locked="0"/>
    </xf>
    <xf numFmtId="165" fontId="14" fillId="7" borderId="1" xfId="0" applyNumberFormat="1" applyFont="1" applyFill="1" applyBorder="1" applyAlignment="1" applyProtection="1">
      <alignment horizontal="center" vertical="center"/>
      <protection hidden="1"/>
    </xf>
    <xf numFmtId="165" fontId="14" fillId="7" borderId="1" xfId="0" applyNumberFormat="1" applyFont="1" applyFill="1" applyBorder="1" applyAlignment="1" applyProtection="1">
      <alignment horizontal="center" vertical="center"/>
      <protection locked="0"/>
    </xf>
    <xf numFmtId="165" fontId="14" fillId="6" borderId="1" xfId="0" applyNumberFormat="1" applyFont="1" applyFill="1" applyBorder="1" applyAlignment="1" applyProtection="1">
      <alignment horizontal="center" vertical="center"/>
      <protection hidden="1"/>
    </xf>
    <xf numFmtId="165" fontId="14" fillId="6" borderId="1" xfId="0" applyNumberFormat="1" applyFont="1" applyFill="1" applyBorder="1" applyAlignment="1" applyProtection="1">
      <alignment horizontal="center" vertical="center"/>
      <protection locked="0"/>
    </xf>
    <xf numFmtId="0" fontId="1" fillId="11" borderId="1" xfId="0" applyNumberFormat="1" applyFont="1" applyFill="1" applyBorder="1" applyAlignment="1">
      <alignment horizontal="center" vertical="center"/>
    </xf>
    <xf numFmtId="165" fontId="2" fillId="11" borderId="1" xfId="0" applyNumberFormat="1" applyFont="1" applyFill="1" applyBorder="1" applyAlignment="1">
      <alignment horizontal="center" vertical="center"/>
    </xf>
    <xf numFmtId="165" fontId="7" fillId="11" borderId="1" xfId="0" applyNumberFormat="1" applyFont="1" applyFill="1" applyBorder="1" applyAlignment="1" applyProtection="1">
      <alignment horizontal="center" vertical="center"/>
      <protection hidden="1"/>
    </xf>
    <xf numFmtId="165" fontId="7" fillId="11" borderId="1" xfId="0" applyNumberFormat="1" applyFont="1" applyFill="1" applyBorder="1" applyAlignment="1" applyProtection="1">
      <alignment horizontal="center" vertical="center"/>
      <protection locked="0"/>
    </xf>
    <xf numFmtId="165" fontId="7" fillId="8" borderId="1" xfId="0" applyNumberFormat="1" applyFont="1" applyFill="1" applyBorder="1" applyAlignment="1" applyProtection="1">
      <alignment horizontal="center" vertical="center"/>
      <protection hidden="1"/>
    </xf>
    <xf numFmtId="165" fontId="7" fillId="8" borderId="1" xfId="0" applyNumberFormat="1" applyFont="1" applyFill="1" applyBorder="1" applyAlignment="1" applyProtection="1">
      <alignment horizontal="center" vertical="center"/>
      <protection locked="0"/>
    </xf>
    <xf numFmtId="49" fontId="4" fillId="8" borderId="1" xfId="0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6" fillId="13" borderId="1" xfId="0" applyFont="1" applyFill="1" applyBorder="1" applyAlignment="1" applyProtection="1">
      <alignment horizontal="center" vertical="center"/>
      <protection locked="0"/>
    </xf>
    <xf numFmtId="0" fontId="13" fillId="13" borderId="1" xfId="0" applyFont="1" applyFill="1" applyBorder="1" applyAlignment="1" applyProtection="1">
      <alignment horizontal="center" vertical="center"/>
      <protection locked="0"/>
    </xf>
    <xf numFmtId="168" fontId="0" fillId="0" borderId="0" xfId="0" applyNumberFormat="1" applyAlignment="1">
      <alignment horizontal="center" vertical="center"/>
    </xf>
    <xf numFmtId="168" fontId="4" fillId="0" borderId="1" xfId="0" applyNumberFormat="1" applyFont="1" applyBorder="1" applyAlignment="1">
      <alignment horizontal="center" vertical="center"/>
    </xf>
    <xf numFmtId="168" fontId="4" fillId="0" borderId="1" xfId="0" applyNumberFormat="1" applyFont="1" applyFill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15" fillId="6" borderId="1" xfId="0" applyNumberFormat="1" applyFont="1" applyFill="1" applyBorder="1" applyAlignment="1" applyProtection="1">
      <alignment horizontal="center" vertical="center"/>
      <protection locked="0"/>
    </xf>
    <xf numFmtId="165" fontId="15" fillId="11" borderId="1" xfId="0" applyNumberFormat="1" applyFont="1" applyFill="1" applyBorder="1" applyAlignment="1" applyProtection="1">
      <alignment horizontal="center" vertical="center"/>
      <protection locked="0"/>
    </xf>
    <xf numFmtId="165" fontId="15" fillId="8" borderId="1" xfId="0" applyNumberFormat="1" applyFont="1" applyFill="1" applyBorder="1" applyAlignment="1" applyProtection="1">
      <alignment horizontal="center" vertical="center"/>
      <protection locked="0"/>
    </xf>
    <xf numFmtId="165" fontId="16" fillId="6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  <xf numFmtId="165" fontId="15" fillId="2" borderId="1" xfId="0" applyNumberFormat="1" applyFont="1" applyFill="1" applyBorder="1" applyAlignment="1">
      <alignment horizontal="center" vertical="center"/>
    </xf>
    <xf numFmtId="165" fontId="5" fillId="6" borderId="1" xfId="0" applyNumberFormat="1" applyFont="1" applyFill="1" applyBorder="1" applyAlignment="1">
      <alignment horizontal="center" vertical="center"/>
    </xf>
    <xf numFmtId="165" fontId="5" fillId="7" borderId="1" xfId="0" applyNumberFormat="1" applyFont="1" applyFill="1" applyBorder="1" applyAlignment="1">
      <alignment horizontal="center" vertical="center"/>
    </xf>
    <xf numFmtId="49" fontId="12" fillId="15" borderId="1" xfId="0" applyNumberFormat="1" applyFont="1" applyFill="1" applyBorder="1" applyAlignment="1">
      <alignment horizontal="center" vertical="center"/>
    </xf>
    <xf numFmtId="168" fontId="12" fillId="9" borderId="1" xfId="0" applyNumberFormat="1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165" fontId="11" fillId="6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9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9" fillId="9" borderId="1" xfId="0" applyNumberFormat="1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167" fontId="5" fillId="12" borderId="1" xfId="0" applyNumberFormat="1" applyFont="1" applyFill="1" applyBorder="1" applyAlignment="1">
      <alignment horizontal="center" vertical="center"/>
    </xf>
    <xf numFmtId="0" fontId="12" fillId="6" borderId="7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13" borderId="4" xfId="0" applyFont="1" applyFill="1" applyBorder="1" applyAlignment="1">
      <alignment horizontal="center" vertical="center"/>
    </xf>
    <xf numFmtId="0" fontId="9" fillId="13" borderId="7" xfId="0" applyFont="1" applyFill="1" applyBorder="1" applyAlignment="1">
      <alignment horizontal="center" vertical="center"/>
    </xf>
    <xf numFmtId="0" fontId="9" fillId="13" borderId="8" xfId="0" applyFont="1" applyFill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 vertical="center"/>
    </xf>
    <xf numFmtId="0" fontId="9" fillId="13" borderId="9" xfId="0" applyFont="1" applyFill="1" applyBorder="1" applyAlignment="1">
      <alignment horizontal="center" vertical="center"/>
    </xf>
  </cellXfs>
  <cellStyles count="2">
    <cellStyle name="Lien hypertexte" xfId="1"/>
    <cellStyle name="Normal" xfId="0" builtinId="0"/>
  </cellStyles>
  <dxfs count="188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b/>
        <sz val="11"/>
        <color rgb="FFFF0000"/>
      </font>
    </dxf>
    <dxf>
      <font>
        <b/>
        <sz val="11"/>
        <color rgb="FF00B05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92D050"/>
  </sheetPr>
  <dimension ref="A1:Q58"/>
  <sheetViews>
    <sheetView tabSelected="1" zoomScaleNormal="100" workbookViewId="0">
      <selection activeCell="K11" sqref="K11"/>
    </sheetView>
  </sheetViews>
  <sheetFormatPr baseColWidth="10" defaultRowHeight="15"/>
  <cols>
    <col min="1" max="1" width="26.140625" style="15" customWidth="1"/>
    <col min="2" max="5" width="11.42578125" style="15"/>
    <col min="6" max="6" width="11.42578125" style="72"/>
    <col min="7" max="7" width="19.85546875" style="15" customWidth="1"/>
    <col min="8" max="11" width="11.42578125" style="15"/>
    <col min="12" max="12" width="13.85546875" style="15" customWidth="1"/>
    <col min="13" max="13" width="11.42578125" style="15"/>
    <col min="14" max="14" width="29" style="25" customWidth="1"/>
    <col min="15" max="15" width="15.140625" style="58" customWidth="1"/>
    <col min="16" max="16" width="24.5703125" style="15" customWidth="1"/>
    <col min="17" max="17" width="15" style="15" bestFit="1" customWidth="1"/>
    <col min="18" max="16384" width="11.42578125" style="15"/>
  </cols>
  <sheetData>
    <row r="1" spans="1:17" ht="18.75">
      <c r="A1" s="89" t="s">
        <v>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ht="15.75">
      <c r="A2" s="20" t="s">
        <v>0</v>
      </c>
      <c r="B2" s="9" t="s">
        <v>2</v>
      </c>
      <c r="C2" s="10" t="s">
        <v>3</v>
      </c>
      <c r="D2" s="11" t="s">
        <v>4</v>
      </c>
      <c r="E2" s="11" t="s">
        <v>5</v>
      </c>
      <c r="F2" s="74" t="s">
        <v>3</v>
      </c>
      <c r="G2" s="14"/>
      <c r="H2" s="13" t="s">
        <v>1</v>
      </c>
      <c r="I2" s="13" t="s">
        <v>6</v>
      </c>
      <c r="J2" s="75" t="s">
        <v>30</v>
      </c>
      <c r="K2" s="12" t="s">
        <v>13</v>
      </c>
      <c r="L2" s="76" t="s">
        <v>31</v>
      </c>
      <c r="M2" s="79" t="s">
        <v>17</v>
      </c>
      <c r="N2" s="77" t="s">
        <v>22</v>
      </c>
      <c r="O2" s="78" t="s">
        <v>26</v>
      </c>
      <c r="P2" s="73" t="s">
        <v>27</v>
      </c>
      <c r="Q2" s="85" t="s">
        <v>28</v>
      </c>
    </row>
    <row r="3" spans="1:17">
      <c r="A3" s="33">
        <v>43467</v>
      </c>
      <c r="B3" s="1" t="s">
        <v>10</v>
      </c>
      <c r="C3" s="2">
        <f t="shared" ref="C3:C13" si="0">(B3="buy")*((D3-F3)/2+F3)+(B3="sell")*((F3-D3)/2+D3)</f>
        <v>1.2755000000000001</v>
      </c>
      <c r="D3" s="4">
        <v>1.2785</v>
      </c>
      <c r="E3" s="4">
        <v>1.2815000000000001</v>
      </c>
      <c r="F3" s="65">
        <v>1.2725</v>
      </c>
      <c r="G3" s="7">
        <f t="shared" ref="G3:G13" si="1">(B3="sell")*((H3-F3)/2+F3)+(B3="buy")*((F3-H3)/2+H3)</f>
        <v>1.27125</v>
      </c>
      <c r="H3" s="8">
        <v>1.27</v>
      </c>
      <c r="I3" s="4">
        <v>1.2675000000000001</v>
      </c>
      <c r="J3" s="22">
        <f>(B3="sell")*((H3-F3))*10000+(B3="buy")*((F3-H3))*10000</f>
        <v>24.999999999999467</v>
      </c>
      <c r="K3" s="6">
        <f>(B3="sell")*(F3-(H3-F3))+(B3="buy")*((F3-H3)+F3)</f>
        <v>1.2749999999999999</v>
      </c>
      <c r="L3" s="21">
        <f t="shared" ref="L3:L9" si="2">(B3="buy")*((H3-F3))*10000+(B3="sell")*((F3-H3))*10000</f>
        <v>-24.999999999999467</v>
      </c>
      <c r="M3" s="35"/>
      <c r="N3" s="26"/>
      <c r="O3" s="59"/>
      <c r="P3" s="64"/>
      <c r="Q3" s="86">
        <f>B28*B27*J3</f>
        <v>217.49999999999534</v>
      </c>
    </row>
    <row r="4" spans="1:17">
      <c r="A4" s="33">
        <v>43468</v>
      </c>
      <c r="B4" s="1" t="s">
        <v>11</v>
      </c>
      <c r="C4" s="2">
        <f t="shared" si="0"/>
        <v>1.25525</v>
      </c>
      <c r="D4" s="4">
        <v>1.2524999999999999</v>
      </c>
      <c r="E4" s="4">
        <v>1.2504999999999999</v>
      </c>
      <c r="F4" s="65">
        <v>1.258</v>
      </c>
      <c r="G4" s="7">
        <f t="shared" si="1"/>
        <v>1.2597499999999999</v>
      </c>
      <c r="H4" s="8">
        <v>1.2615000000000001</v>
      </c>
      <c r="I4" s="4">
        <v>1.266</v>
      </c>
      <c r="J4" s="22">
        <f>(B4="sell")*((H4-F4))*10000+(B4="buy")*((F4-H4))*10000</f>
        <v>35.000000000000583</v>
      </c>
      <c r="K4" s="6">
        <f>(B4="sell")*(F4-(H4-F4))+(B4="buy")*((F4-H4)+F4)</f>
        <v>1.2544999999999999</v>
      </c>
      <c r="L4" s="21">
        <f t="shared" si="2"/>
        <v>-35.000000000000583</v>
      </c>
      <c r="M4" s="28"/>
      <c r="N4" s="26"/>
      <c r="O4" s="59"/>
      <c r="P4" s="64"/>
      <c r="Q4" s="86"/>
    </row>
    <row r="5" spans="1:17">
      <c r="A5" s="33">
        <v>43469</v>
      </c>
      <c r="B5" s="1" t="s">
        <v>10</v>
      </c>
      <c r="C5" s="2">
        <f t="shared" si="0"/>
        <v>1.2642500000000001</v>
      </c>
      <c r="D5" s="4">
        <v>1.2675000000000001</v>
      </c>
      <c r="E5" s="4">
        <v>1.272</v>
      </c>
      <c r="F5" s="66">
        <v>1.2609999999999999</v>
      </c>
      <c r="G5" s="50">
        <f t="shared" si="1"/>
        <v>1.2595000000000001</v>
      </c>
      <c r="H5" s="51">
        <v>1.258</v>
      </c>
      <c r="I5" s="4">
        <v>1.254</v>
      </c>
      <c r="J5" s="48">
        <f>(B5="sell")*((H5-F5))*10000+(B5="buy")*((F5-H5))*10000</f>
        <v>29.999999999998916</v>
      </c>
      <c r="K5" s="49">
        <f>(B5="sell")*(F5-(H5-F5))+(B5="buy")*((F5-H5)+F5)</f>
        <v>1.2639999999999998</v>
      </c>
      <c r="L5" s="48">
        <f t="shared" si="2"/>
        <v>-29.999999999998916</v>
      </c>
      <c r="M5" s="28"/>
      <c r="N5" s="26"/>
      <c r="O5" s="59"/>
      <c r="P5" s="64"/>
      <c r="Q5" s="86"/>
    </row>
    <row r="6" spans="1:17">
      <c r="A6" s="33">
        <v>43472</v>
      </c>
      <c r="B6" s="1" t="s">
        <v>10</v>
      </c>
      <c r="C6" s="2">
        <f t="shared" si="0"/>
        <v>1.2730000000000001</v>
      </c>
      <c r="D6" s="4">
        <v>1.2765</v>
      </c>
      <c r="E6" s="4">
        <v>1.2815000000000001</v>
      </c>
      <c r="F6" s="66">
        <v>1.2695000000000001</v>
      </c>
      <c r="G6" s="50">
        <f t="shared" si="1"/>
        <v>1.2669999999999999</v>
      </c>
      <c r="H6" s="51">
        <v>1.2645</v>
      </c>
      <c r="I6" s="4">
        <v>1.2615000000000001</v>
      </c>
      <c r="J6" s="48">
        <f t="shared" ref="J6:J26" si="3">(B6="sell")*((H6-F6))*10000+(B6="buy")*((F6-H6))*10000</f>
        <v>50.000000000001151</v>
      </c>
      <c r="K6" s="49">
        <f t="shared" ref="K6:K26" si="4">(B6="sell")*(F6-(H6-F6))+(B6="buy")*((F6-H6)+F6)</f>
        <v>1.2745000000000002</v>
      </c>
      <c r="L6" s="48">
        <f t="shared" si="2"/>
        <v>-50.000000000001151</v>
      </c>
      <c r="M6" s="28"/>
      <c r="N6" s="26"/>
      <c r="O6" s="59"/>
      <c r="P6" s="64"/>
      <c r="Q6" s="86"/>
    </row>
    <row r="7" spans="1:17">
      <c r="A7" s="91">
        <v>43473</v>
      </c>
      <c r="B7" s="1" t="s">
        <v>11</v>
      </c>
      <c r="C7" s="2">
        <f t="shared" si="0"/>
        <v>1.2767499999999998</v>
      </c>
      <c r="D7" s="4">
        <v>1.2745</v>
      </c>
      <c r="E7" s="4">
        <v>1.272</v>
      </c>
      <c r="F7" s="65">
        <v>1.2789999999999999</v>
      </c>
      <c r="G7" s="36">
        <f t="shared" si="1"/>
        <v>1.2802500000000001</v>
      </c>
      <c r="H7" s="37">
        <v>1.2815000000000001</v>
      </c>
      <c r="I7" s="4">
        <v>1.2849999999999999</v>
      </c>
      <c r="J7" s="21">
        <f t="shared" si="3"/>
        <v>25.000000000001688</v>
      </c>
      <c r="K7" s="6">
        <f t="shared" si="4"/>
        <v>1.2764999999999997</v>
      </c>
      <c r="L7" s="38">
        <f t="shared" si="2"/>
        <v>-25.000000000001688</v>
      </c>
      <c r="M7" s="28"/>
      <c r="N7" s="26"/>
      <c r="O7" s="59">
        <v>0.375</v>
      </c>
      <c r="P7" s="64"/>
      <c r="Q7" s="86"/>
    </row>
    <row r="8" spans="1:17">
      <c r="A8" s="91"/>
      <c r="B8" s="41" t="s">
        <v>10</v>
      </c>
      <c r="C8" s="42">
        <f t="shared" si="0"/>
        <v>1.278</v>
      </c>
      <c r="D8" s="43">
        <v>1.2815000000000001</v>
      </c>
      <c r="E8" s="43">
        <v>1.2849999999999999</v>
      </c>
      <c r="F8" s="68">
        <v>1.2745</v>
      </c>
      <c r="G8" s="46">
        <f t="shared" si="1"/>
        <v>1.27325</v>
      </c>
      <c r="H8" s="47">
        <v>1.272</v>
      </c>
      <c r="I8" s="43"/>
      <c r="J8" s="22">
        <f t="shared" ref="J8" si="5">(B8="sell")*((H8-F8))*10000+(B8="buy")*((F8-H8))*10000</f>
        <v>24.999999999999467</v>
      </c>
      <c r="K8" s="6">
        <f t="shared" ref="K8" si="6">(B8="sell")*(F8-(H8-F8))+(B8="buy")*((F8-H8)+F8)</f>
        <v>1.2769999999999999</v>
      </c>
      <c r="L8" s="21">
        <f t="shared" ref="L8" si="7">(B8="buy")*((H8-F8))*10000+(B8="sell")*((F8-H8))*10000</f>
        <v>-24.999999999999467</v>
      </c>
      <c r="M8" s="28"/>
      <c r="N8" s="26"/>
      <c r="O8" s="59">
        <v>0.60416666666666663</v>
      </c>
      <c r="P8" s="64"/>
      <c r="Q8" s="86"/>
    </row>
    <row r="9" spans="1:17">
      <c r="A9" s="91">
        <v>43474</v>
      </c>
      <c r="B9" s="1" t="s">
        <v>11</v>
      </c>
      <c r="C9" s="2">
        <f t="shared" si="0"/>
        <v>1.2722500000000001</v>
      </c>
      <c r="D9" s="4">
        <v>1.2695000000000001</v>
      </c>
      <c r="E9" s="4">
        <v>1.2669999999999999</v>
      </c>
      <c r="F9" s="65">
        <v>1.2749999999999999</v>
      </c>
      <c r="G9" s="7">
        <f t="shared" si="1"/>
        <v>1.2769999999999999</v>
      </c>
      <c r="H9" s="8">
        <v>1.2789999999999999</v>
      </c>
      <c r="I9" s="4">
        <v>1.2815000000000001</v>
      </c>
      <c r="J9" s="22">
        <f t="shared" si="3"/>
        <v>40.000000000000036</v>
      </c>
      <c r="K9" s="6">
        <f t="shared" si="4"/>
        <v>1.2709999999999999</v>
      </c>
      <c r="L9" s="21">
        <f t="shared" si="2"/>
        <v>-40.000000000000036</v>
      </c>
      <c r="M9" s="28"/>
      <c r="N9" s="26"/>
      <c r="O9" s="59" t="s">
        <v>25</v>
      </c>
      <c r="P9" s="64"/>
      <c r="Q9" s="86"/>
    </row>
    <row r="10" spans="1:17">
      <c r="A10" s="91"/>
      <c r="B10" s="1" t="s">
        <v>10</v>
      </c>
      <c r="C10" s="2">
        <f t="shared" si="0"/>
        <v>1.2759999999999998</v>
      </c>
      <c r="D10" s="4">
        <v>1.2789999999999999</v>
      </c>
      <c r="E10" s="4">
        <v>1.2815000000000001</v>
      </c>
      <c r="F10" s="65">
        <v>1.2729999999999999</v>
      </c>
      <c r="G10" s="36">
        <f t="shared" si="1"/>
        <v>1.27125</v>
      </c>
      <c r="H10" s="37">
        <v>1.2695000000000001</v>
      </c>
      <c r="I10" s="4">
        <v>1.2669999999999999</v>
      </c>
      <c r="J10" s="21">
        <f t="shared" ref="J10" si="8">(B10="sell")*((H10-F10))*10000+(B10="buy")*((F10-H10))*10000</f>
        <v>34.999999999998366</v>
      </c>
      <c r="K10" s="6">
        <f t="shared" ref="K10" si="9">(B10="sell")*(F10-(H10-F10))+(B10="buy")*((F10-H10)+F10)</f>
        <v>1.2764999999999997</v>
      </c>
      <c r="L10" s="38">
        <f t="shared" ref="L10" si="10">(B10="buy")*((H10-F10))*10000+(B10="sell")*((F10-H10))*10000</f>
        <v>-34.999999999998366</v>
      </c>
      <c r="M10" s="28"/>
      <c r="N10" s="26"/>
      <c r="O10" s="59">
        <v>0.5</v>
      </c>
      <c r="P10" s="64"/>
      <c r="Q10" s="86"/>
    </row>
    <row r="11" spans="1:17">
      <c r="A11" s="33">
        <v>43475</v>
      </c>
      <c r="B11" s="1" t="s">
        <v>10</v>
      </c>
      <c r="C11" s="2">
        <f t="shared" si="0"/>
        <v>1.2787500000000001</v>
      </c>
      <c r="D11" s="4">
        <v>1.282</v>
      </c>
      <c r="E11" s="4">
        <v>1.2855000000000001</v>
      </c>
      <c r="F11" s="65">
        <v>1.2755000000000001</v>
      </c>
      <c r="G11" s="7">
        <f t="shared" si="1"/>
        <v>1.2742499999999999</v>
      </c>
      <c r="H11" s="8">
        <v>1.2729999999999999</v>
      </c>
      <c r="I11" s="4">
        <v>1.2705</v>
      </c>
      <c r="J11" s="22">
        <f t="shared" si="3"/>
        <v>25.000000000001688</v>
      </c>
      <c r="K11" s="6">
        <f t="shared" si="4"/>
        <v>1.2780000000000002</v>
      </c>
      <c r="L11" s="21">
        <f>(B11="buy")*((H11-F11))*10000+(B11="sell")*((F11-H11))*10000</f>
        <v>-25.000000000001688</v>
      </c>
      <c r="M11" s="28"/>
      <c r="N11" s="26"/>
      <c r="O11" s="59"/>
      <c r="P11" s="64"/>
      <c r="Q11" s="86"/>
    </row>
    <row r="12" spans="1:17">
      <c r="A12" s="33">
        <v>43476</v>
      </c>
      <c r="B12" s="1" t="s">
        <v>11</v>
      </c>
      <c r="C12" s="2">
        <f t="shared" si="0"/>
        <v>1.2755000000000001</v>
      </c>
      <c r="D12" s="4">
        <v>1.2729999999999999</v>
      </c>
      <c r="E12" s="4">
        <v>1.2705</v>
      </c>
      <c r="F12" s="80">
        <v>1.278</v>
      </c>
      <c r="G12" s="7">
        <f t="shared" si="1"/>
        <v>1.27925</v>
      </c>
      <c r="H12" s="8">
        <v>1.2805</v>
      </c>
      <c r="I12" s="4">
        <v>1.282</v>
      </c>
      <c r="J12" s="22">
        <f t="shared" si="3"/>
        <v>24.999999999999467</v>
      </c>
      <c r="K12" s="6">
        <f t="shared" si="4"/>
        <v>1.2755000000000001</v>
      </c>
      <c r="L12" s="21">
        <f t="shared" ref="L12:L26" si="11">(B12="buy")*((H12-F12))*10000+(B12="sell")*((F12-H12))*10000</f>
        <v>-24.999999999999467</v>
      </c>
      <c r="M12" s="28"/>
      <c r="N12" s="26"/>
      <c r="O12" s="59"/>
      <c r="P12" s="64"/>
      <c r="Q12" s="86"/>
    </row>
    <row r="13" spans="1:17">
      <c r="A13" s="33">
        <v>43479</v>
      </c>
      <c r="B13" s="1" t="s">
        <v>10</v>
      </c>
      <c r="C13" s="2">
        <f t="shared" si="0"/>
        <v>1.2847500000000001</v>
      </c>
      <c r="D13" s="4">
        <v>1.288</v>
      </c>
      <c r="E13" s="4">
        <v>1.2909999999999999</v>
      </c>
      <c r="F13" s="19">
        <v>1.2815000000000001</v>
      </c>
      <c r="G13" s="3">
        <f t="shared" si="1"/>
        <v>1.2797499999999999</v>
      </c>
      <c r="H13" s="4">
        <v>1.278</v>
      </c>
      <c r="I13" s="4">
        <v>1.2735000000000001</v>
      </c>
      <c r="J13" s="48">
        <f t="shared" si="3"/>
        <v>35.000000000000583</v>
      </c>
      <c r="K13" s="49">
        <f t="shared" si="4"/>
        <v>1.2850000000000001</v>
      </c>
      <c r="L13" s="48">
        <f t="shared" si="11"/>
        <v>-35.000000000000583</v>
      </c>
      <c r="M13" s="28"/>
      <c r="N13" s="26"/>
      <c r="O13" s="59"/>
      <c r="P13" s="64"/>
      <c r="Q13" s="86"/>
    </row>
    <row r="14" spans="1:17">
      <c r="A14" s="33">
        <v>43480</v>
      </c>
      <c r="B14" s="1" t="s">
        <v>10</v>
      </c>
      <c r="C14" s="2">
        <f t="shared" ref="C14" si="12">(B14="buy")*((D14-F14)/2+F14)+(B14="sell")*((F14-D14)/2+D14)</f>
        <v>1.28975</v>
      </c>
      <c r="D14" s="4">
        <v>1.2929999999999999</v>
      </c>
      <c r="E14" s="4">
        <v>1.2975000000000001</v>
      </c>
      <c r="F14" s="83">
        <v>1.2865</v>
      </c>
      <c r="G14" s="3">
        <f t="shared" ref="G14" si="13">(B14="sell")*((H14-F14)/2+F14)+(B14="buy")*((F14-H14)/2+H14)</f>
        <v>1.2857499999999999</v>
      </c>
      <c r="H14" s="4">
        <v>1.2849999999999999</v>
      </c>
      <c r="I14" s="4">
        <v>1.2815000000000001</v>
      </c>
      <c r="J14" s="22">
        <f t="shared" si="3"/>
        <v>15.000000000000568</v>
      </c>
      <c r="K14" s="6">
        <f t="shared" si="4"/>
        <v>1.288</v>
      </c>
      <c r="L14" s="21">
        <f t="shared" si="11"/>
        <v>-15.000000000000568</v>
      </c>
      <c r="M14" s="28"/>
      <c r="N14" s="26"/>
      <c r="O14" s="59"/>
      <c r="P14" s="64"/>
      <c r="Q14" s="86">
        <f>J14*B27*B28</f>
        <v>130.50000000000495</v>
      </c>
    </row>
    <row r="15" spans="1:17">
      <c r="A15" s="33">
        <v>43481</v>
      </c>
      <c r="B15" s="1"/>
      <c r="C15" s="2"/>
      <c r="D15" s="4"/>
      <c r="E15" s="4"/>
      <c r="F15" s="69"/>
      <c r="G15" s="3"/>
      <c r="H15" s="4"/>
      <c r="I15" s="4"/>
      <c r="J15" s="21">
        <f t="shared" si="3"/>
        <v>0</v>
      </c>
      <c r="K15" s="6">
        <f t="shared" si="4"/>
        <v>0</v>
      </c>
      <c r="L15" s="21">
        <f t="shared" si="11"/>
        <v>0</v>
      </c>
      <c r="M15" s="28"/>
      <c r="N15" s="26"/>
      <c r="O15" s="59"/>
      <c r="P15" s="64"/>
      <c r="Q15" s="86"/>
    </row>
    <row r="16" spans="1:17">
      <c r="A16" s="33">
        <v>43482</v>
      </c>
      <c r="B16" s="1"/>
      <c r="C16" s="2"/>
      <c r="D16" s="4"/>
      <c r="E16" s="4"/>
      <c r="F16" s="69"/>
      <c r="G16" s="3"/>
      <c r="H16" s="4"/>
      <c r="I16" s="4"/>
      <c r="J16" s="21">
        <f t="shared" si="3"/>
        <v>0</v>
      </c>
      <c r="K16" s="6">
        <f t="shared" si="4"/>
        <v>0</v>
      </c>
      <c r="L16" s="21">
        <f t="shared" si="11"/>
        <v>0</v>
      </c>
      <c r="M16" s="28"/>
      <c r="N16" s="26"/>
      <c r="O16" s="59"/>
      <c r="P16" s="64"/>
      <c r="Q16" s="86"/>
    </row>
    <row r="17" spans="1:17">
      <c r="A17" s="33">
        <v>43483</v>
      </c>
      <c r="B17" s="1"/>
      <c r="C17" s="2"/>
      <c r="D17" s="4"/>
      <c r="E17" s="4"/>
      <c r="F17" s="69"/>
      <c r="G17" s="3"/>
      <c r="H17" s="4"/>
      <c r="I17" s="4"/>
      <c r="J17" s="21">
        <f t="shared" si="3"/>
        <v>0</v>
      </c>
      <c r="K17" s="6">
        <f t="shared" si="4"/>
        <v>0</v>
      </c>
      <c r="L17" s="21">
        <f t="shared" si="11"/>
        <v>0</v>
      </c>
      <c r="M17" s="28"/>
      <c r="N17" s="26"/>
      <c r="O17" s="59"/>
      <c r="P17" s="64"/>
      <c r="Q17" s="86"/>
    </row>
    <row r="18" spans="1:17">
      <c r="A18" s="33">
        <v>43486</v>
      </c>
      <c r="B18" s="1"/>
      <c r="C18" s="2"/>
      <c r="D18" s="4"/>
      <c r="E18" s="4"/>
      <c r="F18" s="69"/>
      <c r="G18" s="3"/>
      <c r="H18" s="4"/>
      <c r="I18" s="4"/>
      <c r="J18" s="21">
        <f t="shared" ref="J18" si="14">(B18="sell")*((H18-F18))*10000+(B18="buy")*((F18-H18))*10000</f>
        <v>0</v>
      </c>
      <c r="K18" s="6">
        <f t="shared" ref="K18" si="15">(B18="sell")*(F18-(H18-F18))+(B18="buy")*((F18-H18)+F18)</f>
        <v>0</v>
      </c>
      <c r="L18" s="21">
        <f t="shared" ref="L18" si="16">(B18="buy")*((H18-F18))*10000+(B18="sell")*((F18-H18))*10000</f>
        <v>0</v>
      </c>
      <c r="M18" s="28"/>
      <c r="N18" s="26"/>
      <c r="O18" s="59"/>
      <c r="P18" s="64"/>
      <c r="Q18" s="86"/>
    </row>
    <row r="19" spans="1:17">
      <c r="A19" s="33">
        <v>43487</v>
      </c>
      <c r="B19" s="1"/>
      <c r="C19" s="2"/>
      <c r="D19" s="4"/>
      <c r="E19" s="4"/>
      <c r="F19" s="69"/>
      <c r="G19" s="3"/>
      <c r="H19" s="4"/>
      <c r="I19" s="4"/>
      <c r="J19" s="21">
        <f t="shared" si="3"/>
        <v>0</v>
      </c>
      <c r="K19" s="6">
        <f t="shared" si="4"/>
        <v>0</v>
      </c>
      <c r="L19" s="21">
        <f t="shared" si="11"/>
        <v>0</v>
      </c>
      <c r="M19" s="28"/>
      <c r="N19" s="26"/>
      <c r="O19" s="59"/>
      <c r="P19" s="64"/>
      <c r="Q19" s="86"/>
    </row>
    <row r="20" spans="1:17">
      <c r="A20" s="33">
        <v>43488</v>
      </c>
      <c r="B20" s="1"/>
      <c r="C20" s="2"/>
      <c r="D20" s="4"/>
      <c r="E20" s="4"/>
      <c r="F20" s="69"/>
      <c r="G20" s="3"/>
      <c r="H20" s="4"/>
      <c r="I20" s="4"/>
      <c r="J20" s="21">
        <f t="shared" si="3"/>
        <v>0</v>
      </c>
      <c r="K20" s="6">
        <f t="shared" si="4"/>
        <v>0</v>
      </c>
      <c r="L20" s="21">
        <f t="shared" si="11"/>
        <v>0</v>
      </c>
      <c r="M20" s="28"/>
      <c r="N20" s="26"/>
      <c r="O20" s="59"/>
      <c r="P20" s="64"/>
      <c r="Q20" s="86"/>
    </row>
    <row r="21" spans="1:17">
      <c r="A21" s="33">
        <v>43489</v>
      </c>
      <c r="B21" s="1"/>
      <c r="C21" s="2"/>
      <c r="D21" s="4"/>
      <c r="E21" s="4"/>
      <c r="F21" s="69"/>
      <c r="G21" s="3"/>
      <c r="H21" s="4"/>
      <c r="I21" s="4"/>
      <c r="J21" s="21">
        <f t="shared" si="3"/>
        <v>0</v>
      </c>
      <c r="K21" s="6">
        <f t="shared" si="4"/>
        <v>0</v>
      </c>
      <c r="L21" s="21">
        <f t="shared" si="11"/>
        <v>0</v>
      </c>
      <c r="M21" s="34"/>
      <c r="N21" s="26"/>
      <c r="O21" s="59"/>
      <c r="P21" s="64"/>
      <c r="Q21" s="86"/>
    </row>
    <row r="22" spans="1:17">
      <c r="A22" s="33">
        <v>43490</v>
      </c>
      <c r="B22" s="18"/>
      <c r="C22" s="18"/>
      <c r="D22" s="18"/>
      <c r="E22" s="18"/>
      <c r="F22" s="70"/>
      <c r="G22" s="21"/>
      <c r="H22" s="18"/>
      <c r="I22" s="23"/>
      <c r="J22" s="21">
        <f t="shared" si="3"/>
        <v>0</v>
      </c>
      <c r="K22" s="6">
        <f t="shared" si="4"/>
        <v>0</v>
      </c>
      <c r="L22" s="21">
        <f t="shared" si="11"/>
        <v>0</v>
      </c>
      <c r="M22" s="34"/>
      <c r="N22" s="26"/>
      <c r="O22" s="59"/>
      <c r="P22" s="64"/>
      <c r="Q22" s="86"/>
    </row>
    <row r="23" spans="1:17">
      <c r="A23" s="33">
        <v>43493</v>
      </c>
      <c r="B23" s="18"/>
      <c r="C23" s="18"/>
      <c r="D23" s="18"/>
      <c r="E23" s="18"/>
      <c r="F23" s="70"/>
      <c r="G23" s="21"/>
      <c r="H23" s="18"/>
      <c r="I23" s="23"/>
      <c r="J23" s="21">
        <f t="shared" si="3"/>
        <v>0</v>
      </c>
      <c r="K23" s="6">
        <f t="shared" si="4"/>
        <v>0</v>
      </c>
      <c r="L23" s="21">
        <f t="shared" si="11"/>
        <v>0</v>
      </c>
      <c r="M23" s="34"/>
      <c r="N23" s="26"/>
      <c r="O23" s="59"/>
      <c r="P23" s="64"/>
      <c r="Q23" s="86"/>
    </row>
    <row r="24" spans="1:17">
      <c r="A24" s="33">
        <v>43494</v>
      </c>
      <c r="B24" s="18"/>
      <c r="C24" s="18"/>
      <c r="D24" s="18"/>
      <c r="E24" s="18"/>
      <c r="F24" s="70"/>
      <c r="G24" s="21"/>
      <c r="H24" s="18"/>
      <c r="I24" s="23"/>
      <c r="J24" s="21">
        <f t="shared" si="3"/>
        <v>0</v>
      </c>
      <c r="K24" s="6">
        <f t="shared" si="4"/>
        <v>0</v>
      </c>
      <c r="L24" s="21">
        <f t="shared" si="11"/>
        <v>0</v>
      </c>
      <c r="M24" s="34"/>
      <c r="N24" s="26"/>
      <c r="O24" s="59"/>
      <c r="P24" s="64"/>
      <c r="Q24" s="86"/>
    </row>
    <row r="25" spans="1:17">
      <c r="A25" s="33">
        <v>43495</v>
      </c>
      <c r="B25" s="4"/>
      <c r="C25" s="17"/>
      <c r="D25" s="3"/>
      <c r="E25" s="4"/>
      <c r="F25" s="69"/>
      <c r="G25" s="21"/>
      <c r="H25" s="6"/>
      <c r="I25" s="21"/>
      <c r="J25" s="21">
        <f t="shared" si="3"/>
        <v>0</v>
      </c>
      <c r="K25" s="6">
        <f t="shared" si="4"/>
        <v>0</v>
      </c>
      <c r="L25" s="21">
        <f t="shared" si="11"/>
        <v>0</v>
      </c>
      <c r="M25" s="34"/>
      <c r="N25" s="26"/>
      <c r="O25" s="59"/>
      <c r="P25" s="64"/>
      <c r="Q25" s="86"/>
    </row>
    <row r="26" spans="1:17">
      <c r="A26" s="33">
        <v>43496</v>
      </c>
      <c r="B26" s="4"/>
      <c r="C26" s="17"/>
      <c r="D26" s="3"/>
      <c r="E26" s="4"/>
      <c r="F26" s="69"/>
      <c r="G26" s="21"/>
      <c r="H26" s="6"/>
      <c r="I26" s="21"/>
      <c r="J26" s="21">
        <f t="shared" si="3"/>
        <v>0</v>
      </c>
      <c r="K26" s="6">
        <f t="shared" si="4"/>
        <v>0</v>
      </c>
      <c r="L26" s="21">
        <f t="shared" si="11"/>
        <v>0</v>
      </c>
      <c r="M26" s="64"/>
      <c r="N26" s="26"/>
      <c r="O26" s="59"/>
      <c r="P26" s="64"/>
      <c r="Q26" s="86"/>
    </row>
    <row r="27" spans="1:17">
      <c r="A27" s="84" t="s">
        <v>29</v>
      </c>
      <c r="B27" s="87">
        <v>8.6999999999999993</v>
      </c>
      <c r="C27" s="101"/>
      <c r="D27" s="102"/>
      <c r="E27" s="102"/>
      <c r="F27" s="102"/>
      <c r="G27" s="103"/>
      <c r="H27" s="97" t="s">
        <v>12</v>
      </c>
      <c r="I27" s="98"/>
      <c r="J27" s="30">
        <f>J3+J4+J8+J9+J11+J12</f>
        <v>175.00000000000068</v>
      </c>
      <c r="K27" s="64"/>
      <c r="L27" s="31">
        <f>L7+L10</f>
        <v>-60.000000000000057</v>
      </c>
      <c r="M27" s="64"/>
      <c r="N27" s="27"/>
      <c r="O27" s="61"/>
      <c r="P27" s="64"/>
      <c r="Q27" s="86"/>
    </row>
    <row r="28" spans="1:17" ht="15.75">
      <c r="A28" s="84" t="s">
        <v>7</v>
      </c>
      <c r="B28" s="87">
        <v>1</v>
      </c>
      <c r="C28" s="104"/>
      <c r="D28" s="105"/>
      <c r="E28" s="105"/>
      <c r="F28" s="105"/>
      <c r="G28" s="106"/>
      <c r="H28" s="99"/>
      <c r="I28" s="100"/>
      <c r="J28" s="96">
        <f>J27+L27</f>
        <v>115.00000000000063</v>
      </c>
      <c r="K28" s="96"/>
      <c r="L28" s="96"/>
      <c r="M28" s="64"/>
      <c r="N28" s="27"/>
      <c r="O28" s="61"/>
      <c r="P28" s="64"/>
      <c r="Q28" s="86"/>
    </row>
    <row r="31" spans="1:17" ht="18.75">
      <c r="A31" s="95" t="s">
        <v>8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</row>
    <row r="32" spans="1:17" ht="15.75">
      <c r="A32" s="20" t="s">
        <v>0</v>
      </c>
      <c r="B32" s="9" t="s">
        <v>2</v>
      </c>
      <c r="C32" s="10" t="s">
        <v>3</v>
      </c>
      <c r="D32" s="11" t="s">
        <v>4</v>
      </c>
      <c r="E32" s="11" t="s">
        <v>5</v>
      </c>
      <c r="F32" s="74" t="s">
        <v>3</v>
      </c>
      <c r="G32" s="14"/>
      <c r="H32" s="13" t="s">
        <v>1</v>
      </c>
      <c r="I32" s="13" t="s">
        <v>6</v>
      </c>
      <c r="J32" s="75" t="s">
        <v>30</v>
      </c>
      <c r="K32" s="12" t="s">
        <v>13</v>
      </c>
      <c r="L32" s="76" t="s">
        <v>31</v>
      </c>
      <c r="M32" s="79" t="s">
        <v>17</v>
      </c>
      <c r="N32" s="77" t="s">
        <v>22</v>
      </c>
      <c r="O32" s="78" t="s">
        <v>26</v>
      </c>
      <c r="P32" s="73" t="s">
        <v>27</v>
      </c>
      <c r="Q32" s="85" t="s">
        <v>28</v>
      </c>
    </row>
    <row r="33" spans="1:17">
      <c r="A33" s="33">
        <v>43467</v>
      </c>
      <c r="B33" s="56" t="s">
        <v>10</v>
      </c>
      <c r="C33" s="2">
        <f t="shared" ref="C33:C43" si="17">(B33="buy")*((D33-F33)/2+F33)+(B33="sell")*((F33-D33)/2+D33)</f>
        <v>1.1477499999999998</v>
      </c>
      <c r="D33" s="4">
        <v>1.1499999999999999</v>
      </c>
      <c r="E33" s="4">
        <v>1.1525000000000001</v>
      </c>
      <c r="F33" s="65">
        <v>1.1455</v>
      </c>
      <c r="G33" s="7">
        <f t="shared" ref="G33:G43" si="18">(B33="sell")*((H33-F33)/2+F33)+(B33="buy")*((F33-H33)/2+H33)</f>
        <v>1.1447499999999999</v>
      </c>
      <c r="H33" s="8">
        <v>1.1439999999999999</v>
      </c>
      <c r="I33" s="4">
        <v>1.1425000000000001</v>
      </c>
      <c r="J33" s="22">
        <f t="shared" ref="J33:J55" si="19">(B33="sell")*((H33-F33))*10000+(B33="buy")*((F33-H33))*10000</f>
        <v>15.000000000000568</v>
      </c>
      <c r="K33" s="6">
        <f t="shared" ref="K33:K55" si="20">(B33="sell")*((H33-F33)-F33)+(B33="buy")*((F33-H33)+F33)</f>
        <v>1.147</v>
      </c>
      <c r="L33" s="21">
        <f t="shared" ref="L33:L55" si="21">(B33="buy")*((H33-F33))*10000+(B33="sell")*((F33-H33))*10000</f>
        <v>-15.000000000000568</v>
      </c>
      <c r="M33" s="35"/>
      <c r="N33" s="26"/>
      <c r="O33" s="59"/>
      <c r="P33" s="82"/>
      <c r="Q33" s="86">
        <f>B58*B57*J33</f>
        <v>0</v>
      </c>
    </row>
    <row r="34" spans="1:17">
      <c r="A34" s="33">
        <v>43468</v>
      </c>
      <c r="B34" s="56" t="s">
        <v>10</v>
      </c>
      <c r="C34" s="2">
        <f t="shared" si="17"/>
        <v>1.1367499999999999</v>
      </c>
      <c r="D34" s="4">
        <v>1.1399999999999999</v>
      </c>
      <c r="E34" s="4">
        <v>1.1435</v>
      </c>
      <c r="F34" s="66">
        <v>1.1335</v>
      </c>
      <c r="G34" s="50">
        <f t="shared" si="18"/>
        <v>1.13225</v>
      </c>
      <c r="H34" s="51">
        <v>1.131</v>
      </c>
      <c r="I34" s="4">
        <v>1.127</v>
      </c>
      <c r="J34" s="48">
        <f t="shared" si="19"/>
        <v>24.999999999999467</v>
      </c>
      <c r="K34" s="49">
        <f t="shared" si="20"/>
        <v>1.1359999999999999</v>
      </c>
      <c r="L34" s="48">
        <f t="shared" si="21"/>
        <v>-24.999999999999467</v>
      </c>
      <c r="M34" s="28"/>
      <c r="N34" s="26"/>
      <c r="O34" s="60"/>
      <c r="P34" s="82"/>
      <c r="Q34" s="86"/>
    </row>
    <row r="35" spans="1:17">
      <c r="A35" s="33">
        <v>43469</v>
      </c>
      <c r="B35" s="56" t="s">
        <v>11</v>
      </c>
      <c r="C35" s="2">
        <f t="shared" si="17"/>
        <v>1.1392500000000001</v>
      </c>
      <c r="D35" s="4">
        <v>1.1365000000000001</v>
      </c>
      <c r="E35" s="4">
        <v>1.1335</v>
      </c>
      <c r="F35" s="67">
        <v>1.1419999999999999</v>
      </c>
      <c r="G35" s="52">
        <f t="shared" si="18"/>
        <v>1.1437499999999998</v>
      </c>
      <c r="H35" s="53">
        <v>1.1455</v>
      </c>
      <c r="I35" s="4">
        <v>1.147</v>
      </c>
      <c r="J35" s="21">
        <f t="shared" si="19"/>
        <v>35.000000000000583</v>
      </c>
      <c r="K35" s="6">
        <f t="shared" si="20"/>
        <v>-1.1384999999999998</v>
      </c>
      <c r="L35" s="21">
        <f t="shared" si="21"/>
        <v>-35.000000000000583</v>
      </c>
      <c r="M35" s="28"/>
      <c r="N35" s="54" t="s">
        <v>24</v>
      </c>
      <c r="O35" s="60"/>
      <c r="P35" s="82"/>
      <c r="Q35" s="86"/>
    </row>
    <row r="36" spans="1:17">
      <c r="A36" s="33">
        <v>43472</v>
      </c>
      <c r="B36" s="56" t="s">
        <v>10</v>
      </c>
      <c r="C36" s="2">
        <f t="shared" si="17"/>
        <v>1.14225</v>
      </c>
      <c r="D36" s="4">
        <v>1.1455</v>
      </c>
      <c r="E36" s="4">
        <v>1.1495</v>
      </c>
      <c r="F36" s="66">
        <v>1.139</v>
      </c>
      <c r="G36" s="50">
        <f t="shared" si="18"/>
        <v>1.1375</v>
      </c>
      <c r="H36" s="51">
        <v>1.1359999999999999</v>
      </c>
      <c r="I36" s="4">
        <v>1.1345000000000001</v>
      </c>
      <c r="J36" s="48">
        <f t="shared" si="19"/>
        <v>30.000000000001137</v>
      </c>
      <c r="K36" s="49">
        <f t="shared" si="20"/>
        <v>1.1420000000000001</v>
      </c>
      <c r="L36" s="48">
        <f t="shared" si="21"/>
        <v>-30.000000000001137</v>
      </c>
      <c r="M36" s="28"/>
      <c r="N36" s="26"/>
      <c r="O36" s="60"/>
      <c r="P36" s="82"/>
      <c r="Q36" s="86"/>
    </row>
    <row r="37" spans="1:17">
      <c r="A37" s="91">
        <v>43473</v>
      </c>
      <c r="B37" s="56" t="s">
        <v>11</v>
      </c>
      <c r="C37" s="2">
        <f t="shared" si="17"/>
        <v>1.14375</v>
      </c>
      <c r="D37" s="4">
        <v>1.141</v>
      </c>
      <c r="E37" s="4">
        <v>1.1385000000000001</v>
      </c>
      <c r="F37" s="65">
        <v>1.1465000000000001</v>
      </c>
      <c r="G37" s="36">
        <f t="shared" si="18"/>
        <v>1.1472500000000001</v>
      </c>
      <c r="H37" s="37">
        <v>1.1479999999999999</v>
      </c>
      <c r="I37" s="4">
        <v>1.1499999999999999</v>
      </c>
      <c r="J37" s="21">
        <f t="shared" si="19"/>
        <v>14.999999999998348</v>
      </c>
      <c r="K37" s="6">
        <f t="shared" si="20"/>
        <v>-1.1450000000000002</v>
      </c>
      <c r="L37" s="38">
        <f t="shared" si="21"/>
        <v>-14.999999999998348</v>
      </c>
      <c r="M37" s="28"/>
      <c r="N37" s="26"/>
      <c r="O37" s="60">
        <v>0.5625</v>
      </c>
      <c r="P37" s="82"/>
      <c r="Q37" s="86"/>
    </row>
    <row r="38" spans="1:17">
      <c r="A38" s="91"/>
      <c r="B38" s="57" t="s">
        <v>10</v>
      </c>
      <c r="C38" s="42">
        <f t="shared" si="17"/>
        <v>1.1455</v>
      </c>
      <c r="D38" s="43">
        <v>1.1479999999999999</v>
      </c>
      <c r="E38" s="43">
        <v>1.1499999999999999</v>
      </c>
      <c r="F38" s="68">
        <v>1.143</v>
      </c>
      <c r="G38" s="44">
        <f t="shared" si="18"/>
        <v>1.1419999999999999</v>
      </c>
      <c r="H38" s="45">
        <v>1.141</v>
      </c>
      <c r="I38" s="43">
        <v>1.1385000000000001</v>
      </c>
      <c r="J38" s="21">
        <f t="shared" si="19"/>
        <v>20.000000000000018</v>
      </c>
      <c r="K38" s="6">
        <f t="shared" si="20"/>
        <v>1.145</v>
      </c>
      <c r="L38" s="38">
        <f t="shared" si="21"/>
        <v>-20.000000000000018</v>
      </c>
      <c r="M38" s="28"/>
      <c r="N38" s="26"/>
      <c r="O38" s="60">
        <v>0.64583333333333337</v>
      </c>
      <c r="P38" s="82"/>
      <c r="Q38" s="86"/>
    </row>
    <row r="39" spans="1:17">
      <c r="A39" s="33">
        <v>43474</v>
      </c>
      <c r="B39" s="1" t="s">
        <v>10</v>
      </c>
      <c r="C39" s="2">
        <f t="shared" si="17"/>
        <v>1.1459999999999999</v>
      </c>
      <c r="D39" s="4">
        <v>1.1485000000000001</v>
      </c>
      <c r="E39" s="4">
        <v>1.1499999999999999</v>
      </c>
      <c r="F39" s="66">
        <v>1.1435</v>
      </c>
      <c r="G39" s="50">
        <f t="shared" si="18"/>
        <v>1.1427499999999999</v>
      </c>
      <c r="H39" s="51">
        <v>1.1419999999999999</v>
      </c>
      <c r="I39" s="4">
        <v>1.1399999999999999</v>
      </c>
      <c r="J39" s="48">
        <f t="shared" si="19"/>
        <v>15.000000000000568</v>
      </c>
      <c r="K39" s="49">
        <f t="shared" si="20"/>
        <v>1.145</v>
      </c>
      <c r="L39" s="48">
        <f t="shared" si="21"/>
        <v>-15.000000000000568</v>
      </c>
      <c r="M39" s="28"/>
      <c r="N39" s="26"/>
      <c r="O39" s="60"/>
      <c r="P39" s="82"/>
      <c r="Q39" s="86"/>
    </row>
    <row r="40" spans="1:17">
      <c r="A40" s="33">
        <v>43475</v>
      </c>
      <c r="B40" s="1" t="s">
        <v>10</v>
      </c>
      <c r="C40" s="2">
        <f t="shared" si="17"/>
        <v>1.15625</v>
      </c>
      <c r="D40" s="4">
        <v>1.1595</v>
      </c>
      <c r="E40" s="4">
        <v>1.1619999999999999</v>
      </c>
      <c r="F40" s="65">
        <v>1.153</v>
      </c>
      <c r="G40" s="7">
        <f t="shared" si="18"/>
        <v>1.1517500000000001</v>
      </c>
      <c r="H40" s="8">
        <v>1.1505000000000001</v>
      </c>
      <c r="I40" s="4">
        <v>1.1485000000000001</v>
      </c>
      <c r="J40" s="22">
        <f t="shared" si="19"/>
        <v>24.999999999999467</v>
      </c>
      <c r="K40" s="6">
        <f t="shared" si="20"/>
        <v>1.1555</v>
      </c>
      <c r="L40" s="21">
        <f t="shared" si="21"/>
        <v>-24.999999999999467</v>
      </c>
      <c r="M40" s="28"/>
      <c r="N40" s="26"/>
      <c r="O40" s="60"/>
      <c r="P40" s="82"/>
      <c r="Q40" s="86"/>
    </row>
    <row r="41" spans="1:17">
      <c r="A41" s="33">
        <v>43476</v>
      </c>
      <c r="B41" s="1" t="s">
        <v>11</v>
      </c>
      <c r="C41" s="2">
        <f t="shared" si="17"/>
        <v>1.1519999999999999</v>
      </c>
      <c r="D41" s="4">
        <v>1.1499999999999999</v>
      </c>
      <c r="E41" s="4">
        <v>1.1479999999999999</v>
      </c>
      <c r="F41" s="80">
        <v>1.1539999999999999</v>
      </c>
      <c r="G41" s="36">
        <f t="shared" si="18"/>
        <v>1.1555</v>
      </c>
      <c r="H41" s="37">
        <v>1.157</v>
      </c>
      <c r="I41" s="4">
        <v>1.1595</v>
      </c>
      <c r="J41" s="21">
        <f t="shared" si="19"/>
        <v>30.000000000001137</v>
      </c>
      <c r="K41" s="6">
        <f t="shared" si="20"/>
        <v>-1.1509999999999998</v>
      </c>
      <c r="L41" s="38">
        <f t="shared" si="21"/>
        <v>-30.000000000001137</v>
      </c>
      <c r="M41" s="28"/>
      <c r="N41" s="26"/>
      <c r="O41" s="59"/>
      <c r="P41" s="82"/>
      <c r="Q41" s="86"/>
    </row>
    <row r="42" spans="1:17">
      <c r="A42" s="33">
        <v>43479</v>
      </c>
      <c r="B42" s="1" t="s">
        <v>11</v>
      </c>
      <c r="C42" s="2">
        <f t="shared" si="17"/>
        <v>1.1472500000000001</v>
      </c>
      <c r="D42" s="4">
        <v>1.1455</v>
      </c>
      <c r="E42" s="4">
        <v>1.1435</v>
      </c>
      <c r="F42" s="19">
        <v>1.149</v>
      </c>
      <c r="G42" s="3">
        <f t="shared" si="18"/>
        <v>1.15025</v>
      </c>
      <c r="H42" s="4">
        <v>1.1515</v>
      </c>
      <c r="I42" s="4">
        <v>1.1539999999999999</v>
      </c>
      <c r="J42" s="48">
        <f t="shared" si="19"/>
        <v>24.999999999999467</v>
      </c>
      <c r="K42" s="49">
        <f t="shared" si="20"/>
        <v>-1.1465000000000001</v>
      </c>
      <c r="L42" s="48">
        <f t="shared" si="21"/>
        <v>-24.999999999999467</v>
      </c>
      <c r="M42" s="28"/>
      <c r="N42" s="26"/>
      <c r="O42" s="59"/>
      <c r="P42" s="82"/>
      <c r="Q42" s="86"/>
    </row>
    <row r="43" spans="1:17">
      <c r="A43" s="33">
        <v>43480</v>
      </c>
      <c r="B43" s="1" t="s">
        <v>10</v>
      </c>
      <c r="C43" s="2">
        <f t="shared" si="17"/>
        <v>1.1480000000000001</v>
      </c>
      <c r="D43" s="4">
        <v>1.1495</v>
      </c>
      <c r="E43" s="4">
        <v>1.1515</v>
      </c>
      <c r="F43" s="83">
        <v>1.1465000000000001</v>
      </c>
      <c r="G43" s="7">
        <f t="shared" si="18"/>
        <v>1.14575</v>
      </c>
      <c r="H43" s="8">
        <v>1.145</v>
      </c>
      <c r="I43" s="4"/>
      <c r="J43" s="22">
        <f t="shared" si="19"/>
        <v>15.000000000000568</v>
      </c>
      <c r="K43" s="6">
        <f t="shared" si="20"/>
        <v>1.1480000000000001</v>
      </c>
      <c r="L43" s="21">
        <f t="shared" si="21"/>
        <v>-15.000000000000568</v>
      </c>
      <c r="M43" s="28"/>
      <c r="N43" s="26"/>
      <c r="O43" s="59"/>
      <c r="P43" s="82"/>
      <c r="Q43" s="86"/>
    </row>
    <row r="44" spans="1:17">
      <c r="A44" s="33">
        <v>43481</v>
      </c>
      <c r="B44" s="1"/>
      <c r="C44" s="2"/>
      <c r="D44" s="4"/>
      <c r="E44" s="4"/>
      <c r="F44" s="69"/>
      <c r="G44" s="3"/>
      <c r="H44" s="4"/>
      <c r="I44" s="4"/>
      <c r="J44" s="21">
        <f t="shared" si="19"/>
        <v>0</v>
      </c>
      <c r="K44" s="6">
        <f t="shared" si="20"/>
        <v>0</v>
      </c>
      <c r="L44" s="21">
        <f t="shared" si="21"/>
        <v>0</v>
      </c>
      <c r="M44" s="28"/>
      <c r="N44" s="26"/>
      <c r="O44" s="59"/>
      <c r="P44" s="82"/>
      <c r="Q44" s="86">
        <f>J44*B57*B58</f>
        <v>0</v>
      </c>
    </row>
    <row r="45" spans="1:17">
      <c r="A45" s="33">
        <v>43482</v>
      </c>
      <c r="B45" s="1"/>
      <c r="C45" s="2"/>
      <c r="D45" s="4"/>
      <c r="E45" s="4"/>
      <c r="F45" s="69"/>
      <c r="G45" s="3"/>
      <c r="H45" s="4"/>
      <c r="I45" s="4"/>
      <c r="J45" s="21">
        <f t="shared" si="19"/>
        <v>0</v>
      </c>
      <c r="K45" s="6">
        <f t="shared" si="20"/>
        <v>0</v>
      </c>
      <c r="L45" s="21">
        <f t="shared" si="21"/>
        <v>0</v>
      </c>
      <c r="M45" s="28"/>
      <c r="N45" s="26"/>
      <c r="O45" s="59"/>
      <c r="P45" s="82"/>
      <c r="Q45" s="86"/>
    </row>
    <row r="46" spans="1:17">
      <c r="A46" s="33">
        <v>43483</v>
      </c>
      <c r="B46" s="1"/>
      <c r="C46" s="2"/>
      <c r="D46" s="4"/>
      <c r="E46" s="4"/>
      <c r="F46" s="69"/>
      <c r="G46" s="3"/>
      <c r="H46" s="4"/>
      <c r="I46" s="4"/>
      <c r="J46" s="21">
        <f t="shared" si="19"/>
        <v>0</v>
      </c>
      <c r="K46" s="6">
        <f t="shared" si="20"/>
        <v>0</v>
      </c>
      <c r="L46" s="21">
        <f t="shared" si="21"/>
        <v>0</v>
      </c>
      <c r="M46" s="28"/>
      <c r="N46" s="26"/>
      <c r="O46" s="59"/>
      <c r="P46" s="82"/>
      <c r="Q46" s="86"/>
    </row>
    <row r="47" spans="1:17">
      <c r="A47" s="33">
        <v>43486</v>
      </c>
      <c r="B47" s="1"/>
      <c r="C47" s="2"/>
      <c r="D47" s="4"/>
      <c r="E47" s="4"/>
      <c r="F47" s="69"/>
      <c r="G47" s="3"/>
      <c r="H47" s="4"/>
      <c r="I47" s="4"/>
      <c r="J47" s="21">
        <f t="shared" si="19"/>
        <v>0</v>
      </c>
      <c r="K47" s="6">
        <f t="shared" si="20"/>
        <v>0</v>
      </c>
      <c r="L47" s="21">
        <f t="shared" si="21"/>
        <v>0</v>
      </c>
      <c r="M47" s="28"/>
      <c r="N47" s="26"/>
      <c r="O47" s="59"/>
      <c r="P47" s="82"/>
      <c r="Q47" s="86"/>
    </row>
    <row r="48" spans="1:17">
      <c r="A48" s="33">
        <v>43487</v>
      </c>
      <c r="B48" s="1"/>
      <c r="C48" s="2"/>
      <c r="D48" s="4"/>
      <c r="E48" s="4"/>
      <c r="F48" s="69"/>
      <c r="G48" s="3"/>
      <c r="H48" s="4"/>
      <c r="I48" s="4"/>
      <c r="J48" s="21">
        <f t="shared" si="19"/>
        <v>0</v>
      </c>
      <c r="K48" s="6">
        <f t="shared" si="20"/>
        <v>0</v>
      </c>
      <c r="L48" s="21">
        <f t="shared" si="21"/>
        <v>0</v>
      </c>
      <c r="M48" s="34"/>
      <c r="N48" s="26"/>
      <c r="O48" s="59"/>
      <c r="P48" s="82"/>
      <c r="Q48" s="86"/>
    </row>
    <row r="49" spans="1:17">
      <c r="A49" s="33">
        <v>43488</v>
      </c>
      <c r="B49" s="18"/>
      <c r="C49" s="18"/>
      <c r="D49" s="18"/>
      <c r="E49" s="18"/>
      <c r="F49" s="70"/>
      <c r="G49" s="21"/>
      <c r="H49" s="18"/>
      <c r="I49" s="23"/>
      <c r="J49" s="21">
        <f t="shared" si="19"/>
        <v>0</v>
      </c>
      <c r="K49" s="6">
        <f t="shared" si="20"/>
        <v>0</v>
      </c>
      <c r="L49" s="21">
        <f t="shared" si="21"/>
        <v>0</v>
      </c>
      <c r="M49" s="34"/>
      <c r="N49" s="26"/>
      <c r="O49" s="59"/>
      <c r="P49" s="82"/>
      <c r="Q49" s="86"/>
    </row>
    <row r="50" spans="1:17">
      <c r="A50" s="33">
        <v>43489</v>
      </c>
      <c r="B50" s="18"/>
      <c r="C50" s="18"/>
      <c r="D50" s="18"/>
      <c r="E50" s="18"/>
      <c r="F50" s="70"/>
      <c r="G50" s="21"/>
      <c r="H50" s="18"/>
      <c r="I50" s="23"/>
      <c r="J50" s="21">
        <f t="shared" si="19"/>
        <v>0</v>
      </c>
      <c r="K50" s="6">
        <f t="shared" si="20"/>
        <v>0</v>
      </c>
      <c r="L50" s="21">
        <f t="shared" si="21"/>
        <v>0</v>
      </c>
      <c r="M50" s="34"/>
      <c r="N50" s="26"/>
      <c r="O50" s="59"/>
      <c r="P50" s="82"/>
      <c r="Q50" s="86"/>
    </row>
    <row r="51" spans="1:17">
      <c r="A51" s="33">
        <v>43490</v>
      </c>
      <c r="B51" s="18"/>
      <c r="C51" s="18"/>
      <c r="D51" s="18"/>
      <c r="E51" s="18"/>
      <c r="F51" s="70"/>
      <c r="G51" s="21"/>
      <c r="H51" s="18"/>
      <c r="I51" s="23"/>
      <c r="J51" s="21">
        <f t="shared" si="19"/>
        <v>0</v>
      </c>
      <c r="K51" s="6">
        <f t="shared" si="20"/>
        <v>0</v>
      </c>
      <c r="L51" s="21">
        <f t="shared" si="21"/>
        <v>0</v>
      </c>
      <c r="M51" s="34"/>
      <c r="N51" s="26"/>
      <c r="O51" s="59"/>
      <c r="P51" s="82"/>
      <c r="Q51" s="86"/>
    </row>
    <row r="52" spans="1:17">
      <c r="A52" s="33">
        <v>43493</v>
      </c>
      <c r="B52" s="4"/>
      <c r="C52" s="17"/>
      <c r="D52" s="3"/>
      <c r="E52" s="4"/>
      <c r="F52" s="69"/>
      <c r="G52" s="21"/>
      <c r="H52" s="6"/>
      <c r="I52" s="21"/>
      <c r="J52" s="21">
        <f t="shared" si="19"/>
        <v>0</v>
      </c>
      <c r="K52" s="6">
        <f t="shared" si="20"/>
        <v>0</v>
      </c>
      <c r="L52" s="21">
        <f t="shared" si="21"/>
        <v>0</v>
      </c>
      <c r="M52" s="34"/>
      <c r="N52" s="26"/>
      <c r="O52" s="59"/>
      <c r="P52" s="82"/>
      <c r="Q52" s="86"/>
    </row>
    <row r="53" spans="1:17">
      <c r="A53" s="33">
        <v>43494</v>
      </c>
      <c r="B53" s="5"/>
      <c r="C53" s="5"/>
      <c r="D53" s="5"/>
      <c r="E53" s="5"/>
      <c r="F53" s="71"/>
      <c r="G53" s="18"/>
      <c r="H53" s="18"/>
      <c r="I53" s="18"/>
      <c r="J53" s="21">
        <f t="shared" si="19"/>
        <v>0</v>
      </c>
      <c r="K53" s="6">
        <f t="shared" si="20"/>
        <v>0</v>
      </c>
      <c r="L53" s="21">
        <f t="shared" si="21"/>
        <v>0</v>
      </c>
      <c r="M53" s="82"/>
      <c r="N53" s="27"/>
      <c r="O53" s="61"/>
      <c r="P53" s="82"/>
      <c r="Q53" s="86"/>
    </row>
    <row r="54" spans="1:17">
      <c r="A54" s="33">
        <v>43495</v>
      </c>
      <c r="B54" s="18"/>
      <c r="C54" s="18"/>
      <c r="D54" s="18"/>
      <c r="E54" s="18"/>
      <c r="F54" s="70"/>
      <c r="G54" s="21"/>
      <c r="H54" s="18"/>
      <c r="I54" s="23"/>
      <c r="J54" s="21">
        <f t="shared" si="19"/>
        <v>0</v>
      </c>
      <c r="K54" s="6">
        <f t="shared" si="20"/>
        <v>0</v>
      </c>
      <c r="L54" s="21">
        <f t="shared" si="21"/>
        <v>0</v>
      </c>
      <c r="M54" s="82"/>
      <c r="N54" s="26"/>
      <c r="O54" s="59"/>
      <c r="P54" s="82"/>
      <c r="Q54" s="86"/>
    </row>
    <row r="55" spans="1:17">
      <c r="A55" s="33">
        <v>43496</v>
      </c>
      <c r="B55" s="4"/>
      <c r="C55" s="17"/>
      <c r="D55" s="3"/>
      <c r="E55" s="4"/>
      <c r="F55" s="69"/>
      <c r="G55" s="21"/>
      <c r="H55" s="6"/>
      <c r="I55" s="21"/>
      <c r="J55" s="21">
        <f t="shared" si="19"/>
        <v>0</v>
      </c>
      <c r="K55" s="6">
        <f t="shared" si="20"/>
        <v>0</v>
      </c>
      <c r="L55" s="21">
        <f t="shared" si="21"/>
        <v>0</v>
      </c>
      <c r="M55" s="82"/>
      <c r="N55" s="26"/>
      <c r="O55" s="59"/>
      <c r="P55" s="82"/>
      <c r="Q55" s="86"/>
    </row>
    <row r="56" spans="1:17">
      <c r="A56" s="84" t="s">
        <v>29</v>
      </c>
      <c r="B56" s="87">
        <v>8.6999999999999993</v>
      </c>
      <c r="C56" s="94"/>
      <c r="D56" s="94"/>
      <c r="E56" s="94"/>
      <c r="F56" s="94"/>
      <c r="G56" s="94"/>
      <c r="H56" s="93" t="s">
        <v>12</v>
      </c>
      <c r="I56" s="93"/>
      <c r="J56" s="88">
        <f>J33+J40</f>
        <v>40.000000000000036</v>
      </c>
      <c r="K56" s="81"/>
      <c r="L56" s="32">
        <f>L37+L38+L41</f>
        <v>-64.999999999999503</v>
      </c>
      <c r="N56" s="29"/>
      <c r="O56" s="62"/>
      <c r="P56" s="82"/>
      <c r="Q56" s="86"/>
    </row>
    <row r="57" spans="1:17" s="16" customFormat="1" ht="15.75">
      <c r="A57" s="84" t="s">
        <v>7</v>
      </c>
      <c r="B57" s="87">
        <v>1</v>
      </c>
      <c r="C57" s="94"/>
      <c r="D57" s="94"/>
      <c r="E57" s="94"/>
      <c r="F57" s="94"/>
      <c r="G57" s="94"/>
      <c r="H57" s="93"/>
      <c r="I57" s="93"/>
      <c r="J57" s="92">
        <f>SUM(J56:L56)</f>
        <v>-24.999999999999467</v>
      </c>
      <c r="K57" s="92"/>
      <c r="L57" s="92"/>
      <c r="O57" s="63"/>
      <c r="Q57" s="86"/>
    </row>
    <row r="58" spans="1:17">
      <c r="Q58" s="86"/>
    </row>
  </sheetData>
  <mergeCells count="11">
    <mergeCell ref="A1:Q1"/>
    <mergeCell ref="A37:A38"/>
    <mergeCell ref="J57:L57"/>
    <mergeCell ref="H56:I57"/>
    <mergeCell ref="C56:G57"/>
    <mergeCell ref="A31:Q31"/>
    <mergeCell ref="J28:L28"/>
    <mergeCell ref="A9:A10"/>
    <mergeCell ref="A7:A8"/>
    <mergeCell ref="H27:I28"/>
    <mergeCell ref="C27:G28"/>
  </mergeCells>
  <conditionalFormatting sqref="B15">
    <cfRule type="containsText" dxfId="187" priority="1775" operator="containsText" text="sell">
      <formula>NOT(ISERROR(SEARCH("sell",B15)))</formula>
    </cfRule>
    <cfRule type="containsText" dxfId="186" priority="1776" operator="containsText" text="buy">
      <formula>NOT(ISERROR(SEARCH("buy",B15)))</formula>
    </cfRule>
  </conditionalFormatting>
  <conditionalFormatting sqref="B15">
    <cfRule type="expression" dxfId="185" priority="1777">
      <formula>#REF!="buy"</formula>
    </cfRule>
    <cfRule type="expression" dxfId="184" priority="1778">
      <formula>#REF!="sell"</formula>
    </cfRule>
    <cfRule type="expression" dxfId="183" priority="1779">
      <formula>#REF!="buy"</formula>
    </cfRule>
    <cfRule type="expression" dxfId="182" priority="1780">
      <formula>#REF!="sell"</formula>
    </cfRule>
  </conditionalFormatting>
  <conditionalFormatting sqref="B16">
    <cfRule type="expression" dxfId="181" priority="1725">
      <formula>#REF!="buy"</formula>
    </cfRule>
    <cfRule type="expression" dxfId="180" priority="1726">
      <formula>#REF!="sell"</formula>
    </cfRule>
    <cfRule type="expression" dxfId="179" priority="1727">
      <formula>#REF!="buy"</formula>
    </cfRule>
    <cfRule type="expression" dxfId="178" priority="1728">
      <formula>#REF!="sell"</formula>
    </cfRule>
  </conditionalFormatting>
  <conditionalFormatting sqref="B16">
    <cfRule type="containsText" dxfId="177" priority="1723" operator="containsText" text="sell">
      <formula>NOT(ISERROR(SEARCH("sell",B16)))</formula>
    </cfRule>
    <cfRule type="containsText" dxfId="176" priority="1724" operator="containsText" text="buy">
      <formula>NOT(ISERROR(SEARCH("buy",B16)))</formula>
    </cfRule>
  </conditionalFormatting>
  <conditionalFormatting sqref="B21">
    <cfRule type="expression" dxfId="175" priority="1675">
      <formula>#REF!="buy"</formula>
    </cfRule>
    <cfRule type="expression" dxfId="174" priority="1676">
      <formula>#REF!="sell"</formula>
    </cfRule>
    <cfRule type="expression" dxfId="173" priority="1677">
      <formula>#REF!="buy"</formula>
    </cfRule>
    <cfRule type="expression" dxfId="172" priority="1678">
      <formula>#REF!="sell"</formula>
    </cfRule>
  </conditionalFormatting>
  <conditionalFormatting sqref="B21">
    <cfRule type="containsText" dxfId="171" priority="1673" operator="containsText" text="sell">
      <formula>NOT(ISERROR(SEARCH("sell",B21)))</formula>
    </cfRule>
    <cfRule type="containsText" dxfId="170" priority="1674" operator="containsText" text="buy">
      <formula>NOT(ISERROR(SEARCH("buy",B21)))</formula>
    </cfRule>
  </conditionalFormatting>
  <conditionalFormatting sqref="B20">
    <cfRule type="expression" dxfId="169" priority="1669">
      <formula>#REF!="buy"</formula>
    </cfRule>
    <cfRule type="expression" dxfId="168" priority="1670">
      <formula>#REF!="sell"</formula>
    </cfRule>
    <cfRule type="expression" dxfId="167" priority="1671">
      <formula>#REF!="buy"</formula>
    </cfRule>
    <cfRule type="expression" dxfId="166" priority="1672">
      <formula>#REF!="sell"</formula>
    </cfRule>
  </conditionalFormatting>
  <conditionalFormatting sqref="B20">
    <cfRule type="containsText" dxfId="165" priority="1667" operator="containsText" text="sell">
      <formula>NOT(ISERROR(SEARCH("sell",B20)))</formula>
    </cfRule>
    <cfRule type="containsText" dxfId="164" priority="1668" operator="containsText" text="buy">
      <formula>NOT(ISERROR(SEARCH("buy",B20)))</formula>
    </cfRule>
  </conditionalFormatting>
  <conditionalFormatting sqref="B19">
    <cfRule type="expression" dxfId="163" priority="1663">
      <formula>#REF!="buy"</formula>
    </cfRule>
    <cfRule type="expression" dxfId="162" priority="1664">
      <formula>#REF!="sell"</formula>
    </cfRule>
    <cfRule type="expression" dxfId="161" priority="1665">
      <formula>#REF!="buy"</formula>
    </cfRule>
    <cfRule type="expression" dxfId="160" priority="1666">
      <formula>#REF!="sell"</formula>
    </cfRule>
  </conditionalFormatting>
  <conditionalFormatting sqref="B19">
    <cfRule type="containsText" dxfId="159" priority="1661" operator="containsText" text="sell">
      <formula>NOT(ISERROR(SEARCH("sell",B19)))</formula>
    </cfRule>
    <cfRule type="containsText" dxfId="158" priority="1662" operator="containsText" text="buy">
      <formula>NOT(ISERROR(SEARCH("buy",B19)))</formula>
    </cfRule>
  </conditionalFormatting>
  <conditionalFormatting sqref="B17">
    <cfRule type="expression" dxfId="157" priority="1657">
      <formula>#REF!="buy"</formula>
    </cfRule>
    <cfRule type="expression" dxfId="156" priority="1658">
      <formula>#REF!="sell"</formula>
    </cfRule>
    <cfRule type="expression" dxfId="155" priority="1659">
      <formula>#REF!="buy"</formula>
    </cfRule>
    <cfRule type="expression" dxfId="154" priority="1660">
      <formula>#REF!="sell"</formula>
    </cfRule>
  </conditionalFormatting>
  <conditionalFormatting sqref="B17">
    <cfRule type="containsText" dxfId="153" priority="1655" operator="containsText" text="sell">
      <formula>NOT(ISERROR(SEARCH("sell",B17)))</formula>
    </cfRule>
    <cfRule type="containsText" dxfId="152" priority="1656" operator="containsText" text="buy">
      <formula>NOT(ISERROR(SEARCH("buy",B17)))</formula>
    </cfRule>
  </conditionalFormatting>
  <conditionalFormatting sqref="B18">
    <cfRule type="expression" dxfId="151" priority="1645">
      <formula>#REF!="buy"</formula>
    </cfRule>
    <cfRule type="expression" dxfId="150" priority="1646">
      <formula>#REF!="sell"</formula>
    </cfRule>
    <cfRule type="expression" dxfId="149" priority="1647">
      <formula>#REF!="buy"</formula>
    </cfRule>
    <cfRule type="expression" dxfId="148" priority="1648">
      <formula>#REF!="sell"</formula>
    </cfRule>
  </conditionalFormatting>
  <conditionalFormatting sqref="B18">
    <cfRule type="containsText" dxfId="147" priority="1643" operator="containsText" text="sell">
      <formula>NOT(ISERROR(SEARCH("sell",B18)))</formula>
    </cfRule>
    <cfRule type="containsText" dxfId="146" priority="1644" operator="containsText" text="buy">
      <formula>NOT(ISERROR(SEARCH("buy",B18)))</formula>
    </cfRule>
  </conditionalFormatting>
  <conditionalFormatting sqref="B3">
    <cfRule type="expression" dxfId="145" priority="1245">
      <formula>$B3="buy"</formula>
    </cfRule>
    <cfRule type="expression" dxfId="144" priority="1246">
      <formula>$B3="sell"</formula>
    </cfRule>
    <cfRule type="expression" dxfId="143" priority="1247">
      <formula>$B3="buy"</formula>
    </cfRule>
    <cfRule type="expression" dxfId="142" priority="1248">
      <formula>$B3="sell"</formula>
    </cfRule>
  </conditionalFormatting>
  <conditionalFormatting sqref="B3">
    <cfRule type="containsText" dxfId="141" priority="1243" operator="containsText" text="sell">
      <formula>NOT(ISERROR(SEARCH("sell",B3)))</formula>
    </cfRule>
    <cfRule type="containsText" dxfId="140" priority="1244" operator="containsText" text="buy">
      <formula>NOT(ISERROR(SEARCH("buy",B3)))</formula>
    </cfRule>
  </conditionalFormatting>
  <conditionalFormatting sqref="B4">
    <cfRule type="expression" dxfId="139" priority="1215">
      <formula>$B4="buy"</formula>
    </cfRule>
    <cfRule type="expression" dxfId="138" priority="1216">
      <formula>$B4="sell"</formula>
    </cfRule>
    <cfRule type="expression" dxfId="137" priority="1217">
      <formula>$B4="buy"</formula>
    </cfRule>
    <cfRule type="expression" dxfId="136" priority="1218">
      <formula>$B4="sell"</formula>
    </cfRule>
  </conditionalFormatting>
  <conditionalFormatting sqref="B4">
    <cfRule type="containsText" dxfId="135" priority="1213" operator="containsText" text="sell">
      <formula>NOT(ISERROR(SEARCH("sell",B4)))</formula>
    </cfRule>
    <cfRule type="containsText" dxfId="134" priority="1214" operator="containsText" text="buy">
      <formula>NOT(ISERROR(SEARCH("buy",B4)))</formula>
    </cfRule>
  </conditionalFormatting>
  <conditionalFormatting sqref="B5">
    <cfRule type="expression" dxfId="133" priority="1185">
      <formula>$B5="buy"</formula>
    </cfRule>
    <cfRule type="expression" dxfId="132" priority="1186">
      <formula>$B5="sell"</formula>
    </cfRule>
    <cfRule type="expression" dxfId="131" priority="1187">
      <formula>$B5="buy"</formula>
    </cfRule>
    <cfRule type="expression" dxfId="130" priority="1188">
      <formula>$B5="sell"</formula>
    </cfRule>
  </conditionalFormatting>
  <conditionalFormatting sqref="B5">
    <cfRule type="containsText" dxfId="129" priority="1183" operator="containsText" text="sell">
      <formula>NOT(ISERROR(SEARCH("sell",B5)))</formula>
    </cfRule>
    <cfRule type="containsText" dxfId="128" priority="1184" operator="containsText" text="buy">
      <formula>NOT(ISERROR(SEARCH("buy",B5)))</formula>
    </cfRule>
  </conditionalFormatting>
  <conditionalFormatting sqref="B6">
    <cfRule type="expression" dxfId="127" priority="909">
      <formula>$B6="buy"</formula>
    </cfRule>
    <cfRule type="expression" dxfId="126" priority="910">
      <formula>$B6="sell"</formula>
    </cfRule>
    <cfRule type="expression" dxfId="125" priority="911">
      <formula>$B6="buy"</formula>
    </cfRule>
    <cfRule type="expression" dxfId="124" priority="912">
      <formula>$B6="sell"</formula>
    </cfRule>
  </conditionalFormatting>
  <conditionalFormatting sqref="B6">
    <cfRule type="containsText" dxfId="123" priority="907" operator="containsText" text="sell">
      <formula>NOT(ISERROR(SEARCH("sell",B6)))</formula>
    </cfRule>
    <cfRule type="containsText" dxfId="122" priority="908" operator="containsText" text="buy">
      <formula>NOT(ISERROR(SEARCH("buy",B6)))</formula>
    </cfRule>
  </conditionalFormatting>
  <conditionalFormatting sqref="B7">
    <cfRule type="expression" dxfId="121" priority="459">
      <formula>$B7="buy"</formula>
    </cfRule>
    <cfRule type="expression" dxfId="120" priority="460">
      <formula>$B7="sell"</formula>
    </cfRule>
    <cfRule type="expression" dxfId="119" priority="461">
      <formula>$B7="buy"</formula>
    </cfRule>
    <cfRule type="expression" dxfId="118" priority="462">
      <formula>$B7="sell"</formula>
    </cfRule>
  </conditionalFormatting>
  <conditionalFormatting sqref="B7">
    <cfRule type="containsText" dxfId="117" priority="457" operator="containsText" text="sell">
      <formula>NOT(ISERROR(SEARCH("sell",B7)))</formula>
    </cfRule>
    <cfRule type="containsText" dxfId="116" priority="458" operator="containsText" text="buy">
      <formula>NOT(ISERROR(SEARCH("buy",B7)))</formula>
    </cfRule>
  </conditionalFormatting>
  <conditionalFormatting sqref="B8">
    <cfRule type="expression" dxfId="115" priority="289">
      <formula>$B8="buy"</formula>
    </cfRule>
    <cfRule type="expression" dxfId="114" priority="290">
      <formula>$B8="sell"</formula>
    </cfRule>
    <cfRule type="expression" dxfId="113" priority="291">
      <formula>$B8="buy"</formula>
    </cfRule>
    <cfRule type="expression" dxfId="112" priority="292">
      <formula>$B8="sell"</formula>
    </cfRule>
  </conditionalFormatting>
  <conditionalFormatting sqref="B8">
    <cfRule type="containsText" dxfId="111" priority="287" operator="containsText" text="sell">
      <formula>NOT(ISERROR(SEARCH("sell",B8)))</formula>
    </cfRule>
    <cfRule type="containsText" dxfId="110" priority="288" operator="containsText" text="buy">
      <formula>NOT(ISERROR(SEARCH("buy",B8)))</formula>
    </cfRule>
  </conditionalFormatting>
  <conditionalFormatting sqref="B9">
    <cfRule type="expression" dxfId="109" priority="257">
      <formula>$B9="buy"</formula>
    </cfRule>
    <cfRule type="expression" dxfId="108" priority="258">
      <formula>$B9="sell"</formula>
    </cfRule>
    <cfRule type="expression" dxfId="107" priority="259">
      <formula>$B9="buy"</formula>
    </cfRule>
    <cfRule type="expression" dxfId="106" priority="260">
      <formula>$B9="sell"</formula>
    </cfRule>
  </conditionalFormatting>
  <conditionalFormatting sqref="B9">
    <cfRule type="containsText" dxfId="105" priority="255" operator="containsText" text="sell">
      <formula>NOT(ISERROR(SEARCH("sell",B9)))</formula>
    </cfRule>
    <cfRule type="containsText" dxfId="104" priority="256" operator="containsText" text="buy">
      <formula>NOT(ISERROR(SEARCH("buy",B9)))</formula>
    </cfRule>
  </conditionalFormatting>
  <conditionalFormatting sqref="B10">
    <cfRule type="expression" dxfId="103" priority="229">
      <formula>$B10="buy"</formula>
    </cfRule>
    <cfRule type="expression" dxfId="102" priority="230">
      <formula>$B10="sell"</formula>
    </cfRule>
    <cfRule type="expression" dxfId="101" priority="231">
      <formula>$B10="buy"</formula>
    </cfRule>
    <cfRule type="expression" dxfId="100" priority="232">
      <formula>$B10="sell"</formula>
    </cfRule>
  </conditionalFormatting>
  <conditionalFormatting sqref="B10">
    <cfRule type="containsText" dxfId="99" priority="227" operator="containsText" text="sell">
      <formula>NOT(ISERROR(SEARCH("sell",B10)))</formula>
    </cfRule>
    <cfRule type="containsText" dxfId="98" priority="228" operator="containsText" text="buy">
      <formula>NOT(ISERROR(SEARCH("buy",B10)))</formula>
    </cfRule>
  </conditionalFormatting>
  <conditionalFormatting sqref="B11">
    <cfRule type="expression" dxfId="97" priority="203">
      <formula>$B11="buy"</formula>
    </cfRule>
    <cfRule type="expression" dxfId="96" priority="204">
      <formula>$B11="sell"</formula>
    </cfRule>
    <cfRule type="expression" dxfId="95" priority="205">
      <formula>$B11="buy"</formula>
    </cfRule>
    <cfRule type="expression" dxfId="94" priority="206">
      <formula>$B11="sell"</formula>
    </cfRule>
  </conditionalFormatting>
  <conditionalFormatting sqref="B11">
    <cfRule type="containsText" dxfId="93" priority="201" operator="containsText" text="sell">
      <formula>NOT(ISERROR(SEARCH("sell",B11)))</formula>
    </cfRule>
    <cfRule type="containsText" dxfId="92" priority="202" operator="containsText" text="buy">
      <formula>NOT(ISERROR(SEARCH("buy",B11)))</formula>
    </cfRule>
  </conditionalFormatting>
  <conditionalFormatting sqref="B12">
    <cfRule type="expression" dxfId="91" priority="161">
      <formula>$B12="buy"</formula>
    </cfRule>
    <cfRule type="expression" dxfId="90" priority="162">
      <formula>$B12="sell"</formula>
    </cfRule>
    <cfRule type="expression" dxfId="89" priority="163">
      <formula>$B12="buy"</formula>
    </cfRule>
    <cfRule type="expression" dxfId="88" priority="164">
      <formula>$B12="sell"</formula>
    </cfRule>
  </conditionalFormatting>
  <conditionalFormatting sqref="B12">
    <cfRule type="containsText" dxfId="87" priority="159" operator="containsText" text="sell">
      <formula>NOT(ISERROR(SEARCH("sell",B12)))</formula>
    </cfRule>
    <cfRule type="containsText" dxfId="86" priority="160" operator="containsText" text="buy">
      <formula>NOT(ISERROR(SEARCH("buy",B12)))</formula>
    </cfRule>
  </conditionalFormatting>
  <conditionalFormatting sqref="A29:XFD29 A28:B28 J28:XFD28">
    <cfRule type="cellIs" dxfId="85" priority="136" operator="greaterThan">
      <formula>0</formula>
    </cfRule>
  </conditionalFormatting>
  <conditionalFormatting sqref="A29:XFD29 A28:B28 J28:XFD28">
    <cfRule type="cellIs" dxfId="84" priority="135" operator="lessThan">
      <formula>0</formula>
    </cfRule>
  </conditionalFormatting>
  <conditionalFormatting sqref="B14">
    <cfRule type="expression" dxfId="83" priority="123">
      <formula>$B14="buy"</formula>
    </cfRule>
    <cfRule type="expression" dxfId="82" priority="124">
      <formula>$B14="sell"</formula>
    </cfRule>
    <cfRule type="expression" dxfId="81" priority="125">
      <formula>$B14="buy"</formula>
    </cfRule>
    <cfRule type="expression" dxfId="80" priority="126">
      <formula>$B14="sell"</formula>
    </cfRule>
  </conditionalFormatting>
  <conditionalFormatting sqref="B14">
    <cfRule type="containsText" dxfId="79" priority="121" operator="containsText" text="sell">
      <formula>NOT(ISERROR(SEARCH("sell",B14)))</formula>
    </cfRule>
    <cfRule type="containsText" dxfId="78" priority="122" operator="containsText" text="buy">
      <formula>NOT(ISERROR(SEARCH("buy",B14)))</formula>
    </cfRule>
  </conditionalFormatting>
  <conditionalFormatting sqref="B13">
    <cfRule type="expression" dxfId="77" priority="81">
      <formula>$B13="buy"</formula>
    </cfRule>
    <cfRule type="expression" dxfId="76" priority="82">
      <formula>$B13="sell"</formula>
    </cfRule>
    <cfRule type="expression" dxfId="75" priority="83">
      <formula>$B13="buy"</formula>
    </cfRule>
    <cfRule type="expression" dxfId="74" priority="84">
      <formula>$B13="sell"</formula>
    </cfRule>
  </conditionalFormatting>
  <conditionalFormatting sqref="B13">
    <cfRule type="containsText" dxfId="73" priority="79" operator="containsText" text="sell">
      <formula>NOT(ISERROR(SEARCH("sell",B13)))</formula>
    </cfRule>
    <cfRule type="containsText" dxfId="72" priority="80" operator="containsText" text="buy">
      <formula>NOT(ISERROR(SEARCH("buy",B13)))</formula>
    </cfRule>
  </conditionalFormatting>
  <conditionalFormatting sqref="B44">
    <cfRule type="containsText" dxfId="71" priority="57" operator="containsText" text="sell">
      <formula>NOT(ISERROR(SEARCH("sell",B44)))</formula>
    </cfRule>
    <cfRule type="containsText" dxfId="70" priority="58" operator="containsText" text="buy">
      <formula>NOT(ISERROR(SEARCH("buy",B44)))</formula>
    </cfRule>
  </conditionalFormatting>
  <conditionalFormatting sqref="B44">
    <cfRule type="expression" dxfId="69" priority="59">
      <formula>#REF!="buy"</formula>
    </cfRule>
    <cfRule type="expression" dxfId="68" priority="60">
      <formula>#REF!="sell"</formula>
    </cfRule>
  </conditionalFormatting>
  <conditionalFormatting sqref="B47">
    <cfRule type="expression" dxfId="67" priority="55">
      <formula>#REF!="buy"</formula>
    </cfRule>
    <cfRule type="expression" dxfId="66" priority="56">
      <formula>#REF!="sell"</formula>
    </cfRule>
  </conditionalFormatting>
  <conditionalFormatting sqref="B47">
    <cfRule type="containsText" dxfId="65" priority="53" operator="containsText" text="sell">
      <formula>NOT(ISERROR(SEARCH("sell",B47)))</formula>
    </cfRule>
    <cfRule type="containsText" dxfId="64" priority="54" operator="containsText" text="buy">
      <formula>NOT(ISERROR(SEARCH("buy",B47)))</formula>
    </cfRule>
  </conditionalFormatting>
  <conditionalFormatting sqref="B46">
    <cfRule type="expression" dxfId="63" priority="51">
      <formula>#REF!="buy"</formula>
    </cfRule>
    <cfRule type="expression" dxfId="62" priority="52">
      <formula>#REF!="sell"</formula>
    </cfRule>
  </conditionalFormatting>
  <conditionalFormatting sqref="B46">
    <cfRule type="containsText" dxfId="61" priority="49" operator="containsText" text="sell">
      <formula>NOT(ISERROR(SEARCH("sell",B46)))</formula>
    </cfRule>
    <cfRule type="containsText" dxfId="60" priority="50" operator="containsText" text="buy">
      <formula>NOT(ISERROR(SEARCH("buy",B46)))</formula>
    </cfRule>
  </conditionalFormatting>
  <conditionalFormatting sqref="B45">
    <cfRule type="expression" dxfId="59" priority="47">
      <formula>#REF!="buy"</formula>
    </cfRule>
    <cfRule type="expression" dxfId="58" priority="48">
      <formula>#REF!="sell"</formula>
    </cfRule>
  </conditionalFormatting>
  <conditionalFormatting sqref="B45">
    <cfRule type="containsText" dxfId="57" priority="45" operator="containsText" text="sell">
      <formula>NOT(ISERROR(SEARCH("sell",B45)))</formula>
    </cfRule>
    <cfRule type="containsText" dxfId="56" priority="46" operator="containsText" text="buy">
      <formula>NOT(ISERROR(SEARCH("buy",B45)))</formula>
    </cfRule>
  </conditionalFormatting>
  <conditionalFormatting sqref="B48">
    <cfRule type="expression" dxfId="55" priority="43">
      <formula>#REF!="buy"</formula>
    </cfRule>
    <cfRule type="expression" dxfId="54" priority="44">
      <formula>#REF!="sell"</formula>
    </cfRule>
  </conditionalFormatting>
  <conditionalFormatting sqref="B48">
    <cfRule type="containsText" dxfId="53" priority="41" operator="containsText" text="sell">
      <formula>NOT(ISERROR(SEARCH("sell",B48)))</formula>
    </cfRule>
    <cfRule type="containsText" dxfId="52" priority="42" operator="containsText" text="buy">
      <formula>NOT(ISERROR(SEARCH("buy",B48)))</formula>
    </cfRule>
  </conditionalFormatting>
  <conditionalFormatting sqref="B33">
    <cfRule type="containsText" dxfId="51" priority="39" operator="containsText" text="sell">
      <formula>NOT(ISERROR(SEARCH("sell",B33)))</formula>
    </cfRule>
    <cfRule type="containsText" dxfId="50" priority="40" operator="containsText" text="buy">
      <formula>NOT(ISERROR(SEARCH("buy",B33)))</formula>
    </cfRule>
  </conditionalFormatting>
  <conditionalFormatting sqref="B33:B38">
    <cfRule type="expression" dxfId="49" priority="37">
      <formula>$B33="buy"</formula>
    </cfRule>
    <cfRule type="expression" dxfId="48" priority="38">
      <formula>$B33="sell"</formula>
    </cfRule>
  </conditionalFormatting>
  <conditionalFormatting sqref="B34">
    <cfRule type="containsText" dxfId="47" priority="35" operator="containsText" text="sell">
      <formula>NOT(ISERROR(SEARCH("sell",B34)))</formula>
    </cfRule>
    <cfRule type="containsText" dxfId="46" priority="36" operator="containsText" text="buy">
      <formula>NOT(ISERROR(SEARCH("buy",B34)))</formula>
    </cfRule>
  </conditionalFormatting>
  <conditionalFormatting sqref="B35">
    <cfRule type="containsText" dxfId="45" priority="33" operator="containsText" text="sell">
      <formula>NOT(ISERROR(SEARCH("sell",B35)))</formula>
    </cfRule>
    <cfRule type="containsText" dxfId="44" priority="34" operator="containsText" text="buy">
      <formula>NOT(ISERROR(SEARCH("buy",B35)))</formula>
    </cfRule>
  </conditionalFormatting>
  <conditionalFormatting sqref="B36">
    <cfRule type="containsText" dxfId="43" priority="31" operator="containsText" text="sell">
      <formula>NOT(ISERROR(SEARCH("sell",B36)))</formula>
    </cfRule>
    <cfRule type="containsText" dxfId="42" priority="32" operator="containsText" text="buy">
      <formula>NOT(ISERROR(SEARCH("buy",B36)))</formula>
    </cfRule>
  </conditionalFormatting>
  <conditionalFormatting sqref="B37">
    <cfRule type="containsText" dxfId="41" priority="29" operator="containsText" text="sell">
      <formula>NOT(ISERROR(SEARCH("sell",B37)))</formula>
    </cfRule>
    <cfRule type="containsText" dxfId="40" priority="30" operator="containsText" text="buy">
      <formula>NOT(ISERROR(SEARCH("buy",B37)))</formula>
    </cfRule>
  </conditionalFormatting>
  <conditionalFormatting sqref="B38">
    <cfRule type="containsText" dxfId="39" priority="27" operator="containsText" text="sell">
      <formula>NOT(ISERROR(SEARCH("sell",B38)))</formula>
    </cfRule>
    <cfRule type="containsText" dxfId="38" priority="28" operator="containsText" text="buy">
      <formula>NOT(ISERROR(SEARCH("buy",B38)))</formula>
    </cfRule>
  </conditionalFormatting>
  <conditionalFormatting sqref="B39">
    <cfRule type="expression" dxfId="37" priority="25">
      <formula>$B39="buy"</formula>
    </cfRule>
    <cfRule type="expression" dxfId="36" priority="26">
      <formula>$B39="sell"</formula>
    </cfRule>
  </conditionalFormatting>
  <conditionalFormatting sqref="B39">
    <cfRule type="containsText" dxfId="35" priority="23" operator="containsText" text="sell">
      <formula>NOT(ISERROR(SEARCH("sell",B39)))</formula>
    </cfRule>
    <cfRule type="containsText" dxfId="34" priority="24" operator="containsText" text="buy">
      <formula>NOT(ISERROR(SEARCH("buy",B39)))</formula>
    </cfRule>
  </conditionalFormatting>
  <conditionalFormatting sqref="B40">
    <cfRule type="expression" dxfId="33" priority="21">
      <formula>$B40="buy"</formula>
    </cfRule>
    <cfRule type="expression" dxfId="32" priority="22">
      <formula>$B40="sell"</formula>
    </cfRule>
  </conditionalFormatting>
  <conditionalFormatting sqref="B40">
    <cfRule type="containsText" dxfId="31" priority="19" operator="containsText" text="sell">
      <formula>NOT(ISERROR(SEARCH("sell",B40)))</formula>
    </cfRule>
    <cfRule type="containsText" dxfId="30" priority="20" operator="containsText" text="buy">
      <formula>NOT(ISERROR(SEARCH("buy",B40)))</formula>
    </cfRule>
  </conditionalFormatting>
  <conditionalFormatting sqref="B41">
    <cfRule type="expression" dxfId="29" priority="17">
      <formula>$B41="buy"</formula>
    </cfRule>
    <cfRule type="expression" dxfId="28" priority="18">
      <formula>$B41="sell"</formula>
    </cfRule>
  </conditionalFormatting>
  <conditionalFormatting sqref="B41">
    <cfRule type="containsText" dxfId="27" priority="15" operator="containsText" text="sell">
      <formula>NOT(ISERROR(SEARCH("sell",B41)))</formula>
    </cfRule>
    <cfRule type="containsText" dxfId="26" priority="16" operator="containsText" text="buy">
      <formula>NOT(ISERROR(SEARCH("buy",B41)))</formula>
    </cfRule>
  </conditionalFormatting>
  <conditionalFormatting sqref="J57:P57 R57:XFD57">
    <cfRule type="cellIs" dxfId="25" priority="14" operator="greaterThan">
      <formula>0</formula>
    </cfRule>
  </conditionalFormatting>
  <conditionalFormatting sqref="J57:P57 R57:XFD57">
    <cfRule type="cellIs" dxfId="24" priority="13" operator="lessThan">
      <formula>0</formula>
    </cfRule>
  </conditionalFormatting>
  <conditionalFormatting sqref="B43">
    <cfRule type="expression" dxfId="23" priority="11">
      <formula>$B43="buy"</formula>
    </cfRule>
    <cfRule type="expression" dxfId="22" priority="12">
      <formula>$B43="sell"</formula>
    </cfRule>
  </conditionalFormatting>
  <conditionalFormatting sqref="B43">
    <cfRule type="containsText" dxfId="21" priority="9" operator="containsText" text="sell">
      <formula>NOT(ISERROR(SEARCH("sell",B43)))</formula>
    </cfRule>
    <cfRule type="containsText" dxfId="20" priority="10" operator="containsText" text="buy">
      <formula>NOT(ISERROR(SEARCH("buy",B43)))</formula>
    </cfRule>
  </conditionalFormatting>
  <conditionalFormatting sqref="B42">
    <cfRule type="expression" dxfId="19" priority="7">
      <formula>$B42="buy"</formula>
    </cfRule>
    <cfRule type="expression" dxfId="18" priority="8">
      <formula>$B42="sell"</formula>
    </cfRule>
  </conditionalFormatting>
  <conditionalFormatting sqref="B42">
    <cfRule type="containsText" dxfId="17" priority="5" operator="containsText" text="sell">
      <formula>NOT(ISERROR(SEARCH("sell",B42)))</formula>
    </cfRule>
    <cfRule type="containsText" dxfId="16" priority="6" operator="containsText" text="buy">
      <formula>NOT(ISERROR(SEARCH("buy",B42)))</formula>
    </cfRule>
  </conditionalFormatting>
  <conditionalFormatting sqref="A57:B57">
    <cfRule type="cellIs" dxfId="15" priority="4" operator="greaterThan">
      <formula>0</formula>
    </cfRule>
  </conditionalFormatting>
  <conditionalFormatting sqref="A57:B57">
    <cfRule type="cellIs" dxfId="14" priority="3" operator="lessThan">
      <formula>0</formula>
    </cfRule>
  </conditionalFormatting>
  <conditionalFormatting sqref="Q58">
    <cfRule type="cellIs" dxfId="13" priority="2" operator="greaterThan">
      <formula>0</formula>
    </cfRule>
  </conditionalFormatting>
  <conditionalFormatting sqref="Q58">
    <cfRule type="cellIs" dxfId="12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24"/>
  <sheetViews>
    <sheetView zoomScaleNormal="100" workbookViewId="0">
      <selection activeCell="D2" sqref="D2"/>
    </sheetView>
  </sheetViews>
  <sheetFormatPr baseColWidth="10" defaultRowHeight="15"/>
  <cols>
    <col min="1" max="1" width="30.28515625" style="15" customWidth="1"/>
    <col min="2" max="2" width="17.28515625" style="15" customWidth="1"/>
    <col min="3" max="3" width="18.140625" style="15" customWidth="1"/>
    <col min="4" max="4" width="16.42578125" style="15" customWidth="1"/>
    <col min="5" max="5" width="18" style="15" customWidth="1"/>
    <col min="6" max="6" width="14.85546875" style="15" customWidth="1"/>
    <col min="7" max="7" width="17" style="15" customWidth="1"/>
    <col min="8" max="8" width="15.140625" style="15" customWidth="1"/>
    <col min="9" max="9" width="27.28515625" style="15" customWidth="1"/>
    <col min="10" max="10" width="15.7109375" style="15" customWidth="1"/>
    <col min="11" max="16384" width="11.42578125" style="15"/>
  </cols>
  <sheetData>
    <row r="1" spans="1:10" ht="15.75">
      <c r="A1" s="20" t="s">
        <v>0</v>
      </c>
      <c r="B1" s="24" t="s">
        <v>14</v>
      </c>
      <c r="C1" s="24" t="s">
        <v>18</v>
      </c>
      <c r="D1" s="24" t="s">
        <v>15</v>
      </c>
      <c r="E1" s="24" t="s">
        <v>19</v>
      </c>
      <c r="F1" s="24" t="s">
        <v>20</v>
      </c>
      <c r="G1" s="24" t="s">
        <v>21</v>
      </c>
      <c r="H1" s="24" t="s">
        <v>16</v>
      </c>
      <c r="I1" s="24" t="s">
        <v>12</v>
      </c>
      <c r="J1" s="40" t="s">
        <v>23</v>
      </c>
    </row>
    <row r="2" spans="1:10">
      <c r="A2" s="33">
        <v>43467</v>
      </c>
      <c r="B2" s="18">
        <v>15</v>
      </c>
      <c r="C2" s="18"/>
      <c r="D2" s="18">
        <v>25</v>
      </c>
      <c r="E2" s="18">
        <v>15</v>
      </c>
      <c r="F2" s="18">
        <v>15</v>
      </c>
      <c r="G2" s="18">
        <v>25</v>
      </c>
      <c r="H2" s="18"/>
      <c r="I2" s="5">
        <f>SUM(B2:H2)</f>
        <v>95</v>
      </c>
      <c r="J2" s="39"/>
    </row>
    <row r="3" spans="1:10">
      <c r="A3" s="33">
        <v>43468</v>
      </c>
      <c r="B3" s="18"/>
      <c r="C3" s="18">
        <v>85</v>
      </c>
      <c r="D3" s="18">
        <v>35</v>
      </c>
      <c r="E3" s="18">
        <v>50</v>
      </c>
      <c r="F3" s="18">
        <v>30</v>
      </c>
      <c r="G3" s="18">
        <v>-25</v>
      </c>
      <c r="H3" s="18"/>
      <c r="I3" s="5">
        <f t="shared" ref="I3:I22" si="0">SUM(B3:H3)</f>
        <v>175</v>
      </c>
      <c r="J3" s="39"/>
    </row>
    <row r="4" spans="1:10">
      <c r="A4" s="33">
        <v>43469</v>
      </c>
      <c r="B4" s="18"/>
      <c r="C4" s="18"/>
      <c r="D4" s="18"/>
      <c r="E4" s="18"/>
      <c r="F4" s="18"/>
      <c r="G4" s="18"/>
      <c r="H4" s="18">
        <v>50</v>
      </c>
      <c r="I4" s="5">
        <f t="shared" si="0"/>
        <v>50</v>
      </c>
      <c r="J4" s="39">
        <v>1</v>
      </c>
    </row>
    <row r="5" spans="1:10">
      <c r="A5" s="33">
        <v>43472</v>
      </c>
      <c r="B5" s="55"/>
      <c r="C5" s="55">
        <v>-55</v>
      </c>
      <c r="D5" s="55"/>
      <c r="E5" s="55"/>
      <c r="F5" s="55"/>
      <c r="G5" s="55"/>
      <c r="H5" s="55">
        <v>50</v>
      </c>
      <c r="I5" s="5">
        <f t="shared" si="0"/>
        <v>-5</v>
      </c>
      <c r="J5" s="39">
        <v>1</v>
      </c>
    </row>
    <row r="6" spans="1:10">
      <c r="A6" s="33">
        <v>43473</v>
      </c>
      <c r="B6" s="18">
        <v>-35</v>
      </c>
      <c r="C6" s="18">
        <v>-40</v>
      </c>
      <c r="D6" s="18">
        <v>0</v>
      </c>
      <c r="E6" s="18"/>
      <c r="F6" s="18"/>
      <c r="G6" s="18"/>
      <c r="H6" s="18">
        <v>-30</v>
      </c>
      <c r="I6" s="5">
        <f t="shared" si="0"/>
        <v>-105</v>
      </c>
      <c r="J6" s="39">
        <v>4</v>
      </c>
    </row>
    <row r="7" spans="1:10">
      <c r="A7" s="33">
        <v>43474</v>
      </c>
      <c r="B7" s="18"/>
      <c r="C7" s="18">
        <v>20</v>
      </c>
      <c r="D7" s="18">
        <v>5</v>
      </c>
      <c r="E7" s="18"/>
      <c r="F7" s="18"/>
      <c r="G7" s="18">
        <v>15</v>
      </c>
      <c r="H7" s="18">
        <v>40</v>
      </c>
      <c r="I7" s="5">
        <f t="shared" si="0"/>
        <v>80</v>
      </c>
      <c r="J7" s="39"/>
    </row>
    <row r="8" spans="1:10">
      <c r="A8" s="33">
        <v>43475</v>
      </c>
      <c r="B8" s="18">
        <v>25</v>
      </c>
      <c r="C8" s="18"/>
      <c r="D8" s="18">
        <v>25</v>
      </c>
      <c r="E8" s="18"/>
      <c r="F8" s="18">
        <v>-25</v>
      </c>
      <c r="G8" s="18">
        <v>15</v>
      </c>
      <c r="H8" s="18">
        <v>40</v>
      </c>
      <c r="I8" s="5">
        <f t="shared" si="0"/>
        <v>80</v>
      </c>
      <c r="J8" s="39"/>
    </row>
    <row r="9" spans="1:10">
      <c r="A9" s="33">
        <v>43476</v>
      </c>
      <c r="B9" s="18">
        <v>-30</v>
      </c>
      <c r="C9" s="18"/>
      <c r="D9" s="18">
        <v>25</v>
      </c>
      <c r="E9" s="18"/>
      <c r="F9" s="18">
        <v>20</v>
      </c>
      <c r="G9" s="18">
        <v>-30</v>
      </c>
      <c r="H9" s="18"/>
      <c r="I9" s="5">
        <f t="shared" si="0"/>
        <v>-15</v>
      </c>
      <c r="J9" s="39"/>
    </row>
    <row r="10" spans="1:10">
      <c r="A10" s="33">
        <v>43479</v>
      </c>
      <c r="B10" s="18"/>
      <c r="C10" s="18"/>
      <c r="D10" s="18"/>
      <c r="E10" s="18"/>
      <c r="F10" s="18"/>
      <c r="G10" s="18"/>
      <c r="H10" s="18"/>
      <c r="I10" s="5">
        <f t="shared" si="0"/>
        <v>0</v>
      </c>
      <c r="J10" s="39"/>
    </row>
    <row r="11" spans="1:10">
      <c r="A11" s="33">
        <v>43480</v>
      </c>
      <c r="B11" s="18"/>
      <c r="C11" s="18"/>
      <c r="D11" s="18"/>
      <c r="E11" s="18"/>
      <c r="F11" s="18"/>
      <c r="G11" s="18"/>
      <c r="H11" s="18"/>
      <c r="I11" s="5">
        <f t="shared" si="0"/>
        <v>0</v>
      </c>
      <c r="J11" s="39"/>
    </row>
    <row r="12" spans="1:10">
      <c r="A12" s="33">
        <v>43481</v>
      </c>
      <c r="B12" s="18"/>
      <c r="C12" s="18"/>
      <c r="D12" s="18"/>
      <c r="E12" s="18"/>
      <c r="F12" s="18"/>
      <c r="G12" s="18"/>
      <c r="H12" s="18"/>
      <c r="I12" s="5">
        <f t="shared" si="0"/>
        <v>0</v>
      </c>
      <c r="J12" s="39"/>
    </row>
    <row r="13" spans="1:10">
      <c r="A13" s="33">
        <v>43482</v>
      </c>
      <c r="B13" s="18"/>
      <c r="C13" s="18"/>
      <c r="D13" s="18"/>
      <c r="E13" s="18"/>
      <c r="F13" s="18"/>
      <c r="G13" s="18"/>
      <c r="H13" s="18"/>
      <c r="I13" s="5">
        <f t="shared" si="0"/>
        <v>0</v>
      </c>
      <c r="J13" s="39"/>
    </row>
    <row r="14" spans="1:10">
      <c r="A14" s="33">
        <v>43483</v>
      </c>
      <c r="B14" s="18"/>
      <c r="C14" s="18"/>
      <c r="D14" s="18"/>
      <c r="E14" s="18"/>
      <c r="F14" s="18"/>
      <c r="G14" s="18"/>
      <c r="H14" s="18"/>
      <c r="I14" s="5">
        <f t="shared" si="0"/>
        <v>0</v>
      </c>
      <c r="J14" s="39"/>
    </row>
    <row r="15" spans="1:10">
      <c r="A15" s="33">
        <v>43486</v>
      </c>
      <c r="B15" s="18"/>
      <c r="C15" s="18"/>
      <c r="D15" s="18"/>
      <c r="E15" s="18"/>
      <c r="F15" s="18"/>
      <c r="G15" s="18"/>
      <c r="H15" s="18"/>
      <c r="I15" s="5">
        <f t="shared" si="0"/>
        <v>0</v>
      </c>
      <c r="J15" s="39"/>
    </row>
    <row r="16" spans="1:10">
      <c r="A16" s="33">
        <v>43487</v>
      </c>
      <c r="B16" s="18"/>
      <c r="C16" s="18"/>
      <c r="D16" s="18"/>
      <c r="E16" s="18"/>
      <c r="F16" s="18"/>
      <c r="G16" s="18"/>
      <c r="H16" s="18"/>
      <c r="I16" s="5">
        <f t="shared" si="0"/>
        <v>0</v>
      </c>
      <c r="J16" s="39"/>
    </row>
    <row r="17" spans="1:10">
      <c r="A17" s="33">
        <v>43488</v>
      </c>
      <c r="B17" s="18"/>
      <c r="C17" s="18"/>
      <c r="D17" s="18"/>
      <c r="E17" s="18"/>
      <c r="F17" s="18"/>
      <c r="G17" s="18"/>
      <c r="H17" s="18"/>
      <c r="I17" s="5">
        <f t="shared" si="0"/>
        <v>0</v>
      </c>
      <c r="J17" s="39"/>
    </row>
    <row r="18" spans="1:10">
      <c r="A18" s="33">
        <v>43489</v>
      </c>
      <c r="B18" s="18"/>
      <c r="C18" s="18"/>
      <c r="D18" s="18"/>
      <c r="E18" s="18"/>
      <c r="F18" s="18"/>
      <c r="G18" s="18"/>
      <c r="H18" s="18"/>
      <c r="I18" s="5">
        <f t="shared" si="0"/>
        <v>0</v>
      </c>
      <c r="J18" s="39"/>
    </row>
    <row r="19" spans="1:10">
      <c r="A19" s="33">
        <v>43490</v>
      </c>
      <c r="B19" s="18"/>
      <c r="C19" s="18"/>
      <c r="D19" s="18"/>
      <c r="E19" s="18"/>
      <c r="F19" s="18"/>
      <c r="G19" s="18"/>
      <c r="H19" s="18"/>
      <c r="I19" s="5">
        <f t="shared" si="0"/>
        <v>0</v>
      </c>
      <c r="J19" s="39"/>
    </row>
    <row r="20" spans="1:10">
      <c r="A20" s="33">
        <v>43493</v>
      </c>
      <c r="B20" s="18"/>
      <c r="C20" s="18"/>
      <c r="D20" s="18"/>
      <c r="E20" s="18"/>
      <c r="F20" s="18"/>
      <c r="G20" s="18"/>
      <c r="H20" s="18"/>
      <c r="I20" s="5">
        <f t="shared" si="0"/>
        <v>0</v>
      </c>
      <c r="J20" s="39"/>
    </row>
    <row r="21" spans="1:10">
      <c r="A21" s="33">
        <v>43494</v>
      </c>
      <c r="B21" s="18"/>
      <c r="C21" s="18"/>
      <c r="D21" s="18"/>
      <c r="E21" s="18"/>
      <c r="F21" s="18"/>
      <c r="G21" s="18"/>
      <c r="H21" s="18"/>
      <c r="I21" s="5">
        <f t="shared" si="0"/>
        <v>0</v>
      </c>
      <c r="J21" s="39"/>
    </row>
    <row r="22" spans="1:10">
      <c r="A22" s="33">
        <v>43495</v>
      </c>
      <c r="B22" s="18"/>
      <c r="C22" s="18"/>
      <c r="D22" s="18"/>
      <c r="E22" s="18"/>
      <c r="F22" s="18"/>
      <c r="G22" s="18"/>
      <c r="H22" s="18"/>
      <c r="I22" s="5">
        <f t="shared" si="0"/>
        <v>0</v>
      </c>
      <c r="J22" s="39"/>
    </row>
    <row r="23" spans="1:10">
      <c r="A23" s="33">
        <v>43496</v>
      </c>
      <c r="B23" s="18"/>
      <c r="C23" s="18"/>
      <c r="D23" s="18"/>
      <c r="E23" s="18"/>
      <c r="F23" s="18"/>
      <c r="G23" s="18"/>
      <c r="H23" s="18"/>
      <c r="I23" s="5">
        <f t="shared" ref="I23" si="1">SUM(B23:H23)</f>
        <v>0</v>
      </c>
      <c r="J23" s="39"/>
    </row>
    <row r="24" spans="1:10" ht="15.75">
      <c r="A24" s="24" t="s">
        <v>12</v>
      </c>
      <c r="B24" s="24">
        <f>SUM(B2:B23)</f>
        <v>-25</v>
      </c>
      <c r="C24" s="24">
        <f t="shared" ref="C24:H24" si="2">SUM(C2:C23)</f>
        <v>10</v>
      </c>
      <c r="D24" s="24">
        <f t="shared" si="2"/>
        <v>115</v>
      </c>
      <c r="E24" s="24">
        <f t="shared" si="2"/>
        <v>65</v>
      </c>
      <c r="F24" s="24">
        <f t="shared" si="2"/>
        <v>40</v>
      </c>
      <c r="G24" s="24">
        <f t="shared" si="2"/>
        <v>0</v>
      </c>
      <c r="H24" s="24">
        <f t="shared" si="2"/>
        <v>150</v>
      </c>
      <c r="I24" s="24">
        <f>SUM(I2:I23)</f>
        <v>355</v>
      </c>
      <c r="J24" s="39"/>
    </row>
  </sheetData>
  <conditionalFormatting sqref="B2:F22 I2:I22 B24:I24">
    <cfRule type="cellIs" dxfId="11" priority="29" operator="lessThan">
      <formula>0</formula>
    </cfRule>
    <cfRule type="cellIs" dxfId="10" priority="30" operator="greaterThan">
      <formula>0</formula>
    </cfRule>
  </conditionalFormatting>
  <conditionalFormatting sqref="G2:G22">
    <cfRule type="cellIs" dxfId="9" priority="27" operator="lessThan">
      <formula>0</formula>
    </cfRule>
    <cfRule type="cellIs" dxfId="8" priority="28" operator="greaterThan">
      <formula>0</formula>
    </cfRule>
  </conditionalFormatting>
  <conditionalFormatting sqref="H2:H22">
    <cfRule type="cellIs" dxfId="7" priority="25" operator="lessThan">
      <formula>0</formula>
    </cfRule>
    <cfRule type="cellIs" dxfId="6" priority="26" operator="greaterThan">
      <formula>0</formula>
    </cfRule>
  </conditionalFormatting>
  <conditionalFormatting sqref="B23:F23 I23">
    <cfRule type="cellIs" dxfId="5" priority="23" operator="lessThan">
      <formula>0</formula>
    </cfRule>
    <cfRule type="cellIs" dxfId="4" priority="24" operator="greaterThan">
      <formula>0</formula>
    </cfRule>
  </conditionalFormatting>
  <conditionalFormatting sqref="G23">
    <cfRule type="cellIs" dxfId="3" priority="21" operator="lessThan">
      <formula>0</formula>
    </cfRule>
    <cfRule type="cellIs" dxfId="2" priority="22" operator="greaterThan">
      <formula>0</formula>
    </cfRule>
  </conditionalFormatting>
  <conditionalFormatting sqref="H23">
    <cfRule type="cellIs" dxfId="1" priority="19" operator="lessThan">
      <formula>0</formula>
    </cfRule>
    <cfRule type="cellIs" dxfId="0" priority="20" operator="greater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</vt:lpstr>
      <vt:lpstr>RECAP V &amp; TC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dcterms:created xsi:type="dcterms:W3CDTF">2016-12-05T01:39:22Z</dcterms:created>
  <dcterms:modified xsi:type="dcterms:W3CDTF">2019-01-15T10:57:38Z</dcterms:modified>
</cp:coreProperties>
</file>