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RECUP MERLIN\Drive_G\CGP\EXCEL CGP\"/>
    </mc:Choice>
  </mc:AlternateContent>
  <bookViews>
    <workbookView xWindow="0" yWindow="0" windowWidth="23040" windowHeight="9564"/>
  </bookViews>
  <sheets>
    <sheet name="TAM LOC NUE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Fisc">#REF!</definedName>
    <definedName name="fiscalité">#REF!</definedName>
    <definedName name="Maplage" localSheetId="0">#REF!</definedName>
    <definedName name="Maplage">#REF!</definedName>
    <definedName name="Maplage2">#REF!</definedName>
    <definedName name="nbdepmt">#REF!</definedName>
    <definedName name="on">'[3]ANNEXE T'!$D$5:$D$6</definedName>
    <definedName name="Parts_1">#REF!</definedName>
    <definedName name="Parts_2">#REF!</definedName>
    <definedName name="Parts_Sup">#REF!</definedName>
    <definedName name="Plaf_demiP">#REF!</definedName>
    <definedName name="plafond">'[2]Duflot VS Ancien'!$G$12</definedName>
    <definedName name="plafond_duflot">'[2]Duflot VS Scellier'!$G$11</definedName>
    <definedName name="plafond_scellier">'[2]Duflot VS Scellier'!$O$10</definedName>
    <definedName name="QF_1">#REF!</definedName>
    <definedName name="QF_2">#REF!</definedName>
    <definedName name="Revenu" localSheetId="0">#REF!</definedName>
    <definedName name="Revenu">#REF!</definedName>
    <definedName name="Revenu2">#REF!</definedName>
    <definedName name="RevenuFiscal">#REF!</definedName>
    <definedName name="RevenuFiscal2">#REF!</definedName>
    <definedName name="RevenusiTontine" localSheetId="0">#REF!</definedName>
    <definedName name="RevenusiTontine">#REF!</definedName>
    <definedName name="Revenusitontine2">#REF!</definedName>
    <definedName name="RNGI">#REF!</definedName>
    <definedName name="S1P1">#REF!</definedName>
    <definedName name="S1P151">#REF!</definedName>
    <definedName name="S1P152">#REF!</definedName>
    <definedName name="S1P2">#REF!</definedName>
    <definedName name="S1P3">#REF!</definedName>
    <definedName name="S1P4">#REF!</definedName>
    <definedName name="S2P2">#REF!</definedName>
    <definedName name="S2P25">#REF!</definedName>
    <definedName name="S2P3">#REF!</definedName>
    <definedName name="S2P4">#REF!</definedName>
    <definedName name="S2P5">#REF!</definedName>
    <definedName name="S2P6">#REF!</definedName>
    <definedName name="S3P2">#REF!</definedName>
    <definedName name="S3P25">#REF!</definedName>
    <definedName name="S3P35">#REF!</definedName>
    <definedName name="S3P45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" l="1"/>
  <c r="L26" i="1"/>
  <c r="M12" i="1"/>
  <c r="K27" i="1" s="1"/>
  <c r="T26" i="1"/>
  <c r="D26" i="1"/>
  <c r="V10" i="1"/>
  <c r="S18" i="1" s="1"/>
  <c r="N10" i="1"/>
  <c r="K18" i="1" s="1"/>
  <c r="F10" i="1"/>
  <c r="C18" i="1" s="1"/>
  <c r="U12" i="1"/>
  <c r="M13" i="1"/>
  <c r="E12" i="1"/>
  <c r="U16" i="1"/>
  <c r="M16" i="1"/>
  <c r="E16" i="1"/>
  <c r="M26" i="1"/>
  <c r="W4" i="1"/>
  <c r="U26" i="1" s="1"/>
  <c r="O4" i="1"/>
  <c r="G4" i="1"/>
  <c r="E26" i="1" s="1"/>
  <c r="W3" i="1"/>
  <c r="O3" i="1"/>
  <c r="G3" i="1"/>
  <c r="S27" i="1" l="1"/>
  <c r="U15" i="1"/>
  <c r="C27" i="1"/>
  <c r="E15" i="1"/>
  <c r="L27" i="1"/>
  <c r="M27" i="1"/>
  <c r="N27" i="1" s="1"/>
  <c r="K28" i="1"/>
  <c r="P27" i="1"/>
  <c r="U13" i="1"/>
  <c r="U14" i="1" s="1"/>
  <c r="U18" i="1" s="1"/>
  <c r="M15" i="1"/>
  <c r="E13" i="1"/>
  <c r="E14" i="1" s="1"/>
  <c r="E18" i="1" s="1"/>
  <c r="M14" i="1"/>
  <c r="M18" i="1" s="1"/>
  <c r="O27" i="1" l="1"/>
  <c r="Q27" i="1" s="1"/>
  <c r="L28" i="1"/>
  <c r="K29" i="1"/>
  <c r="P28" i="1"/>
  <c r="S28" i="1"/>
  <c r="X27" i="1"/>
  <c r="T27" i="1"/>
  <c r="U27" i="1"/>
  <c r="V27" i="1" s="1"/>
  <c r="E27" i="1"/>
  <c r="F27" i="1" s="1"/>
  <c r="C28" i="1"/>
  <c r="H27" i="1"/>
  <c r="D27" i="1"/>
  <c r="M28" i="1" l="1"/>
  <c r="N28" i="1" s="1"/>
  <c r="O28" i="1" s="1"/>
  <c r="M29" i="1" s="1"/>
  <c r="N29" i="1" s="1"/>
  <c r="S29" i="1"/>
  <c r="X28" i="1"/>
  <c r="T28" i="1"/>
  <c r="C29" i="1"/>
  <c r="H28" i="1"/>
  <c r="D28" i="1"/>
  <c r="W27" i="1"/>
  <c r="G27" i="1"/>
  <c r="K30" i="1"/>
  <c r="P29" i="1"/>
  <c r="L29" i="1"/>
  <c r="K31" i="1" l="1"/>
  <c r="P30" i="1"/>
  <c r="L30" i="1"/>
  <c r="M30" i="1"/>
  <c r="N30" i="1" s="1"/>
  <c r="I27" i="1"/>
  <c r="O29" i="1"/>
  <c r="Q29" i="1" s="1"/>
  <c r="U28" i="1"/>
  <c r="V28" i="1" s="1"/>
  <c r="C30" i="1"/>
  <c r="H29" i="1"/>
  <c r="D29" i="1"/>
  <c r="S30" i="1"/>
  <c r="X29" i="1"/>
  <c r="T29" i="1"/>
  <c r="Y27" i="1"/>
  <c r="E28" i="1"/>
  <c r="F28" i="1" s="1"/>
  <c r="Q28" i="1"/>
  <c r="O30" i="1" l="1"/>
  <c r="Q30" i="1" s="1"/>
  <c r="S31" i="1"/>
  <c r="X30" i="1"/>
  <c r="T30" i="1"/>
  <c r="K32" i="1"/>
  <c r="P31" i="1"/>
  <c r="L31" i="1"/>
  <c r="G28" i="1"/>
  <c r="I28" i="1" s="1"/>
  <c r="D30" i="1"/>
  <c r="C31" i="1"/>
  <c r="H30" i="1"/>
  <c r="W28" i="1"/>
  <c r="Y28" i="1" s="1"/>
  <c r="M31" i="1" l="1"/>
  <c r="N31" i="1" s="1"/>
  <c r="O31" i="1" s="1"/>
  <c r="M32" i="1" s="1"/>
  <c r="N32" i="1" s="1"/>
  <c r="K33" i="1"/>
  <c r="P32" i="1"/>
  <c r="L32" i="1"/>
  <c r="U29" i="1"/>
  <c r="D31" i="1"/>
  <c r="C32" i="1"/>
  <c r="H31" i="1"/>
  <c r="E29" i="1"/>
  <c r="S32" i="1"/>
  <c r="X31" i="1"/>
  <c r="T31" i="1"/>
  <c r="Q31" i="1" l="1"/>
  <c r="O32" i="1"/>
  <c r="Q32" i="1" s="1"/>
  <c r="F29" i="1"/>
  <c r="V29" i="1"/>
  <c r="K34" i="1"/>
  <c r="P33" i="1"/>
  <c r="L33" i="1"/>
  <c r="C33" i="1"/>
  <c r="H32" i="1"/>
  <c r="D32" i="1"/>
  <c r="S33" i="1"/>
  <c r="T32" i="1"/>
  <c r="X32" i="1"/>
  <c r="M33" i="1" l="1"/>
  <c r="N33" i="1" s="1"/>
  <c r="O33" i="1" s="1"/>
  <c r="T33" i="1"/>
  <c r="S34" i="1"/>
  <c r="X33" i="1"/>
  <c r="G29" i="1"/>
  <c r="I29" i="1" s="1"/>
  <c r="K35" i="1"/>
  <c r="P34" i="1"/>
  <c r="L34" i="1"/>
  <c r="C34" i="1"/>
  <c r="H33" i="1"/>
  <c r="D33" i="1"/>
  <c r="W29" i="1"/>
  <c r="Y29" i="1" s="1"/>
  <c r="Q33" i="1" l="1"/>
  <c r="M34" i="1"/>
  <c r="N34" i="1" s="1"/>
  <c r="O34" i="1" s="1"/>
  <c r="Q34" i="1" s="1"/>
  <c r="S35" i="1"/>
  <c r="X34" i="1"/>
  <c r="T34" i="1"/>
  <c r="E30" i="1"/>
  <c r="U30" i="1"/>
  <c r="C35" i="1"/>
  <c r="H34" i="1"/>
  <c r="D34" i="1"/>
  <c r="L35" i="1"/>
  <c r="K36" i="1"/>
  <c r="P35" i="1"/>
  <c r="M35" i="1" l="1"/>
  <c r="N35" i="1" s="1"/>
  <c r="O35" i="1" s="1"/>
  <c r="L36" i="1"/>
  <c r="K37" i="1"/>
  <c r="P36" i="1"/>
  <c r="V30" i="1"/>
  <c r="C36" i="1"/>
  <c r="H35" i="1"/>
  <c r="D35" i="1"/>
  <c r="F30" i="1"/>
  <c r="S36" i="1"/>
  <c r="X35" i="1"/>
  <c r="T35" i="1"/>
  <c r="Q35" i="1" l="1"/>
  <c r="M36" i="1"/>
  <c r="N36" i="1" s="1"/>
  <c r="O36" i="1" s="1"/>
  <c r="Q36" i="1" s="1"/>
  <c r="K38" i="1"/>
  <c r="P37" i="1"/>
  <c r="L37" i="1"/>
  <c r="W30" i="1"/>
  <c r="Y30" i="1" s="1"/>
  <c r="G30" i="1"/>
  <c r="I30" i="1" s="1"/>
  <c r="S37" i="1"/>
  <c r="X36" i="1"/>
  <c r="T36" i="1"/>
  <c r="C37" i="1"/>
  <c r="H36" i="1"/>
  <c r="D36" i="1"/>
  <c r="M37" i="1" l="1"/>
  <c r="N37" i="1" s="1"/>
  <c r="O37" i="1" s="1"/>
  <c r="S38" i="1"/>
  <c r="X37" i="1"/>
  <c r="T37" i="1"/>
  <c r="K39" i="1"/>
  <c r="P38" i="1"/>
  <c r="L38" i="1"/>
  <c r="U31" i="1"/>
  <c r="C38" i="1"/>
  <c r="H37" i="1"/>
  <c r="D37" i="1"/>
  <c r="E31" i="1"/>
  <c r="Q37" i="1" l="1"/>
  <c r="M38" i="1"/>
  <c r="N38" i="1" s="1"/>
  <c r="O38" i="1" s="1"/>
  <c r="F31" i="1"/>
  <c r="V31" i="1"/>
  <c r="K40" i="1"/>
  <c r="P39" i="1"/>
  <c r="L39" i="1"/>
  <c r="D38" i="1"/>
  <c r="C39" i="1"/>
  <c r="H38" i="1"/>
  <c r="S39" i="1"/>
  <c r="X38" i="1"/>
  <c r="T38" i="1"/>
  <c r="M39" i="1" l="1"/>
  <c r="N39" i="1" s="1"/>
  <c r="O39" i="1" s="1"/>
  <c r="Q38" i="1"/>
  <c r="W31" i="1"/>
  <c r="U32" i="1" s="1"/>
  <c r="G31" i="1"/>
  <c r="I31" i="1" s="1"/>
  <c r="S40" i="1"/>
  <c r="X39" i="1"/>
  <c r="T39" i="1"/>
  <c r="C40" i="1"/>
  <c r="D39" i="1"/>
  <c r="H39" i="1"/>
  <c r="L40" i="1"/>
  <c r="K41" i="1"/>
  <c r="P40" i="1"/>
  <c r="Q39" i="1" l="1"/>
  <c r="M40" i="1"/>
  <c r="N40" i="1" s="1"/>
  <c r="O40" i="1" s="1"/>
  <c r="Q40" i="1" s="1"/>
  <c r="T40" i="1"/>
  <c r="S41" i="1"/>
  <c r="X40" i="1"/>
  <c r="Y31" i="1"/>
  <c r="V32" i="1"/>
  <c r="C41" i="1"/>
  <c r="H40" i="1"/>
  <c r="D40" i="1"/>
  <c r="K42" i="1"/>
  <c r="P41" i="1"/>
  <c r="L41" i="1"/>
  <c r="E32" i="1"/>
  <c r="M41" i="1" l="1"/>
  <c r="N41" i="1" s="1"/>
  <c r="O41" i="1" s="1"/>
  <c r="F32" i="1"/>
  <c r="K43" i="1"/>
  <c r="P42" i="1"/>
  <c r="L42" i="1"/>
  <c r="S42" i="1"/>
  <c r="X41" i="1"/>
  <c r="T41" i="1"/>
  <c r="C42" i="1"/>
  <c r="H41" i="1"/>
  <c r="D41" i="1"/>
  <c r="W32" i="1"/>
  <c r="U33" i="1" s="1"/>
  <c r="M42" i="1" l="1"/>
  <c r="N42" i="1" s="1"/>
  <c r="O42" i="1" s="1"/>
  <c r="Q42" i="1" s="1"/>
  <c r="Q41" i="1"/>
  <c r="V33" i="1"/>
  <c r="S43" i="1"/>
  <c r="X42" i="1"/>
  <c r="T42" i="1"/>
  <c r="L43" i="1"/>
  <c r="K44" i="1"/>
  <c r="P43" i="1"/>
  <c r="Y32" i="1"/>
  <c r="C43" i="1"/>
  <c r="H42" i="1"/>
  <c r="D42" i="1"/>
  <c r="G32" i="1"/>
  <c r="E33" i="1" s="1"/>
  <c r="I32" i="1" l="1"/>
  <c r="S44" i="1"/>
  <c r="X43" i="1"/>
  <c r="T43" i="1"/>
  <c r="W33" i="1"/>
  <c r="U34" i="1" s="1"/>
  <c r="F33" i="1"/>
  <c r="D43" i="1"/>
  <c r="C44" i="1"/>
  <c r="H43" i="1"/>
  <c r="K45" i="1"/>
  <c r="P44" i="1"/>
  <c r="L44" i="1"/>
  <c r="M43" i="1"/>
  <c r="N43" i="1" s="1"/>
  <c r="Y33" i="1" l="1"/>
  <c r="K46" i="1"/>
  <c r="P45" i="1"/>
  <c r="L45" i="1"/>
  <c r="O43" i="1"/>
  <c r="M44" i="1" s="1"/>
  <c r="N44" i="1" s="1"/>
  <c r="G33" i="1"/>
  <c r="E34" i="1" s="1"/>
  <c r="C45" i="1"/>
  <c r="H44" i="1"/>
  <c r="D44" i="1"/>
  <c r="V34" i="1"/>
  <c r="S45" i="1"/>
  <c r="X44" i="1"/>
  <c r="T44" i="1"/>
  <c r="T45" i="1" l="1"/>
  <c r="S46" i="1"/>
  <c r="X45" i="1"/>
  <c r="F34" i="1"/>
  <c r="K47" i="1"/>
  <c r="P46" i="1"/>
  <c r="L46" i="1"/>
  <c r="I33" i="1"/>
  <c r="C46" i="1"/>
  <c r="H45" i="1"/>
  <c r="D45" i="1"/>
  <c r="O44" i="1"/>
  <c r="M45" i="1" s="1"/>
  <c r="W34" i="1"/>
  <c r="U35" i="1" s="1"/>
  <c r="Q43" i="1"/>
  <c r="Y34" i="1" l="1"/>
  <c r="N45" i="1"/>
  <c r="G34" i="1"/>
  <c r="E35" i="1" s="1"/>
  <c r="Q44" i="1"/>
  <c r="K48" i="1"/>
  <c r="P47" i="1"/>
  <c r="L47" i="1"/>
  <c r="D46" i="1"/>
  <c r="C47" i="1"/>
  <c r="H46" i="1"/>
  <c r="V35" i="1"/>
  <c r="S47" i="1"/>
  <c r="X46" i="1"/>
  <c r="T46" i="1"/>
  <c r="W35" i="1" l="1"/>
  <c r="U36" i="1" s="1"/>
  <c r="I34" i="1"/>
  <c r="S48" i="1"/>
  <c r="X47" i="1"/>
  <c r="T47" i="1"/>
  <c r="C48" i="1"/>
  <c r="H47" i="1"/>
  <c r="D47" i="1"/>
  <c r="L48" i="1"/>
  <c r="K49" i="1"/>
  <c r="P48" i="1"/>
  <c r="F35" i="1"/>
  <c r="O45" i="1"/>
  <c r="M46" i="1" s="1"/>
  <c r="K50" i="1" l="1"/>
  <c r="P49" i="1"/>
  <c r="L49" i="1"/>
  <c r="Y35" i="1"/>
  <c r="N46" i="1"/>
  <c r="C49" i="1"/>
  <c r="H48" i="1"/>
  <c r="D48" i="1"/>
  <c r="T48" i="1"/>
  <c r="S49" i="1"/>
  <c r="X48" i="1"/>
  <c r="Q45" i="1"/>
  <c r="G35" i="1"/>
  <c r="E36" i="1" s="1"/>
  <c r="V36" i="1"/>
  <c r="I35" i="1" l="1"/>
  <c r="S50" i="1"/>
  <c r="X49" i="1"/>
  <c r="T49" i="1"/>
  <c r="F36" i="1"/>
  <c r="W36" i="1"/>
  <c r="U37" i="1" s="1"/>
  <c r="C50" i="1"/>
  <c r="H49" i="1"/>
  <c r="D49" i="1"/>
  <c r="O46" i="1"/>
  <c r="M47" i="1" s="1"/>
  <c r="K51" i="1"/>
  <c r="P50" i="1"/>
  <c r="L50" i="1"/>
  <c r="Q46" i="1" l="1"/>
  <c r="N47" i="1"/>
  <c r="V37" i="1"/>
  <c r="Y36" i="1"/>
  <c r="S51" i="1"/>
  <c r="X50" i="1"/>
  <c r="T50" i="1"/>
  <c r="C51" i="1"/>
  <c r="H50" i="1"/>
  <c r="D50" i="1"/>
  <c r="G36" i="1"/>
  <c r="E37" i="1" s="1"/>
  <c r="L51" i="1"/>
  <c r="K52" i="1"/>
  <c r="P51" i="1"/>
  <c r="F37" i="1" l="1"/>
  <c r="S52" i="1"/>
  <c r="X51" i="1"/>
  <c r="T51" i="1"/>
  <c r="K53" i="1"/>
  <c r="P52" i="1"/>
  <c r="L52" i="1"/>
  <c r="D51" i="1"/>
  <c r="C52" i="1"/>
  <c r="H51" i="1"/>
  <c r="W37" i="1"/>
  <c r="U38" i="1" s="1"/>
  <c r="I36" i="1"/>
  <c r="O47" i="1"/>
  <c r="M48" i="1" s="1"/>
  <c r="Q47" i="1" l="1"/>
  <c r="V38" i="1"/>
  <c r="K54" i="1"/>
  <c r="P53" i="1"/>
  <c r="L53" i="1"/>
  <c r="S53" i="1"/>
  <c r="X52" i="1"/>
  <c r="T52" i="1"/>
  <c r="N48" i="1"/>
  <c r="Y37" i="1"/>
  <c r="C53" i="1"/>
  <c r="H52" i="1"/>
  <c r="D52" i="1"/>
  <c r="G37" i="1"/>
  <c r="E38" i="1" s="1"/>
  <c r="I37" i="1"/>
  <c r="C54" i="1" l="1"/>
  <c r="H53" i="1"/>
  <c r="D53" i="1"/>
  <c r="K55" i="1"/>
  <c r="P54" i="1"/>
  <c r="L54" i="1"/>
  <c r="S54" i="1"/>
  <c r="X53" i="1"/>
  <c r="T53" i="1"/>
  <c r="F38" i="1"/>
  <c r="O48" i="1"/>
  <c r="M49" i="1" s="1"/>
  <c r="W38" i="1"/>
  <c r="U39" i="1" s="1"/>
  <c r="Q48" i="1" l="1"/>
  <c r="S55" i="1"/>
  <c r="X54" i="1"/>
  <c r="T54" i="1"/>
  <c r="K56" i="1"/>
  <c r="P55" i="1"/>
  <c r="L55" i="1"/>
  <c r="V39" i="1"/>
  <c r="Y38" i="1"/>
  <c r="G38" i="1"/>
  <c r="E39" i="1" s="1"/>
  <c r="N49" i="1"/>
  <c r="D54" i="1"/>
  <c r="C55" i="1"/>
  <c r="H54" i="1"/>
  <c r="I38" i="1" l="1"/>
  <c r="C56" i="1"/>
  <c r="H55" i="1"/>
  <c r="D55" i="1"/>
  <c r="W39" i="1"/>
  <c r="U40" i="1" s="1"/>
  <c r="F39" i="1"/>
  <c r="L56" i="1"/>
  <c r="K57" i="1"/>
  <c r="P56" i="1"/>
  <c r="O49" i="1"/>
  <c r="M50" i="1" s="1"/>
  <c r="S56" i="1"/>
  <c r="X55" i="1"/>
  <c r="T55" i="1"/>
  <c r="Y39" i="1" l="1"/>
  <c r="G39" i="1"/>
  <c r="E40" i="1" s="1"/>
  <c r="C57" i="1"/>
  <c r="H56" i="1"/>
  <c r="D56" i="1"/>
  <c r="N50" i="1"/>
  <c r="K58" i="1"/>
  <c r="P57" i="1"/>
  <c r="L57" i="1"/>
  <c r="Q49" i="1"/>
  <c r="T56" i="1"/>
  <c r="S57" i="1"/>
  <c r="X56" i="1"/>
  <c r="V40" i="1"/>
  <c r="O50" i="1" l="1"/>
  <c r="M51" i="1" s="1"/>
  <c r="I39" i="1"/>
  <c r="W40" i="1"/>
  <c r="U41" i="1" s="1"/>
  <c r="K59" i="1"/>
  <c r="P58" i="1"/>
  <c r="L58" i="1"/>
  <c r="S58" i="1"/>
  <c r="X57" i="1"/>
  <c r="T57" i="1"/>
  <c r="C58" i="1"/>
  <c r="H57" i="1"/>
  <c r="D57" i="1"/>
  <c r="F40" i="1"/>
  <c r="G40" i="1" l="1"/>
  <c r="E41" i="1" s="1"/>
  <c r="S59" i="1"/>
  <c r="X58" i="1"/>
  <c r="T58" i="1"/>
  <c r="L59" i="1"/>
  <c r="K60" i="1"/>
  <c r="P59" i="1"/>
  <c r="Q50" i="1"/>
  <c r="C59" i="1"/>
  <c r="H58" i="1"/>
  <c r="D58" i="1"/>
  <c r="V41" i="1"/>
  <c r="Y40" i="1"/>
  <c r="N51" i="1"/>
  <c r="I40" i="1" l="1"/>
  <c r="O51" i="1"/>
  <c r="M52" i="1" s="1"/>
  <c r="F41" i="1"/>
  <c r="D59" i="1"/>
  <c r="C60" i="1"/>
  <c r="H59" i="1"/>
  <c r="K61" i="1"/>
  <c r="P60" i="1"/>
  <c r="L60" i="1"/>
  <c r="W41" i="1"/>
  <c r="U42" i="1" s="1"/>
  <c r="S60" i="1"/>
  <c r="X59" i="1"/>
  <c r="T59" i="1"/>
  <c r="Y41" i="1" l="1"/>
  <c r="Q51" i="1"/>
  <c r="N52" i="1"/>
  <c r="V42" i="1"/>
  <c r="G41" i="1"/>
  <c r="E42" i="1" s="1"/>
  <c r="S61" i="1"/>
  <c r="X60" i="1"/>
  <c r="T60" i="1"/>
  <c r="K62" i="1"/>
  <c r="P61" i="1"/>
  <c r="L61" i="1"/>
  <c r="C61" i="1"/>
  <c r="H60" i="1"/>
  <c r="D60" i="1"/>
  <c r="I41" i="1" l="1"/>
  <c r="K63" i="1"/>
  <c r="P62" i="1"/>
  <c r="L62" i="1"/>
  <c r="W42" i="1"/>
  <c r="U43" i="1" s="1"/>
  <c r="F42" i="1"/>
  <c r="C62" i="1"/>
  <c r="H61" i="1"/>
  <c r="D61" i="1"/>
  <c r="T61" i="1"/>
  <c r="S62" i="1"/>
  <c r="X61" i="1"/>
  <c r="O52" i="1"/>
  <c r="M53" i="1" s="1"/>
  <c r="Q52" i="1" l="1"/>
  <c r="D62" i="1"/>
  <c r="C63" i="1"/>
  <c r="H62" i="1"/>
  <c r="S63" i="1"/>
  <c r="X62" i="1"/>
  <c r="T62" i="1"/>
  <c r="N53" i="1"/>
  <c r="G42" i="1"/>
  <c r="E43" i="1" s="1"/>
  <c r="V43" i="1"/>
  <c r="Y42" i="1"/>
  <c r="K64" i="1"/>
  <c r="P63" i="1"/>
  <c r="L63" i="1"/>
  <c r="L64" i="1" l="1"/>
  <c r="K65" i="1"/>
  <c r="P64" i="1"/>
  <c r="C64" i="1"/>
  <c r="H63" i="1"/>
  <c r="D63" i="1"/>
  <c r="S64" i="1"/>
  <c r="X63" i="1"/>
  <c r="T63" i="1"/>
  <c r="W43" i="1"/>
  <c r="U44" i="1" s="1"/>
  <c r="O53" i="1"/>
  <c r="M54" i="1" s="1"/>
  <c r="F43" i="1"/>
  <c r="I42" i="1"/>
  <c r="Y43" i="1" l="1"/>
  <c r="N54" i="1"/>
  <c r="V44" i="1"/>
  <c r="T64" i="1"/>
  <c r="S65" i="1"/>
  <c r="X64" i="1"/>
  <c r="G43" i="1"/>
  <c r="E44" i="1" s="1"/>
  <c r="Q53" i="1"/>
  <c r="C65" i="1"/>
  <c r="H64" i="1"/>
  <c r="D64" i="1"/>
  <c r="K66" i="1"/>
  <c r="P65" i="1"/>
  <c r="L65" i="1"/>
  <c r="I43" i="1" l="1"/>
  <c r="W44" i="1"/>
  <c r="U45" i="1" s="1"/>
  <c r="K67" i="1"/>
  <c r="P66" i="1"/>
  <c r="L66" i="1"/>
  <c r="S66" i="1"/>
  <c r="X65" i="1"/>
  <c r="T65" i="1"/>
  <c r="C66" i="1"/>
  <c r="H65" i="1"/>
  <c r="D65" i="1"/>
  <c r="F44" i="1"/>
  <c r="O54" i="1"/>
  <c r="M55" i="1" s="1"/>
  <c r="Q54" i="1" l="1"/>
  <c r="S67" i="1"/>
  <c r="X66" i="1"/>
  <c r="T66" i="1"/>
  <c r="L67" i="1"/>
  <c r="K68" i="1"/>
  <c r="P67" i="1"/>
  <c r="N55" i="1"/>
  <c r="Y44" i="1"/>
  <c r="G44" i="1"/>
  <c r="E45" i="1" s="1"/>
  <c r="C67" i="1"/>
  <c r="H66" i="1"/>
  <c r="D66" i="1"/>
  <c r="V45" i="1"/>
  <c r="F45" i="1" l="1"/>
  <c r="D67" i="1"/>
  <c r="C68" i="1"/>
  <c r="H67" i="1"/>
  <c r="I44" i="1"/>
  <c r="W45" i="1"/>
  <c r="U46" i="1" s="1"/>
  <c r="O55" i="1"/>
  <c r="M56" i="1" s="1"/>
  <c r="S68" i="1"/>
  <c r="X67" i="1"/>
  <c r="T67" i="1"/>
  <c r="K69" i="1"/>
  <c r="P68" i="1"/>
  <c r="L68" i="1"/>
  <c r="Q55" i="1" l="1"/>
  <c r="K70" i="1"/>
  <c r="P69" i="1"/>
  <c r="L69" i="1"/>
  <c r="S69" i="1"/>
  <c r="X68" i="1"/>
  <c r="T68" i="1"/>
  <c r="Y45" i="1"/>
  <c r="C69" i="1"/>
  <c r="H68" i="1"/>
  <c r="D68" i="1"/>
  <c r="N56" i="1"/>
  <c r="V46" i="1"/>
  <c r="G45" i="1"/>
  <c r="E46" i="1" s="1"/>
  <c r="I45" i="1" l="1"/>
  <c r="C70" i="1"/>
  <c r="H69" i="1"/>
  <c r="D69" i="1"/>
  <c r="F46" i="1"/>
  <c r="T69" i="1"/>
  <c r="S70" i="1"/>
  <c r="X69" i="1"/>
  <c r="O56" i="1"/>
  <c r="M57" i="1" s="1"/>
  <c r="K71" i="1"/>
  <c r="P70" i="1"/>
  <c r="L70" i="1"/>
  <c r="W46" i="1"/>
  <c r="U47" i="1" s="1"/>
  <c r="Q56" i="1" l="1"/>
  <c r="Y46" i="1"/>
  <c r="N57" i="1"/>
  <c r="S71" i="1"/>
  <c r="X70" i="1"/>
  <c r="T70" i="1"/>
  <c r="G46" i="1"/>
  <c r="E47" i="1" s="1"/>
  <c r="V47" i="1"/>
  <c r="K72" i="1"/>
  <c r="P71" i="1"/>
  <c r="L71" i="1"/>
  <c r="C71" i="1"/>
  <c r="D70" i="1"/>
  <c r="H70" i="1"/>
  <c r="I46" i="1" l="1"/>
  <c r="S72" i="1"/>
  <c r="X71" i="1"/>
  <c r="T71" i="1"/>
  <c r="L72" i="1"/>
  <c r="K73" i="1"/>
  <c r="P72" i="1"/>
  <c r="F47" i="1"/>
  <c r="C72" i="1"/>
  <c r="H71" i="1"/>
  <c r="D71" i="1"/>
  <c r="O57" i="1"/>
  <c r="M58" i="1" s="1"/>
  <c r="W47" i="1"/>
  <c r="U48" i="1" s="1"/>
  <c r="Y47" i="1" l="1"/>
  <c r="Q57" i="1"/>
  <c r="D72" i="1"/>
  <c r="C73" i="1"/>
  <c r="H72" i="1"/>
  <c r="G47" i="1"/>
  <c r="E48" i="1" s="1"/>
  <c r="S73" i="1"/>
  <c r="X72" i="1"/>
  <c r="T72" i="1"/>
  <c r="V48" i="1"/>
  <c r="N58" i="1"/>
  <c r="K74" i="1"/>
  <c r="P73" i="1"/>
  <c r="L73" i="1"/>
  <c r="I47" i="1" l="1"/>
  <c r="K75" i="1"/>
  <c r="P74" i="1"/>
  <c r="L74" i="1"/>
  <c r="O58" i="1"/>
  <c r="M59" i="1" s="1"/>
  <c r="T73" i="1"/>
  <c r="S74" i="1"/>
  <c r="X73" i="1"/>
  <c r="W48" i="1"/>
  <c r="U49" i="1" s="1"/>
  <c r="F48" i="1"/>
  <c r="C74" i="1"/>
  <c r="H73" i="1"/>
  <c r="D73" i="1"/>
  <c r="Y48" i="1" l="1"/>
  <c r="N59" i="1"/>
  <c r="C75" i="1"/>
  <c r="H74" i="1"/>
  <c r="D74" i="1"/>
  <c r="G48" i="1"/>
  <c r="E49" i="1" s="1"/>
  <c r="T74" i="1"/>
  <c r="S75" i="1"/>
  <c r="X74" i="1"/>
  <c r="K76" i="1"/>
  <c r="P75" i="1"/>
  <c r="L75" i="1"/>
  <c r="V49" i="1"/>
  <c r="Q58" i="1"/>
  <c r="S76" i="1" l="1"/>
  <c r="X75" i="1"/>
  <c r="T75" i="1"/>
  <c r="K77" i="1"/>
  <c r="P76" i="1"/>
  <c r="L76" i="1"/>
  <c r="F49" i="1"/>
  <c r="C76" i="1"/>
  <c r="H75" i="1"/>
  <c r="D75" i="1"/>
  <c r="W49" i="1"/>
  <c r="U50" i="1" s="1"/>
  <c r="I48" i="1"/>
  <c r="O59" i="1"/>
  <c r="M60" i="1" s="1"/>
  <c r="Y49" i="1" l="1"/>
  <c r="Q59" i="1"/>
  <c r="N60" i="1"/>
  <c r="G49" i="1"/>
  <c r="E50" i="1" s="1"/>
  <c r="L77" i="1"/>
  <c r="K78" i="1"/>
  <c r="P77" i="1"/>
  <c r="S77" i="1"/>
  <c r="X76" i="1"/>
  <c r="T76" i="1"/>
  <c r="V50" i="1"/>
  <c r="C77" i="1"/>
  <c r="H76" i="1"/>
  <c r="D76" i="1"/>
  <c r="I49" i="1" l="1"/>
  <c r="C78" i="1"/>
  <c r="H77" i="1"/>
  <c r="D77" i="1"/>
  <c r="T77" i="1"/>
  <c r="S78" i="1"/>
  <c r="X77" i="1"/>
  <c r="W50" i="1"/>
  <c r="U51" i="1" s="1"/>
  <c r="F50" i="1"/>
  <c r="K79" i="1"/>
  <c r="P78" i="1"/>
  <c r="L78" i="1"/>
  <c r="O60" i="1"/>
  <c r="M61" i="1" s="1"/>
  <c r="Y50" i="1" l="1"/>
  <c r="N61" i="1"/>
  <c r="V51" i="1"/>
  <c r="C79" i="1"/>
  <c r="H78" i="1"/>
  <c r="D78" i="1"/>
  <c r="Q60" i="1"/>
  <c r="K80" i="1"/>
  <c r="P79" i="1"/>
  <c r="L79" i="1"/>
  <c r="G50" i="1"/>
  <c r="E51" i="1" s="1"/>
  <c r="S79" i="1"/>
  <c r="X78" i="1"/>
  <c r="T78" i="1"/>
  <c r="F51" i="1" l="1"/>
  <c r="W51" i="1"/>
  <c r="U52" i="1" s="1"/>
  <c r="S80" i="1"/>
  <c r="X79" i="1"/>
  <c r="T79" i="1"/>
  <c r="I50" i="1"/>
  <c r="K81" i="1"/>
  <c r="P80" i="1"/>
  <c r="L80" i="1"/>
  <c r="D79" i="1"/>
  <c r="C80" i="1"/>
  <c r="H79" i="1"/>
  <c r="O61" i="1"/>
  <c r="M62" i="1" s="1"/>
  <c r="Q61" i="1" l="1"/>
  <c r="V52" i="1"/>
  <c r="S81" i="1"/>
  <c r="X80" i="1"/>
  <c r="T80" i="1"/>
  <c r="Y51" i="1"/>
  <c r="N62" i="1"/>
  <c r="D80" i="1"/>
  <c r="C81" i="1"/>
  <c r="H80" i="1"/>
  <c r="K82" i="1"/>
  <c r="P81" i="1"/>
  <c r="L81" i="1"/>
  <c r="G51" i="1"/>
  <c r="E52" i="1" s="1"/>
  <c r="F52" i="1" l="1"/>
  <c r="I51" i="1"/>
  <c r="K83" i="1"/>
  <c r="P82" i="1"/>
  <c r="L82" i="1"/>
  <c r="O62" i="1"/>
  <c r="M63" i="1" s="1"/>
  <c r="S82" i="1"/>
  <c r="X81" i="1"/>
  <c r="T81" i="1"/>
  <c r="C82" i="1"/>
  <c r="H81" i="1"/>
  <c r="D81" i="1"/>
  <c r="W52" i="1"/>
  <c r="U53" i="1" s="1"/>
  <c r="Q62" i="1" l="1"/>
  <c r="T82" i="1"/>
  <c r="S83" i="1"/>
  <c r="X82" i="1"/>
  <c r="N63" i="1"/>
  <c r="C83" i="1"/>
  <c r="H82" i="1"/>
  <c r="D82" i="1"/>
  <c r="K84" i="1"/>
  <c r="P83" i="1"/>
  <c r="L83" i="1"/>
  <c r="V53" i="1"/>
  <c r="Y52" i="1"/>
  <c r="G52" i="1"/>
  <c r="E53" i="1" s="1"/>
  <c r="I52" i="1" l="1"/>
  <c r="O63" i="1"/>
  <c r="M64" i="1" s="1"/>
  <c r="D83" i="1"/>
  <c r="C84" i="1"/>
  <c r="H83" i="1"/>
  <c r="S84" i="1"/>
  <c r="X83" i="1"/>
  <c r="T83" i="1"/>
  <c r="W53" i="1"/>
  <c r="U54" i="1" s="1"/>
  <c r="F53" i="1"/>
  <c r="L84" i="1"/>
  <c r="K85" i="1"/>
  <c r="P84" i="1"/>
  <c r="Y53" i="1" l="1"/>
  <c r="Q63" i="1"/>
  <c r="C85" i="1"/>
  <c r="H84" i="1"/>
  <c r="D84" i="1"/>
  <c r="N64" i="1"/>
  <c r="S85" i="1"/>
  <c r="X84" i="1"/>
  <c r="T84" i="1"/>
  <c r="G53" i="1"/>
  <c r="E54" i="1" s="1"/>
  <c r="L85" i="1"/>
  <c r="K86" i="1"/>
  <c r="P85" i="1"/>
  <c r="V54" i="1"/>
  <c r="I53" i="1" l="1"/>
  <c r="S86" i="1"/>
  <c r="X85" i="1"/>
  <c r="T85" i="1"/>
  <c r="O64" i="1"/>
  <c r="M65" i="1" s="1"/>
  <c r="C86" i="1"/>
  <c r="H85" i="1"/>
  <c r="D85" i="1"/>
  <c r="K87" i="1"/>
  <c r="P86" i="1"/>
  <c r="L86" i="1"/>
  <c r="W54" i="1"/>
  <c r="U55" i="1" s="1"/>
  <c r="F54" i="1"/>
  <c r="Q64" i="1" l="1"/>
  <c r="K88" i="1"/>
  <c r="P87" i="1"/>
  <c r="L87" i="1"/>
  <c r="G54" i="1"/>
  <c r="E55" i="1" s="1"/>
  <c r="V55" i="1"/>
  <c r="Y54" i="1"/>
  <c r="C87" i="1"/>
  <c r="H86" i="1"/>
  <c r="D86" i="1"/>
  <c r="N65" i="1"/>
  <c r="S87" i="1"/>
  <c r="X86" i="1"/>
  <c r="T86" i="1"/>
  <c r="W55" i="1" l="1"/>
  <c r="U56" i="1" s="1"/>
  <c r="S88" i="1"/>
  <c r="X87" i="1"/>
  <c r="T87" i="1"/>
  <c r="C88" i="1"/>
  <c r="H87" i="1"/>
  <c r="D87" i="1"/>
  <c r="I54" i="1"/>
  <c r="L88" i="1"/>
  <c r="K89" i="1"/>
  <c r="P88" i="1"/>
  <c r="O65" i="1"/>
  <c r="M66" i="1" s="1"/>
  <c r="F55" i="1"/>
  <c r="Q65" i="1" l="1"/>
  <c r="G55" i="1"/>
  <c r="E56" i="1" s="1"/>
  <c r="K90" i="1"/>
  <c r="P89" i="1"/>
  <c r="L89" i="1"/>
  <c r="D88" i="1"/>
  <c r="C89" i="1"/>
  <c r="H88" i="1"/>
  <c r="Y55" i="1"/>
  <c r="N66" i="1"/>
  <c r="S89" i="1"/>
  <c r="X88" i="1"/>
  <c r="T88" i="1"/>
  <c r="V56" i="1"/>
  <c r="I55" i="1" l="1"/>
  <c r="C90" i="1"/>
  <c r="H89" i="1"/>
  <c r="D89" i="1"/>
  <c r="O66" i="1"/>
  <c r="M67" i="1" s="1"/>
  <c r="K91" i="1"/>
  <c r="P90" i="1"/>
  <c r="L90" i="1"/>
  <c r="F56" i="1"/>
  <c r="T89" i="1"/>
  <c r="S90" i="1"/>
  <c r="X89" i="1"/>
  <c r="W56" i="1"/>
  <c r="U57" i="1" s="1"/>
  <c r="Q66" i="1" l="1"/>
  <c r="K92" i="1"/>
  <c r="P91" i="1"/>
  <c r="L91" i="1"/>
  <c r="T90" i="1"/>
  <c r="S91" i="1"/>
  <c r="X90" i="1"/>
  <c r="Y56" i="1"/>
  <c r="V57" i="1"/>
  <c r="C91" i="1"/>
  <c r="H90" i="1"/>
  <c r="D90" i="1"/>
  <c r="G56" i="1"/>
  <c r="E57" i="1" s="1"/>
  <c r="N67" i="1"/>
  <c r="I56" i="1" l="1"/>
  <c r="W57" i="1"/>
  <c r="U58" i="1" s="1"/>
  <c r="O67" i="1"/>
  <c r="M68" i="1" s="1"/>
  <c r="F57" i="1"/>
  <c r="C92" i="1"/>
  <c r="H91" i="1"/>
  <c r="D91" i="1"/>
  <c r="S92" i="1"/>
  <c r="X91" i="1"/>
  <c r="T91" i="1"/>
  <c r="K93" i="1"/>
  <c r="P92" i="1"/>
  <c r="L92" i="1"/>
  <c r="N68" i="1" l="1"/>
  <c r="C93" i="1"/>
  <c r="H92" i="1"/>
  <c r="D92" i="1"/>
  <c r="Y57" i="1"/>
  <c r="S93" i="1"/>
  <c r="X92" i="1"/>
  <c r="T92" i="1"/>
  <c r="Q67" i="1"/>
  <c r="L93" i="1"/>
  <c r="K94" i="1"/>
  <c r="P93" i="1"/>
  <c r="G57" i="1"/>
  <c r="E58" i="1" s="1"/>
  <c r="V58" i="1"/>
  <c r="I57" i="1" l="1"/>
  <c r="W58" i="1"/>
  <c r="U59" i="1" s="1"/>
  <c r="T93" i="1"/>
  <c r="S94" i="1"/>
  <c r="X93" i="1"/>
  <c r="F58" i="1"/>
  <c r="C94" i="1"/>
  <c r="H93" i="1"/>
  <c r="D93" i="1"/>
  <c r="K95" i="1"/>
  <c r="P94" i="1"/>
  <c r="L94" i="1"/>
  <c r="O68" i="1"/>
  <c r="M69" i="1" s="1"/>
  <c r="Q68" i="1" l="1"/>
  <c r="S95" i="1"/>
  <c r="X94" i="1"/>
  <c r="T94" i="1"/>
  <c r="N69" i="1"/>
  <c r="C95" i="1"/>
  <c r="H94" i="1"/>
  <c r="D94" i="1"/>
  <c r="G58" i="1"/>
  <c r="E59" i="1" s="1"/>
  <c r="Y58" i="1"/>
  <c r="K96" i="1"/>
  <c r="P95" i="1"/>
  <c r="L95" i="1"/>
  <c r="V59" i="1"/>
  <c r="K97" i="1" l="1"/>
  <c r="P96" i="1"/>
  <c r="L96" i="1"/>
  <c r="O69" i="1"/>
  <c r="M70" i="1" s="1"/>
  <c r="W59" i="1"/>
  <c r="U60" i="1" s="1"/>
  <c r="F59" i="1"/>
  <c r="D95" i="1"/>
  <c r="C96" i="1"/>
  <c r="H95" i="1"/>
  <c r="S96" i="1"/>
  <c r="X95" i="1"/>
  <c r="T95" i="1"/>
  <c r="I58" i="1"/>
  <c r="Y59" i="1" l="1"/>
  <c r="Q69" i="1"/>
  <c r="G59" i="1"/>
  <c r="E60" i="1" s="1"/>
  <c r="K98" i="1"/>
  <c r="P97" i="1"/>
  <c r="L97" i="1"/>
  <c r="S97" i="1"/>
  <c r="X96" i="1"/>
  <c r="T96" i="1"/>
  <c r="D96" i="1"/>
  <c r="C97" i="1"/>
  <c r="H96" i="1"/>
  <c r="V60" i="1"/>
  <c r="N70" i="1"/>
  <c r="I59" i="1" l="1"/>
  <c r="O70" i="1"/>
  <c r="M71" i="1" s="1"/>
  <c r="S98" i="1"/>
  <c r="X97" i="1"/>
  <c r="T97" i="1"/>
  <c r="K99" i="1"/>
  <c r="P98" i="1"/>
  <c r="L98" i="1"/>
  <c r="F60" i="1"/>
  <c r="W60" i="1"/>
  <c r="U61" i="1" s="1"/>
  <c r="C98" i="1"/>
  <c r="H97" i="1"/>
  <c r="D97" i="1"/>
  <c r="Y60" i="1" l="1"/>
  <c r="K100" i="1"/>
  <c r="P99" i="1"/>
  <c r="L99" i="1"/>
  <c r="V61" i="1"/>
  <c r="T98" i="1"/>
  <c r="S99" i="1"/>
  <c r="X98" i="1"/>
  <c r="N71" i="1"/>
  <c r="C99" i="1"/>
  <c r="H98" i="1"/>
  <c r="D98" i="1"/>
  <c r="G60" i="1"/>
  <c r="E61" i="1" s="1"/>
  <c r="Q70" i="1"/>
  <c r="W61" i="1" l="1"/>
  <c r="U62" i="1" s="1"/>
  <c r="F61" i="1"/>
  <c r="D99" i="1"/>
  <c r="C100" i="1"/>
  <c r="H99" i="1"/>
  <c r="S100" i="1"/>
  <c r="X99" i="1"/>
  <c r="T99" i="1"/>
  <c r="I60" i="1"/>
  <c r="O71" i="1"/>
  <c r="M72" i="1" s="1"/>
  <c r="L100" i="1"/>
  <c r="K101" i="1"/>
  <c r="P100" i="1"/>
  <c r="Q71" i="1" l="1"/>
  <c r="G61" i="1"/>
  <c r="E62" i="1" s="1"/>
  <c r="L101" i="1"/>
  <c r="K102" i="1"/>
  <c r="P101" i="1"/>
  <c r="S101" i="1"/>
  <c r="X100" i="1"/>
  <c r="T100" i="1"/>
  <c r="C101" i="1"/>
  <c r="H100" i="1"/>
  <c r="D100" i="1"/>
  <c r="V62" i="1"/>
  <c r="N72" i="1"/>
  <c r="Y61" i="1"/>
  <c r="K103" i="1" l="1"/>
  <c r="P102" i="1"/>
  <c r="L102" i="1"/>
  <c r="O72" i="1"/>
  <c r="M73" i="1" s="1"/>
  <c r="F62" i="1"/>
  <c r="W62" i="1"/>
  <c r="U63" i="1" s="1"/>
  <c r="C102" i="1"/>
  <c r="H101" i="1"/>
  <c r="D101" i="1"/>
  <c r="S102" i="1"/>
  <c r="X101" i="1"/>
  <c r="T101" i="1"/>
  <c r="I61" i="1"/>
  <c r="V63" i="1" l="1"/>
  <c r="G62" i="1"/>
  <c r="E63" i="1" s="1"/>
  <c r="S103" i="1"/>
  <c r="X102" i="1"/>
  <c r="T102" i="1"/>
  <c r="C103" i="1"/>
  <c r="H102" i="1"/>
  <c r="D102" i="1"/>
  <c r="N73" i="1"/>
  <c r="K104" i="1"/>
  <c r="P103" i="1"/>
  <c r="L103" i="1"/>
  <c r="Y62" i="1"/>
  <c r="Q72" i="1"/>
  <c r="I62" i="1" l="1"/>
  <c r="O73" i="1"/>
  <c r="M74" i="1" s="1"/>
  <c r="F63" i="1"/>
  <c r="C104" i="1"/>
  <c r="H103" i="1"/>
  <c r="D103" i="1"/>
  <c r="S104" i="1"/>
  <c r="X103" i="1"/>
  <c r="T103" i="1"/>
  <c r="L104" i="1"/>
  <c r="K105" i="1"/>
  <c r="P104" i="1"/>
  <c r="W63" i="1"/>
  <c r="U64" i="1" s="1"/>
  <c r="Q73" i="1" l="1"/>
  <c r="V64" i="1"/>
  <c r="G63" i="1"/>
  <c r="E64" i="1" s="1"/>
  <c r="Y63" i="1"/>
  <c r="S105" i="1"/>
  <c r="X104" i="1"/>
  <c r="T104" i="1"/>
  <c r="N74" i="1"/>
  <c r="K106" i="1"/>
  <c r="P105" i="1"/>
  <c r="L105" i="1"/>
  <c r="D104" i="1"/>
  <c r="C105" i="1"/>
  <c r="H104" i="1"/>
  <c r="F64" i="1" l="1"/>
  <c r="C106" i="1"/>
  <c r="H105" i="1"/>
  <c r="D105" i="1"/>
  <c r="I63" i="1"/>
  <c r="K107" i="1"/>
  <c r="P106" i="1"/>
  <c r="L106" i="1"/>
  <c r="T105" i="1"/>
  <c r="S106" i="1"/>
  <c r="X105" i="1"/>
  <c r="O74" i="1"/>
  <c r="M75" i="1" s="1"/>
  <c r="W64" i="1"/>
  <c r="U65" i="1" s="1"/>
  <c r="Y64" i="1" l="1"/>
  <c r="Q74" i="1"/>
  <c r="N75" i="1"/>
  <c r="T106" i="1"/>
  <c r="S107" i="1"/>
  <c r="X106" i="1"/>
  <c r="V65" i="1"/>
  <c r="K108" i="1"/>
  <c r="P107" i="1"/>
  <c r="L107" i="1"/>
  <c r="C107" i="1"/>
  <c r="H106" i="1"/>
  <c r="D106" i="1"/>
  <c r="G64" i="1"/>
  <c r="E65" i="1" s="1"/>
  <c r="C108" i="1" l="1"/>
  <c r="H107" i="1"/>
  <c r="D107" i="1"/>
  <c r="S108" i="1"/>
  <c r="X107" i="1"/>
  <c r="T107" i="1"/>
  <c r="W65" i="1"/>
  <c r="U66" i="1" s="1"/>
  <c r="Y65" i="1"/>
  <c r="K109" i="1"/>
  <c r="P108" i="1"/>
  <c r="L108" i="1"/>
  <c r="F65" i="1"/>
  <c r="I64" i="1"/>
  <c r="O75" i="1"/>
  <c r="M76" i="1" s="1"/>
  <c r="N76" i="1" l="1"/>
  <c r="C109" i="1"/>
  <c r="H108" i="1"/>
  <c r="D108" i="1"/>
  <c r="Q75" i="1"/>
  <c r="V66" i="1"/>
  <c r="S109" i="1"/>
  <c r="X108" i="1"/>
  <c r="T108" i="1"/>
  <c r="G65" i="1"/>
  <c r="E66" i="1" s="1"/>
  <c r="L109" i="1"/>
  <c r="K110" i="1"/>
  <c r="P109" i="1"/>
  <c r="I65" i="1" l="1"/>
  <c r="K111" i="1"/>
  <c r="P110" i="1"/>
  <c r="L110" i="1"/>
  <c r="W66" i="1"/>
  <c r="U67" i="1" s="1"/>
  <c r="C110" i="1"/>
  <c r="H109" i="1"/>
  <c r="D109" i="1"/>
  <c r="F66" i="1"/>
  <c r="T109" i="1"/>
  <c r="S110" i="1"/>
  <c r="X109" i="1"/>
  <c r="O76" i="1"/>
  <c r="M77" i="1" s="1"/>
  <c r="Y66" i="1" l="1"/>
  <c r="S111" i="1"/>
  <c r="X110" i="1"/>
  <c r="T110" i="1"/>
  <c r="K112" i="1"/>
  <c r="P111" i="1"/>
  <c r="L111" i="1"/>
  <c r="Q76" i="1"/>
  <c r="C111" i="1"/>
  <c r="H110" i="1"/>
  <c r="D110" i="1"/>
  <c r="N77" i="1"/>
  <c r="G66" i="1"/>
  <c r="E67" i="1" s="1"/>
  <c r="V67" i="1"/>
  <c r="D111" i="1" l="1"/>
  <c r="C112" i="1"/>
  <c r="H111" i="1"/>
  <c r="K113" i="1"/>
  <c r="P112" i="1"/>
  <c r="L112" i="1"/>
  <c r="S112" i="1"/>
  <c r="X111" i="1"/>
  <c r="T111" i="1"/>
  <c r="O77" i="1"/>
  <c r="M78" i="1" s="1"/>
  <c r="F67" i="1"/>
  <c r="W67" i="1"/>
  <c r="U68" i="1" s="1"/>
  <c r="I66" i="1"/>
  <c r="G67" i="1" l="1"/>
  <c r="E68" i="1" s="1"/>
  <c r="K114" i="1"/>
  <c r="P113" i="1"/>
  <c r="L113" i="1"/>
  <c r="V68" i="1"/>
  <c r="N78" i="1"/>
  <c r="Y67" i="1"/>
  <c r="Q77" i="1"/>
  <c r="S113" i="1"/>
  <c r="X112" i="1"/>
  <c r="T112" i="1"/>
  <c r="D112" i="1"/>
  <c r="C113" i="1"/>
  <c r="H112" i="1"/>
  <c r="S114" i="1" l="1"/>
  <c r="X113" i="1"/>
  <c r="T113" i="1"/>
  <c r="Q78" i="1"/>
  <c r="O78" i="1"/>
  <c r="M79" i="1" s="1"/>
  <c r="W68" i="1"/>
  <c r="U69" i="1" s="1"/>
  <c r="K115" i="1"/>
  <c r="P114" i="1"/>
  <c r="L114" i="1"/>
  <c r="F68" i="1"/>
  <c r="C114" i="1"/>
  <c r="H113" i="1"/>
  <c r="D113" i="1"/>
  <c r="I67" i="1"/>
  <c r="T114" i="1" l="1"/>
  <c r="S115" i="1"/>
  <c r="X114" i="1"/>
  <c r="G68" i="1"/>
  <c r="E69" i="1" s="1"/>
  <c r="V69" i="1"/>
  <c r="K116" i="1"/>
  <c r="P115" i="1"/>
  <c r="L115" i="1"/>
  <c r="Y68" i="1"/>
  <c r="C115" i="1"/>
  <c r="H114" i="1"/>
  <c r="D114" i="1"/>
  <c r="N79" i="1"/>
  <c r="I68" i="1" l="1"/>
  <c r="W69" i="1"/>
  <c r="U70" i="1" s="1"/>
  <c r="D115" i="1"/>
  <c r="C116" i="1"/>
  <c r="H115" i="1"/>
  <c r="L116" i="1"/>
  <c r="K117" i="1"/>
  <c r="P116" i="1"/>
  <c r="O79" i="1"/>
  <c r="M80" i="1" s="1"/>
  <c r="F69" i="1"/>
  <c r="S116" i="1"/>
  <c r="X115" i="1"/>
  <c r="T115" i="1"/>
  <c r="Y69" i="1" l="1"/>
  <c r="S117" i="1"/>
  <c r="X116" i="1"/>
  <c r="T116" i="1"/>
  <c r="L117" i="1"/>
  <c r="K118" i="1"/>
  <c r="P117" i="1"/>
  <c r="V70" i="1"/>
  <c r="C117" i="1"/>
  <c r="H116" i="1"/>
  <c r="D116" i="1"/>
  <c r="G69" i="1"/>
  <c r="E70" i="1" s="1"/>
  <c r="N80" i="1"/>
  <c r="Q79" i="1"/>
  <c r="W70" i="1" l="1"/>
  <c r="U71" i="1" s="1"/>
  <c r="O80" i="1"/>
  <c r="M81" i="1" s="1"/>
  <c r="Q80" i="1"/>
  <c r="F70" i="1"/>
  <c r="C118" i="1"/>
  <c r="H117" i="1"/>
  <c r="D117" i="1"/>
  <c r="K119" i="1"/>
  <c r="P118" i="1"/>
  <c r="L118" i="1"/>
  <c r="I69" i="1"/>
  <c r="S118" i="1"/>
  <c r="X117" i="1"/>
  <c r="T117" i="1"/>
  <c r="Y70" i="1" l="1"/>
  <c r="K120" i="1"/>
  <c r="P119" i="1"/>
  <c r="L119" i="1"/>
  <c r="S119" i="1"/>
  <c r="X118" i="1"/>
  <c r="T118" i="1"/>
  <c r="V71" i="1"/>
  <c r="N81" i="1"/>
  <c r="C119" i="1"/>
  <c r="H118" i="1"/>
  <c r="D118" i="1"/>
  <c r="G70" i="1"/>
  <c r="E71" i="1" s="1"/>
  <c r="I70" i="1" l="1"/>
  <c r="C120" i="1"/>
  <c r="H119" i="1"/>
  <c r="D119" i="1"/>
  <c r="W71" i="1"/>
  <c r="U72" i="1" s="1"/>
  <c r="S120" i="1"/>
  <c r="X119" i="1"/>
  <c r="T119" i="1"/>
  <c r="F71" i="1"/>
  <c r="O81" i="1"/>
  <c r="M82" i="1" s="1"/>
  <c r="L120" i="1"/>
  <c r="K121" i="1"/>
  <c r="P120" i="1"/>
  <c r="Y71" i="1" l="1"/>
  <c r="N82" i="1"/>
  <c r="S121" i="1"/>
  <c r="X120" i="1"/>
  <c r="T120" i="1"/>
  <c r="K122" i="1"/>
  <c r="P121" i="1"/>
  <c r="L121" i="1"/>
  <c r="D120" i="1"/>
  <c r="C121" i="1"/>
  <c r="H120" i="1"/>
  <c r="Q81" i="1"/>
  <c r="G71" i="1"/>
  <c r="E72" i="1" s="1"/>
  <c r="V72" i="1"/>
  <c r="W72" i="1" l="1"/>
  <c r="U73" i="1" s="1"/>
  <c r="T121" i="1"/>
  <c r="S122" i="1"/>
  <c r="X121" i="1"/>
  <c r="I71" i="1"/>
  <c r="F72" i="1"/>
  <c r="C122" i="1"/>
  <c r="H121" i="1"/>
  <c r="D121" i="1"/>
  <c r="K123" i="1"/>
  <c r="P122" i="1"/>
  <c r="L122" i="1"/>
  <c r="O82" i="1"/>
  <c r="M83" i="1" s="1"/>
  <c r="Q82" i="1" l="1"/>
  <c r="N83" i="1"/>
  <c r="C123" i="1"/>
  <c r="H122" i="1"/>
  <c r="D122" i="1"/>
  <c r="K124" i="1"/>
  <c r="P123" i="1"/>
  <c r="L123" i="1"/>
  <c r="Y72" i="1"/>
  <c r="T122" i="1"/>
  <c r="S123" i="1"/>
  <c r="X122" i="1"/>
  <c r="G72" i="1"/>
  <c r="E73" i="1" s="1"/>
  <c r="V73" i="1"/>
  <c r="I72" i="1" l="1"/>
  <c r="W73" i="1"/>
  <c r="U74" i="1" s="1"/>
  <c r="C124" i="1"/>
  <c r="H123" i="1"/>
  <c r="D123" i="1"/>
  <c r="F73" i="1"/>
  <c r="S124" i="1"/>
  <c r="X123" i="1"/>
  <c r="T123" i="1"/>
  <c r="K125" i="1"/>
  <c r="P124" i="1"/>
  <c r="L124" i="1"/>
  <c r="O83" i="1"/>
  <c r="M84" i="1" s="1"/>
  <c r="Q83" i="1" l="1"/>
  <c r="C125" i="1"/>
  <c r="H124" i="1"/>
  <c r="D124" i="1"/>
  <c r="N84" i="1"/>
  <c r="L125" i="1"/>
  <c r="K126" i="1"/>
  <c r="P125" i="1"/>
  <c r="S125" i="1"/>
  <c r="X124" i="1"/>
  <c r="T124" i="1"/>
  <c r="G73" i="1"/>
  <c r="E74" i="1" s="1"/>
  <c r="Y73" i="1"/>
  <c r="V74" i="1"/>
  <c r="I73" i="1" l="1"/>
  <c r="K127" i="1"/>
  <c r="P126" i="1"/>
  <c r="L126" i="1"/>
  <c r="O84" i="1"/>
  <c r="M85" i="1" s="1"/>
  <c r="C126" i="1"/>
  <c r="H125" i="1"/>
  <c r="D125" i="1"/>
  <c r="W74" i="1"/>
  <c r="U75" i="1" s="1"/>
  <c r="F74" i="1"/>
  <c r="T125" i="1"/>
  <c r="S126" i="1"/>
  <c r="X125" i="1"/>
  <c r="C127" i="1" l="1"/>
  <c r="H126" i="1"/>
  <c r="D126" i="1"/>
  <c r="G74" i="1"/>
  <c r="E75" i="1" s="1"/>
  <c r="S127" i="1"/>
  <c r="X126" i="1"/>
  <c r="T126" i="1"/>
  <c r="V75" i="1"/>
  <c r="N85" i="1"/>
  <c r="K128" i="1"/>
  <c r="P127" i="1"/>
  <c r="L127" i="1"/>
  <c r="Y74" i="1"/>
  <c r="Q84" i="1"/>
  <c r="F75" i="1" l="1"/>
  <c r="O85" i="1"/>
  <c r="M86" i="1" s="1"/>
  <c r="K129" i="1"/>
  <c r="P128" i="1"/>
  <c r="L128" i="1"/>
  <c r="W75" i="1"/>
  <c r="U76" i="1" s="1"/>
  <c r="S128" i="1"/>
  <c r="X127" i="1"/>
  <c r="T127" i="1"/>
  <c r="I74" i="1"/>
  <c r="D127" i="1"/>
  <c r="C128" i="1"/>
  <c r="H127" i="1"/>
  <c r="Y75" i="1" l="1"/>
  <c r="Q85" i="1"/>
  <c r="D128" i="1"/>
  <c r="C129" i="1"/>
  <c r="H128" i="1"/>
  <c r="S129" i="1"/>
  <c r="X128" i="1"/>
  <c r="T128" i="1"/>
  <c r="N86" i="1"/>
  <c r="V76" i="1"/>
  <c r="K130" i="1"/>
  <c r="P129" i="1"/>
  <c r="L129" i="1"/>
  <c r="G75" i="1"/>
  <c r="E76" i="1" s="1"/>
  <c r="I75" i="1" l="1"/>
  <c r="T129" i="1"/>
  <c r="S130" i="1"/>
  <c r="X129" i="1"/>
  <c r="K131" i="1"/>
  <c r="P130" i="1"/>
  <c r="L130" i="1"/>
  <c r="C130" i="1"/>
  <c r="H129" i="1"/>
  <c r="D129" i="1"/>
  <c r="O86" i="1"/>
  <c r="M87" i="1" s="1"/>
  <c r="F76" i="1"/>
  <c r="W76" i="1"/>
  <c r="U77" i="1" s="1"/>
  <c r="G76" i="1" l="1"/>
  <c r="E77" i="1" s="1"/>
  <c r="Y76" i="1"/>
  <c r="Q86" i="1"/>
  <c r="K132" i="1"/>
  <c r="P131" i="1"/>
  <c r="L131" i="1"/>
  <c r="V77" i="1"/>
  <c r="N87" i="1"/>
  <c r="C131" i="1"/>
  <c r="H130" i="1"/>
  <c r="D130" i="1"/>
  <c r="T130" i="1"/>
  <c r="X130" i="1"/>
  <c r="S131" i="1"/>
  <c r="I76" i="1" l="1"/>
  <c r="S132" i="1"/>
  <c r="X131" i="1"/>
  <c r="T131" i="1"/>
  <c r="W77" i="1"/>
  <c r="U78" i="1" s="1"/>
  <c r="O87" i="1"/>
  <c r="M88" i="1" s="1"/>
  <c r="F77" i="1"/>
  <c r="C132" i="1"/>
  <c r="H131" i="1"/>
  <c r="D131" i="1"/>
  <c r="K133" i="1"/>
  <c r="P132" i="1"/>
  <c r="L132" i="1"/>
  <c r="Q87" i="1" l="1"/>
  <c r="S133" i="1"/>
  <c r="X132" i="1"/>
  <c r="T132" i="1"/>
  <c r="C133" i="1"/>
  <c r="H132" i="1"/>
  <c r="D132" i="1"/>
  <c r="N88" i="1"/>
  <c r="G77" i="1"/>
  <c r="E78" i="1" s="1"/>
  <c r="V78" i="1"/>
  <c r="L133" i="1"/>
  <c r="K134" i="1"/>
  <c r="P133" i="1"/>
  <c r="Y77" i="1"/>
  <c r="I77" i="1" l="1"/>
  <c r="W78" i="1"/>
  <c r="U79" i="1" s="1"/>
  <c r="C134" i="1"/>
  <c r="H133" i="1"/>
  <c r="D133" i="1"/>
  <c r="F78" i="1"/>
  <c r="O88" i="1"/>
  <c r="M89" i="1" s="1"/>
  <c r="K135" i="1"/>
  <c r="P134" i="1"/>
  <c r="L134" i="1"/>
  <c r="T133" i="1"/>
  <c r="S134" i="1"/>
  <c r="X133" i="1"/>
  <c r="Y78" i="1" l="1"/>
  <c r="Q88" i="1"/>
  <c r="S135" i="1"/>
  <c r="X134" i="1"/>
  <c r="T134" i="1"/>
  <c r="G78" i="1"/>
  <c r="E79" i="1" s="1"/>
  <c r="V79" i="1"/>
  <c r="P135" i="1"/>
  <c r="L135" i="1"/>
  <c r="K136" i="1"/>
  <c r="N89" i="1"/>
  <c r="C135" i="1"/>
  <c r="H134" i="1"/>
  <c r="D134" i="1"/>
  <c r="I78" i="1" l="1"/>
  <c r="W79" i="1"/>
  <c r="U80" i="1" s="1"/>
  <c r="S136" i="1"/>
  <c r="X135" i="1"/>
  <c r="T135" i="1"/>
  <c r="O89" i="1"/>
  <c r="M90" i="1" s="1"/>
  <c r="D135" i="1"/>
  <c r="C136" i="1"/>
  <c r="H135" i="1"/>
  <c r="K137" i="1"/>
  <c r="P136" i="1"/>
  <c r="L136" i="1"/>
  <c r="F79" i="1"/>
  <c r="Y79" i="1" l="1"/>
  <c r="Q89" i="1"/>
  <c r="S137" i="1"/>
  <c r="X136" i="1"/>
  <c r="T136" i="1"/>
  <c r="G79" i="1"/>
  <c r="E80" i="1" s="1"/>
  <c r="K138" i="1"/>
  <c r="P137" i="1"/>
  <c r="L137" i="1"/>
  <c r="N90" i="1"/>
  <c r="V80" i="1"/>
  <c r="C137" i="1"/>
  <c r="H136" i="1"/>
  <c r="D136" i="1"/>
  <c r="I79" i="1" l="1"/>
  <c r="K139" i="1"/>
  <c r="P138" i="1"/>
  <c r="L138" i="1"/>
  <c r="T137" i="1"/>
  <c r="S138" i="1"/>
  <c r="X137" i="1"/>
  <c r="C138" i="1"/>
  <c r="H137" i="1"/>
  <c r="D137" i="1"/>
  <c r="W80" i="1"/>
  <c r="U81" i="1" s="1"/>
  <c r="O90" i="1"/>
  <c r="M91" i="1" s="1"/>
  <c r="F80" i="1"/>
  <c r="S139" i="1" l="1"/>
  <c r="X138" i="1"/>
  <c r="T138" i="1"/>
  <c r="I80" i="1"/>
  <c r="G80" i="1"/>
  <c r="E81" i="1" s="1"/>
  <c r="Y80" i="1"/>
  <c r="N91" i="1"/>
  <c r="V81" i="1"/>
  <c r="D138" i="1"/>
  <c r="C139" i="1"/>
  <c r="H138" i="1"/>
  <c r="Q90" i="1"/>
  <c r="K140" i="1"/>
  <c r="P139" i="1"/>
  <c r="L139" i="1"/>
  <c r="C140" i="1" l="1"/>
  <c r="H139" i="1"/>
  <c r="D139" i="1"/>
  <c r="O91" i="1"/>
  <c r="M92" i="1" s="1"/>
  <c r="S140" i="1"/>
  <c r="X139" i="1"/>
  <c r="T139" i="1"/>
  <c r="L140" i="1"/>
  <c r="K141" i="1"/>
  <c r="P140" i="1"/>
  <c r="W81" i="1"/>
  <c r="U82" i="1" s="1"/>
  <c r="F81" i="1"/>
  <c r="Q91" i="1" l="1"/>
  <c r="V82" i="1"/>
  <c r="C141" i="1"/>
  <c r="H140" i="1"/>
  <c r="D140" i="1"/>
  <c r="G81" i="1"/>
  <c r="E82" i="1" s="1"/>
  <c r="I81" i="1"/>
  <c r="T140" i="1"/>
  <c r="S141" i="1"/>
  <c r="X140" i="1"/>
  <c r="Y81" i="1"/>
  <c r="K142" i="1"/>
  <c r="P141" i="1"/>
  <c r="L141" i="1"/>
  <c r="N92" i="1"/>
  <c r="O92" i="1" l="1"/>
  <c r="M93" i="1" s="1"/>
  <c r="K143" i="1"/>
  <c r="P142" i="1"/>
  <c r="L142" i="1"/>
  <c r="F82" i="1"/>
  <c r="S142" i="1"/>
  <c r="X141" i="1"/>
  <c r="T141" i="1"/>
  <c r="C142" i="1"/>
  <c r="H141" i="1"/>
  <c r="D141" i="1"/>
  <c r="W82" i="1"/>
  <c r="U83" i="1" s="1"/>
  <c r="Y82" i="1" l="1"/>
  <c r="C143" i="1"/>
  <c r="H142" i="1"/>
  <c r="D142" i="1"/>
  <c r="S143" i="1"/>
  <c r="X142" i="1"/>
  <c r="T142" i="1"/>
  <c r="L143" i="1"/>
  <c r="K144" i="1"/>
  <c r="P143" i="1"/>
  <c r="V83" i="1"/>
  <c r="G82" i="1"/>
  <c r="E83" i="1" s="1"/>
  <c r="Q92" i="1"/>
  <c r="N93" i="1"/>
  <c r="F83" i="1" l="1"/>
  <c r="K145" i="1"/>
  <c r="P144" i="1"/>
  <c r="L144" i="1"/>
  <c r="S144" i="1"/>
  <c r="X143" i="1"/>
  <c r="T143" i="1"/>
  <c r="D143" i="1"/>
  <c r="C144" i="1"/>
  <c r="H143" i="1"/>
  <c r="O93" i="1"/>
  <c r="M94" i="1" s="1"/>
  <c r="W83" i="1"/>
  <c r="U84" i="1" s="1"/>
  <c r="I82" i="1"/>
  <c r="N94" i="1" l="1"/>
  <c r="V84" i="1"/>
  <c r="Y83" i="1"/>
  <c r="S145" i="1"/>
  <c r="X144" i="1"/>
  <c r="T144" i="1"/>
  <c r="K146" i="1"/>
  <c r="P145" i="1"/>
  <c r="L145" i="1"/>
  <c r="Q93" i="1"/>
  <c r="C145" i="1"/>
  <c r="H144" i="1"/>
  <c r="D144" i="1"/>
  <c r="G83" i="1"/>
  <c r="E84" i="1" s="1"/>
  <c r="F84" i="1" l="1"/>
  <c r="C146" i="1"/>
  <c r="H145" i="1"/>
  <c r="D145" i="1"/>
  <c r="K147" i="1"/>
  <c r="P146" i="1"/>
  <c r="L146" i="1"/>
  <c r="W84" i="1"/>
  <c r="U85" i="1" s="1"/>
  <c r="I83" i="1"/>
  <c r="T145" i="1"/>
  <c r="S146" i="1"/>
  <c r="X145" i="1"/>
  <c r="O94" i="1"/>
  <c r="M95" i="1" s="1"/>
  <c r="D146" i="1" l="1"/>
  <c r="H146" i="1"/>
  <c r="C147" i="1"/>
  <c r="Y84" i="1"/>
  <c r="K148" i="1"/>
  <c r="P147" i="1"/>
  <c r="L147" i="1"/>
  <c r="N95" i="1"/>
  <c r="S147" i="1"/>
  <c r="X146" i="1"/>
  <c r="T146" i="1"/>
  <c r="Q94" i="1"/>
  <c r="V85" i="1"/>
  <c r="G84" i="1"/>
  <c r="E85" i="1" s="1"/>
  <c r="I84" i="1" l="1"/>
  <c r="S148" i="1"/>
  <c r="X147" i="1"/>
  <c r="T147" i="1"/>
  <c r="W147" i="1"/>
  <c r="Y147" i="1"/>
  <c r="V147" i="1"/>
  <c r="U147" i="1"/>
  <c r="C148" i="1"/>
  <c r="H147" i="1"/>
  <c r="D147" i="1"/>
  <c r="W85" i="1"/>
  <c r="U86" i="1" s="1"/>
  <c r="O95" i="1"/>
  <c r="M96" i="1" s="1"/>
  <c r="L148" i="1"/>
  <c r="K149" i="1"/>
  <c r="P148" i="1"/>
  <c r="F85" i="1"/>
  <c r="Y85" i="1" l="1"/>
  <c r="V86" i="1"/>
  <c r="C149" i="1"/>
  <c r="H148" i="1"/>
  <c r="D148" i="1"/>
  <c r="G85" i="1"/>
  <c r="E86" i="1" s="1"/>
  <c r="I85" i="1"/>
  <c r="N96" i="1"/>
  <c r="K150" i="1"/>
  <c r="P149" i="1"/>
  <c r="L149" i="1"/>
  <c r="Q95" i="1"/>
  <c r="W148" i="1"/>
  <c r="V148" i="1"/>
  <c r="U148" i="1"/>
  <c r="T148" i="1"/>
  <c r="Y148" i="1"/>
  <c r="S149" i="1"/>
  <c r="X148" i="1"/>
  <c r="O96" i="1" l="1"/>
  <c r="M97" i="1" s="1"/>
  <c r="V149" i="1"/>
  <c r="Y149" i="1"/>
  <c r="U149" i="1"/>
  <c r="S150" i="1"/>
  <c r="X149" i="1"/>
  <c r="W149" i="1"/>
  <c r="T149" i="1"/>
  <c r="F86" i="1"/>
  <c r="K151" i="1"/>
  <c r="P150" i="1"/>
  <c r="L150" i="1"/>
  <c r="C150" i="1"/>
  <c r="H149" i="1"/>
  <c r="D149" i="1"/>
  <c r="W86" i="1"/>
  <c r="U87" i="1" s="1"/>
  <c r="C151" i="1" l="1"/>
  <c r="H150" i="1"/>
  <c r="D150" i="1"/>
  <c r="Y86" i="1"/>
  <c r="G86" i="1"/>
  <c r="E87" i="1" s="1"/>
  <c r="Y150" i="1"/>
  <c r="U150" i="1"/>
  <c r="S151" i="1"/>
  <c r="X150" i="1"/>
  <c r="T150" i="1"/>
  <c r="W150" i="1"/>
  <c r="V150" i="1"/>
  <c r="Q96" i="1"/>
  <c r="L151" i="1"/>
  <c r="K152" i="1"/>
  <c r="P151" i="1"/>
  <c r="V87" i="1"/>
  <c r="N97" i="1"/>
  <c r="O97" i="1" l="1"/>
  <c r="M98" i="1" s="1"/>
  <c r="W87" i="1"/>
  <c r="U88" i="1" s="1"/>
  <c r="I86" i="1"/>
  <c r="K153" i="1"/>
  <c r="P152" i="1"/>
  <c r="L152" i="1"/>
  <c r="D151" i="1"/>
  <c r="C152" i="1"/>
  <c r="H151" i="1"/>
  <c r="S152" i="1"/>
  <c r="X151" i="1"/>
  <c r="T151" i="1"/>
  <c r="W151" i="1"/>
  <c r="V151" i="1"/>
  <c r="U151" i="1"/>
  <c r="Y151" i="1"/>
  <c r="F87" i="1"/>
  <c r="Q97" i="1" l="1"/>
  <c r="G87" i="1"/>
  <c r="E88" i="1" s="1"/>
  <c r="Y87" i="1"/>
  <c r="N98" i="1"/>
  <c r="W152" i="1"/>
  <c r="V152" i="1"/>
  <c r="Y152" i="1"/>
  <c r="S153" i="1"/>
  <c r="X152" i="1"/>
  <c r="U152" i="1"/>
  <c r="T152" i="1"/>
  <c r="V88" i="1"/>
  <c r="C153" i="1"/>
  <c r="H152" i="1"/>
  <c r="D152" i="1"/>
  <c r="K154" i="1"/>
  <c r="P153" i="1"/>
  <c r="L153" i="1"/>
  <c r="I87" i="1" l="1"/>
  <c r="K155" i="1"/>
  <c r="P154" i="1"/>
  <c r="L154" i="1"/>
  <c r="F88" i="1"/>
  <c r="O98" i="1"/>
  <c r="M99" i="1" s="1"/>
  <c r="C154" i="1"/>
  <c r="H153" i="1"/>
  <c r="D153" i="1"/>
  <c r="W88" i="1"/>
  <c r="U89" i="1" s="1"/>
  <c r="V153" i="1"/>
  <c r="Y153" i="1"/>
  <c r="U153" i="1"/>
  <c r="T153" i="1"/>
  <c r="S154" i="1"/>
  <c r="X153" i="1"/>
  <c r="W153" i="1"/>
  <c r="V89" i="1" l="1"/>
  <c r="D154" i="1"/>
  <c r="C155" i="1"/>
  <c r="H154" i="1"/>
  <c r="Q98" i="1"/>
  <c r="G88" i="1"/>
  <c r="E89" i="1" s="1"/>
  <c r="Y88" i="1"/>
  <c r="N99" i="1"/>
  <c r="Y154" i="1"/>
  <c r="U154" i="1"/>
  <c r="S155" i="1"/>
  <c r="X154" i="1"/>
  <c r="T154" i="1"/>
  <c r="W154" i="1"/>
  <c r="V154" i="1"/>
  <c r="K156" i="1"/>
  <c r="P155" i="1"/>
  <c r="L155" i="1"/>
  <c r="F89" i="1" l="1"/>
  <c r="I88" i="1"/>
  <c r="L156" i="1"/>
  <c r="K157" i="1"/>
  <c r="P156" i="1"/>
  <c r="S156" i="1"/>
  <c r="X155" i="1"/>
  <c r="T155" i="1"/>
  <c r="W155" i="1"/>
  <c r="Y155" i="1"/>
  <c r="V155" i="1"/>
  <c r="U155" i="1"/>
  <c r="O99" i="1"/>
  <c r="M100" i="1" s="1"/>
  <c r="C156" i="1"/>
  <c r="H155" i="1"/>
  <c r="D155" i="1"/>
  <c r="W89" i="1"/>
  <c r="U90" i="1" s="1"/>
  <c r="Q99" i="1" l="1"/>
  <c r="V90" i="1"/>
  <c r="K158" i="1"/>
  <c r="P157" i="1"/>
  <c r="L157" i="1"/>
  <c r="Y89" i="1"/>
  <c r="C157" i="1"/>
  <c r="H156" i="1"/>
  <c r="D156" i="1"/>
  <c r="W156" i="1"/>
  <c r="V156" i="1"/>
  <c r="U156" i="1"/>
  <c r="T156" i="1"/>
  <c r="Y156" i="1"/>
  <c r="X156" i="1"/>
  <c r="S157" i="1"/>
  <c r="N100" i="1"/>
  <c r="G89" i="1"/>
  <c r="E90" i="1" s="1"/>
  <c r="V157" i="1" l="1"/>
  <c r="Y157" i="1"/>
  <c r="U157" i="1"/>
  <c r="S158" i="1"/>
  <c r="X157" i="1"/>
  <c r="W157" i="1"/>
  <c r="T157" i="1"/>
  <c r="I89" i="1"/>
  <c r="F90" i="1"/>
  <c r="O100" i="1"/>
  <c r="M101" i="1" s="1"/>
  <c r="C158" i="1"/>
  <c r="H157" i="1"/>
  <c r="D157" i="1"/>
  <c r="K159" i="1"/>
  <c r="P158" i="1"/>
  <c r="L158" i="1"/>
  <c r="W90" i="1"/>
  <c r="U91" i="1" s="1"/>
  <c r="V91" i="1" l="1"/>
  <c r="L159" i="1"/>
  <c r="K160" i="1"/>
  <c r="P159" i="1"/>
  <c r="N101" i="1"/>
  <c r="Y158" i="1"/>
  <c r="U158" i="1"/>
  <c r="S159" i="1"/>
  <c r="X158" i="1"/>
  <c r="T158" i="1"/>
  <c r="W158" i="1"/>
  <c r="V158" i="1"/>
  <c r="Y90" i="1"/>
  <c r="Q100" i="1"/>
  <c r="C159" i="1"/>
  <c r="H158" i="1"/>
  <c r="D158" i="1"/>
  <c r="G90" i="1"/>
  <c r="E91" i="1" s="1"/>
  <c r="F91" i="1" l="1"/>
  <c r="D159" i="1"/>
  <c r="C160" i="1"/>
  <c r="H159" i="1"/>
  <c r="K161" i="1"/>
  <c r="P160" i="1"/>
  <c r="L160" i="1"/>
  <c r="S160" i="1"/>
  <c r="X159" i="1"/>
  <c r="T159" i="1"/>
  <c r="W159" i="1"/>
  <c r="V159" i="1"/>
  <c r="U159" i="1"/>
  <c r="Y159" i="1"/>
  <c r="O101" i="1"/>
  <c r="M102" i="1" s="1"/>
  <c r="I90" i="1"/>
  <c r="W91" i="1"/>
  <c r="U92" i="1" s="1"/>
  <c r="C161" i="1" l="1"/>
  <c r="H160" i="1"/>
  <c r="D160" i="1"/>
  <c r="V92" i="1"/>
  <c r="N102" i="1"/>
  <c r="Y91" i="1"/>
  <c r="Q101" i="1"/>
  <c r="W160" i="1"/>
  <c r="V160" i="1"/>
  <c r="Y160" i="1"/>
  <c r="S161" i="1"/>
  <c r="X160" i="1"/>
  <c r="U160" i="1"/>
  <c r="T160" i="1"/>
  <c r="K162" i="1"/>
  <c r="P161" i="1"/>
  <c r="L161" i="1"/>
  <c r="G91" i="1"/>
  <c r="E92" i="1" s="1"/>
  <c r="I91" i="1" l="1"/>
  <c r="W92" i="1"/>
  <c r="U93" i="1" s="1"/>
  <c r="K163" i="1"/>
  <c r="P162" i="1"/>
  <c r="L162" i="1"/>
  <c r="C162" i="1"/>
  <c r="H161" i="1"/>
  <c r="D161" i="1"/>
  <c r="O102" i="1"/>
  <c r="M103" i="1" s="1"/>
  <c r="F92" i="1"/>
  <c r="V161" i="1"/>
  <c r="Y161" i="1"/>
  <c r="U161" i="1"/>
  <c r="T161" i="1"/>
  <c r="S162" i="1"/>
  <c r="X161" i="1"/>
  <c r="W161" i="1"/>
  <c r="K164" i="1" l="1"/>
  <c r="P163" i="1"/>
  <c r="L163" i="1"/>
  <c r="N103" i="1"/>
  <c r="D162" i="1"/>
  <c r="C163" i="1"/>
  <c r="H162" i="1"/>
  <c r="V93" i="1"/>
  <c r="Y162" i="1"/>
  <c r="U162" i="1"/>
  <c r="S163" i="1"/>
  <c r="X162" i="1"/>
  <c r="T162" i="1"/>
  <c r="W162" i="1"/>
  <c r="V162" i="1"/>
  <c r="Q102" i="1"/>
  <c r="Y92" i="1"/>
  <c r="G92" i="1"/>
  <c r="E93" i="1" s="1"/>
  <c r="I92" i="1" l="1"/>
  <c r="O103" i="1"/>
  <c r="M104" i="1" s="1"/>
  <c r="C164" i="1"/>
  <c r="H163" i="1"/>
  <c r="D163" i="1"/>
  <c r="L164" i="1"/>
  <c r="K165" i="1"/>
  <c r="P164" i="1"/>
  <c r="F93" i="1"/>
  <c r="S164" i="1"/>
  <c r="X163" i="1"/>
  <c r="T163" i="1"/>
  <c r="W163" i="1"/>
  <c r="Y163" i="1"/>
  <c r="V163" i="1"/>
  <c r="U163" i="1"/>
  <c r="W93" i="1"/>
  <c r="U94" i="1" s="1"/>
  <c r="Q103" i="1" l="1"/>
  <c r="V94" i="1"/>
  <c r="W164" i="1"/>
  <c r="V164" i="1"/>
  <c r="U164" i="1"/>
  <c r="T164" i="1"/>
  <c r="Y164" i="1"/>
  <c r="S165" i="1"/>
  <c r="X164" i="1"/>
  <c r="Y93" i="1"/>
  <c r="K166" i="1"/>
  <c r="P165" i="1"/>
  <c r="L165" i="1"/>
  <c r="C165" i="1"/>
  <c r="H164" i="1"/>
  <c r="D164" i="1"/>
  <c r="N104" i="1"/>
  <c r="G93" i="1"/>
  <c r="E94" i="1" s="1"/>
  <c r="I93" i="1" l="1"/>
  <c r="C166" i="1"/>
  <c r="H165" i="1"/>
  <c r="D165" i="1"/>
  <c r="V165" i="1"/>
  <c r="Y165" i="1"/>
  <c r="U165" i="1"/>
  <c r="S166" i="1"/>
  <c r="X165" i="1"/>
  <c r="W165" i="1"/>
  <c r="T165" i="1"/>
  <c r="F94" i="1"/>
  <c r="O104" i="1"/>
  <c r="M105" i="1" s="1"/>
  <c r="K167" i="1"/>
  <c r="P166" i="1"/>
  <c r="L166" i="1"/>
  <c r="W94" i="1"/>
  <c r="U95" i="1" s="1"/>
  <c r="V95" i="1" l="1"/>
  <c r="L167" i="1"/>
  <c r="P167" i="1"/>
  <c r="K168" i="1"/>
  <c r="Y166" i="1"/>
  <c r="U166" i="1"/>
  <c r="S167" i="1"/>
  <c r="X166" i="1"/>
  <c r="T166" i="1"/>
  <c r="W166" i="1"/>
  <c r="V166" i="1"/>
  <c r="Y94" i="1"/>
  <c r="Q104" i="1"/>
  <c r="G94" i="1"/>
  <c r="E95" i="1" s="1"/>
  <c r="N105" i="1"/>
  <c r="C167" i="1"/>
  <c r="H166" i="1"/>
  <c r="D166" i="1"/>
  <c r="I94" i="1" l="1"/>
  <c r="D167" i="1"/>
  <c r="C168" i="1"/>
  <c r="H167" i="1"/>
  <c r="S168" i="1"/>
  <c r="X167" i="1"/>
  <c r="T167" i="1"/>
  <c r="W167" i="1"/>
  <c r="V167" i="1"/>
  <c r="U167" i="1"/>
  <c r="Y167" i="1"/>
  <c r="F95" i="1"/>
  <c r="O105" i="1"/>
  <c r="M106" i="1" s="1"/>
  <c r="K169" i="1"/>
  <c r="P168" i="1"/>
  <c r="L168" i="1"/>
  <c r="W95" i="1"/>
  <c r="U96" i="1" s="1"/>
  <c r="W168" i="1" l="1"/>
  <c r="V168" i="1"/>
  <c r="Y168" i="1"/>
  <c r="S169" i="1"/>
  <c r="X168" i="1"/>
  <c r="U168" i="1"/>
  <c r="T168" i="1"/>
  <c r="V96" i="1"/>
  <c r="G95" i="1"/>
  <c r="E96" i="1" s="1"/>
  <c r="Y95" i="1"/>
  <c r="K170" i="1"/>
  <c r="P169" i="1"/>
  <c r="L169" i="1"/>
  <c r="Q105" i="1"/>
  <c r="N106" i="1"/>
  <c r="C169" i="1"/>
  <c r="H168" i="1"/>
  <c r="D168" i="1"/>
  <c r="K171" i="1" l="1"/>
  <c r="P170" i="1"/>
  <c r="L170" i="1"/>
  <c r="F96" i="1"/>
  <c r="I95" i="1"/>
  <c r="W96" i="1"/>
  <c r="U97" i="1" s="1"/>
  <c r="V169" i="1"/>
  <c r="Y169" i="1"/>
  <c r="U169" i="1"/>
  <c r="T169" i="1"/>
  <c r="S170" i="1"/>
  <c r="X169" i="1"/>
  <c r="W169" i="1"/>
  <c r="C170" i="1"/>
  <c r="H169" i="1"/>
  <c r="D169" i="1"/>
  <c r="O106" i="1"/>
  <c r="M107" i="1" s="1"/>
  <c r="Y96" i="1" l="1"/>
  <c r="Q106" i="1"/>
  <c r="V97" i="1"/>
  <c r="D170" i="1"/>
  <c r="C171" i="1"/>
  <c r="H170" i="1"/>
  <c r="G96" i="1"/>
  <c r="E97" i="1" s="1"/>
  <c r="N107" i="1"/>
  <c r="Y170" i="1"/>
  <c r="U170" i="1"/>
  <c r="S171" i="1"/>
  <c r="X170" i="1"/>
  <c r="T170" i="1"/>
  <c r="W170" i="1"/>
  <c r="V170" i="1"/>
  <c r="K172" i="1"/>
  <c r="P171" i="1"/>
  <c r="L171" i="1"/>
  <c r="I96" i="1" l="1"/>
  <c r="L172" i="1"/>
  <c r="K173" i="1"/>
  <c r="P172" i="1"/>
  <c r="S172" i="1"/>
  <c r="X171" i="1"/>
  <c r="T171" i="1"/>
  <c r="W171" i="1"/>
  <c r="Y171" i="1"/>
  <c r="V171" i="1"/>
  <c r="U171" i="1"/>
  <c r="O107" i="1"/>
  <c r="M108" i="1" s="1"/>
  <c r="C172" i="1"/>
  <c r="H171" i="1"/>
  <c r="D171" i="1"/>
  <c r="F97" i="1"/>
  <c r="W97" i="1"/>
  <c r="U98" i="1" s="1"/>
  <c r="V98" i="1" l="1"/>
  <c r="N108" i="1"/>
  <c r="Y97" i="1"/>
  <c r="K174" i="1"/>
  <c r="P173" i="1"/>
  <c r="L173" i="1"/>
  <c r="G97" i="1"/>
  <c r="E98" i="1" s="1"/>
  <c r="C173" i="1"/>
  <c r="H172" i="1"/>
  <c r="D172" i="1"/>
  <c r="Q107" i="1"/>
  <c r="W172" i="1"/>
  <c r="V172" i="1"/>
  <c r="U172" i="1"/>
  <c r="T172" i="1"/>
  <c r="Y172" i="1"/>
  <c r="S173" i="1"/>
  <c r="X172" i="1"/>
  <c r="F98" i="1" l="1"/>
  <c r="V173" i="1"/>
  <c r="Y173" i="1"/>
  <c r="U173" i="1"/>
  <c r="S174" i="1"/>
  <c r="X173" i="1"/>
  <c r="W173" i="1"/>
  <c r="T173" i="1"/>
  <c r="K175" i="1"/>
  <c r="P174" i="1"/>
  <c r="L174" i="1"/>
  <c r="O108" i="1"/>
  <c r="M109" i="1" s="1"/>
  <c r="C174" i="1"/>
  <c r="H173" i="1"/>
  <c r="D173" i="1"/>
  <c r="I97" i="1"/>
  <c r="W98" i="1"/>
  <c r="U99" i="1" s="1"/>
  <c r="Y98" i="1" l="1"/>
  <c r="V99" i="1"/>
  <c r="C175" i="1"/>
  <c r="H174" i="1"/>
  <c r="D174" i="1"/>
  <c r="Q108" i="1"/>
  <c r="L175" i="1"/>
  <c r="K176" i="1"/>
  <c r="P175" i="1"/>
  <c r="Y174" i="1"/>
  <c r="U174" i="1"/>
  <c r="S175" i="1"/>
  <c r="X174" i="1"/>
  <c r="T174" i="1"/>
  <c r="W174" i="1"/>
  <c r="V174" i="1"/>
  <c r="N109" i="1"/>
  <c r="G98" i="1"/>
  <c r="E99" i="1" s="1"/>
  <c r="F99" i="1" l="1"/>
  <c r="S176" i="1"/>
  <c r="X175" i="1"/>
  <c r="T175" i="1"/>
  <c r="W175" i="1"/>
  <c r="V175" i="1"/>
  <c r="U175" i="1"/>
  <c r="Y175" i="1"/>
  <c r="D175" i="1"/>
  <c r="C176" i="1"/>
  <c r="H175" i="1"/>
  <c r="K177" i="1"/>
  <c r="P176" i="1"/>
  <c r="L176" i="1"/>
  <c r="I98" i="1"/>
  <c r="O109" i="1"/>
  <c r="M110" i="1" s="1"/>
  <c r="W99" i="1"/>
  <c r="U100" i="1" s="1"/>
  <c r="Y99" i="1" l="1"/>
  <c r="K178" i="1"/>
  <c r="P177" i="1"/>
  <c r="L177" i="1"/>
  <c r="W176" i="1"/>
  <c r="V176" i="1"/>
  <c r="Y176" i="1"/>
  <c r="S177" i="1"/>
  <c r="X176" i="1"/>
  <c r="U176" i="1"/>
  <c r="T176" i="1"/>
  <c r="Q109" i="1"/>
  <c r="C177" i="1"/>
  <c r="H176" i="1"/>
  <c r="D176" i="1"/>
  <c r="V100" i="1"/>
  <c r="N110" i="1"/>
  <c r="G99" i="1"/>
  <c r="E100" i="1" s="1"/>
  <c r="I99" i="1"/>
  <c r="F100" i="1" l="1"/>
  <c r="W100" i="1"/>
  <c r="U101" i="1" s="1"/>
  <c r="V177" i="1"/>
  <c r="Y177" i="1"/>
  <c r="U177" i="1"/>
  <c r="T177" i="1"/>
  <c r="S178" i="1"/>
  <c r="X177" i="1"/>
  <c r="W177" i="1"/>
  <c r="K179" i="1"/>
  <c r="P178" i="1"/>
  <c r="L178" i="1"/>
  <c r="C178" i="1"/>
  <c r="H177" i="1"/>
  <c r="D177" i="1"/>
  <c r="O110" i="1"/>
  <c r="M111" i="1" s="1"/>
  <c r="Y100" i="1" l="1"/>
  <c r="K180" i="1"/>
  <c r="P179" i="1"/>
  <c r="L179" i="1"/>
  <c r="N111" i="1"/>
  <c r="D178" i="1"/>
  <c r="H178" i="1"/>
  <c r="C179" i="1"/>
  <c r="V101" i="1"/>
  <c r="Q110" i="1"/>
  <c r="Y178" i="1"/>
  <c r="U178" i="1"/>
  <c r="S179" i="1"/>
  <c r="X178" i="1"/>
  <c r="T178" i="1"/>
  <c r="W178" i="1"/>
  <c r="V178" i="1"/>
  <c r="G100" i="1"/>
  <c r="E101" i="1" s="1"/>
  <c r="I100" i="1"/>
  <c r="O111" i="1" l="1"/>
  <c r="M112" i="1" s="1"/>
  <c r="L180" i="1"/>
  <c r="K181" i="1"/>
  <c r="P180" i="1"/>
  <c r="S180" i="1"/>
  <c r="X179" i="1"/>
  <c r="T179" i="1"/>
  <c r="W179" i="1"/>
  <c r="Y179" i="1"/>
  <c r="V179" i="1"/>
  <c r="U179" i="1"/>
  <c r="C180" i="1"/>
  <c r="H179" i="1"/>
  <c r="D179" i="1"/>
  <c r="F101" i="1"/>
  <c r="W101" i="1"/>
  <c r="U102" i="1" s="1"/>
  <c r="Y101" i="1" l="1"/>
  <c r="Q111" i="1"/>
  <c r="G101" i="1"/>
  <c r="E102" i="1" s="1"/>
  <c r="C181" i="1"/>
  <c r="H180" i="1"/>
  <c r="D180" i="1"/>
  <c r="W180" i="1"/>
  <c r="V180" i="1"/>
  <c r="U180" i="1"/>
  <c r="T180" i="1"/>
  <c r="Y180" i="1"/>
  <c r="S181" i="1"/>
  <c r="X180" i="1"/>
  <c r="N112" i="1"/>
  <c r="K182" i="1"/>
  <c r="P181" i="1"/>
  <c r="L181" i="1"/>
  <c r="V102" i="1"/>
  <c r="I101" i="1" l="1"/>
  <c r="W102" i="1"/>
  <c r="U103" i="1" s="1"/>
  <c r="F102" i="1"/>
  <c r="V181" i="1"/>
  <c r="Y181" i="1"/>
  <c r="U181" i="1"/>
  <c r="S182" i="1"/>
  <c r="X181" i="1"/>
  <c r="W181" i="1"/>
  <c r="T181" i="1"/>
  <c r="K183" i="1"/>
  <c r="P182" i="1"/>
  <c r="L182" i="1"/>
  <c r="O112" i="1"/>
  <c r="M113" i="1" s="1"/>
  <c r="C182" i="1"/>
  <c r="H181" i="1"/>
  <c r="D181" i="1"/>
  <c r="Y102" i="1" l="1"/>
  <c r="N113" i="1"/>
  <c r="L183" i="1"/>
  <c r="K184" i="1"/>
  <c r="P183" i="1"/>
  <c r="Y182" i="1"/>
  <c r="U182" i="1"/>
  <c r="S183" i="1"/>
  <c r="X182" i="1"/>
  <c r="T182" i="1"/>
  <c r="W182" i="1"/>
  <c r="V182" i="1"/>
  <c r="Q112" i="1"/>
  <c r="V103" i="1"/>
  <c r="G102" i="1"/>
  <c r="E103" i="1" s="1"/>
  <c r="C183" i="1"/>
  <c r="H182" i="1"/>
  <c r="D182" i="1"/>
  <c r="I102" i="1" l="1"/>
  <c r="S184" i="1"/>
  <c r="X183" i="1"/>
  <c r="T183" i="1"/>
  <c r="W183" i="1"/>
  <c r="V183" i="1"/>
  <c r="U183" i="1"/>
  <c r="Y183" i="1"/>
  <c r="W103" i="1"/>
  <c r="U104" i="1" s="1"/>
  <c r="K185" i="1"/>
  <c r="P184" i="1"/>
  <c r="L184" i="1"/>
  <c r="D183" i="1"/>
  <c r="C184" i="1"/>
  <c r="H183" i="1"/>
  <c r="F103" i="1"/>
  <c r="O113" i="1"/>
  <c r="M114" i="1" s="1"/>
  <c r="Q113" i="1" l="1"/>
  <c r="G103" i="1"/>
  <c r="E104" i="1" s="1"/>
  <c r="N114" i="1"/>
  <c r="V104" i="1"/>
  <c r="C185" i="1"/>
  <c r="H184" i="1"/>
  <c r="D184" i="1"/>
  <c r="K186" i="1"/>
  <c r="P185" i="1"/>
  <c r="L185" i="1"/>
  <c r="Y103" i="1"/>
  <c r="W184" i="1"/>
  <c r="V184" i="1"/>
  <c r="Y184" i="1"/>
  <c r="S185" i="1"/>
  <c r="X184" i="1"/>
  <c r="U184" i="1"/>
  <c r="T184" i="1"/>
  <c r="K187" i="1" l="1"/>
  <c r="P186" i="1"/>
  <c r="L186" i="1"/>
  <c r="I103" i="1"/>
  <c r="O114" i="1"/>
  <c r="M115" i="1" s="1"/>
  <c r="V185" i="1"/>
  <c r="Y185" i="1"/>
  <c r="U185" i="1"/>
  <c r="T185" i="1"/>
  <c r="S186" i="1"/>
  <c r="X185" i="1"/>
  <c r="W185" i="1"/>
  <c r="C186" i="1"/>
  <c r="H185" i="1"/>
  <c r="D185" i="1"/>
  <c r="W104" i="1"/>
  <c r="U105" i="1" s="1"/>
  <c r="F104" i="1"/>
  <c r="G104" i="1" l="1"/>
  <c r="E105" i="1" s="1"/>
  <c r="Y104" i="1"/>
  <c r="D186" i="1"/>
  <c r="C187" i="1"/>
  <c r="H186" i="1"/>
  <c r="Q114" i="1"/>
  <c r="Y186" i="1"/>
  <c r="U186" i="1"/>
  <c r="S187" i="1"/>
  <c r="X186" i="1"/>
  <c r="T186" i="1"/>
  <c r="W186" i="1"/>
  <c r="V186" i="1"/>
  <c r="V105" i="1"/>
  <c r="N115" i="1"/>
  <c r="K188" i="1"/>
  <c r="P187" i="1"/>
  <c r="L187" i="1"/>
  <c r="W105" i="1" l="1"/>
  <c r="U106" i="1" s="1"/>
  <c r="L188" i="1"/>
  <c r="K189" i="1"/>
  <c r="P188" i="1"/>
  <c r="S188" i="1"/>
  <c r="X187" i="1"/>
  <c r="T187" i="1"/>
  <c r="W187" i="1"/>
  <c r="Y187" i="1"/>
  <c r="V187" i="1"/>
  <c r="U187" i="1"/>
  <c r="I104" i="1"/>
  <c r="O115" i="1"/>
  <c r="M116" i="1" s="1"/>
  <c r="C188" i="1"/>
  <c r="H187" i="1"/>
  <c r="D187" i="1"/>
  <c r="F105" i="1"/>
  <c r="G105" i="1" l="1"/>
  <c r="E106" i="1" s="1"/>
  <c r="Q115" i="1"/>
  <c r="W188" i="1"/>
  <c r="V188" i="1"/>
  <c r="U188" i="1"/>
  <c r="T188" i="1"/>
  <c r="Y188" i="1"/>
  <c r="S189" i="1"/>
  <c r="X188" i="1"/>
  <c r="Y105" i="1"/>
  <c r="C189" i="1"/>
  <c r="H188" i="1"/>
  <c r="D188" i="1"/>
  <c r="N116" i="1"/>
  <c r="K190" i="1"/>
  <c r="P189" i="1"/>
  <c r="L189" i="1"/>
  <c r="V106" i="1"/>
  <c r="K191" i="1" l="1"/>
  <c r="P190" i="1"/>
  <c r="L190" i="1"/>
  <c r="O116" i="1"/>
  <c r="M117" i="1" s="1"/>
  <c r="C190" i="1"/>
  <c r="H189" i="1"/>
  <c r="D189" i="1"/>
  <c r="I105" i="1"/>
  <c r="W106" i="1"/>
  <c r="U107" i="1" s="1"/>
  <c r="V189" i="1"/>
  <c r="Y189" i="1"/>
  <c r="U189" i="1"/>
  <c r="S190" i="1"/>
  <c r="X189" i="1"/>
  <c r="W189" i="1"/>
  <c r="T189" i="1"/>
  <c r="F106" i="1"/>
  <c r="Y106" i="1" l="1"/>
  <c r="V107" i="1"/>
  <c r="C191" i="1"/>
  <c r="H190" i="1"/>
  <c r="D190" i="1"/>
  <c r="N117" i="1"/>
  <c r="G106" i="1"/>
  <c r="E107" i="1" s="1"/>
  <c r="Y190" i="1"/>
  <c r="U190" i="1"/>
  <c r="S191" i="1"/>
  <c r="X190" i="1"/>
  <c r="T190" i="1"/>
  <c r="W190" i="1"/>
  <c r="V190" i="1"/>
  <c r="Q116" i="1"/>
  <c r="L191" i="1"/>
  <c r="K192" i="1"/>
  <c r="P191" i="1"/>
  <c r="I106" i="1" l="1"/>
  <c r="S192" i="1"/>
  <c r="X191" i="1"/>
  <c r="T191" i="1"/>
  <c r="W191" i="1"/>
  <c r="V191" i="1"/>
  <c r="U191" i="1"/>
  <c r="Y191" i="1"/>
  <c r="K193" i="1"/>
  <c r="P192" i="1"/>
  <c r="L192" i="1"/>
  <c r="O117" i="1"/>
  <c r="M118" i="1" s="1"/>
  <c r="D191" i="1"/>
  <c r="C192" i="1"/>
  <c r="H191" i="1"/>
  <c r="F107" i="1"/>
  <c r="W107" i="1"/>
  <c r="U108" i="1" s="1"/>
  <c r="Y107" i="1" l="1"/>
  <c r="K194" i="1"/>
  <c r="P193" i="1"/>
  <c r="L193" i="1"/>
  <c r="V108" i="1"/>
  <c r="G107" i="1"/>
  <c r="E108" i="1" s="1"/>
  <c r="I107" i="1"/>
  <c r="N118" i="1"/>
  <c r="Q117" i="1"/>
  <c r="C193" i="1"/>
  <c r="H192" i="1"/>
  <c r="D192" i="1"/>
  <c r="W192" i="1"/>
  <c r="V192" i="1"/>
  <c r="Y192" i="1"/>
  <c r="S193" i="1"/>
  <c r="X192" i="1"/>
  <c r="U192" i="1"/>
  <c r="T192" i="1"/>
  <c r="W108" i="1" l="1"/>
  <c r="U109" i="1" s="1"/>
  <c r="K195" i="1"/>
  <c r="P194" i="1"/>
  <c r="L194" i="1"/>
  <c r="F108" i="1"/>
  <c r="O118" i="1"/>
  <c r="M119" i="1" s="1"/>
  <c r="V193" i="1"/>
  <c r="Y193" i="1"/>
  <c r="U193" i="1"/>
  <c r="T193" i="1"/>
  <c r="S194" i="1"/>
  <c r="X193" i="1"/>
  <c r="W193" i="1"/>
  <c r="C194" i="1"/>
  <c r="H193" i="1"/>
  <c r="D193" i="1"/>
  <c r="Y108" i="1" l="1"/>
  <c r="K196" i="1"/>
  <c r="P195" i="1"/>
  <c r="L195" i="1"/>
  <c r="Y194" i="1"/>
  <c r="U194" i="1"/>
  <c r="S195" i="1"/>
  <c r="X194" i="1"/>
  <c r="T194" i="1"/>
  <c r="W194" i="1"/>
  <c r="V194" i="1"/>
  <c r="G108" i="1"/>
  <c r="E109" i="1" s="1"/>
  <c r="V109" i="1"/>
  <c r="N119" i="1"/>
  <c r="D194" i="1"/>
  <c r="H194" i="1"/>
  <c r="C195" i="1"/>
  <c r="Q118" i="1"/>
  <c r="F109" i="1" l="1"/>
  <c r="F195" i="1"/>
  <c r="I195" i="1"/>
  <c r="E195" i="1"/>
  <c r="C196" i="1"/>
  <c r="H195" i="1"/>
  <c r="G195" i="1"/>
  <c r="D195" i="1"/>
  <c r="S196" i="1"/>
  <c r="X195" i="1"/>
  <c r="T195" i="1"/>
  <c r="W195" i="1"/>
  <c r="Y195" i="1"/>
  <c r="V195" i="1"/>
  <c r="U195" i="1"/>
  <c r="L196" i="1"/>
  <c r="K197" i="1"/>
  <c r="P196" i="1"/>
  <c r="O119" i="1"/>
  <c r="M120" i="1" s="1"/>
  <c r="I108" i="1"/>
  <c r="W109" i="1"/>
  <c r="U110" i="1" s="1"/>
  <c r="Y109" i="1" l="1"/>
  <c r="Q119" i="1"/>
  <c r="V110" i="1"/>
  <c r="W196" i="1"/>
  <c r="V196" i="1"/>
  <c r="U196" i="1"/>
  <c r="T196" i="1"/>
  <c r="Y196" i="1"/>
  <c r="S197" i="1"/>
  <c r="X196" i="1"/>
  <c r="I196" i="1"/>
  <c r="E196" i="1"/>
  <c r="C197" i="1"/>
  <c r="H196" i="1"/>
  <c r="D196" i="1"/>
  <c r="G196" i="1"/>
  <c r="F196" i="1"/>
  <c r="N120" i="1"/>
  <c r="K198" i="1"/>
  <c r="P197" i="1"/>
  <c r="L197" i="1"/>
  <c r="G109" i="1"/>
  <c r="E110" i="1" s="1"/>
  <c r="I109" i="1" l="1"/>
  <c r="C198" i="1"/>
  <c r="H197" i="1"/>
  <c r="D197" i="1"/>
  <c r="G197" i="1"/>
  <c r="F197" i="1"/>
  <c r="E197" i="1"/>
  <c r="I197" i="1"/>
  <c r="V197" i="1"/>
  <c r="Y197" i="1"/>
  <c r="U197" i="1"/>
  <c r="S198" i="1"/>
  <c r="X197" i="1"/>
  <c r="W197" i="1"/>
  <c r="T197" i="1"/>
  <c r="F110" i="1"/>
  <c r="K199" i="1"/>
  <c r="P198" i="1"/>
  <c r="L198" i="1"/>
  <c r="O120" i="1"/>
  <c r="M121" i="1" s="1"/>
  <c r="W110" i="1"/>
  <c r="U111" i="1" s="1"/>
  <c r="Y198" i="1" l="1"/>
  <c r="U198" i="1"/>
  <c r="S199" i="1"/>
  <c r="X198" i="1"/>
  <c r="T198" i="1"/>
  <c r="W198" i="1"/>
  <c r="V198" i="1"/>
  <c r="Q120" i="1"/>
  <c r="L199" i="1"/>
  <c r="K200" i="1"/>
  <c r="P199" i="1"/>
  <c r="G198" i="1"/>
  <c r="F198" i="1"/>
  <c r="I198" i="1"/>
  <c r="C199" i="1"/>
  <c r="H198" i="1"/>
  <c r="E198" i="1"/>
  <c r="D198" i="1"/>
  <c r="V111" i="1"/>
  <c r="G110" i="1"/>
  <c r="E111" i="1" s="1"/>
  <c r="Y110" i="1"/>
  <c r="N121" i="1"/>
  <c r="W111" i="1" l="1"/>
  <c r="U112" i="1" s="1"/>
  <c r="S200" i="1"/>
  <c r="X199" i="1"/>
  <c r="T199" i="1"/>
  <c r="W199" i="1"/>
  <c r="V199" i="1"/>
  <c r="U199" i="1"/>
  <c r="Y199" i="1"/>
  <c r="F111" i="1"/>
  <c r="K201" i="1"/>
  <c r="P200" i="1"/>
  <c r="L200" i="1"/>
  <c r="O121" i="1"/>
  <c r="M122" i="1" s="1"/>
  <c r="F199" i="1"/>
  <c r="I199" i="1"/>
  <c r="E199" i="1"/>
  <c r="D199" i="1"/>
  <c r="C200" i="1"/>
  <c r="H199" i="1"/>
  <c r="G199" i="1"/>
  <c r="I110" i="1"/>
  <c r="N122" i="1" l="1"/>
  <c r="Q121" i="1"/>
  <c r="W200" i="1"/>
  <c r="V200" i="1"/>
  <c r="Y200" i="1"/>
  <c r="S201" i="1"/>
  <c r="X200" i="1"/>
  <c r="U200" i="1"/>
  <c r="T200" i="1"/>
  <c r="G111" i="1"/>
  <c r="E112" i="1" s="1"/>
  <c r="Y111" i="1"/>
  <c r="K202" i="1"/>
  <c r="P201" i="1"/>
  <c r="L201" i="1"/>
  <c r="I200" i="1"/>
  <c r="E200" i="1"/>
  <c r="C201" i="1"/>
  <c r="H200" i="1"/>
  <c r="D200" i="1"/>
  <c r="G200" i="1"/>
  <c r="F200" i="1"/>
  <c r="V112" i="1"/>
  <c r="I111" i="1" l="1"/>
  <c r="C202" i="1"/>
  <c r="H201" i="1"/>
  <c r="D201" i="1"/>
  <c r="G201" i="1"/>
  <c r="I201" i="1"/>
  <c r="F201" i="1"/>
  <c r="E201" i="1"/>
  <c r="F112" i="1"/>
  <c r="W112" i="1"/>
  <c r="U113" i="1" s="1"/>
  <c r="K203" i="1"/>
  <c r="P202" i="1"/>
  <c r="L202" i="1"/>
  <c r="V201" i="1"/>
  <c r="Y201" i="1"/>
  <c r="U201" i="1"/>
  <c r="T201" i="1"/>
  <c r="S202" i="1"/>
  <c r="X201" i="1"/>
  <c r="W201" i="1"/>
  <c r="O122" i="1"/>
  <c r="M123" i="1" s="1"/>
  <c r="Q122" i="1" l="1"/>
  <c r="G112" i="1"/>
  <c r="E113" i="1" s="1"/>
  <c r="Y112" i="1"/>
  <c r="K204" i="1"/>
  <c r="P203" i="1"/>
  <c r="L203" i="1"/>
  <c r="Y202" i="1"/>
  <c r="U202" i="1"/>
  <c r="S203" i="1"/>
  <c r="X202" i="1"/>
  <c r="T202" i="1"/>
  <c r="W202" i="1"/>
  <c r="V202" i="1"/>
  <c r="V113" i="1"/>
  <c r="N123" i="1"/>
  <c r="G202" i="1"/>
  <c r="F202" i="1"/>
  <c r="E202" i="1"/>
  <c r="D202" i="1"/>
  <c r="I202" i="1"/>
  <c r="C203" i="1"/>
  <c r="H202" i="1"/>
  <c r="L204" i="1" l="1"/>
  <c r="K205" i="1"/>
  <c r="P204" i="1"/>
  <c r="W113" i="1"/>
  <c r="U114" i="1" s="1"/>
  <c r="I112" i="1"/>
  <c r="O123" i="1"/>
  <c r="M124" i="1" s="1"/>
  <c r="F203" i="1"/>
  <c r="I203" i="1"/>
  <c r="E203" i="1"/>
  <c r="C204" i="1"/>
  <c r="H203" i="1"/>
  <c r="G203" i="1"/>
  <c r="D203" i="1"/>
  <c r="S204" i="1"/>
  <c r="X203" i="1"/>
  <c r="T203" i="1"/>
  <c r="W203" i="1"/>
  <c r="Y203" i="1"/>
  <c r="V203" i="1"/>
  <c r="U203" i="1"/>
  <c r="F113" i="1"/>
  <c r="Q123" i="1" l="1"/>
  <c r="N124" i="1"/>
  <c r="W204" i="1"/>
  <c r="V204" i="1"/>
  <c r="U204" i="1"/>
  <c r="T204" i="1"/>
  <c r="Y204" i="1"/>
  <c r="X204" i="1"/>
  <c r="S205" i="1"/>
  <c r="I204" i="1"/>
  <c r="E204" i="1"/>
  <c r="C205" i="1"/>
  <c r="H204" i="1"/>
  <c r="D204" i="1"/>
  <c r="G204" i="1"/>
  <c r="F204" i="1"/>
  <c r="V114" i="1"/>
  <c r="G113" i="1"/>
  <c r="E114" i="1" s="1"/>
  <c r="Y113" i="1"/>
  <c r="K206" i="1"/>
  <c r="P205" i="1"/>
  <c r="L205" i="1"/>
  <c r="K207" i="1" l="1"/>
  <c r="P206" i="1"/>
  <c r="L206" i="1"/>
  <c r="I113" i="1"/>
  <c r="F114" i="1"/>
  <c r="C206" i="1"/>
  <c r="H205" i="1"/>
  <c r="D205" i="1"/>
  <c r="G205" i="1"/>
  <c r="F205" i="1"/>
  <c r="E205" i="1"/>
  <c r="I205" i="1"/>
  <c r="W114" i="1"/>
  <c r="U115" i="1" s="1"/>
  <c r="V205" i="1"/>
  <c r="Y205" i="1"/>
  <c r="U205" i="1"/>
  <c r="S206" i="1"/>
  <c r="X205" i="1"/>
  <c r="W205" i="1"/>
  <c r="T205" i="1"/>
  <c r="O124" i="1"/>
  <c r="M125" i="1" s="1"/>
  <c r="N125" i="1" l="1"/>
  <c r="Q124" i="1"/>
  <c r="Y114" i="1"/>
  <c r="Y206" i="1"/>
  <c r="U206" i="1"/>
  <c r="S207" i="1"/>
  <c r="X206" i="1"/>
  <c r="T206" i="1"/>
  <c r="W206" i="1"/>
  <c r="V206" i="1"/>
  <c r="V115" i="1"/>
  <c r="G206" i="1"/>
  <c r="F206" i="1"/>
  <c r="I206" i="1"/>
  <c r="C207" i="1"/>
  <c r="H206" i="1"/>
  <c r="E206" i="1"/>
  <c r="D206" i="1"/>
  <c r="G114" i="1"/>
  <c r="E115" i="1" s="1"/>
  <c r="L207" i="1"/>
  <c r="K208" i="1"/>
  <c r="P207" i="1"/>
  <c r="I114" i="1" l="1"/>
  <c r="W115" i="1"/>
  <c r="U116" i="1" s="1"/>
  <c r="F115" i="1"/>
  <c r="K209" i="1"/>
  <c r="P208" i="1"/>
  <c r="L208" i="1"/>
  <c r="S208" i="1"/>
  <c r="X207" i="1"/>
  <c r="T207" i="1"/>
  <c r="W207" i="1"/>
  <c r="V207" i="1"/>
  <c r="U207" i="1"/>
  <c r="Y207" i="1"/>
  <c r="F207" i="1"/>
  <c r="I207" i="1"/>
  <c r="E207" i="1"/>
  <c r="D207" i="1"/>
  <c r="C208" i="1"/>
  <c r="H207" i="1"/>
  <c r="G207" i="1"/>
  <c r="O125" i="1"/>
  <c r="M126" i="1" s="1"/>
  <c r="Y115" i="1" l="1"/>
  <c r="W208" i="1"/>
  <c r="V208" i="1"/>
  <c r="Y208" i="1"/>
  <c r="S209" i="1"/>
  <c r="X208" i="1"/>
  <c r="U208" i="1"/>
  <c r="T208" i="1"/>
  <c r="G115" i="1"/>
  <c r="E116" i="1" s="1"/>
  <c r="Q125" i="1"/>
  <c r="V116" i="1"/>
  <c r="K210" i="1"/>
  <c r="P209" i="1"/>
  <c r="L209" i="1"/>
  <c r="N126" i="1"/>
  <c r="I208" i="1"/>
  <c r="E208" i="1"/>
  <c r="C209" i="1"/>
  <c r="H208" i="1"/>
  <c r="D208" i="1"/>
  <c r="G208" i="1"/>
  <c r="F208" i="1"/>
  <c r="C210" i="1" l="1"/>
  <c r="H209" i="1"/>
  <c r="D209" i="1"/>
  <c r="G209" i="1"/>
  <c r="I209" i="1"/>
  <c r="F209" i="1"/>
  <c r="E209" i="1"/>
  <c r="V209" i="1"/>
  <c r="Y209" i="1"/>
  <c r="U209" i="1"/>
  <c r="T209" i="1"/>
  <c r="S210" i="1"/>
  <c r="X209" i="1"/>
  <c r="W209" i="1"/>
  <c r="K211" i="1"/>
  <c r="P210" i="1"/>
  <c r="L210" i="1"/>
  <c r="W116" i="1"/>
  <c r="U117" i="1" s="1"/>
  <c r="O126" i="1"/>
  <c r="M127" i="1" s="1"/>
  <c r="F116" i="1"/>
  <c r="I115" i="1"/>
  <c r="Q126" i="1" l="1"/>
  <c r="V117" i="1"/>
  <c r="K212" i="1"/>
  <c r="P211" i="1"/>
  <c r="L211" i="1"/>
  <c r="G116" i="1"/>
  <c r="E117" i="1" s="1"/>
  <c r="Y116" i="1"/>
  <c r="Y210" i="1"/>
  <c r="U210" i="1"/>
  <c r="S211" i="1"/>
  <c r="X210" i="1"/>
  <c r="T210" i="1"/>
  <c r="W210" i="1"/>
  <c r="V210" i="1"/>
  <c r="N127" i="1"/>
  <c r="G210" i="1"/>
  <c r="F210" i="1"/>
  <c r="E210" i="1"/>
  <c r="D210" i="1"/>
  <c r="I210" i="1"/>
  <c r="H210" i="1"/>
  <c r="C211" i="1"/>
  <c r="F211" i="1" l="1"/>
  <c r="I211" i="1"/>
  <c r="E211" i="1"/>
  <c r="C212" i="1"/>
  <c r="H211" i="1"/>
  <c r="G211" i="1"/>
  <c r="D211" i="1"/>
  <c r="O127" i="1"/>
  <c r="M128" i="1" s="1"/>
  <c r="S212" i="1"/>
  <c r="X211" i="1"/>
  <c r="T211" i="1"/>
  <c r="W211" i="1"/>
  <c r="Y211" i="1"/>
  <c r="V211" i="1"/>
  <c r="U211" i="1"/>
  <c r="F117" i="1"/>
  <c r="I116" i="1"/>
  <c r="L212" i="1"/>
  <c r="K213" i="1"/>
  <c r="P212" i="1"/>
  <c r="W117" i="1"/>
  <c r="U118" i="1" s="1"/>
  <c r="K214" i="1" l="1"/>
  <c r="P213" i="1"/>
  <c r="L213" i="1"/>
  <c r="N128" i="1"/>
  <c r="I212" i="1"/>
  <c r="E212" i="1"/>
  <c r="C213" i="1"/>
  <c r="H212" i="1"/>
  <c r="D212" i="1"/>
  <c r="G212" i="1"/>
  <c r="F212" i="1"/>
  <c r="Y117" i="1"/>
  <c r="W212" i="1"/>
  <c r="V212" i="1"/>
  <c r="U212" i="1"/>
  <c r="T212" i="1"/>
  <c r="Y212" i="1"/>
  <c r="S213" i="1"/>
  <c r="X212" i="1"/>
  <c r="V118" i="1"/>
  <c r="G117" i="1"/>
  <c r="E118" i="1" s="1"/>
  <c r="Q127" i="1"/>
  <c r="I117" i="1" l="1"/>
  <c r="C214" i="1"/>
  <c r="H213" i="1"/>
  <c r="D213" i="1"/>
  <c r="G213" i="1"/>
  <c r="F213" i="1"/>
  <c r="E213" i="1"/>
  <c r="I213" i="1"/>
  <c r="O128" i="1"/>
  <c r="M129" i="1" s="1"/>
  <c r="F118" i="1"/>
  <c r="V213" i="1"/>
  <c r="Y213" i="1"/>
  <c r="U213" i="1"/>
  <c r="S214" i="1"/>
  <c r="X213" i="1"/>
  <c r="W213" i="1"/>
  <c r="T213" i="1"/>
  <c r="K215" i="1"/>
  <c r="P214" i="1"/>
  <c r="L214" i="1"/>
  <c r="W118" i="1"/>
  <c r="U119" i="1" s="1"/>
  <c r="N129" i="1" l="1"/>
  <c r="V119" i="1"/>
  <c r="L215" i="1"/>
  <c r="K216" i="1"/>
  <c r="P215" i="1"/>
  <c r="Y214" i="1"/>
  <c r="U214" i="1"/>
  <c r="S215" i="1"/>
  <c r="X214" i="1"/>
  <c r="T214" i="1"/>
  <c r="W214" i="1"/>
  <c r="V214" i="1"/>
  <c r="Y118" i="1"/>
  <c r="G118" i="1"/>
  <c r="E119" i="1" s="1"/>
  <c r="Q128" i="1"/>
  <c r="G214" i="1"/>
  <c r="F214" i="1"/>
  <c r="I214" i="1"/>
  <c r="C215" i="1"/>
  <c r="H214" i="1"/>
  <c r="E214" i="1"/>
  <c r="D214" i="1"/>
  <c r="I118" i="1" l="1"/>
  <c r="W119" i="1"/>
  <c r="U120" i="1" s="1"/>
  <c r="F215" i="1"/>
  <c r="I215" i="1"/>
  <c r="E215" i="1"/>
  <c r="D215" i="1"/>
  <c r="C216" i="1"/>
  <c r="H215" i="1"/>
  <c r="G215" i="1"/>
  <c r="S216" i="1"/>
  <c r="X215" i="1"/>
  <c r="T215" i="1"/>
  <c r="W215" i="1"/>
  <c r="V215" i="1"/>
  <c r="U215" i="1"/>
  <c r="Y215" i="1"/>
  <c r="K217" i="1"/>
  <c r="P216" i="1"/>
  <c r="L216" i="1"/>
  <c r="F119" i="1"/>
  <c r="O129" i="1"/>
  <c r="M130" i="1" s="1"/>
  <c r="Q129" i="1" l="1"/>
  <c r="G119" i="1"/>
  <c r="E120" i="1" s="1"/>
  <c r="K218" i="1"/>
  <c r="P217" i="1"/>
  <c r="L217" i="1"/>
  <c r="I216" i="1"/>
  <c r="E216" i="1"/>
  <c r="C217" i="1"/>
  <c r="H216" i="1"/>
  <c r="D216" i="1"/>
  <c r="G216" i="1"/>
  <c r="F216" i="1"/>
  <c r="N130" i="1"/>
  <c r="W216" i="1"/>
  <c r="V216" i="1"/>
  <c r="Y216" i="1"/>
  <c r="S217" i="1"/>
  <c r="X216" i="1"/>
  <c r="U216" i="1"/>
  <c r="T216" i="1"/>
  <c r="Y119" i="1"/>
  <c r="V120" i="1"/>
  <c r="V217" i="1" l="1"/>
  <c r="Y217" i="1"/>
  <c r="U217" i="1"/>
  <c r="T217" i="1"/>
  <c r="S218" i="1"/>
  <c r="X217" i="1"/>
  <c r="W217" i="1"/>
  <c r="I119" i="1"/>
  <c r="C218" i="1"/>
  <c r="H217" i="1"/>
  <c r="D217" i="1"/>
  <c r="G217" i="1"/>
  <c r="I217" i="1"/>
  <c r="F217" i="1"/>
  <c r="E217" i="1"/>
  <c r="W120" i="1"/>
  <c r="U121" i="1" s="1"/>
  <c r="O130" i="1"/>
  <c r="M131" i="1" s="1"/>
  <c r="K219" i="1"/>
  <c r="P218" i="1"/>
  <c r="L218" i="1"/>
  <c r="F120" i="1"/>
  <c r="Q130" i="1" l="1"/>
  <c r="K220" i="1"/>
  <c r="P219" i="1"/>
  <c r="L219" i="1"/>
  <c r="G120" i="1"/>
  <c r="E121" i="1" s="1"/>
  <c r="N131" i="1"/>
  <c r="V121" i="1"/>
  <c r="Y120" i="1"/>
  <c r="G218" i="1"/>
  <c r="F218" i="1"/>
  <c r="E218" i="1"/>
  <c r="D218" i="1"/>
  <c r="I218" i="1"/>
  <c r="C219" i="1"/>
  <c r="H218" i="1"/>
  <c r="Y218" i="1"/>
  <c r="U218" i="1"/>
  <c r="S219" i="1"/>
  <c r="X218" i="1"/>
  <c r="T218" i="1"/>
  <c r="W218" i="1"/>
  <c r="V218" i="1"/>
  <c r="I120" i="1" l="1"/>
  <c r="S220" i="1"/>
  <c r="X219" i="1"/>
  <c r="T219" i="1"/>
  <c r="W219" i="1"/>
  <c r="Y219" i="1"/>
  <c r="V219" i="1"/>
  <c r="U219" i="1"/>
  <c r="O131" i="1"/>
  <c r="M132" i="1" s="1"/>
  <c r="F219" i="1"/>
  <c r="I219" i="1"/>
  <c r="E219" i="1"/>
  <c r="C220" i="1"/>
  <c r="H219" i="1"/>
  <c r="G219" i="1"/>
  <c r="D219" i="1"/>
  <c r="W121" i="1"/>
  <c r="U122" i="1" s="1"/>
  <c r="L220" i="1"/>
  <c r="K221" i="1"/>
  <c r="P220" i="1"/>
  <c r="F121" i="1"/>
  <c r="Q131" i="1" l="1"/>
  <c r="Y121" i="1"/>
  <c r="V122" i="1"/>
  <c r="K222" i="1"/>
  <c r="P221" i="1"/>
  <c r="L221" i="1"/>
  <c r="G121" i="1"/>
  <c r="E122" i="1" s="1"/>
  <c r="I220" i="1"/>
  <c r="E220" i="1"/>
  <c r="C221" i="1"/>
  <c r="H220" i="1"/>
  <c r="D220" i="1"/>
  <c r="G220" i="1"/>
  <c r="F220" i="1"/>
  <c r="N132" i="1"/>
  <c r="W220" i="1"/>
  <c r="V220" i="1"/>
  <c r="U220" i="1"/>
  <c r="T220" i="1"/>
  <c r="Y220" i="1"/>
  <c r="X220" i="1"/>
  <c r="S221" i="1"/>
  <c r="O132" i="1" l="1"/>
  <c r="M133" i="1" s="1"/>
  <c r="C222" i="1"/>
  <c r="H221" i="1"/>
  <c r="D221" i="1"/>
  <c r="G221" i="1"/>
  <c r="F221" i="1"/>
  <c r="E221" i="1"/>
  <c r="I221" i="1"/>
  <c r="I121" i="1"/>
  <c r="V221" i="1"/>
  <c r="Y221" i="1"/>
  <c r="U221" i="1"/>
  <c r="S222" i="1"/>
  <c r="X221" i="1"/>
  <c r="W221" i="1"/>
  <c r="T221" i="1"/>
  <c r="F122" i="1"/>
  <c r="K223" i="1"/>
  <c r="P222" i="1"/>
  <c r="L222" i="1"/>
  <c r="W122" i="1"/>
  <c r="U123" i="1" s="1"/>
  <c r="Y122" i="1" l="1"/>
  <c r="L223" i="1"/>
  <c r="K224" i="1"/>
  <c r="P223" i="1"/>
  <c r="V123" i="1"/>
  <c r="G122" i="1"/>
  <c r="E123" i="1" s="1"/>
  <c r="I122" i="1"/>
  <c r="Y222" i="1"/>
  <c r="U222" i="1"/>
  <c r="S223" i="1"/>
  <c r="X222" i="1"/>
  <c r="T222" i="1"/>
  <c r="W222" i="1"/>
  <c r="V222" i="1"/>
  <c r="Q132" i="1"/>
  <c r="G222" i="1"/>
  <c r="F222" i="1"/>
  <c r="I222" i="1"/>
  <c r="C223" i="1"/>
  <c r="H222" i="1"/>
  <c r="E222" i="1"/>
  <c r="D222" i="1"/>
  <c r="N133" i="1"/>
  <c r="W123" i="1" l="1"/>
  <c r="U124" i="1" s="1"/>
  <c r="O133" i="1"/>
  <c r="M134" i="1" s="1"/>
  <c r="S224" i="1"/>
  <c r="X223" i="1"/>
  <c r="T223" i="1"/>
  <c r="W223" i="1"/>
  <c r="V223" i="1"/>
  <c r="U223" i="1"/>
  <c r="Y223" i="1"/>
  <c r="F123" i="1"/>
  <c r="K225" i="1"/>
  <c r="P224" i="1"/>
  <c r="L224" i="1"/>
  <c r="F223" i="1"/>
  <c r="I223" i="1"/>
  <c r="E223" i="1"/>
  <c r="D223" i="1"/>
  <c r="C224" i="1"/>
  <c r="H223" i="1"/>
  <c r="G223" i="1"/>
  <c r="Q133" i="1" l="1"/>
  <c r="Y123" i="1"/>
  <c r="G123" i="1"/>
  <c r="E124" i="1" s="1"/>
  <c r="N134" i="1"/>
  <c r="I224" i="1"/>
  <c r="E224" i="1"/>
  <c r="C225" i="1"/>
  <c r="H224" i="1"/>
  <c r="D224" i="1"/>
  <c r="G224" i="1"/>
  <c r="F224" i="1"/>
  <c r="K226" i="1"/>
  <c r="P225" i="1"/>
  <c r="L225" i="1"/>
  <c r="W224" i="1"/>
  <c r="V224" i="1"/>
  <c r="Y224" i="1"/>
  <c r="S225" i="1"/>
  <c r="X224" i="1"/>
  <c r="U224" i="1"/>
  <c r="T224" i="1"/>
  <c r="V124" i="1"/>
  <c r="W124" i="1" l="1"/>
  <c r="U125" i="1" s="1"/>
  <c r="I123" i="1"/>
  <c r="V225" i="1"/>
  <c r="Y225" i="1"/>
  <c r="U225" i="1"/>
  <c r="T225" i="1"/>
  <c r="S226" i="1"/>
  <c r="X225" i="1"/>
  <c r="W225" i="1"/>
  <c r="K227" i="1"/>
  <c r="P226" i="1"/>
  <c r="L226" i="1"/>
  <c r="F124" i="1"/>
  <c r="C226" i="1"/>
  <c r="H225" i="1"/>
  <c r="D225" i="1"/>
  <c r="G225" i="1"/>
  <c r="I225" i="1"/>
  <c r="F225" i="1"/>
  <c r="E225" i="1"/>
  <c r="O134" i="1"/>
  <c r="M135" i="1" s="1"/>
  <c r="Y124" i="1" l="1"/>
  <c r="Q134" i="1"/>
  <c r="Y226" i="1"/>
  <c r="U226" i="1"/>
  <c r="S227" i="1"/>
  <c r="X226" i="1"/>
  <c r="T226" i="1"/>
  <c r="W226" i="1"/>
  <c r="V226" i="1"/>
  <c r="N135" i="1"/>
  <c r="K228" i="1"/>
  <c r="P227" i="1"/>
  <c r="L227" i="1"/>
  <c r="G124" i="1"/>
  <c r="E125" i="1" s="1"/>
  <c r="V125" i="1"/>
  <c r="G226" i="1"/>
  <c r="F226" i="1"/>
  <c r="E226" i="1"/>
  <c r="D226" i="1"/>
  <c r="I226" i="1"/>
  <c r="C227" i="1"/>
  <c r="H226" i="1"/>
  <c r="I124" i="1" l="1"/>
  <c r="O135" i="1"/>
  <c r="M136" i="1" s="1"/>
  <c r="S228" i="1"/>
  <c r="X227" i="1"/>
  <c r="T227" i="1"/>
  <c r="W227" i="1"/>
  <c r="Y227" i="1"/>
  <c r="V227" i="1"/>
  <c r="U227" i="1"/>
  <c r="F227" i="1"/>
  <c r="I227" i="1"/>
  <c r="E227" i="1"/>
  <c r="C228" i="1"/>
  <c r="H227" i="1"/>
  <c r="G227" i="1"/>
  <c r="D227" i="1"/>
  <c r="F125" i="1"/>
  <c r="W125" i="1"/>
  <c r="U126" i="1" s="1"/>
  <c r="L228" i="1"/>
  <c r="K229" i="1"/>
  <c r="P228" i="1"/>
  <c r="Y125" i="1" l="1"/>
  <c r="Q135" i="1"/>
  <c r="W228" i="1"/>
  <c r="V228" i="1"/>
  <c r="U228" i="1"/>
  <c r="T228" i="1"/>
  <c r="Y228" i="1"/>
  <c r="S229" i="1"/>
  <c r="X228" i="1"/>
  <c r="N136" i="1"/>
  <c r="V126" i="1"/>
  <c r="K230" i="1"/>
  <c r="P229" i="1"/>
  <c r="L229" i="1"/>
  <c r="G125" i="1"/>
  <c r="E126" i="1" s="1"/>
  <c r="I228" i="1"/>
  <c r="E228" i="1"/>
  <c r="C229" i="1"/>
  <c r="H228" i="1"/>
  <c r="D228" i="1"/>
  <c r="G228" i="1"/>
  <c r="F228" i="1"/>
  <c r="I125" i="1" l="1"/>
  <c r="O136" i="1"/>
  <c r="M137" i="1" s="1"/>
  <c r="C230" i="1"/>
  <c r="H229" i="1"/>
  <c r="D229" i="1"/>
  <c r="G229" i="1"/>
  <c r="F229" i="1"/>
  <c r="E229" i="1"/>
  <c r="I229" i="1"/>
  <c r="K231" i="1"/>
  <c r="P230" i="1"/>
  <c r="L230" i="1"/>
  <c r="W126" i="1"/>
  <c r="U127" i="1" s="1"/>
  <c r="V229" i="1"/>
  <c r="Y229" i="1"/>
  <c r="U229" i="1"/>
  <c r="S230" i="1"/>
  <c r="X229" i="1"/>
  <c r="W229" i="1"/>
  <c r="T229" i="1"/>
  <c r="F126" i="1"/>
  <c r="Q136" i="1" l="1"/>
  <c r="Y126" i="1"/>
  <c r="G230" i="1"/>
  <c r="F230" i="1"/>
  <c r="I230" i="1"/>
  <c r="C231" i="1"/>
  <c r="H230" i="1"/>
  <c r="E230" i="1"/>
  <c r="D230" i="1"/>
  <c r="G126" i="1"/>
  <c r="E127" i="1" s="1"/>
  <c r="Y230" i="1"/>
  <c r="U230" i="1"/>
  <c r="S231" i="1"/>
  <c r="X230" i="1"/>
  <c r="T230" i="1"/>
  <c r="W230" i="1"/>
  <c r="V230" i="1"/>
  <c r="V127" i="1"/>
  <c r="L231" i="1"/>
  <c r="P231" i="1"/>
  <c r="K232" i="1"/>
  <c r="N137" i="1"/>
  <c r="I126" i="1" l="1"/>
  <c r="S232" i="1"/>
  <c r="X231" i="1"/>
  <c r="T231" i="1"/>
  <c r="W231" i="1"/>
  <c r="V231" i="1"/>
  <c r="U231" i="1"/>
  <c r="Y231" i="1"/>
  <c r="F231" i="1"/>
  <c r="I231" i="1"/>
  <c r="E231" i="1"/>
  <c r="D231" i="1"/>
  <c r="C232" i="1"/>
  <c r="H231" i="1"/>
  <c r="G231" i="1"/>
  <c r="O137" i="1"/>
  <c r="M138" i="1" s="1"/>
  <c r="K233" i="1"/>
  <c r="P232" i="1"/>
  <c r="L232" i="1"/>
  <c r="W127" i="1"/>
  <c r="U128" i="1" s="1"/>
  <c r="F127" i="1"/>
  <c r="Y127" i="1" l="1"/>
  <c r="Q137" i="1"/>
  <c r="G127" i="1"/>
  <c r="E128" i="1" s="1"/>
  <c r="K234" i="1"/>
  <c r="P233" i="1"/>
  <c r="L233" i="1"/>
  <c r="I232" i="1"/>
  <c r="E232" i="1"/>
  <c r="C233" i="1"/>
  <c r="H232" i="1"/>
  <c r="D232" i="1"/>
  <c r="G232" i="1"/>
  <c r="F232" i="1"/>
  <c r="N138" i="1"/>
  <c r="V128" i="1"/>
  <c r="W232" i="1"/>
  <c r="V232" i="1"/>
  <c r="Y232" i="1"/>
  <c r="X232" i="1"/>
  <c r="S233" i="1"/>
  <c r="U232" i="1"/>
  <c r="T232" i="1"/>
  <c r="H233" i="1" l="1"/>
  <c r="D233" i="1"/>
  <c r="G233" i="1"/>
  <c r="C234" i="1"/>
  <c r="I233" i="1"/>
  <c r="F233" i="1"/>
  <c r="E233" i="1"/>
  <c r="W128" i="1"/>
  <c r="U129" i="1" s="1"/>
  <c r="K235" i="1"/>
  <c r="P234" i="1"/>
  <c r="L234" i="1"/>
  <c r="F128" i="1"/>
  <c r="Y233" i="1"/>
  <c r="U233" i="1"/>
  <c r="S234" i="1"/>
  <c r="X233" i="1"/>
  <c r="T233" i="1"/>
  <c r="W233" i="1"/>
  <c r="V233" i="1"/>
  <c r="O138" i="1"/>
  <c r="M139" i="1" s="1"/>
  <c r="I127" i="1"/>
  <c r="Q138" i="1" l="1"/>
  <c r="Y128" i="1"/>
  <c r="F234" i="1"/>
  <c r="I234" i="1"/>
  <c r="E234" i="1"/>
  <c r="C235" i="1"/>
  <c r="H234" i="1"/>
  <c r="G234" i="1"/>
  <c r="D234" i="1"/>
  <c r="N139" i="1"/>
  <c r="S235" i="1"/>
  <c r="X234" i="1"/>
  <c r="T234" i="1"/>
  <c r="W234" i="1"/>
  <c r="Y234" i="1"/>
  <c r="V234" i="1"/>
  <c r="U234" i="1"/>
  <c r="G128" i="1"/>
  <c r="E129" i="1" s="1"/>
  <c r="L235" i="1"/>
  <c r="K236" i="1"/>
  <c r="P235" i="1"/>
  <c r="V129" i="1"/>
  <c r="I235" i="1" l="1"/>
  <c r="E235" i="1"/>
  <c r="C236" i="1"/>
  <c r="H235" i="1"/>
  <c r="D235" i="1"/>
  <c r="G235" i="1"/>
  <c r="F235" i="1"/>
  <c r="I128" i="1"/>
  <c r="W235" i="1"/>
  <c r="V235" i="1"/>
  <c r="U235" i="1"/>
  <c r="T235" i="1"/>
  <c r="Y235" i="1"/>
  <c r="X235" i="1"/>
  <c r="S236" i="1"/>
  <c r="O139" i="1"/>
  <c r="M140" i="1" s="1"/>
  <c r="K237" i="1"/>
  <c r="P236" i="1"/>
  <c r="L236" i="1"/>
  <c r="W129" i="1"/>
  <c r="U130" i="1" s="1"/>
  <c r="F129" i="1"/>
  <c r="Y129" i="1" l="1"/>
  <c r="Q139" i="1"/>
  <c r="G129" i="1"/>
  <c r="E130" i="1" s="1"/>
  <c r="C237" i="1"/>
  <c r="H236" i="1"/>
  <c r="D236" i="1"/>
  <c r="G236" i="1"/>
  <c r="F236" i="1"/>
  <c r="E236" i="1"/>
  <c r="I236" i="1"/>
  <c r="K238" i="1"/>
  <c r="P237" i="1"/>
  <c r="L237" i="1"/>
  <c r="V236" i="1"/>
  <c r="Y236" i="1"/>
  <c r="U236" i="1"/>
  <c r="S237" i="1"/>
  <c r="X236" i="1"/>
  <c r="W236" i="1"/>
  <c r="T236" i="1"/>
  <c r="V130" i="1"/>
  <c r="N140" i="1"/>
  <c r="G237" i="1" l="1"/>
  <c r="F237" i="1"/>
  <c r="I237" i="1"/>
  <c r="C238" i="1"/>
  <c r="H237" i="1"/>
  <c r="E237" i="1"/>
  <c r="D237" i="1"/>
  <c r="O140" i="1"/>
  <c r="M141" i="1" s="1"/>
  <c r="L238" i="1"/>
  <c r="K239" i="1"/>
  <c r="P238" i="1"/>
  <c r="I129" i="1"/>
  <c r="W130" i="1"/>
  <c r="U131" i="1" s="1"/>
  <c r="Y237" i="1"/>
  <c r="U237" i="1"/>
  <c r="S238" i="1"/>
  <c r="X237" i="1"/>
  <c r="T237" i="1"/>
  <c r="W237" i="1"/>
  <c r="V237" i="1"/>
  <c r="F130" i="1"/>
  <c r="Y130" i="1" l="1"/>
  <c r="Q140" i="1"/>
  <c r="F238" i="1"/>
  <c r="I238" i="1"/>
  <c r="E238" i="1"/>
  <c r="D238" i="1"/>
  <c r="H238" i="1"/>
  <c r="C239" i="1"/>
  <c r="G238" i="1"/>
  <c r="G130" i="1"/>
  <c r="E131" i="1" s="1"/>
  <c r="K240" i="1"/>
  <c r="P239" i="1"/>
  <c r="L239" i="1"/>
  <c r="S239" i="1"/>
  <c r="X238" i="1"/>
  <c r="T238" i="1"/>
  <c r="W238" i="1"/>
  <c r="V238" i="1"/>
  <c r="U238" i="1"/>
  <c r="Y238" i="1"/>
  <c r="V131" i="1"/>
  <c r="N141" i="1"/>
  <c r="I130" i="1" l="1"/>
  <c r="O141" i="1"/>
  <c r="M142" i="1" s="1"/>
  <c r="I239" i="1"/>
  <c r="E239" i="1"/>
  <c r="C240" i="1"/>
  <c r="H239" i="1"/>
  <c r="D239" i="1"/>
  <c r="G239" i="1"/>
  <c r="F239" i="1"/>
  <c r="W131" i="1"/>
  <c r="U132" i="1" s="1"/>
  <c r="W239" i="1"/>
  <c r="V239" i="1"/>
  <c r="Y239" i="1"/>
  <c r="S240" i="1"/>
  <c r="X239" i="1"/>
  <c r="U239" i="1"/>
  <c r="T239" i="1"/>
  <c r="K241" i="1"/>
  <c r="P240" i="1"/>
  <c r="L240" i="1"/>
  <c r="F131" i="1"/>
  <c r="V240" i="1" l="1"/>
  <c r="Y240" i="1"/>
  <c r="U240" i="1"/>
  <c r="T240" i="1"/>
  <c r="S241" i="1"/>
  <c r="X240" i="1"/>
  <c r="W240" i="1"/>
  <c r="V132" i="1"/>
  <c r="G131" i="1"/>
  <c r="E132" i="1" s="1"/>
  <c r="Y131" i="1"/>
  <c r="Q141" i="1"/>
  <c r="K242" i="1"/>
  <c r="P241" i="1"/>
  <c r="L241" i="1"/>
  <c r="C241" i="1"/>
  <c r="H240" i="1"/>
  <c r="D240" i="1"/>
  <c r="G240" i="1"/>
  <c r="I240" i="1"/>
  <c r="F240" i="1"/>
  <c r="E240" i="1"/>
  <c r="N142" i="1"/>
  <c r="F132" i="1" l="1"/>
  <c r="K243" i="1"/>
  <c r="P242" i="1"/>
  <c r="L242" i="1"/>
  <c r="I131" i="1"/>
  <c r="O142" i="1"/>
  <c r="M143" i="1" s="1"/>
  <c r="W132" i="1"/>
  <c r="U133" i="1" s="1"/>
  <c r="G241" i="1"/>
  <c r="F241" i="1"/>
  <c r="E241" i="1"/>
  <c r="D241" i="1"/>
  <c r="I241" i="1"/>
  <c r="C242" i="1"/>
  <c r="H241" i="1"/>
  <c r="Y241" i="1"/>
  <c r="U241" i="1"/>
  <c r="S242" i="1"/>
  <c r="X241" i="1"/>
  <c r="T241" i="1"/>
  <c r="W241" i="1"/>
  <c r="V241" i="1"/>
  <c r="Q142" i="1" l="1"/>
  <c r="S243" i="1"/>
  <c r="X242" i="1"/>
  <c r="T242" i="1"/>
  <c r="W242" i="1"/>
  <c r="Y242" i="1"/>
  <c r="V242" i="1"/>
  <c r="U242" i="1"/>
  <c r="N143" i="1"/>
  <c r="Y132" i="1"/>
  <c r="N243" i="1"/>
  <c r="Q243" i="1"/>
  <c r="M243" i="1"/>
  <c r="L243" i="1"/>
  <c r="K244" i="1"/>
  <c r="P243" i="1"/>
  <c r="O243" i="1"/>
  <c r="F242" i="1"/>
  <c r="I242" i="1"/>
  <c r="E242" i="1"/>
  <c r="C243" i="1"/>
  <c r="H242" i="1"/>
  <c r="G242" i="1"/>
  <c r="D242" i="1"/>
  <c r="V133" i="1"/>
  <c r="G132" i="1"/>
  <c r="E133" i="1" s="1"/>
  <c r="O143" i="1" l="1"/>
  <c r="M144" i="1" s="1"/>
  <c r="I132" i="1"/>
  <c r="Q244" i="1"/>
  <c r="M244" i="1"/>
  <c r="K245" i="1"/>
  <c r="P244" i="1"/>
  <c r="L244" i="1"/>
  <c r="O244" i="1"/>
  <c r="N244" i="1"/>
  <c r="F133" i="1"/>
  <c r="W133" i="1"/>
  <c r="U134" i="1" s="1"/>
  <c r="I243" i="1"/>
  <c r="E243" i="1"/>
  <c r="C244" i="1"/>
  <c r="H243" i="1"/>
  <c r="D243" i="1"/>
  <c r="G243" i="1"/>
  <c r="F243" i="1"/>
  <c r="W243" i="1"/>
  <c r="V243" i="1"/>
  <c r="U243" i="1"/>
  <c r="T243" i="1"/>
  <c r="Y243" i="1"/>
  <c r="S244" i="1"/>
  <c r="X243" i="1"/>
  <c r="G133" i="1" l="1"/>
  <c r="E134" i="1" s="1"/>
  <c r="Y133" i="1"/>
  <c r="K246" i="1"/>
  <c r="P245" i="1"/>
  <c r="L245" i="1"/>
  <c r="O245" i="1"/>
  <c r="Q245" i="1"/>
  <c r="N245" i="1"/>
  <c r="M245" i="1"/>
  <c r="Q143" i="1"/>
  <c r="V244" i="1"/>
  <c r="Y244" i="1"/>
  <c r="U244" i="1"/>
  <c r="S245" i="1"/>
  <c r="X244" i="1"/>
  <c r="W244" i="1"/>
  <c r="T244" i="1"/>
  <c r="C245" i="1"/>
  <c r="H244" i="1"/>
  <c r="D244" i="1"/>
  <c r="G244" i="1"/>
  <c r="F244" i="1"/>
  <c r="E244" i="1"/>
  <c r="I244" i="1"/>
  <c r="V134" i="1"/>
  <c r="N144" i="1"/>
  <c r="O144" i="1" l="1"/>
  <c r="M145" i="1" s="1"/>
  <c r="G245" i="1"/>
  <c r="F245" i="1"/>
  <c r="I245" i="1"/>
  <c r="C246" i="1"/>
  <c r="H245" i="1"/>
  <c r="E245" i="1"/>
  <c r="D245" i="1"/>
  <c r="W134" i="1"/>
  <c r="U135" i="1" s="1"/>
  <c r="F134" i="1"/>
  <c r="O246" i="1"/>
  <c r="N246" i="1"/>
  <c r="M246" i="1"/>
  <c r="L246" i="1"/>
  <c r="Q246" i="1"/>
  <c r="K247" i="1"/>
  <c r="P246" i="1"/>
  <c r="Y245" i="1"/>
  <c r="U245" i="1"/>
  <c r="S246" i="1"/>
  <c r="X245" i="1"/>
  <c r="T245" i="1"/>
  <c r="W245" i="1"/>
  <c r="V245" i="1"/>
  <c r="I133" i="1"/>
  <c r="Q144" i="1" l="1"/>
  <c r="G134" i="1"/>
  <c r="E135" i="1" s="1"/>
  <c r="S247" i="1"/>
  <c r="X246" i="1"/>
  <c r="T246" i="1"/>
  <c r="W246" i="1"/>
  <c r="V246" i="1"/>
  <c r="U246" i="1"/>
  <c r="Y246" i="1"/>
  <c r="V135" i="1"/>
  <c r="Y134" i="1"/>
  <c r="F246" i="1"/>
  <c r="I246" i="1"/>
  <c r="E246" i="1"/>
  <c r="D246" i="1"/>
  <c r="C247" i="1"/>
  <c r="H246" i="1"/>
  <c r="G246" i="1"/>
  <c r="N145" i="1"/>
  <c r="N247" i="1"/>
  <c r="Q247" i="1"/>
  <c r="M247" i="1"/>
  <c r="K248" i="1"/>
  <c r="P247" i="1"/>
  <c r="O247" i="1"/>
  <c r="L247" i="1"/>
  <c r="O145" i="1" l="1"/>
  <c r="M146" i="1" s="1"/>
  <c r="W247" i="1"/>
  <c r="V247" i="1"/>
  <c r="Y247" i="1"/>
  <c r="S248" i="1"/>
  <c r="X247" i="1"/>
  <c r="U247" i="1"/>
  <c r="T247" i="1"/>
  <c r="W135" i="1"/>
  <c r="U136" i="1" s="1"/>
  <c r="I134" i="1"/>
  <c r="Q248" i="1"/>
  <c r="M248" i="1"/>
  <c r="K249" i="1"/>
  <c r="P248" i="1"/>
  <c r="L248" i="1"/>
  <c r="O248" i="1"/>
  <c r="N248" i="1"/>
  <c r="I247" i="1"/>
  <c r="E247" i="1"/>
  <c r="C248" i="1"/>
  <c r="H247" i="1"/>
  <c r="D247" i="1"/>
  <c r="G247" i="1"/>
  <c r="F247" i="1"/>
  <c r="F135" i="1"/>
  <c r="Y135" i="1" l="1"/>
  <c r="Q145" i="1"/>
  <c r="G135" i="1"/>
  <c r="E136" i="1" s="1"/>
  <c r="C249" i="1"/>
  <c r="H248" i="1"/>
  <c r="D248" i="1"/>
  <c r="G248" i="1"/>
  <c r="I248" i="1"/>
  <c r="F248" i="1"/>
  <c r="E248" i="1"/>
  <c r="V136" i="1"/>
  <c r="V248" i="1"/>
  <c r="Y248" i="1"/>
  <c r="U248" i="1"/>
  <c r="T248" i="1"/>
  <c r="X248" i="1"/>
  <c r="S249" i="1"/>
  <c r="W248" i="1"/>
  <c r="N146" i="1"/>
  <c r="K250" i="1"/>
  <c r="P249" i="1"/>
  <c r="L249" i="1"/>
  <c r="O249" i="1"/>
  <c r="N249" i="1"/>
  <c r="M249" i="1"/>
  <c r="Q249" i="1"/>
  <c r="O146" i="1" l="1"/>
  <c r="M147" i="1" s="1"/>
  <c r="G249" i="1"/>
  <c r="F249" i="1"/>
  <c r="E249" i="1"/>
  <c r="D249" i="1"/>
  <c r="I249" i="1"/>
  <c r="C250" i="1"/>
  <c r="H249" i="1"/>
  <c r="W136" i="1"/>
  <c r="U137" i="1" s="1"/>
  <c r="F136" i="1"/>
  <c r="O250" i="1"/>
  <c r="N250" i="1"/>
  <c r="Q250" i="1"/>
  <c r="K251" i="1"/>
  <c r="P250" i="1"/>
  <c r="M250" i="1"/>
  <c r="L250" i="1"/>
  <c r="Y249" i="1"/>
  <c r="U249" i="1"/>
  <c r="S250" i="1"/>
  <c r="X249" i="1"/>
  <c r="T249" i="1"/>
  <c r="W249" i="1"/>
  <c r="V249" i="1"/>
  <c r="I135" i="1"/>
  <c r="Y136" i="1" l="1"/>
  <c r="G136" i="1"/>
  <c r="E137" i="1" s="1"/>
  <c r="S251" i="1"/>
  <c r="X250" i="1"/>
  <c r="T250" i="1"/>
  <c r="W250" i="1"/>
  <c r="Y250" i="1"/>
  <c r="V250" i="1"/>
  <c r="U250" i="1"/>
  <c r="V137" i="1"/>
  <c r="Q146" i="1"/>
  <c r="F250" i="1"/>
  <c r="I250" i="1"/>
  <c r="E250" i="1"/>
  <c r="C251" i="1"/>
  <c r="H250" i="1"/>
  <c r="G250" i="1"/>
  <c r="D250" i="1"/>
  <c r="N251" i="1"/>
  <c r="Q251" i="1"/>
  <c r="M251" i="1"/>
  <c r="L251" i="1"/>
  <c r="K252" i="1"/>
  <c r="P251" i="1"/>
  <c r="O251" i="1"/>
  <c r="N147" i="1"/>
  <c r="I136" i="1" l="1"/>
  <c r="W251" i="1"/>
  <c r="V251" i="1"/>
  <c r="U251" i="1"/>
  <c r="T251" i="1"/>
  <c r="Y251" i="1"/>
  <c r="X251" i="1"/>
  <c r="S252" i="1"/>
  <c r="W137" i="1"/>
  <c r="U138" i="1" s="1"/>
  <c r="F137" i="1"/>
  <c r="Q252" i="1"/>
  <c r="M252" i="1"/>
  <c r="K253" i="1"/>
  <c r="P252" i="1"/>
  <c r="L252" i="1"/>
  <c r="O252" i="1"/>
  <c r="N252" i="1"/>
  <c r="I251" i="1"/>
  <c r="E251" i="1"/>
  <c r="C252" i="1"/>
  <c r="H251" i="1"/>
  <c r="D251" i="1"/>
  <c r="G251" i="1"/>
  <c r="F251" i="1"/>
  <c r="O147" i="1"/>
  <c r="M148" i="1" s="1"/>
  <c r="Y137" i="1" l="1"/>
  <c r="Q147" i="1"/>
  <c r="N148" i="1"/>
  <c r="K254" i="1"/>
  <c r="P253" i="1"/>
  <c r="L253" i="1"/>
  <c r="O253" i="1"/>
  <c r="Q253" i="1"/>
  <c r="N253" i="1"/>
  <c r="M253" i="1"/>
  <c r="G137" i="1"/>
  <c r="E138" i="1" s="1"/>
  <c r="V252" i="1"/>
  <c r="Y252" i="1"/>
  <c r="U252" i="1"/>
  <c r="S253" i="1"/>
  <c r="X252" i="1"/>
  <c r="W252" i="1"/>
  <c r="T252" i="1"/>
  <c r="C253" i="1"/>
  <c r="H252" i="1"/>
  <c r="D252" i="1"/>
  <c r="G252" i="1"/>
  <c r="F252" i="1"/>
  <c r="E252" i="1"/>
  <c r="I252" i="1"/>
  <c r="V138" i="1"/>
  <c r="G253" i="1" l="1"/>
  <c r="F253" i="1"/>
  <c r="I253" i="1"/>
  <c r="C254" i="1"/>
  <c r="H253" i="1"/>
  <c r="E253" i="1"/>
  <c r="D253" i="1"/>
  <c r="Y253" i="1"/>
  <c r="U253" i="1"/>
  <c r="S254" i="1"/>
  <c r="X253" i="1"/>
  <c r="T253" i="1"/>
  <c r="W253" i="1"/>
  <c r="V253" i="1"/>
  <c r="W138" i="1"/>
  <c r="U139" i="1" s="1"/>
  <c r="I137" i="1"/>
  <c r="F138" i="1"/>
  <c r="O254" i="1"/>
  <c r="N254" i="1"/>
  <c r="M254" i="1"/>
  <c r="L254" i="1"/>
  <c r="Q254" i="1"/>
  <c r="K255" i="1"/>
  <c r="P254" i="1"/>
  <c r="O148" i="1"/>
  <c r="M149" i="1" s="1"/>
  <c r="Q148" i="1" l="1"/>
  <c r="V139" i="1"/>
  <c r="F254" i="1"/>
  <c r="I254" i="1"/>
  <c r="E254" i="1"/>
  <c r="D254" i="1"/>
  <c r="C255" i="1"/>
  <c r="H254" i="1"/>
  <c r="G254" i="1"/>
  <c r="G138" i="1"/>
  <c r="E139" i="1" s="1"/>
  <c r="I138" i="1"/>
  <c r="S255" i="1"/>
  <c r="X254" i="1"/>
  <c r="T254" i="1"/>
  <c r="W254" i="1"/>
  <c r="V254" i="1"/>
  <c r="U254" i="1"/>
  <c r="Y254" i="1"/>
  <c r="N149" i="1"/>
  <c r="Y138" i="1"/>
  <c r="N255" i="1"/>
  <c r="Q255" i="1"/>
  <c r="M255" i="1"/>
  <c r="K256" i="1"/>
  <c r="P255" i="1"/>
  <c r="O255" i="1"/>
  <c r="L255" i="1"/>
  <c r="W255" i="1" l="1"/>
  <c r="V255" i="1"/>
  <c r="Y255" i="1"/>
  <c r="S256" i="1"/>
  <c r="X255" i="1"/>
  <c r="U255" i="1"/>
  <c r="T255" i="1"/>
  <c r="Q149" i="1"/>
  <c r="O149" i="1"/>
  <c r="M150" i="1" s="1"/>
  <c r="F139" i="1"/>
  <c r="I255" i="1"/>
  <c r="E255" i="1"/>
  <c r="C256" i="1"/>
  <c r="H255" i="1"/>
  <c r="D255" i="1"/>
  <c r="G255" i="1"/>
  <c r="F255" i="1"/>
  <c r="Q256" i="1"/>
  <c r="M256" i="1"/>
  <c r="K257" i="1"/>
  <c r="P256" i="1"/>
  <c r="L256" i="1"/>
  <c r="O256" i="1"/>
  <c r="N256" i="1"/>
  <c r="W139" i="1"/>
  <c r="U140" i="1" s="1"/>
  <c r="Y139" i="1" l="1"/>
  <c r="V256" i="1"/>
  <c r="Y256" i="1"/>
  <c r="U256" i="1"/>
  <c r="T256" i="1"/>
  <c r="S257" i="1"/>
  <c r="X256" i="1"/>
  <c r="W256" i="1"/>
  <c r="V140" i="1"/>
  <c r="C257" i="1"/>
  <c r="H256" i="1"/>
  <c r="D256" i="1"/>
  <c r="G256" i="1"/>
  <c r="I256" i="1"/>
  <c r="F256" i="1"/>
  <c r="E256" i="1"/>
  <c r="G139" i="1"/>
  <c r="E140" i="1" s="1"/>
  <c r="K258" i="1"/>
  <c r="P257" i="1"/>
  <c r="L257" i="1"/>
  <c r="O257" i="1"/>
  <c r="N257" i="1"/>
  <c r="M257" i="1"/>
  <c r="Q257" i="1"/>
  <c r="N150" i="1"/>
  <c r="I139" i="1" l="1"/>
  <c r="O258" i="1"/>
  <c r="N258" i="1"/>
  <c r="Q258" i="1"/>
  <c r="K259" i="1"/>
  <c r="P258" i="1"/>
  <c r="M258" i="1"/>
  <c r="L258" i="1"/>
  <c r="O150" i="1"/>
  <c r="M151" i="1" s="1"/>
  <c r="F140" i="1"/>
  <c r="G257" i="1"/>
  <c r="F257" i="1"/>
  <c r="E257" i="1"/>
  <c r="D257" i="1"/>
  <c r="I257" i="1"/>
  <c r="H257" i="1"/>
  <c r="C258" i="1"/>
  <c r="W140" i="1"/>
  <c r="U141" i="1" s="1"/>
  <c r="Y257" i="1"/>
  <c r="U257" i="1"/>
  <c r="S258" i="1"/>
  <c r="X257" i="1"/>
  <c r="T257" i="1"/>
  <c r="W257" i="1"/>
  <c r="V257" i="1"/>
  <c r="Y140" i="1" l="1"/>
  <c r="N151" i="1"/>
  <c r="S259" i="1"/>
  <c r="X258" i="1"/>
  <c r="T258" i="1"/>
  <c r="W258" i="1"/>
  <c r="Y258" i="1"/>
  <c r="V258" i="1"/>
  <c r="U258" i="1"/>
  <c r="F258" i="1"/>
  <c r="I258" i="1"/>
  <c r="E258" i="1"/>
  <c r="C259" i="1"/>
  <c r="H258" i="1"/>
  <c r="G258" i="1"/>
  <c r="D258" i="1"/>
  <c r="G140" i="1"/>
  <c r="E141" i="1" s="1"/>
  <c r="N259" i="1"/>
  <c r="Q259" i="1"/>
  <c r="M259" i="1"/>
  <c r="L259" i="1"/>
  <c r="P259" i="1"/>
  <c r="K260" i="1"/>
  <c r="O259" i="1"/>
  <c r="V141" i="1"/>
  <c r="Q150" i="1"/>
  <c r="I140" i="1" l="1"/>
  <c r="Q260" i="1"/>
  <c r="M260" i="1"/>
  <c r="K261" i="1"/>
  <c r="P260" i="1"/>
  <c r="L260" i="1"/>
  <c r="O260" i="1"/>
  <c r="N260" i="1"/>
  <c r="W259" i="1"/>
  <c r="V259" i="1"/>
  <c r="U259" i="1"/>
  <c r="T259" i="1"/>
  <c r="Y259" i="1"/>
  <c r="S260" i="1"/>
  <c r="X259" i="1"/>
  <c r="W141" i="1"/>
  <c r="U142" i="1" s="1"/>
  <c r="F141" i="1"/>
  <c r="I259" i="1"/>
  <c r="E259" i="1"/>
  <c r="C260" i="1"/>
  <c r="H259" i="1"/>
  <c r="D259" i="1"/>
  <c r="G259" i="1"/>
  <c r="F259" i="1"/>
  <c r="O151" i="1"/>
  <c r="M152" i="1" s="1"/>
  <c r="Q151" i="1" l="1"/>
  <c r="Y141" i="1"/>
  <c r="K262" i="1"/>
  <c r="P261" i="1"/>
  <c r="L261" i="1"/>
  <c r="O261" i="1"/>
  <c r="Q261" i="1"/>
  <c r="N261" i="1"/>
  <c r="M261" i="1"/>
  <c r="N152" i="1"/>
  <c r="V142" i="1"/>
  <c r="C261" i="1"/>
  <c r="H260" i="1"/>
  <c r="D260" i="1"/>
  <c r="G260" i="1"/>
  <c r="F260" i="1"/>
  <c r="E260" i="1"/>
  <c r="I260" i="1"/>
  <c r="G141" i="1"/>
  <c r="E142" i="1" s="1"/>
  <c r="V260" i="1"/>
  <c r="Y260" i="1"/>
  <c r="U260" i="1"/>
  <c r="S261" i="1"/>
  <c r="X260" i="1"/>
  <c r="W260" i="1"/>
  <c r="T260" i="1"/>
  <c r="I141" i="1" l="1"/>
  <c r="W142" i="1"/>
  <c r="U143" i="1" s="1"/>
  <c r="O262" i="1"/>
  <c r="N262" i="1"/>
  <c r="M262" i="1"/>
  <c r="L262" i="1"/>
  <c r="Q262" i="1"/>
  <c r="K263" i="1"/>
  <c r="P262" i="1"/>
  <c r="Y261" i="1"/>
  <c r="U261" i="1"/>
  <c r="S262" i="1"/>
  <c r="X261" i="1"/>
  <c r="T261" i="1"/>
  <c r="W261" i="1"/>
  <c r="V261" i="1"/>
  <c r="F142" i="1"/>
  <c r="G261" i="1"/>
  <c r="F261" i="1"/>
  <c r="I261" i="1"/>
  <c r="C262" i="1"/>
  <c r="H261" i="1"/>
  <c r="E261" i="1"/>
  <c r="D261" i="1"/>
  <c r="O152" i="1"/>
  <c r="M153" i="1" s="1"/>
  <c r="N263" i="1" l="1"/>
  <c r="Q263" i="1"/>
  <c r="M263" i="1"/>
  <c r="K264" i="1"/>
  <c r="P263" i="1"/>
  <c r="O263" i="1"/>
  <c r="L263" i="1"/>
  <c r="Q152" i="1"/>
  <c r="F262" i="1"/>
  <c r="I262" i="1"/>
  <c r="E262" i="1"/>
  <c r="D262" i="1"/>
  <c r="C263" i="1"/>
  <c r="H262" i="1"/>
  <c r="G262" i="1"/>
  <c r="Y142" i="1"/>
  <c r="S263" i="1"/>
  <c r="X262" i="1"/>
  <c r="T262" i="1"/>
  <c r="W262" i="1"/>
  <c r="V262" i="1"/>
  <c r="U262" i="1"/>
  <c r="Y262" i="1"/>
  <c r="N153" i="1"/>
  <c r="G142" i="1"/>
  <c r="E143" i="1" s="1"/>
  <c r="V143" i="1"/>
  <c r="I142" i="1" l="1"/>
  <c r="O153" i="1"/>
  <c r="M154" i="1" s="1"/>
  <c r="F143" i="1"/>
  <c r="W143" i="1"/>
  <c r="U144" i="1" s="1"/>
  <c r="Q264" i="1"/>
  <c r="M264" i="1"/>
  <c r="K265" i="1"/>
  <c r="P264" i="1"/>
  <c r="L264" i="1"/>
  <c r="O264" i="1"/>
  <c r="N264" i="1"/>
  <c r="W263" i="1"/>
  <c r="V263" i="1"/>
  <c r="Y263" i="1"/>
  <c r="S264" i="1"/>
  <c r="X263" i="1"/>
  <c r="U263" i="1"/>
  <c r="T263" i="1"/>
  <c r="I263" i="1"/>
  <c r="E263" i="1"/>
  <c r="C264" i="1"/>
  <c r="H263" i="1"/>
  <c r="D263" i="1"/>
  <c r="G263" i="1"/>
  <c r="F263" i="1"/>
  <c r="C265" i="1" l="1"/>
  <c r="H264" i="1"/>
  <c r="D264" i="1"/>
  <c r="G264" i="1"/>
  <c r="I264" i="1"/>
  <c r="F264" i="1"/>
  <c r="E264" i="1"/>
  <c r="I143" i="1"/>
  <c r="G143" i="1"/>
  <c r="E144" i="1" s="1"/>
  <c r="Y143" i="1"/>
  <c r="Q153" i="1"/>
  <c r="V264" i="1"/>
  <c r="Y264" i="1"/>
  <c r="U264" i="1"/>
  <c r="T264" i="1"/>
  <c r="S265" i="1"/>
  <c r="X264" i="1"/>
  <c r="W264" i="1"/>
  <c r="K266" i="1"/>
  <c r="P265" i="1"/>
  <c r="L265" i="1"/>
  <c r="O265" i="1"/>
  <c r="N265" i="1"/>
  <c r="M265" i="1"/>
  <c r="Q265" i="1"/>
  <c r="V144" i="1"/>
  <c r="N154" i="1"/>
  <c r="O154" i="1" l="1"/>
  <c r="M155" i="1" s="1"/>
  <c r="Q266" i="1"/>
  <c r="M266" i="1"/>
  <c r="K267" i="1"/>
  <c r="P266" i="1"/>
  <c r="L266" i="1"/>
  <c r="O266" i="1"/>
  <c r="N266" i="1"/>
  <c r="W144" i="1"/>
  <c r="U145" i="1" s="1"/>
  <c r="Y265" i="1"/>
  <c r="U265" i="1"/>
  <c r="S266" i="1"/>
  <c r="X265" i="1"/>
  <c r="T265" i="1"/>
  <c r="W265" i="1"/>
  <c r="V265" i="1"/>
  <c r="F144" i="1"/>
  <c r="C266" i="1"/>
  <c r="G265" i="1"/>
  <c r="F265" i="1"/>
  <c r="E265" i="1"/>
  <c r="D265" i="1"/>
  <c r="I265" i="1"/>
  <c r="H265" i="1"/>
  <c r="Y144" i="1" l="1"/>
  <c r="Q154" i="1"/>
  <c r="V266" i="1"/>
  <c r="Y266" i="1"/>
  <c r="U266" i="1"/>
  <c r="T266" i="1"/>
  <c r="S267" i="1"/>
  <c r="X266" i="1"/>
  <c r="W266" i="1"/>
  <c r="V145" i="1"/>
  <c r="N155" i="1"/>
  <c r="G144" i="1"/>
  <c r="E145" i="1" s="1"/>
  <c r="C267" i="1"/>
  <c r="H266" i="1"/>
  <c r="D266" i="1"/>
  <c r="G266" i="1"/>
  <c r="I266" i="1"/>
  <c r="F266" i="1"/>
  <c r="E266" i="1"/>
  <c r="K268" i="1"/>
  <c r="P267" i="1"/>
  <c r="L267" i="1"/>
  <c r="O267" i="1"/>
  <c r="N267" i="1"/>
  <c r="M267" i="1"/>
  <c r="Q267" i="1"/>
  <c r="I144" i="1" l="1"/>
  <c r="G267" i="1"/>
  <c r="F267" i="1"/>
  <c r="E267" i="1"/>
  <c r="D267" i="1"/>
  <c r="I267" i="1"/>
  <c r="C268" i="1"/>
  <c r="H267" i="1"/>
  <c r="O155" i="1"/>
  <c r="M156" i="1" s="1"/>
  <c r="W145" i="1"/>
  <c r="U146" i="1" s="1"/>
  <c r="O268" i="1"/>
  <c r="N268" i="1"/>
  <c r="Q268" i="1"/>
  <c r="K269" i="1"/>
  <c r="P268" i="1"/>
  <c r="M268" i="1"/>
  <c r="L268" i="1"/>
  <c r="F145" i="1"/>
  <c r="Y267" i="1"/>
  <c r="U267" i="1"/>
  <c r="S268" i="1"/>
  <c r="X267" i="1"/>
  <c r="T267" i="1"/>
  <c r="W267" i="1"/>
  <c r="V267" i="1"/>
  <c r="Q155" i="1" l="1"/>
  <c r="G145" i="1"/>
  <c r="E146" i="1" s="1"/>
  <c r="N269" i="1"/>
  <c r="Q269" i="1"/>
  <c r="M269" i="1"/>
  <c r="L269" i="1"/>
  <c r="K270" i="1"/>
  <c r="P269" i="1"/>
  <c r="O269" i="1"/>
  <c r="Y145" i="1"/>
  <c r="F268" i="1"/>
  <c r="I268" i="1"/>
  <c r="E268" i="1"/>
  <c r="C269" i="1"/>
  <c r="H268" i="1"/>
  <c r="G268" i="1"/>
  <c r="D268" i="1"/>
  <c r="S269" i="1"/>
  <c r="X268" i="1"/>
  <c r="T268" i="1"/>
  <c r="W268" i="1"/>
  <c r="Y268" i="1"/>
  <c r="V268" i="1"/>
  <c r="U268" i="1"/>
  <c r="V146" i="1"/>
  <c r="W146" i="1"/>
  <c r="N156" i="1"/>
  <c r="Y146" i="1" l="1"/>
  <c r="Q270" i="1"/>
  <c r="M270" i="1"/>
  <c r="K271" i="1"/>
  <c r="P270" i="1"/>
  <c r="L270" i="1"/>
  <c r="O270" i="1"/>
  <c r="N270" i="1"/>
  <c r="W269" i="1"/>
  <c r="V269" i="1"/>
  <c r="U269" i="1"/>
  <c r="T269" i="1"/>
  <c r="S270" i="1"/>
  <c r="Y269" i="1"/>
  <c r="X269" i="1"/>
  <c r="I269" i="1"/>
  <c r="E269" i="1"/>
  <c r="C270" i="1"/>
  <c r="H269" i="1"/>
  <c r="D269" i="1"/>
  <c r="G269" i="1"/>
  <c r="F269" i="1"/>
  <c r="I145" i="1"/>
  <c r="O156" i="1"/>
  <c r="M157" i="1" s="1"/>
  <c r="F146" i="1"/>
  <c r="V270" i="1" l="1"/>
  <c r="Y270" i="1"/>
  <c r="U270" i="1"/>
  <c r="S271" i="1"/>
  <c r="X270" i="1"/>
  <c r="W270" i="1"/>
  <c r="T270" i="1"/>
  <c r="Q156" i="1"/>
  <c r="K272" i="1"/>
  <c r="P271" i="1"/>
  <c r="L271" i="1"/>
  <c r="O271" i="1"/>
  <c r="Q271" i="1"/>
  <c r="N271" i="1"/>
  <c r="M271" i="1"/>
  <c r="N157" i="1"/>
  <c r="G146" i="1"/>
  <c r="E147" i="1" s="1"/>
  <c r="C271" i="1"/>
  <c r="H270" i="1"/>
  <c r="D270" i="1"/>
  <c r="G270" i="1"/>
  <c r="F270" i="1"/>
  <c r="E270" i="1"/>
  <c r="I270" i="1"/>
  <c r="I146" i="1" l="1"/>
  <c r="O157" i="1"/>
  <c r="M158" i="1" s="1"/>
  <c r="F147" i="1"/>
  <c r="G271" i="1"/>
  <c r="F271" i="1"/>
  <c r="I271" i="1"/>
  <c r="C272" i="1"/>
  <c r="H271" i="1"/>
  <c r="E271" i="1"/>
  <c r="D271" i="1"/>
  <c r="Y271" i="1"/>
  <c r="U271" i="1"/>
  <c r="S272" i="1"/>
  <c r="X271" i="1"/>
  <c r="T271" i="1"/>
  <c r="W271" i="1"/>
  <c r="V271" i="1"/>
  <c r="O272" i="1"/>
  <c r="N272" i="1"/>
  <c r="M272" i="1"/>
  <c r="L272" i="1"/>
  <c r="Q272" i="1"/>
  <c r="K273" i="1"/>
  <c r="P272" i="1"/>
  <c r="Q157" i="1" l="1"/>
  <c r="G147" i="1"/>
  <c r="E148" i="1" s="1"/>
  <c r="S273" i="1"/>
  <c r="X272" i="1"/>
  <c r="T272" i="1"/>
  <c r="W272" i="1"/>
  <c r="V272" i="1"/>
  <c r="U272" i="1"/>
  <c r="Y272" i="1"/>
  <c r="N158" i="1"/>
  <c r="N273" i="1"/>
  <c r="Q273" i="1"/>
  <c r="M273" i="1"/>
  <c r="K274" i="1"/>
  <c r="P273" i="1"/>
  <c r="O273" i="1"/>
  <c r="L273" i="1"/>
  <c r="F272" i="1"/>
  <c r="I272" i="1"/>
  <c r="E272" i="1"/>
  <c r="D272" i="1"/>
  <c r="H272" i="1"/>
  <c r="G272" i="1"/>
  <c r="C273" i="1"/>
  <c r="I147" i="1" l="1"/>
  <c r="W273" i="1"/>
  <c r="V273" i="1"/>
  <c r="Y273" i="1"/>
  <c r="S274" i="1"/>
  <c r="X273" i="1"/>
  <c r="U273" i="1"/>
  <c r="T273" i="1"/>
  <c r="O158" i="1"/>
  <c r="M159" i="1" s="1"/>
  <c r="F148" i="1"/>
  <c r="Q274" i="1"/>
  <c r="M274" i="1"/>
  <c r="K275" i="1"/>
  <c r="P274" i="1"/>
  <c r="L274" i="1"/>
  <c r="O274" i="1"/>
  <c r="N274" i="1"/>
  <c r="I273" i="1"/>
  <c r="E273" i="1"/>
  <c r="C274" i="1"/>
  <c r="H273" i="1"/>
  <c r="D273" i="1"/>
  <c r="G273" i="1"/>
  <c r="F273" i="1"/>
  <c r="N159" i="1" l="1"/>
  <c r="K276" i="1"/>
  <c r="P275" i="1"/>
  <c r="L275" i="1"/>
  <c r="O275" i="1"/>
  <c r="N275" i="1"/>
  <c r="M275" i="1"/>
  <c r="Q275" i="1"/>
  <c r="G148" i="1"/>
  <c r="E149" i="1" s="1"/>
  <c r="V274" i="1"/>
  <c r="Y274" i="1"/>
  <c r="U274" i="1"/>
  <c r="T274" i="1"/>
  <c r="S275" i="1"/>
  <c r="X274" i="1"/>
  <c r="W274" i="1"/>
  <c r="C275" i="1"/>
  <c r="H274" i="1"/>
  <c r="D274" i="1"/>
  <c r="G274" i="1"/>
  <c r="I274" i="1"/>
  <c r="F274" i="1"/>
  <c r="E274" i="1"/>
  <c r="Q158" i="1"/>
  <c r="G275" i="1" l="1"/>
  <c r="F275" i="1"/>
  <c r="E275" i="1"/>
  <c r="D275" i="1"/>
  <c r="I275" i="1"/>
  <c r="H275" i="1"/>
  <c r="C276" i="1"/>
  <c r="O276" i="1"/>
  <c r="N276" i="1"/>
  <c r="Q276" i="1"/>
  <c r="K277" i="1"/>
  <c r="P276" i="1"/>
  <c r="M276" i="1"/>
  <c r="L276" i="1"/>
  <c r="I148" i="1"/>
  <c r="Y275" i="1"/>
  <c r="U275" i="1"/>
  <c r="S276" i="1"/>
  <c r="X275" i="1"/>
  <c r="T275" i="1"/>
  <c r="W275" i="1"/>
  <c r="V275" i="1"/>
  <c r="F149" i="1"/>
  <c r="O159" i="1"/>
  <c r="M160" i="1" s="1"/>
  <c r="G149" i="1" l="1"/>
  <c r="E150" i="1" s="1"/>
  <c r="N277" i="1"/>
  <c r="Q277" i="1"/>
  <c r="M277" i="1"/>
  <c r="L277" i="1"/>
  <c r="K278" i="1"/>
  <c r="P277" i="1"/>
  <c r="O277" i="1"/>
  <c r="F276" i="1"/>
  <c r="I276" i="1"/>
  <c r="E276" i="1"/>
  <c r="C277" i="1"/>
  <c r="H276" i="1"/>
  <c r="G276" i="1"/>
  <c r="D276" i="1"/>
  <c r="Q159" i="1"/>
  <c r="S277" i="1"/>
  <c r="X276" i="1"/>
  <c r="T276" i="1"/>
  <c r="W276" i="1"/>
  <c r="Y276" i="1"/>
  <c r="V276" i="1"/>
  <c r="U276" i="1"/>
  <c r="N160" i="1"/>
  <c r="W277" i="1" l="1"/>
  <c r="V277" i="1"/>
  <c r="U277" i="1"/>
  <c r="T277" i="1"/>
  <c r="Y277" i="1"/>
  <c r="S278" i="1"/>
  <c r="X277" i="1"/>
  <c r="F150" i="1"/>
  <c r="Q278" i="1"/>
  <c r="M278" i="1"/>
  <c r="K279" i="1"/>
  <c r="P278" i="1"/>
  <c r="L278" i="1"/>
  <c r="O278" i="1"/>
  <c r="N278" i="1"/>
  <c r="O160" i="1"/>
  <c r="M161" i="1" s="1"/>
  <c r="I277" i="1"/>
  <c r="E277" i="1"/>
  <c r="C278" i="1"/>
  <c r="H277" i="1"/>
  <c r="D277" i="1"/>
  <c r="G277" i="1"/>
  <c r="F277" i="1"/>
  <c r="I149" i="1"/>
  <c r="Q160" i="1" l="1"/>
  <c r="G150" i="1"/>
  <c r="E151" i="1" s="1"/>
  <c r="N161" i="1"/>
  <c r="V278" i="1"/>
  <c r="Y278" i="1"/>
  <c r="U278" i="1"/>
  <c r="S279" i="1"/>
  <c r="X278" i="1"/>
  <c r="W278" i="1"/>
  <c r="T278" i="1"/>
  <c r="K280" i="1"/>
  <c r="P279" i="1"/>
  <c r="L279" i="1"/>
  <c r="O279" i="1"/>
  <c r="Q279" i="1"/>
  <c r="N279" i="1"/>
  <c r="M279" i="1"/>
  <c r="C279" i="1"/>
  <c r="H278" i="1"/>
  <c r="D278" i="1"/>
  <c r="G278" i="1"/>
  <c r="F278" i="1"/>
  <c r="E278" i="1"/>
  <c r="I278" i="1"/>
  <c r="Y279" i="1" l="1"/>
  <c r="U279" i="1"/>
  <c r="S280" i="1"/>
  <c r="X279" i="1"/>
  <c r="T279" i="1"/>
  <c r="W279" i="1"/>
  <c r="V279" i="1"/>
  <c r="O161" i="1"/>
  <c r="M162" i="1" s="1"/>
  <c r="I150" i="1"/>
  <c r="O280" i="1"/>
  <c r="N280" i="1"/>
  <c r="M280" i="1"/>
  <c r="L280" i="1"/>
  <c r="K281" i="1"/>
  <c r="Q280" i="1"/>
  <c r="P280" i="1"/>
  <c r="G279" i="1"/>
  <c r="F279" i="1"/>
  <c r="I279" i="1"/>
  <c r="C280" i="1"/>
  <c r="H279" i="1"/>
  <c r="E279" i="1"/>
  <c r="D279" i="1"/>
  <c r="F151" i="1"/>
  <c r="Q161" i="1" l="1"/>
  <c r="N281" i="1"/>
  <c r="Q281" i="1"/>
  <c r="M281" i="1"/>
  <c r="K282" i="1"/>
  <c r="P281" i="1"/>
  <c r="O281" i="1"/>
  <c r="L281" i="1"/>
  <c r="S281" i="1"/>
  <c r="X280" i="1"/>
  <c r="T280" i="1"/>
  <c r="W280" i="1"/>
  <c r="V280" i="1"/>
  <c r="U280" i="1"/>
  <c r="Y280" i="1"/>
  <c r="G151" i="1"/>
  <c r="E152" i="1" s="1"/>
  <c r="F280" i="1"/>
  <c r="I280" i="1"/>
  <c r="E280" i="1"/>
  <c r="D280" i="1"/>
  <c r="C281" i="1"/>
  <c r="H280" i="1"/>
  <c r="G280" i="1"/>
  <c r="N162" i="1"/>
  <c r="I151" i="1" l="1"/>
  <c r="Q282" i="1"/>
  <c r="M282" i="1"/>
  <c r="K283" i="1"/>
  <c r="P282" i="1"/>
  <c r="L282" i="1"/>
  <c r="O282" i="1"/>
  <c r="N282" i="1"/>
  <c r="F152" i="1"/>
  <c r="O162" i="1"/>
  <c r="M163" i="1" s="1"/>
  <c r="W281" i="1"/>
  <c r="V281" i="1"/>
  <c r="Y281" i="1"/>
  <c r="S282" i="1"/>
  <c r="X281" i="1"/>
  <c r="U281" i="1"/>
  <c r="T281" i="1"/>
  <c r="I281" i="1"/>
  <c r="E281" i="1"/>
  <c r="C282" i="1"/>
  <c r="H281" i="1"/>
  <c r="D281" i="1"/>
  <c r="G281" i="1"/>
  <c r="F281" i="1"/>
  <c r="Q162" i="1" l="1"/>
  <c r="K284" i="1"/>
  <c r="P283" i="1"/>
  <c r="L283" i="1"/>
  <c r="O283" i="1"/>
  <c r="N283" i="1"/>
  <c r="M283" i="1"/>
  <c r="Q283" i="1"/>
  <c r="N163" i="1"/>
  <c r="G152" i="1"/>
  <c r="E153" i="1" s="1"/>
  <c r="V282" i="1"/>
  <c r="Y282" i="1"/>
  <c r="U282" i="1"/>
  <c r="T282" i="1"/>
  <c r="X282" i="1"/>
  <c r="W282" i="1"/>
  <c r="S283" i="1"/>
  <c r="C283" i="1"/>
  <c r="H282" i="1"/>
  <c r="D282" i="1"/>
  <c r="G282" i="1"/>
  <c r="I282" i="1"/>
  <c r="F282" i="1"/>
  <c r="E282" i="1"/>
  <c r="G283" i="1" l="1"/>
  <c r="F283" i="1"/>
  <c r="E283" i="1"/>
  <c r="D283" i="1"/>
  <c r="I283" i="1"/>
  <c r="C284" i="1"/>
  <c r="H283" i="1"/>
  <c r="F153" i="1"/>
  <c r="Y283" i="1"/>
  <c r="U283" i="1"/>
  <c r="S284" i="1"/>
  <c r="X283" i="1"/>
  <c r="T283" i="1"/>
  <c r="W283" i="1"/>
  <c r="V283" i="1"/>
  <c r="I152" i="1"/>
  <c r="O163" i="1"/>
  <c r="M164" i="1" s="1"/>
  <c r="O284" i="1"/>
  <c r="N284" i="1"/>
  <c r="Q284" i="1"/>
  <c r="K285" i="1"/>
  <c r="P284" i="1"/>
  <c r="M284" i="1"/>
  <c r="L284" i="1"/>
  <c r="Q163" i="1" l="1"/>
  <c r="G153" i="1"/>
  <c r="E154" i="1" s="1"/>
  <c r="N285" i="1"/>
  <c r="Q285" i="1"/>
  <c r="M285" i="1"/>
  <c r="L285" i="1"/>
  <c r="K286" i="1"/>
  <c r="P285" i="1"/>
  <c r="O285" i="1"/>
  <c r="N164" i="1"/>
  <c r="F284" i="1"/>
  <c r="I284" i="1"/>
  <c r="E284" i="1"/>
  <c r="C285" i="1"/>
  <c r="H284" i="1"/>
  <c r="G284" i="1"/>
  <c r="D284" i="1"/>
  <c r="S285" i="1"/>
  <c r="X284" i="1"/>
  <c r="T284" i="1"/>
  <c r="W284" i="1"/>
  <c r="Y284" i="1"/>
  <c r="V284" i="1"/>
  <c r="U284" i="1"/>
  <c r="W285" i="1" l="1"/>
  <c r="V285" i="1"/>
  <c r="U285" i="1"/>
  <c r="T285" i="1"/>
  <c r="Y285" i="1"/>
  <c r="X285" i="1"/>
  <c r="S286" i="1"/>
  <c r="I285" i="1"/>
  <c r="E285" i="1"/>
  <c r="C286" i="1"/>
  <c r="H285" i="1"/>
  <c r="D285" i="1"/>
  <c r="G285" i="1"/>
  <c r="F285" i="1"/>
  <c r="Q286" i="1"/>
  <c r="M286" i="1"/>
  <c r="K287" i="1"/>
  <c r="P286" i="1"/>
  <c r="L286" i="1"/>
  <c r="O286" i="1"/>
  <c r="N286" i="1"/>
  <c r="O164" i="1"/>
  <c r="M165" i="1" s="1"/>
  <c r="I153" i="1"/>
  <c r="F154" i="1"/>
  <c r="N165" i="1" l="1"/>
  <c r="V286" i="1"/>
  <c r="Y286" i="1"/>
  <c r="U286" i="1"/>
  <c r="S287" i="1"/>
  <c r="X286" i="1"/>
  <c r="W286" i="1"/>
  <c r="T286" i="1"/>
  <c r="Q164" i="1"/>
  <c r="C287" i="1"/>
  <c r="H286" i="1"/>
  <c r="D286" i="1"/>
  <c r="G286" i="1"/>
  <c r="F286" i="1"/>
  <c r="E286" i="1"/>
  <c r="I286" i="1"/>
  <c r="G154" i="1"/>
  <c r="E155" i="1" s="1"/>
  <c r="K288" i="1"/>
  <c r="P287" i="1"/>
  <c r="L287" i="1"/>
  <c r="O287" i="1"/>
  <c r="Q287" i="1"/>
  <c r="N287" i="1"/>
  <c r="M287" i="1"/>
  <c r="I154" i="1" l="1"/>
  <c r="O288" i="1"/>
  <c r="N288" i="1"/>
  <c r="M288" i="1"/>
  <c r="L288" i="1"/>
  <c r="Q288" i="1"/>
  <c r="K289" i="1"/>
  <c r="P288" i="1"/>
  <c r="F155" i="1"/>
  <c r="Y287" i="1"/>
  <c r="U287" i="1"/>
  <c r="S288" i="1"/>
  <c r="X287" i="1"/>
  <c r="T287" i="1"/>
  <c r="W287" i="1"/>
  <c r="V287" i="1"/>
  <c r="G287" i="1"/>
  <c r="F287" i="1"/>
  <c r="I287" i="1"/>
  <c r="C288" i="1"/>
  <c r="H287" i="1"/>
  <c r="E287" i="1"/>
  <c r="D287" i="1"/>
  <c r="O165" i="1"/>
  <c r="M166" i="1" s="1"/>
  <c r="F288" i="1" l="1"/>
  <c r="I288" i="1"/>
  <c r="E288" i="1"/>
  <c r="D288" i="1"/>
  <c r="C289" i="1"/>
  <c r="H288" i="1"/>
  <c r="G288" i="1"/>
  <c r="I155" i="1"/>
  <c r="G155" i="1"/>
  <c r="E156" i="1" s="1"/>
  <c r="N289" i="1"/>
  <c r="Q289" i="1"/>
  <c r="M289" i="1"/>
  <c r="K290" i="1"/>
  <c r="P289" i="1"/>
  <c r="O289" i="1"/>
  <c r="L289" i="1"/>
  <c r="N166" i="1"/>
  <c r="S289" i="1"/>
  <c r="X288" i="1"/>
  <c r="T288" i="1"/>
  <c r="W288" i="1"/>
  <c r="V288" i="1"/>
  <c r="U288" i="1"/>
  <c r="Y288" i="1"/>
  <c r="Q165" i="1"/>
  <c r="W289" i="1" l="1"/>
  <c r="V289" i="1"/>
  <c r="Y289" i="1"/>
  <c r="S290" i="1"/>
  <c r="X289" i="1"/>
  <c r="U289" i="1"/>
  <c r="T289" i="1"/>
  <c r="O166" i="1"/>
  <c r="M167" i="1" s="1"/>
  <c r="Q290" i="1"/>
  <c r="M290" i="1"/>
  <c r="K291" i="1"/>
  <c r="P290" i="1"/>
  <c r="L290" i="1"/>
  <c r="O290" i="1"/>
  <c r="N290" i="1"/>
  <c r="F156" i="1"/>
  <c r="I289" i="1"/>
  <c r="E289" i="1"/>
  <c r="C290" i="1"/>
  <c r="H289" i="1"/>
  <c r="D289" i="1"/>
  <c r="G289" i="1"/>
  <c r="F289" i="1"/>
  <c r="Q166" i="1" l="1"/>
  <c r="K292" i="1"/>
  <c r="P291" i="1"/>
  <c r="L291" i="1"/>
  <c r="O291" i="1"/>
  <c r="N291" i="1"/>
  <c r="M291" i="1"/>
  <c r="Q291" i="1"/>
  <c r="V290" i="1"/>
  <c r="Y290" i="1"/>
  <c r="U290" i="1"/>
  <c r="T290" i="1"/>
  <c r="S291" i="1"/>
  <c r="X290" i="1"/>
  <c r="W290" i="1"/>
  <c r="C291" i="1"/>
  <c r="H290" i="1"/>
  <c r="D290" i="1"/>
  <c r="G290" i="1"/>
  <c r="I290" i="1"/>
  <c r="F290" i="1"/>
  <c r="E290" i="1"/>
  <c r="G156" i="1"/>
  <c r="E157" i="1" s="1"/>
  <c r="N167" i="1"/>
  <c r="O167" i="1" l="1"/>
  <c r="M168" i="1" s="1"/>
  <c r="G291" i="1"/>
  <c r="F291" i="1"/>
  <c r="E291" i="1"/>
  <c r="D291" i="1"/>
  <c r="C292" i="1"/>
  <c r="I291" i="1"/>
  <c r="H291" i="1"/>
  <c r="I156" i="1"/>
  <c r="Y291" i="1"/>
  <c r="U291" i="1"/>
  <c r="S292" i="1"/>
  <c r="X291" i="1"/>
  <c r="T291" i="1"/>
  <c r="W291" i="1"/>
  <c r="V291" i="1"/>
  <c r="F157" i="1"/>
  <c r="O292" i="1"/>
  <c r="N292" i="1"/>
  <c r="Q292" i="1"/>
  <c r="K293" i="1"/>
  <c r="P292" i="1"/>
  <c r="M292" i="1"/>
  <c r="L292" i="1"/>
  <c r="N293" i="1" l="1"/>
  <c r="Q293" i="1"/>
  <c r="M293" i="1"/>
  <c r="L293" i="1"/>
  <c r="P293" i="1"/>
  <c r="O293" i="1"/>
  <c r="K294" i="1"/>
  <c r="F292" i="1"/>
  <c r="I292" i="1"/>
  <c r="E292" i="1"/>
  <c r="C293" i="1"/>
  <c r="H292" i="1"/>
  <c r="G292" i="1"/>
  <c r="D292" i="1"/>
  <c r="G157" i="1"/>
  <c r="E158" i="1" s="1"/>
  <c r="Q167" i="1"/>
  <c r="S293" i="1"/>
  <c r="X292" i="1"/>
  <c r="T292" i="1"/>
  <c r="W292" i="1"/>
  <c r="Y292" i="1"/>
  <c r="V292" i="1"/>
  <c r="U292" i="1"/>
  <c r="N168" i="1"/>
  <c r="F158" i="1" l="1"/>
  <c r="I157" i="1"/>
  <c r="I293" i="1"/>
  <c r="E293" i="1"/>
  <c r="C294" i="1"/>
  <c r="H293" i="1"/>
  <c r="D293" i="1"/>
  <c r="G293" i="1"/>
  <c r="F293" i="1"/>
  <c r="Q294" i="1"/>
  <c r="M294" i="1"/>
  <c r="K295" i="1"/>
  <c r="P294" i="1"/>
  <c r="L294" i="1"/>
  <c r="O294" i="1"/>
  <c r="N294" i="1"/>
  <c r="W293" i="1"/>
  <c r="V293" i="1"/>
  <c r="U293" i="1"/>
  <c r="T293" i="1"/>
  <c r="Y293" i="1"/>
  <c r="S294" i="1"/>
  <c r="X293" i="1"/>
  <c r="O168" i="1"/>
  <c r="M169" i="1" s="1"/>
  <c r="Q168" i="1" l="1"/>
  <c r="V294" i="1"/>
  <c r="Y294" i="1"/>
  <c r="U294" i="1"/>
  <c r="S295" i="1"/>
  <c r="X294" i="1"/>
  <c r="W294" i="1"/>
  <c r="T294" i="1"/>
  <c r="N169" i="1"/>
  <c r="C295" i="1"/>
  <c r="H294" i="1"/>
  <c r="D294" i="1"/>
  <c r="G294" i="1"/>
  <c r="F294" i="1"/>
  <c r="E294" i="1"/>
  <c r="I294" i="1"/>
  <c r="K296" i="1"/>
  <c r="P295" i="1"/>
  <c r="L295" i="1"/>
  <c r="O295" i="1"/>
  <c r="Q295" i="1"/>
  <c r="N295" i="1"/>
  <c r="M295" i="1"/>
  <c r="G158" i="1"/>
  <c r="E159" i="1" s="1"/>
  <c r="F159" i="1" l="1"/>
  <c r="Y295" i="1"/>
  <c r="U295" i="1"/>
  <c r="S296" i="1"/>
  <c r="X295" i="1"/>
  <c r="T295" i="1"/>
  <c r="W295" i="1"/>
  <c r="V295" i="1"/>
  <c r="G295" i="1"/>
  <c r="F295" i="1"/>
  <c r="I295" i="1"/>
  <c r="C296" i="1"/>
  <c r="H295" i="1"/>
  <c r="E295" i="1"/>
  <c r="D295" i="1"/>
  <c r="O169" i="1"/>
  <c r="M170" i="1" s="1"/>
  <c r="I158" i="1"/>
  <c r="O296" i="1"/>
  <c r="N296" i="1"/>
  <c r="M296" i="1"/>
  <c r="L296" i="1"/>
  <c r="Q296" i="1"/>
  <c r="P296" i="1"/>
  <c r="K297" i="1"/>
  <c r="Q169" i="1" l="1"/>
  <c r="N297" i="1"/>
  <c r="Q297" i="1"/>
  <c r="M297" i="1"/>
  <c r="K298" i="1"/>
  <c r="P297" i="1"/>
  <c r="O297" i="1"/>
  <c r="L297" i="1"/>
  <c r="N170" i="1"/>
  <c r="F296" i="1"/>
  <c r="I296" i="1"/>
  <c r="E296" i="1"/>
  <c r="D296" i="1"/>
  <c r="C297" i="1"/>
  <c r="H296" i="1"/>
  <c r="G296" i="1"/>
  <c r="S297" i="1"/>
  <c r="X296" i="1"/>
  <c r="T296" i="1"/>
  <c r="W296" i="1"/>
  <c r="V296" i="1"/>
  <c r="U296" i="1"/>
  <c r="Y296" i="1"/>
  <c r="G159" i="1"/>
  <c r="E160" i="1" s="1"/>
  <c r="O170" i="1" l="1"/>
  <c r="M171" i="1" s="1"/>
  <c r="I297" i="1"/>
  <c r="E297" i="1"/>
  <c r="C298" i="1"/>
  <c r="H297" i="1"/>
  <c r="D297" i="1"/>
  <c r="G297" i="1"/>
  <c r="F297" i="1"/>
  <c r="F160" i="1"/>
  <c r="Q298" i="1"/>
  <c r="M298" i="1"/>
  <c r="K299" i="1"/>
  <c r="P298" i="1"/>
  <c r="L298" i="1"/>
  <c r="O298" i="1"/>
  <c r="N298" i="1"/>
  <c r="I159" i="1"/>
  <c r="W297" i="1"/>
  <c r="V297" i="1"/>
  <c r="Y297" i="1"/>
  <c r="S298" i="1"/>
  <c r="X297" i="1"/>
  <c r="U297" i="1"/>
  <c r="T297" i="1"/>
  <c r="Q170" i="1" l="1"/>
  <c r="K300" i="1"/>
  <c r="P299" i="1"/>
  <c r="L299" i="1"/>
  <c r="O299" i="1"/>
  <c r="N299" i="1"/>
  <c r="M299" i="1"/>
  <c r="Q299" i="1"/>
  <c r="G160" i="1"/>
  <c r="E161" i="1" s="1"/>
  <c r="N171" i="1"/>
  <c r="V298" i="1"/>
  <c r="Y298" i="1"/>
  <c r="U298" i="1"/>
  <c r="T298" i="1"/>
  <c r="S299" i="1"/>
  <c r="X298" i="1"/>
  <c r="W298" i="1"/>
  <c r="C299" i="1"/>
  <c r="H298" i="1"/>
  <c r="D298" i="1"/>
  <c r="G298" i="1"/>
  <c r="I298" i="1"/>
  <c r="F298" i="1"/>
  <c r="E298" i="1"/>
  <c r="I160" i="1" l="1"/>
  <c r="G299" i="1"/>
  <c r="F299" i="1"/>
  <c r="E299" i="1"/>
  <c r="D299" i="1"/>
  <c r="I299" i="1"/>
  <c r="C300" i="1"/>
  <c r="H299" i="1"/>
  <c r="O171" i="1"/>
  <c r="M172" i="1" s="1"/>
  <c r="Y299" i="1"/>
  <c r="U299" i="1"/>
  <c r="S300" i="1"/>
  <c r="X299" i="1"/>
  <c r="T299" i="1"/>
  <c r="W299" i="1"/>
  <c r="V299" i="1"/>
  <c r="F161" i="1"/>
  <c r="O300" i="1"/>
  <c r="N300" i="1"/>
  <c r="Q300" i="1"/>
  <c r="K301" i="1"/>
  <c r="P300" i="1"/>
  <c r="M300" i="1"/>
  <c r="L300" i="1"/>
  <c r="N172" i="1" l="1"/>
  <c r="N301" i="1"/>
  <c r="Q301" i="1"/>
  <c r="M301" i="1"/>
  <c r="L301" i="1"/>
  <c r="K302" i="1"/>
  <c r="P301" i="1"/>
  <c r="O301" i="1"/>
  <c r="F300" i="1"/>
  <c r="I300" i="1"/>
  <c r="E300" i="1"/>
  <c r="C301" i="1"/>
  <c r="H300" i="1"/>
  <c r="G300" i="1"/>
  <c r="D300" i="1"/>
  <c r="S301" i="1"/>
  <c r="X300" i="1"/>
  <c r="T300" i="1"/>
  <c r="W300" i="1"/>
  <c r="Y300" i="1"/>
  <c r="V300" i="1"/>
  <c r="U300" i="1"/>
  <c r="G161" i="1"/>
  <c r="E162" i="1" s="1"/>
  <c r="Q171" i="1"/>
  <c r="I161" i="1" l="1"/>
  <c r="Q302" i="1"/>
  <c r="M302" i="1"/>
  <c r="K303" i="1"/>
  <c r="P302" i="1"/>
  <c r="L302" i="1"/>
  <c r="O302" i="1"/>
  <c r="N302" i="1"/>
  <c r="F162" i="1"/>
  <c r="W301" i="1"/>
  <c r="V301" i="1"/>
  <c r="U301" i="1"/>
  <c r="T301" i="1"/>
  <c r="S302" i="1"/>
  <c r="Y301" i="1"/>
  <c r="X301" i="1"/>
  <c r="I301" i="1"/>
  <c r="E301" i="1"/>
  <c r="C302" i="1"/>
  <c r="H301" i="1"/>
  <c r="D301" i="1"/>
  <c r="G301" i="1"/>
  <c r="F301" i="1"/>
  <c r="Q172" i="1"/>
  <c r="O172" i="1"/>
  <c r="M173" i="1" s="1"/>
  <c r="C303" i="1" l="1"/>
  <c r="H302" i="1"/>
  <c r="D302" i="1"/>
  <c r="G302" i="1"/>
  <c r="F302" i="1"/>
  <c r="E302" i="1"/>
  <c r="I302" i="1"/>
  <c r="K304" i="1"/>
  <c r="P303" i="1"/>
  <c r="L303" i="1"/>
  <c r="O303" i="1"/>
  <c r="Q303" i="1"/>
  <c r="N303" i="1"/>
  <c r="M303" i="1"/>
  <c r="V302" i="1"/>
  <c r="Y302" i="1"/>
  <c r="U302" i="1"/>
  <c r="S303" i="1"/>
  <c r="X302" i="1"/>
  <c r="W302" i="1"/>
  <c r="T302" i="1"/>
  <c r="G162" i="1"/>
  <c r="E163" i="1" s="1"/>
  <c r="N173" i="1"/>
  <c r="I162" i="1" l="1"/>
  <c r="O173" i="1"/>
  <c r="M174" i="1" s="1"/>
  <c r="F163" i="1"/>
  <c r="Y303" i="1"/>
  <c r="U303" i="1"/>
  <c r="S304" i="1"/>
  <c r="X303" i="1"/>
  <c r="T303" i="1"/>
  <c r="W303" i="1"/>
  <c r="V303" i="1"/>
  <c r="O304" i="1"/>
  <c r="N304" i="1"/>
  <c r="M304" i="1"/>
  <c r="L304" i="1"/>
  <c r="Q304" i="1"/>
  <c r="K305" i="1"/>
  <c r="P304" i="1"/>
  <c r="G303" i="1"/>
  <c r="F303" i="1"/>
  <c r="I303" i="1"/>
  <c r="C304" i="1"/>
  <c r="H303" i="1"/>
  <c r="E303" i="1"/>
  <c r="D303" i="1"/>
  <c r="S305" i="1" l="1"/>
  <c r="X304" i="1"/>
  <c r="T304" i="1"/>
  <c r="W304" i="1"/>
  <c r="V304" i="1"/>
  <c r="U304" i="1"/>
  <c r="Y304" i="1"/>
  <c r="I163" i="1"/>
  <c r="G163" i="1"/>
  <c r="E164" i="1" s="1"/>
  <c r="F304" i="1"/>
  <c r="I304" i="1"/>
  <c r="E304" i="1"/>
  <c r="D304" i="1"/>
  <c r="H304" i="1"/>
  <c r="G304" i="1"/>
  <c r="C305" i="1"/>
  <c r="Q173" i="1"/>
  <c r="N305" i="1"/>
  <c r="Q305" i="1"/>
  <c r="M305" i="1"/>
  <c r="K306" i="1"/>
  <c r="P305" i="1"/>
  <c r="O305" i="1"/>
  <c r="L305" i="1"/>
  <c r="N174" i="1"/>
  <c r="I305" i="1" l="1"/>
  <c r="E305" i="1"/>
  <c r="C306" i="1"/>
  <c r="H305" i="1"/>
  <c r="D305" i="1"/>
  <c r="G305" i="1"/>
  <c r="F305" i="1"/>
  <c r="O174" i="1"/>
  <c r="M175" i="1" s="1"/>
  <c r="Q306" i="1"/>
  <c r="M306" i="1"/>
  <c r="K307" i="1"/>
  <c r="P306" i="1"/>
  <c r="L306" i="1"/>
  <c r="O306" i="1"/>
  <c r="N306" i="1"/>
  <c r="F164" i="1"/>
  <c r="W305" i="1"/>
  <c r="V305" i="1"/>
  <c r="Y305" i="1"/>
  <c r="S306" i="1"/>
  <c r="X305" i="1"/>
  <c r="U305" i="1"/>
  <c r="T305" i="1"/>
  <c r="K308" i="1" l="1"/>
  <c r="P307" i="1"/>
  <c r="L307" i="1"/>
  <c r="O307" i="1"/>
  <c r="N307" i="1"/>
  <c r="M307" i="1"/>
  <c r="Q307" i="1"/>
  <c r="C307" i="1"/>
  <c r="H306" i="1"/>
  <c r="D306" i="1"/>
  <c r="G306" i="1"/>
  <c r="I306" i="1"/>
  <c r="F306" i="1"/>
  <c r="E306" i="1"/>
  <c r="V306" i="1"/>
  <c r="Y306" i="1"/>
  <c r="U306" i="1"/>
  <c r="T306" i="1"/>
  <c r="S307" i="1"/>
  <c r="X306" i="1"/>
  <c r="W306" i="1"/>
  <c r="N175" i="1"/>
  <c r="G164" i="1"/>
  <c r="E165" i="1" s="1"/>
  <c r="Q174" i="1"/>
  <c r="I164" i="1" l="1"/>
  <c r="Y307" i="1"/>
  <c r="U307" i="1"/>
  <c r="S308" i="1"/>
  <c r="X307" i="1"/>
  <c r="T307" i="1"/>
  <c r="W307" i="1"/>
  <c r="V307" i="1"/>
  <c r="O175" i="1"/>
  <c r="M176" i="1" s="1"/>
  <c r="G307" i="1"/>
  <c r="F307" i="1"/>
  <c r="E307" i="1"/>
  <c r="D307" i="1"/>
  <c r="I307" i="1"/>
  <c r="H307" i="1"/>
  <c r="C308" i="1"/>
  <c r="F165" i="1"/>
  <c r="O308" i="1"/>
  <c r="N308" i="1"/>
  <c r="Q308" i="1"/>
  <c r="K309" i="1"/>
  <c r="P308" i="1"/>
  <c r="M308" i="1"/>
  <c r="L308" i="1"/>
  <c r="N176" i="1" l="1"/>
  <c r="S309" i="1"/>
  <c r="X308" i="1"/>
  <c r="T308" i="1"/>
  <c r="W308" i="1"/>
  <c r="Y308" i="1"/>
  <c r="V308" i="1"/>
  <c r="U308" i="1"/>
  <c r="N309" i="1"/>
  <c r="Q309" i="1"/>
  <c r="M309" i="1"/>
  <c r="L309" i="1"/>
  <c r="K310" i="1"/>
  <c r="P309" i="1"/>
  <c r="O309" i="1"/>
  <c r="F308" i="1"/>
  <c r="I308" i="1"/>
  <c r="E308" i="1"/>
  <c r="C309" i="1"/>
  <c r="H308" i="1"/>
  <c r="G308" i="1"/>
  <c r="D308" i="1"/>
  <c r="G165" i="1"/>
  <c r="E166" i="1" s="1"/>
  <c r="Q175" i="1"/>
  <c r="F166" i="1" l="1"/>
  <c r="W309" i="1"/>
  <c r="V309" i="1"/>
  <c r="U309" i="1"/>
  <c r="T309" i="1"/>
  <c r="Y309" i="1"/>
  <c r="S310" i="1"/>
  <c r="X309" i="1"/>
  <c r="Q310" i="1"/>
  <c r="M310" i="1"/>
  <c r="K311" i="1"/>
  <c r="P310" i="1"/>
  <c r="L310" i="1"/>
  <c r="O310" i="1"/>
  <c r="N310" i="1"/>
  <c r="I309" i="1"/>
  <c r="E309" i="1"/>
  <c r="C310" i="1"/>
  <c r="H309" i="1"/>
  <c r="D309" i="1"/>
  <c r="G309" i="1"/>
  <c r="F309" i="1"/>
  <c r="I165" i="1"/>
  <c r="O176" i="1"/>
  <c r="M177" i="1" s="1"/>
  <c r="Q176" i="1" l="1"/>
  <c r="V310" i="1"/>
  <c r="Y310" i="1"/>
  <c r="U310" i="1"/>
  <c r="S311" i="1"/>
  <c r="X310" i="1"/>
  <c r="W310" i="1"/>
  <c r="T310" i="1"/>
  <c r="N177" i="1"/>
  <c r="K312" i="1"/>
  <c r="P311" i="1"/>
  <c r="L311" i="1"/>
  <c r="O311" i="1"/>
  <c r="Q311" i="1"/>
  <c r="N311" i="1"/>
  <c r="M311" i="1"/>
  <c r="C311" i="1"/>
  <c r="H310" i="1"/>
  <c r="D310" i="1"/>
  <c r="G310" i="1"/>
  <c r="F310" i="1"/>
  <c r="E310" i="1"/>
  <c r="I310" i="1"/>
  <c r="G166" i="1"/>
  <c r="E167" i="1" s="1"/>
  <c r="I166" i="1" l="1"/>
  <c r="Y311" i="1"/>
  <c r="U311" i="1"/>
  <c r="S312" i="1"/>
  <c r="X311" i="1"/>
  <c r="T311" i="1"/>
  <c r="W311" i="1"/>
  <c r="V311" i="1"/>
  <c r="O312" i="1"/>
  <c r="N312" i="1"/>
  <c r="M312" i="1"/>
  <c r="L312" i="1"/>
  <c r="K313" i="1"/>
  <c r="Q312" i="1"/>
  <c r="P312" i="1"/>
  <c r="O177" i="1"/>
  <c r="M178" i="1" s="1"/>
  <c r="F167" i="1"/>
  <c r="G311" i="1"/>
  <c r="F311" i="1"/>
  <c r="I311" i="1"/>
  <c r="C312" i="1"/>
  <c r="H311" i="1"/>
  <c r="E311" i="1"/>
  <c r="D311" i="1"/>
  <c r="N178" i="1" l="1"/>
  <c r="Q177" i="1"/>
  <c r="S313" i="1"/>
  <c r="X312" i="1"/>
  <c r="T312" i="1"/>
  <c r="W312" i="1"/>
  <c r="V312" i="1"/>
  <c r="U312" i="1"/>
  <c r="Y312" i="1"/>
  <c r="F312" i="1"/>
  <c r="I312" i="1"/>
  <c r="E312" i="1"/>
  <c r="D312" i="1"/>
  <c r="C313" i="1"/>
  <c r="H312" i="1"/>
  <c r="G312" i="1"/>
  <c r="N313" i="1"/>
  <c r="Q313" i="1"/>
  <c r="M313" i="1"/>
  <c r="K314" i="1"/>
  <c r="P313" i="1"/>
  <c r="O313" i="1"/>
  <c r="L313" i="1"/>
  <c r="I167" i="1"/>
  <c r="G167" i="1"/>
  <c r="E168" i="1" s="1"/>
  <c r="S314" i="1" l="1"/>
  <c r="W313" i="1"/>
  <c r="V313" i="1"/>
  <c r="Y313" i="1"/>
  <c r="X313" i="1"/>
  <c r="U313" i="1"/>
  <c r="T313" i="1"/>
  <c r="I313" i="1"/>
  <c r="E313" i="1"/>
  <c r="C314" i="1"/>
  <c r="H313" i="1"/>
  <c r="D313" i="1"/>
  <c r="G313" i="1"/>
  <c r="F313" i="1"/>
  <c r="F168" i="1"/>
  <c r="K315" i="1"/>
  <c r="Q314" i="1"/>
  <c r="M314" i="1"/>
  <c r="P314" i="1"/>
  <c r="L314" i="1"/>
  <c r="O314" i="1"/>
  <c r="N314" i="1"/>
  <c r="O178" i="1"/>
  <c r="M179" i="1" s="1"/>
  <c r="N179" i="1" l="1"/>
  <c r="G168" i="1"/>
  <c r="E169" i="1" s="1"/>
  <c r="C315" i="1"/>
  <c r="H314" i="1"/>
  <c r="D314" i="1"/>
  <c r="G314" i="1"/>
  <c r="I314" i="1"/>
  <c r="F314" i="1"/>
  <c r="E314" i="1"/>
  <c r="Q178" i="1"/>
  <c r="Q315" i="1"/>
  <c r="M315" i="1"/>
  <c r="K316" i="1"/>
  <c r="P315" i="1"/>
  <c r="L315" i="1"/>
  <c r="O315" i="1"/>
  <c r="N315" i="1"/>
  <c r="W314" i="1"/>
  <c r="V314" i="1"/>
  <c r="Y314" i="1"/>
  <c r="S315" i="1"/>
  <c r="X314" i="1"/>
  <c r="U314" i="1"/>
  <c r="T314" i="1"/>
  <c r="V315" i="1" l="1"/>
  <c r="Y315" i="1"/>
  <c r="U315" i="1"/>
  <c r="T315" i="1"/>
  <c r="X315" i="1"/>
  <c r="W315" i="1"/>
  <c r="S316" i="1"/>
  <c r="K317" i="1"/>
  <c r="P316" i="1"/>
  <c r="L316" i="1"/>
  <c r="O316" i="1"/>
  <c r="N316" i="1"/>
  <c r="M316" i="1"/>
  <c r="Q316" i="1"/>
  <c r="I168" i="1"/>
  <c r="F169" i="1"/>
  <c r="C316" i="1"/>
  <c r="H315" i="1"/>
  <c r="D315" i="1"/>
  <c r="G315" i="1"/>
  <c r="I315" i="1"/>
  <c r="F315" i="1"/>
  <c r="E315" i="1"/>
  <c r="O179" i="1"/>
  <c r="M180" i="1" s="1"/>
  <c r="Y316" i="1" l="1"/>
  <c r="U316" i="1"/>
  <c r="S317" i="1"/>
  <c r="X316" i="1"/>
  <c r="T316" i="1"/>
  <c r="W316" i="1"/>
  <c r="V316" i="1"/>
  <c r="Q179" i="1"/>
  <c r="G316" i="1"/>
  <c r="F316" i="1"/>
  <c r="E316" i="1"/>
  <c r="D316" i="1"/>
  <c r="I316" i="1"/>
  <c r="C317" i="1"/>
  <c r="H316" i="1"/>
  <c r="G169" i="1"/>
  <c r="E170" i="1" s="1"/>
  <c r="O317" i="1"/>
  <c r="N317" i="1"/>
  <c r="Q317" i="1"/>
  <c r="K318" i="1"/>
  <c r="P317" i="1"/>
  <c r="M317" i="1"/>
  <c r="L317" i="1"/>
  <c r="N180" i="1"/>
  <c r="F170" i="1" l="1"/>
  <c r="S318" i="1"/>
  <c r="X317" i="1"/>
  <c r="T317" i="1"/>
  <c r="W317" i="1"/>
  <c r="Y317" i="1"/>
  <c r="V317" i="1"/>
  <c r="U317" i="1"/>
  <c r="F317" i="1"/>
  <c r="I317" i="1"/>
  <c r="E317" i="1"/>
  <c r="C318" i="1"/>
  <c r="H317" i="1"/>
  <c r="G317" i="1"/>
  <c r="D317" i="1"/>
  <c r="O180" i="1"/>
  <c r="M181" i="1" s="1"/>
  <c r="N318" i="1"/>
  <c r="Q318" i="1"/>
  <c r="M318" i="1"/>
  <c r="L318" i="1"/>
  <c r="K319" i="1"/>
  <c r="P318" i="1"/>
  <c r="O318" i="1"/>
  <c r="I169" i="1"/>
  <c r="Q319" i="1" l="1"/>
  <c r="M319" i="1"/>
  <c r="K320" i="1"/>
  <c r="P319" i="1"/>
  <c r="L319" i="1"/>
  <c r="O319" i="1"/>
  <c r="N319" i="1"/>
  <c r="W318" i="1"/>
  <c r="V318" i="1"/>
  <c r="U318" i="1"/>
  <c r="T318" i="1"/>
  <c r="Y318" i="1"/>
  <c r="X318" i="1"/>
  <c r="S319" i="1"/>
  <c r="Q180" i="1"/>
  <c r="N181" i="1"/>
  <c r="I318" i="1"/>
  <c r="E318" i="1"/>
  <c r="C319" i="1"/>
  <c r="H318" i="1"/>
  <c r="D318" i="1"/>
  <c r="G318" i="1"/>
  <c r="F318" i="1"/>
  <c r="G170" i="1"/>
  <c r="E171" i="1" s="1"/>
  <c r="O181" i="1" l="1"/>
  <c r="M182" i="1" s="1"/>
  <c r="F171" i="1"/>
  <c r="V319" i="1"/>
  <c r="Y319" i="1"/>
  <c r="U319" i="1"/>
  <c r="S320" i="1"/>
  <c r="X319" i="1"/>
  <c r="W319" i="1"/>
  <c r="T319" i="1"/>
  <c r="C320" i="1"/>
  <c r="H319" i="1"/>
  <c r="D319" i="1"/>
  <c r="G319" i="1"/>
  <c r="F319" i="1"/>
  <c r="E319" i="1"/>
  <c r="I319" i="1"/>
  <c r="K321" i="1"/>
  <c r="P320" i="1"/>
  <c r="L320" i="1"/>
  <c r="O320" i="1"/>
  <c r="Q320" i="1"/>
  <c r="N320" i="1"/>
  <c r="M320" i="1"/>
  <c r="I170" i="1"/>
  <c r="Q181" i="1" l="1"/>
  <c r="G320" i="1"/>
  <c r="F320" i="1"/>
  <c r="I320" i="1"/>
  <c r="C321" i="1"/>
  <c r="H320" i="1"/>
  <c r="E320" i="1"/>
  <c r="D320" i="1"/>
  <c r="O321" i="1"/>
  <c r="N321" i="1"/>
  <c r="M321" i="1"/>
  <c r="L321" i="1"/>
  <c r="Q321" i="1"/>
  <c r="K322" i="1"/>
  <c r="P321" i="1"/>
  <c r="G171" i="1"/>
  <c r="E172" i="1" s="1"/>
  <c r="N182" i="1"/>
  <c r="Y320" i="1"/>
  <c r="U320" i="1"/>
  <c r="S321" i="1"/>
  <c r="X320" i="1"/>
  <c r="T320" i="1"/>
  <c r="W320" i="1"/>
  <c r="V320" i="1"/>
  <c r="F172" i="1" l="1"/>
  <c r="I171" i="1"/>
  <c r="F321" i="1"/>
  <c r="I321" i="1"/>
  <c r="E321" i="1"/>
  <c r="D321" i="1"/>
  <c r="C322" i="1"/>
  <c r="H321" i="1"/>
  <c r="G321" i="1"/>
  <c r="S322" i="1"/>
  <c r="X321" i="1"/>
  <c r="T321" i="1"/>
  <c r="W321" i="1"/>
  <c r="V321" i="1"/>
  <c r="U321" i="1"/>
  <c r="Y321" i="1"/>
  <c r="O182" i="1"/>
  <c r="M183" i="1" s="1"/>
  <c r="N322" i="1"/>
  <c r="Q322" i="1"/>
  <c r="M322" i="1"/>
  <c r="K323" i="1"/>
  <c r="P322" i="1"/>
  <c r="O322" i="1"/>
  <c r="L322" i="1"/>
  <c r="Q182" i="1" l="1"/>
  <c r="W322" i="1"/>
  <c r="V322" i="1"/>
  <c r="Y322" i="1"/>
  <c r="S323" i="1"/>
  <c r="X322" i="1"/>
  <c r="U322" i="1"/>
  <c r="T322" i="1"/>
  <c r="N183" i="1"/>
  <c r="I322" i="1"/>
  <c r="E322" i="1"/>
  <c r="C323" i="1"/>
  <c r="H322" i="1"/>
  <c r="D322" i="1"/>
  <c r="G322" i="1"/>
  <c r="F322" i="1"/>
  <c r="Q323" i="1"/>
  <c r="M323" i="1"/>
  <c r="K324" i="1"/>
  <c r="P323" i="1"/>
  <c r="L323" i="1"/>
  <c r="O323" i="1"/>
  <c r="N323" i="1"/>
  <c r="G172" i="1"/>
  <c r="E173" i="1" s="1"/>
  <c r="F173" i="1" l="1"/>
  <c r="C324" i="1"/>
  <c r="H323" i="1"/>
  <c r="D323" i="1"/>
  <c r="G323" i="1"/>
  <c r="I323" i="1"/>
  <c r="F323" i="1"/>
  <c r="E323" i="1"/>
  <c r="V323" i="1"/>
  <c r="Y323" i="1"/>
  <c r="U323" i="1"/>
  <c r="T323" i="1"/>
  <c r="S324" i="1"/>
  <c r="X323" i="1"/>
  <c r="W323" i="1"/>
  <c r="K325" i="1"/>
  <c r="P324" i="1"/>
  <c r="L324" i="1"/>
  <c r="O324" i="1"/>
  <c r="N324" i="1"/>
  <c r="M324" i="1"/>
  <c r="Q324" i="1"/>
  <c r="O183" i="1"/>
  <c r="M184" i="1" s="1"/>
  <c r="I172" i="1"/>
  <c r="Q183" i="1" l="1"/>
  <c r="G324" i="1"/>
  <c r="F324" i="1"/>
  <c r="E324" i="1"/>
  <c r="D324" i="1"/>
  <c r="C325" i="1"/>
  <c r="I324" i="1"/>
  <c r="H324" i="1"/>
  <c r="Y324" i="1"/>
  <c r="U324" i="1"/>
  <c r="S325" i="1"/>
  <c r="X324" i="1"/>
  <c r="T324" i="1"/>
  <c r="W324" i="1"/>
  <c r="V324" i="1"/>
  <c r="N184" i="1"/>
  <c r="O325" i="1"/>
  <c r="N325" i="1"/>
  <c r="Q325" i="1"/>
  <c r="K326" i="1"/>
  <c r="P325" i="1"/>
  <c r="M325" i="1"/>
  <c r="L325" i="1"/>
  <c r="G173" i="1"/>
  <c r="E174" i="1" s="1"/>
  <c r="I173" i="1" l="1"/>
  <c r="S326" i="1"/>
  <c r="X325" i="1"/>
  <c r="T325" i="1"/>
  <c r="W325" i="1"/>
  <c r="Y325" i="1"/>
  <c r="V325" i="1"/>
  <c r="U325" i="1"/>
  <c r="N326" i="1"/>
  <c r="Q326" i="1"/>
  <c r="M326" i="1"/>
  <c r="L326" i="1"/>
  <c r="P326" i="1"/>
  <c r="O326" i="1"/>
  <c r="K327" i="1"/>
  <c r="O184" i="1"/>
  <c r="M185" i="1" s="1"/>
  <c r="F174" i="1"/>
  <c r="F325" i="1"/>
  <c r="I325" i="1"/>
  <c r="E325" i="1"/>
  <c r="C326" i="1"/>
  <c r="H325" i="1"/>
  <c r="G325" i="1"/>
  <c r="D325" i="1"/>
  <c r="N185" i="1" l="1"/>
  <c r="Q184" i="1"/>
  <c r="I326" i="1"/>
  <c r="E326" i="1"/>
  <c r="C327" i="1"/>
  <c r="H326" i="1"/>
  <c r="D326" i="1"/>
  <c r="G326" i="1"/>
  <c r="F326" i="1"/>
  <c r="Q327" i="1"/>
  <c r="M327" i="1"/>
  <c r="K328" i="1"/>
  <c r="P327" i="1"/>
  <c r="L327" i="1"/>
  <c r="O327" i="1"/>
  <c r="N327" i="1"/>
  <c r="G174" i="1"/>
  <c r="E175" i="1" s="1"/>
  <c r="W326" i="1"/>
  <c r="V326" i="1"/>
  <c r="U326" i="1"/>
  <c r="T326" i="1"/>
  <c r="Y326" i="1"/>
  <c r="S327" i="1"/>
  <c r="X326" i="1"/>
  <c r="I174" i="1" l="1"/>
  <c r="C328" i="1"/>
  <c r="H327" i="1"/>
  <c r="D327" i="1"/>
  <c r="G327" i="1"/>
  <c r="F327" i="1"/>
  <c r="E327" i="1"/>
  <c r="I327" i="1"/>
  <c r="F175" i="1"/>
  <c r="V327" i="1"/>
  <c r="Y327" i="1"/>
  <c r="U327" i="1"/>
  <c r="S328" i="1"/>
  <c r="X327" i="1"/>
  <c r="W327" i="1"/>
  <c r="T327" i="1"/>
  <c r="K329" i="1"/>
  <c r="P328" i="1"/>
  <c r="L328" i="1"/>
  <c r="O328" i="1"/>
  <c r="Q328" i="1"/>
  <c r="N328" i="1"/>
  <c r="M328" i="1"/>
  <c r="O185" i="1"/>
  <c r="M186" i="1" s="1"/>
  <c r="Q185" i="1" l="1"/>
  <c r="O329" i="1"/>
  <c r="N329" i="1"/>
  <c r="M329" i="1"/>
  <c r="L329" i="1"/>
  <c r="Q329" i="1"/>
  <c r="P329" i="1"/>
  <c r="K330" i="1"/>
  <c r="Y328" i="1"/>
  <c r="U328" i="1"/>
  <c r="S329" i="1"/>
  <c r="X328" i="1"/>
  <c r="T328" i="1"/>
  <c r="W328" i="1"/>
  <c r="V328" i="1"/>
  <c r="G328" i="1"/>
  <c r="F328" i="1"/>
  <c r="I328" i="1"/>
  <c r="C329" i="1"/>
  <c r="H328" i="1"/>
  <c r="E328" i="1"/>
  <c r="D328" i="1"/>
  <c r="N186" i="1"/>
  <c r="G175" i="1"/>
  <c r="E176" i="1" s="1"/>
  <c r="N330" i="1" l="1"/>
  <c r="Q330" i="1"/>
  <c r="M330" i="1"/>
  <c r="P330" i="1"/>
  <c r="O330" i="1"/>
  <c r="K331" i="1"/>
  <c r="L330" i="1"/>
  <c r="O186" i="1"/>
  <c r="M187" i="1" s="1"/>
  <c r="S330" i="1"/>
  <c r="X329" i="1"/>
  <c r="T329" i="1"/>
  <c r="W329" i="1"/>
  <c r="V329" i="1"/>
  <c r="U329" i="1"/>
  <c r="Y329" i="1"/>
  <c r="I175" i="1"/>
  <c r="F329" i="1"/>
  <c r="I329" i="1"/>
  <c r="E329" i="1"/>
  <c r="D329" i="1"/>
  <c r="C330" i="1"/>
  <c r="H329" i="1"/>
  <c r="G329" i="1"/>
  <c r="F176" i="1"/>
  <c r="Q186" i="1" l="1"/>
  <c r="C331" i="1"/>
  <c r="I330" i="1"/>
  <c r="E330" i="1"/>
  <c r="H330" i="1"/>
  <c r="D330" i="1"/>
  <c r="G330" i="1"/>
  <c r="F330" i="1"/>
  <c r="W330" i="1"/>
  <c r="V330" i="1"/>
  <c r="Y330" i="1"/>
  <c r="S331" i="1"/>
  <c r="X330" i="1"/>
  <c r="U330" i="1"/>
  <c r="T330" i="1"/>
  <c r="Q331" i="1"/>
  <c r="M331" i="1"/>
  <c r="K332" i="1"/>
  <c r="P331" i="1"/>
  <c r="L331" i="1"/>
  <c r="O331" i="1"/>
  <c r="N331" i="1"/>
  <c r="G176" i="1"/>
  <c r="E177" i="1" s="1"/>
  <c r="N187" i="1"/>
  <c r="I176" i="1" l="1"/>
  <c r="O187" i="1"/>
  <c r="M188" i="1" s="1"/>
  <c r="V331" i="1"/>
  <c r="Y331" i="1"/>
  <c r="U331" i="1"/>
  <c r="S332" i="1"/>
  <c r="X331" i="1"/>
  <c r="W331" i="1"/>
  <c r="T331" i="1"/>
  <c r="F177" i="1"/>
  <c r="K333" i="1"/>
  <c r="P332" i="1"/>
  <c r="L332" i="1"/>
  <c r="O332" i="1"/>
  <c r="Q332" i="1"/>
  <c r="N332" i="1"/>
  <c r="M332" i="1"/>
  <c r="C332" i="1"/>
  <c r="H331" i="1"/>
  <c r="D331" i="1"/>
  <c r="G331" i="1"/>
  <c r="F331" i="1"/>
  <c r="E331" i="1"/>
  <c r="I331" i="1"/>
  <c r="Q187" i="1" l="1"/>
  <c r="O333" i="1"/>
  <c r="N333" i="1"/>
  <c r="M333" i="1"/>
  <c r="L333" i="1"/>
  <c r="Q333" i="1"/>
  <c r="P333" i="1"/>
  <c r="K334" i="1"/>
  <c r="G332" i="1"/>
  <c r="F332" i="1"/>
  <c r="I332" i="1"/>
  <c r="C333" i="1"/>
  <c r="H332" i="1"/>
  <c r="E332" i="1"/>
  <c r="D332" i="1"/>
  <c r="G177" i="1"/>
  <c r="E178" i="1" s="1"/>
  <c r="Y332" i="1"/>
  <c r="U332" i="1"/>
  <c r="S333" i="1"/>
  <c r="X332" i="1"/>
  <c r="T332" i="1"/>
  <c r="W332" i="1"/>
  <c r="V332" i="1"/>
  <c r="N188" i="1"/>
  <c r="F178" i="1" l="1"/>
  <c r="I177" i="1"/>
  <c r="F333" i="1"/>
  <c r="I333" i="1"/>
  <c r="E333" i="1"/>
  <c r="D333" i="1"/>
  <c r="C334" i="1"/>
  <c r="H333" i="1"/>
  <c r="G333" i="1"/>
  <c r="O188" i="1"/>
  <c r="M189" i="1" s="1"/>
  <c r="S334" i="1"/>
  <c r="X333" i="1"/>
  <c r="T333" i="1"/>
  <c r="W333" i="1"/>
  <c r="V333" i="1"/>
  <c r="U333" i="1"/>
  <c r="Y333" i="1"/>
  <c r="N334" i="1"/>
  <c r="Q334" i="1"/>
  <c r="M334" i="1"/>
  <c r="K335" i="1"/>
  <c r="P334" i="1"/>
  <c r="O334" i="1"/>
  <c r="L334" i="1"/>
  <c r="Q188" i="1" l="1"/>
  <c r="N189" i="1"/>
  <c r="I334" i="1"/>
  <c r="E334" i="1"/>
  <c r="C335" i="1"/>
  <c r="H334" i="1"/>
  <c r="D334" i="1"/>
  <c r="G334" i="1"/>
  <c r="F334" i="1"/>
  <c r="Q335" i="1"/>
  <c r="M335" i="1"/>
  <c r="K336" i="1"/>
  <c r="P335" i="1"/>
  <c r="L335" i="1"/>
  <c r="O335" i="1"/>
  <c r="N335" i="1"/>
  <c r="W334" i="1"/>
  <c r="V334" i="1"/>
  <c r="Y334" i="1"/>
  <c r="S335" i="1"/>
  <c r="X334" i="1"/>
  <c r="U334" i="1"/>
  <c r="T334" i="1"/>
  <c r="G178" i="1"/>
  <c r="E179" i="1" s="1"/>
  <c r="V335" i="1" l="1"/>
  <c r="Y335" i="1"/>
  <c r="U335" i="1"/>
  <c r="T335" i="1"/>
  <c r="S336" i="1"/>
  <c r="X335" i="1"/>
  <c r="W335" i="1"/>
  <c r="K337" i="1"/>
  <c r="P336" i="1"/>
  <c r="L336" i="1"/>
  <c r="O336" i="1"/>
  <c r="N336" i="1"/>
  <c r="M336" i="1"/>
  <c r="Q336" i="1"/>
  <c r="F179" i="1"/>
  <c r="I178" i="1"/>
  <c r="C336" i="1"/>
  <c r="H335" i="1"/>
  <c r="D335" i="1"/>
  <c r="G335" i="1"/>
  <c r="I335" i="1"/>
  <c r="F335" i="1"/>
  <c r="E335" i="1"/>
  <c r="Q189" i="1"/>
  <c r="O189" i="1"/>
  <c r="M190" i="1" s="1"/>
  <c r="O337" i="1" l="1"/>
  <c r="N337" i="1"/>
  <c r="Q337" i="1"/>
  <c r="K338" i="1"/>
  <c r="P337" i="1"/>
  <c r="M337" i="1"/>
  <c r="L337" i="1"/>
  <c r="N190" i="1"/>
  <c r="G336" i="1"/>
  <c r="F336" i="1"/>
  <c r="E336" i="1"/>
  <c r="D336" i="1"/>
  <c r="I336" i="1"/>
  <c r="C337" i="1"/>
  <c r="H336" i="1"/>
  <c r="G179" i="1"/>
  <c r="E180" i="1" s="1"/>
  <c r="Y336" i="1"/>
  <c r="U336" i="1"/>
  <c r="S337" i="1"/>
  <c r="X336" i="1"/>
  <c r="T336" i="1"/>
  <c r="W336" i="1"/>
  <c r="V336" i="1"/>
  <c r="N338" i="1" l="1"/>
  <c r="Q338" i="1"/>
  <c r="M338" i="1"/>
  <c r="L338" i="1"/>
  <c r="K339" i="1"/>
  <c r="P338" i="1"/>
  <c r="O338" i="1"/>
  <c r="F180" i="1"/>
  <c r="O190" i="1"/>
  <c r="M191" i="1" s="1"/>
  <c r="F337" i="1"/>
  <c r="I337" i="1"/>
  <c r="E337" i="1"/>
  <c r="C338" i="1"/>
  <c r="H337" i="1"/>
  <c r="G337" i="1"/>
  <c r="D337" i="1"/>
  <c r="S338" i="1"/>
  <c r="X337" i="1"/>
  <c r="T337" i="1"/>
  <c r="W337" i="1"/>
  <c r="Y337" i="1"/>
  <c r="V337" i="1"/>
  <c r="U337" i="1"/>
  <c r="I179" i="1"/>
  <c r="W338" i="1" l="1"/>
  <c r="V338" i="1"/>
  <c r="U338" i="1"/>
  <c r="T338" i="1"/>
  <c r="S339" i="1"/>
  <c r="Y338" i="1"/>
  <c r="X338" i="1"/>
  <c r="N191" i="1"/>
  <c r="Q190" i="1"/>
  <c r="G180" i="1"/>
  <c r="E181" i="1" s="1"/>
  <c r="I338" i="1"/>
  <c r="E338" i="1"/>
  <c r="C339" i="1"/>
  <c r="H338" i="1"/>
  <c r="D338" i="1"/>
  <c r="G338" i="1"/>
  <c r="F338" i="1"/>
  <c r="Q339" i="1"/>
  <c r="M339" i="1"/>
  <c r="K340" i="1"/>
  <c r="P339" i="1"/>
  <c r="L339" i="1"/>
  <c r="O339" i="1"/>
  <c r="N339" i="1"/>
  <c r="O191" i="1" l="1"/>
  <c r="M192" i="1" s="1"/>
  <c r="C340" i="1"/>
  <c r="H339" i="1"/>
  <c r="D339" i="1"/>
  <c r="G339" i="1"/>
  <c r="F339" i="1"/>
  <c r="E339" i="1"/>
  <c r="I339" i="1"/>
  <c r="I180" i="1"/>
  <c r="K341" i="1"/>
  <c r="P340" i="1"/>
  <c r="L340" i="1"/>
  <c r="O340" i="1"/>
  <c r="Q340" i="1"/>
  <c r="N340" i="1"/>
  <c r="M340" i="1"/>
  <c r="F181" i="1"/>
  <c r="V339" i="1"/>
  <c r="Y339" i="1"/>
  <c r="U339" i="1"/>
  <c r="S340" i="1"/>
  <c r="X339" i="1"/>
  <c r="W339" i="1"/>
  <c r="T339" i="1"/>
  <c r="Y340" i="1" l="1"/>
  <c r="U340" i="1"/>
  <c r="S341" i="1"/>
  <c r="X340" i="1"/>
  <c r="T340" i="1"/>
  <c r="W340" i="1"/>
  <c r="V340" i="1"/>
  <c r="G340" i="1"/>
  <c r="F340" i="1"/>
  <c r="I340" i="1"/>
  <c r="C341" i="1"/>
  <c r="H340" i="1"/>
  <c r="E340" i="1"/>
  <c r="D340" i="1"/>
  <c r="G181" i="1"/>
  <c r="E182" i="1" s="1"/>
  <c r="Q191" i="1"/>
  <c r="O341" i="1"/>
  <c r="N341" i="1"/>
  <c r="M341" i="1"/>
  <c r="L341" i="1"/>
  <c r="Q341" i="1"/>
  <c r="K342" i="1"/>
  <c r="P341" i="1"/>
  <c r="N192" i="1"/>
  <c r="F182" i="1" l="1"/>
  <c r="N342" i="1"/>
  <c r="Q342" i="1"/>
  <c r="M342" i="1"/>
  <c r="K343" i="1"/>
  <c r="P342" i="1"/>
  <c r="O342" i="1"/>
  <c r="L342" i="1"/>
  <c r="I181" i="1"/>
  <c r="S342" i="1"/>
  <c r="X341" i="1"/>
  <c r="T341" i="1"/>
  <c r="W341" i="1"/>
  <c r="V341" i="1"/>
  <c r="U341" i="1"/>
  <c r="Y341" i="1"/>
  <c r="F341" i="1"/>
  <c r="I341" i="1"/>
  <c r="E341" i="1"/>
  <c r="D341" i="1"/>
  <c r="H341" i="1"/>
  <c r="G341" i="1"/>
  <c r="C342" i="1"/>
  <c r="O192" i="1"/>
  <c r="M193" i="1" s="1"/>
  <c r="Q192" i="1" l="1"/>
  <c r="W342" i="1"/>
  <c r="V342" i="1"/>
  <c r="Y342" i="1"/>
  <c r="S343" i="1"/>
  <c r="X342" i="1"/>
  <c r="U342" i="1"/>
  <c r="T342" i="1"/>
  <c r="N193" i="1"/>
  <c r="Q343" i="1"/>
  <c r="M343" i="1"/>
  <c r="K344" i="1"/>
  <c r="P343" i="1"/>
  <c r="L343" i="1"/>
  <c r="O343" i="1"/>
  <c r="N343" i="1"/>
  <c r="I342" i="1"/>
  <c r="E342" i="1"/>
  <c r="C343" i="1"/>
  <c r="H342" i="1"/>
  <c r="D342" i="1"/>
  <c r="G342" i="1"/>
  <c r="F342" i="1"/>
  <c r="G182" i="1"/>
  <c r="E183" i="1" s="1"/>
  <c r="F183" i="1" l="1"/>
  <c r="K345" i="1"/>
  <c r="P344" i="1"/>
  <c r="L344" i="1"/>
  <c r="O344" i="1"/>
  <c r="N344" i="1"/>
  <c r="M344" i="1"/>
  <c r="Q344" i="1"/>
  <c r="V343" i="1"/>
  <c r="Y343" i="1"/>
  <c r="U343" i="1"/>
  <c r="T343" i="1"/>
  <c r="S344" i="1"/>
  <c r="X343" i="1"/>
  <c r="W343" i="1"/>
  <c r="C344" i="1"/>
  <c r="H343" i="1"/>
  <c r="D343" i="1"/>
  <c r="G343" i="1"/>
  <c r="I343" i="1"/>
  <c r="F343" i="1"/>
  <c r="E343" i="1"/>
  <c r="O193" i="1"/>
  <c r="M194" i="1" s="1"/>
  <c r="I182" i="1"/>
  <c r="Q193" i="1" l="1"/>
  <c r="O345" i="1"/>
  <c r="N345" i="1"/>
  <c r="Q345" i="1"/>
  <c r="K346" i="1"/>
  <c r="P345" i="1"/>
  <c r="M345" i="1"/>
  <c r="L345" i="1"/>
  <c r="Y344" i="1"/>
  <c r="U344" i="1"/>
  <c r="S345" i="1"/>
  <c r="X344" i="1"/>
  <c r="T344" i="1"/>
  <c r="W344" i="1"/>
  <c r="V344" i="1"/>
  <c r="N194" i="1"/>
  <c r="G344" i="1"/>
  <c r="F344" i="1"/>
  <c r="E344" i="1"/>
  <c r="D344" i="1"/>
  <c r="I344" i="1"/>
  <c r="H344" i="1"/>
  <c r="C345" i="1"/>
  <c r="G183" i="1"/>
  <c r="E184" i="1" s="1"/>
  <c r="F184" i="1" l="1"/>
  <c r="N346" i="1"/>
  <c r="Q346" i="1"/>
  <c r="M346" i="1"/>
  <c r="L346" i="1"/>
  <c r="K347" i="1"/>
  <c r="P346" i="1"/>
  <c r="O346" i="1"/>
  <c r="F345" i="1"/>
  <c r="I345" i="1"/>
  <c r="E345" i="1"/>
  <c r="C346" i="1"/>
  <c r="H345" i="1"/>
  <c r="G345" i="1"/>
  <c r="D345" i="1"/>
  <c r="S346" i="1"/>
  <c r="X345" i="1"/>
  <c r="T345" i="1"/>
  <c r="W345" i="1"/>
  <c r="Y345" i="1"/>
  <c r="V345" i="1"/>
  <c r="U345" i="1"/>
  <c r="O194" i="1"/>
  <c r="M195" i="1" s="1"/>
  <c r="I183" i="1"/>
  <c r="Q194" i="1" l="1"/>
  <c r="Q347" i="1"/>
  <c r="M347" i="1"/>
  <c r="K348" i="1"/>
  <c r="P347" i="1"/>
  <c r="L347" i="1"/>
  <c r="O347" i="1"/>
  <c r="N347" i="1"/>
  <c r="N195" i="1"/>
  <c r="W346" i="1"/>
  <c r="V346" i="1"/>
  <c r="U346" i="1"/>
  <c r="T346" i="1"/>
  <c r="Y346" i="1"/>
  <c r="S347" i="1"/>
  <c r="X346" i="1"/>
  <c r="I346" i="1"/>
  <c r="E346" i="1"/>
  <c r="C347" i="1"/>
  <c r="H346" i="1"/>
  <c r="D346" i="1"/>
  <c r="G346" i="1"/>
  <c r="F346" i="1"/>
  <c r="G184" i="1"/>
  <c r="E185" i="1" s="1"/>
  <c r="O195" i="1" l="1"/>
  <c r="M196" i="1" s="1"/>
  <c r="V347" i="1"/>
  <c r="Y347" i="1"/>
  <c r="U347" i="1"/>
  <c r="S348" i="1"/>
  <c r="X347" i="1"/>
  <c r="W347" i="1"/>
  <c r="T347" i="1"/>
  <c r="K349" i="1"/>
  <c r="P348" i="1"/>
  <c r="L348" i="1"/>
  <c r="O348" i="1"/>
  <c r="Q348" i="1"/>
  <c r="N348" i="1"/>
  <c r="M348" i="1"/>
  <c r="F185" i="1"/>
  <c r="C348" i="1"/>
  <c r="H347" i="1"/>
  <c r="D347" i="1"/>
  <c r="G347" i="1"/>
  <c r="F347" i="1"/>
  <c r="E347" i="1"/>
  <c r="I347" i="1"/>
  <c r="I184" i="1"/>
  <c r="G348" i="1" l="1"/>
  <c r="F348" i="1"/>
  <c r="I348" i="1"/>
  <c r="C349" i="1"/>
  <c r="H348" i="1"/>
  <c r="E348" i="1"/>
  <c r="D348" i="1"/>
  <c r="O349" i="1"/>
  <c r="N349" i="1"/>
  <c r="M349" i="1"/>
  <c r="L349" i="1"/>
  <c r="K350" i="1"/>
  <c r="Q349" i="1"/>
  <c r="P349" i="1"/>
  <c r="Y348" i="1"/>
  <c r="U348" i="1"/>
  <c r="S349" i="1"/>
  <c r="X348" i="1"/>
  <c r="T348" i="1"/>
  <c r="W348" i="1"/>
  <c r="V348" i="1"/>
  <c r="Q195" i="1"/>
  <c r="G185" i="1"/>
  <c r="E186" i="1" s="1"/>
  <c r="I185" i="1"/>
  <c r="N196" i="1"/>
  <c r="N350" i="1" l="1"/>
  <c r="Q350" i="1"/>
  <c r="M350" i="1"/>
  <c r="K351" i="1"/>
  <c r="P350" i="1"/>
  <c r="O350" i="1"/>
  <c r="L350" i="1"/>
  <c r="F186" i="1"/>
  <c r="F349" i="1"/>
  <c r="I349" i="1"/>
  <c r="E349" i="1"/>
  <c r="D349" i="1"/>
  <c r="C350" i="1"/>
  <c r="H349" i="1"/>
  <c r="G349" i="1"/>
  <c r="O196" i="1"/>
  <c r="M197" i="1" s="1"/>
  <c r="S350" i="1"/>
  <c r="X349" i="1"/>
  <c r="T349" i="1"/>
  <c r="W349" i="1"/>
  <c r="V349" i="1"/>
  <c r="U349" i="1"/>
  <c r="Y349" i="1"/>
  <c r="G186" i="1" l="1"/>
  <c r="E187" i="1" s="1"/>
  <c r="Q196" i="1"/>
  <c r="I350" i="1"/>
  <c r="E350" i="1"/>
  <c r="C351" i="1"/>
  <c r="H350" i="1"/>
  <c r="D350" i="1"/>
  <c r="G350" i="1"/>
  <c r="F350" i="1"/>
  <c r="Q351" i="1"/>
  <c r="M351" i="1"/>
  <c r="K352" i="1"/>
  <c r="P351" i="1"/>
  <c r="L351" i="1"/>
  <c r="O351" i="1"/>
  <c r="N351" i="1"/>
  <c r="W350" i="1"/>
  <c r="V350" i="1"/>
  <c r="Y350" i="1"/>
  <c r="S351" i="1"/>
  <c r="X350" i="1"/>
  <c r="U350" i="1"/>
  <c r="T350" i="1"/>
  <c r="N197" i="1"/>
  <c r="C352" i="1" l="1"/>
  <c r="H351" i="1"/>
  <c r="D351" i="1"/>
  <c r="G351" i="1"/>
  <c r="I351" i="1"/>
  <c r="F351" i="1"/>
  <c r="E351" i="1"/>
  <c r="I186" i="1"/>
  <c r="O197" i="1"/>
  <c r="M198" i="1" s="1"/>
  <c r="V351" i="1"/>
  <c r="Y351" i="1"/>
  <c r="U351" i="1"/>
  <c r="T351" i="1"/>
  <c r="X351" i="1"/>
  <c r="W351" i="1"/>
  <c r="S352" i="1"/>
  <c r="K353" i="1"/>
  <c r="P352" i="1"/>
  <c r="L352" i="1"/>
  <c r="O352" i="1"/>
  <c r="N352" i="1"/>
  <c r="M352" i="1"/>
  <c r="Q352" i="1"/>
  <c r="F187" i="1"/>
  <c r="Q197" i="1" l="1"/>
  <c r="O353" i="1"/>
  <c r="N353" i="1"/>
  <c r="Q353" i="1"/>
  <c r="K354" i="1"/>
  <c r="P353" i="1"/>
  <c r="M353" i="1"/>
  <c r="L353" i="1"/>
  <c r="N198" i="1"/>
  <c r="G187" i="1"/>
  <c r="E188" i="1" s="1"/>
  <c r="Y352" i="1"/>
  <c r="U352" i="1"/>
  <c r="S353" i="1"/>
  <c r="X352" i="1"/>
  <c r="T352" i="1"/>
  <c r="W352" i="1"/>
  <c r="V352" i="1"/>
  <c r="G352" i="1"/>
  <c r="F352" i="1"/>
  <c r="E352" i="1"/>
  <c r="D352" i="1"/>
  <c r="I352" i="1"/>
  <c r="C353" i="1"/>
  <c r="H352" i="1"/>
  <c r="F353" i="1" l="1"/>
  <c r="I353" i="1"/>
  <c r="E353" i="1"/>
  <c r="C354" i="1"/>
  <c r="H353" i="1"/>
  <c r="G353" i="1"/>
  <c r="D353" i="1"/>
  <c r="K355" i="1"/>
  <c r="N354" i="1"/>
  <c r="Q354" i="1"/>
  <c r="M354" i="1"/>
  <c r="L354" i="1"/>
  <c r="P354" i="1"/>
  <c r="O354" i="1"/>
  <c r="S354" i="1"/>
  <c r="X353" i="1"/>
  <c r="T353" i="1"/>
  <c r="W353" i="1"/>
  <c r="Y353" i="1"/>
  <c r="V353" i="1"/>
  <c r="U353" i="1"/>
  <c r="I187" i="1"/>
  <c r="O198" i="1"/>
  <c r="M199" i="1" s="1"/>
  <c r="Q198" i="1"/>
  <c r="F188" i="1"/>
  <c r="N199" i="1" l="1"/>
  <c r="S355" i="1"/>
  <c r="W354" i="1"/>
  <c r="V354" i="1"/>
  <c r="U354" i="1"/>
  <c r="T354" i="1"/>
  <c r="Y354" i="1"/>
  <c r="X354" i="1"/>
  <c r="O355" i="1"/>
  <c r="N355" i="1"/>
  <c r="Q355" i="1"/>
  <c r="K356" i="1"/>
  <c r="P355" i="1"/>
  <c r="M355" i="1"/>
  <c r="L355" i="1"/>
  <c r="I354" i="1"/>
  <c r="E354" i="1"/>
  <c r="C355" i="1"/>
  <c r="H354" i="1"/>
  <c r="D354" i="1"/>
  <c r="G354" i="1"/>
  <c r="F354" i="1"/>
  <c r="G188" i="1"/>
  <c r="E189" i="1" s="1"/>
  <c r="F189" i="1" l="1"/>
  <c r="I355" i="1"/>
  <c r="C356" i="1"/>
  <c r="H355" i="1"/>
  <c r="D355" i="1"/>
  <c r="G355" i="1"/>
  <c r="F355" i="1"/>
  <c r="E355" i="1"/>
  <c r="S356" i="1"/>
  <c r="X355" i="1"/>
  <c r="T355" i="1"/>
  <c r="W355" i="1"/>
  <c r="Y355" i="1"/>
  <c r="V355" i="1"/>
  <c r="U355" i="1"/>
  <c r="I188" i="1"/>
  <c r="N356" i="1"/>
  <c r="Q356" i="1"/>
  <c r="M356" i="1"/>
  <c r="L356" i="1"/>
  <c r="K357" i="1"/>
  <c r="P356" i="1"/>
  <c r="O356" i="1"/>
  <c r="O199" i="1"/>
  <c r="M200" i="1" s="1"/>
  <c r="Q199" i="1" l="1"/>
  <c r="I356" i="1"/>
  <c r="E356" i="1"/>
  <c r="C357" i="1"/>
  <c r="H356" i="1"/>
  <c r="D356" i="1"/>
  <c r="G356" i="1"/>
  <c r="F356" i="1"/>
  <c r="W356" i="1"/>
  <c r="V356" i="1"/>
  <c r="U356" i="1"/>
  <c r="T356" i="1"/>
  <c r="Y356" i="1"/>
  <c r="X356" i="1"/>
  <c r="S357" i="1"/>
  <c r="Q357" i="1"/>
  <c r="M357" i="1"/>
  <c r="K358" i="1"/>
  <c r="P357" i="1"/>
  <c r="L357" i="1"/>
  <c r="O357" i="1"/>
  <c r="N357" i="1"/>
  <c r="N200" i="1"/>
  <c r="G189" i="1"/>
  <c r="E190" i="1" s="1"/>
  <c r="C358" i="1" l="1"/>
  <c r="H357" i="1"/>
  <c r="D357" i="1"/>
  <c r="G357" i="1"/>
  <c r="F357" i="1"/>
  <c r="E357" i="1"/>
  <c r="I357" i="1"/>
  <c r="O200" i="1"/>
  <c r="M201" i="1" s="1"/>
  <c r="V357" i="1"/>
  <c r="Y357" i="1"/>
  <c r="U357" i="1"/>
  <c r="S358" i="1"/>
  <c r="X357" i="1"/>
  <c r="W357" i="1"/>
  <c r="T357" i="1"/>
  <c r="F190" i="1"/>
  <c r="I189" i="1"/>
  <c r="K359" i="1"/>
  <c r="P358" i="1"/>
  <c r="L358" i="1"/>
  <c r="O358" i="1"/>
  <c r="Q358" i="1"/>
  <c r="N358" i="1"/>
  <c r="M358" i="1"/>
  <c r="Q200" i="1" l="1"/>
  <c r="O359" i="1"/>
  <c r="N359" i="1"/>
  <c r="M359" i="1"/>
  <c r="L359" i="1"/>
  <c r="Q359" i="1"/>
  <c r="K360" i="1"/>
  <c r="P359" i="1"/>
  <c r="G190" i="1"/>
  <c r="E191" i="1" s="1"/>
  <c r="Y358" i="1"/>
  <c r="U358" i="1"/>
  <c r="S359" i="1"/>
  <c r="X358" i="1"/>
  <c r="T358" i="1"/>
  <c r="W358" i="1"/>
  <c r="V358" i="1"/>
  <c r="N201" i="1"/>
  <c r="G358" i="1"/>
  <c r="F358" i="1"/>
  <c r="I358" i="1"/>
  <c r="C359" i="1"/>
  <c r="H358" i="1"/>
  <c r="E358" i="1"/>
  <c r="D358" i="1"/>
  <c r="I190" i="1" l="1"/>
  <c r="F359" i="1"/>
  <c r="I359" i="1"/>
  <c r="E359" i="1"/>
  <c r="D359" i="1"/>
  <c r="C360" i="1"/>
  <c r="H359" i="1"/>
  <c r="G359" i="1"/>
  <c r="N360" i="1"/>
  <c r="Q360" i="1"/>
  <c r="M360" i="1"/>
  <c r="K361" i="1"/>
  <c r="P360" i="1"/>
  <c r="O360" i="1"/>
  <c r="L360" i="1"/>
  <c r="S360" i="1"/>
  <c r="X359" i="1"/>
  <c r="T359" i="1"/>
  <c r="W359" i="1"/>
  <c r="V359" i="1"/>
  <c r="U359" i="1"/>
  <c r="Y359" i="1"/>
  <c r="O201" i="1"/>
  <c r="M202" i="1" s="1"/>
  <c r="F191" i="1"/>
  <c r="Q201" i="1" l="1"/>
  <c r="Q361" i="1"/>
  <c r="M361" i="1"/>
  <c r="K362" i="1"/>
  <c r="P361" i="1"/>
  <c r="L361" i="1"/>
  <c r="O361" i="1"/>
  <c r="N361" i="1"/>
  <c r="N202" i="1"/>
  <c r="G191" i="1"/>
  <c r="E192" i="1" s="1"/>
  <c r="W360" i="1"/>
  <c r="V360" i="1"/>
  <c r="Y360" i="1"/>
  <c r="S361" i="1"/>
  <c r="X360" i="1"/>
  <c r="U360" i="1"/>
  <c r="T360" i="1"/>
  <c r="I360" i="1"/>
  <c r="E360" i="1"/>
  <c r="C361" i="1"/>
  <c r="H360" i="1"/>
  <c r="D360" i="1"/>
  <c r="G360" i="1"/>
  <c r="F360" i="1"/>
  <c r="O202" i="1" l="1"/>
  <c r="M203" i="1" s="1"/>
  <c r="F192" i="1"/>
  <c r="K363" i="1"/>
  <c r="P362" i="1"/>
  <c r="L362" i="1"/>
  <c r="O362" i="1"/>
  <c r="N362" i="1"/>
  <c r="M362" i="1"/>
  <c r="Q362" i="1"/>
  <c r="I191" i="1"/>
  <c r="V361" i="1"/>
  <c r="Y361" i="1"/>
  <c r="U361" i="1"/>
  <c r="T361" i="1"/>
  <c r="S362" i="1"/>
  <c r="X361" i="1"/>
  <c r="W361" i="1"/>
  <c r="C362" i="1"/>
  <c r="H361" i="1"/>
  <c r="D361" i="1"/>
  <c r="G361" i="1"/>
  <c r="I361" i="1"/>
  <c r="F361" i="1"/>
  <c r="E361" i="1"/>
  <c r="Q202" i="1" l="1"/>
  <c r="G192" i="1"/>
  <c r="E193" i="1" s="1"/>
  <c r="N203" i="1"/>
  <c r="G362" i="1"/>
  <c r="F362" i="1"/>
  <c r="E362" i="1"/>
  <c r="D362" i="1"/>
  <c r="C363" i="1"/>
  <c r="I362" i="1"/>
  <c r="H362" i="1"/>
  <c r="Y362" i="1"/>
  <c r="U362" i="1"/>
  <c r="S363" i="1"/>
  <c r="X362" i="1"/>
  <c r="T362" i="1"/>
  <c r="W362" i="1"/>
  <c r="V362" i="1"/>
  <c r="Q363" i="1"/>
  <c r="M363" i="1"/>
  <c r="K364" i="1"/>
  <c r="P363" i="1"/>
  <c r="L363" i="1"/>
  <c r="O363" i="1"/>
  <c r="N363" i="1"/>
  <c r="O203" i="1" l="1"/>
  <c r="M204" i="1" s="1"/>
  <c r="V363" i="1"/>
  <c r="Y363" i="1"/>
  <c r="U363" i="1"/>
  <c r="T363" i="1"/>
  <c r="S364" i="1"/>
  <c r="X363" i="1"/>
  <c r="W363" i="1"/>
  <c r="I192" i="1"/>
  <c r="K365" i="1"/>
  <c r="P364" i="1"/>
  <c r="L364" i="1"/>
  <c r="O364" i="1"/>
  <c r="N364" i="1"/>
  <c r="M364" i="1"/>
  <c r="Q364" i="1"/>
  <c r="C364" i="1"/>
  <c r="F363" i="1"/>
  <c r="I363" i="1"/>
  <c r="E363" i="1"/>
  <c r="H363" i="1"/>
  <c r="G363" i="1"/>
  <c r="D363" i="1"/>
  <c r="F193" i="1"/>
  <c r="O365" i="1" l="1"/>
  <c r="N365" i="1"/>
  <c r="Q365" i="1"/>
  <c r="K366" i="1"/>
  <c r="P365" i="1"/>
  <c r="M365" i="1"/>
  <c r="L365" i="1"/>
  <c r="G364" i="1"/>
  <c r="F364" i="1"/>
  <c r="E364" i="1"/>
  <c r="D364" i="1"/>
  <c r="C365" i="1"/>
  <c r="I364" i="1"/>
  <c r="H364" i="1"/>
  <c r="N204" i="1"/>
  <c r="Y364" i="1"/>
  <c r="U364" i="1"/>
  <c r="S365" i="1"/>
  <c r="X364" i="1"/>
  <c r="T364" i="1"/>
  <c r="W364" i="1"/>
  <c r="V364" i="1"/>
  <c r="G193" i="1"/>
  <c r="E194" i="1" s="1"/>
  <c r="Q203" i="1"/>
  <c r="I193" i="1" l="1"/>
  <c r="F365" i="1"/>
  <c r="I365" i="1"/>
  <c r="E365" i="1"/>
  <c r="C366" i="1"/>
  <c r="H365" i="1"/>
  <c r="G365" i="1"/>
  <c r="D365" i="1"/>
  <c r="N366" i="1"/>
  <c r="Q366" i="1"/>
  <c r="M366" i="1"/>
  <c r="L366" i="1"/>
  <c r="P366" i="1"/>
  <c r="O366" i="1"/>
  <c r="K367" i="1"/>
  <c r="O204" i="1"/>
  <c r="M205" i="1" s="1"/>
  <c r="S366" i="1"/>
  <c r="X365" i="1"/>
  <c r="T365" i="1"/>
  <c r="W365" i="1"/>
  <c r="Y365" i="1"/>
  <c r="V365" i="1"/>
  <c r="U365" i="1"/>
  <c r="G194" i="1"/>
  <c r="F194" i="1"/>
  <c r="Q204" i="1" l="1"/>
  <c r="N205" i="1"/>
  <c r="Q367" i="1"/>
  <c r="M367" i="1"/>
  <c r="K368" i="1"/>
  <c r="P367" i="1"/>
  <c r="L367" i="1"/>
  <c r="O367" i="1"/>
  <c r="N367" i="1"/>
  <c r="I366" i="1"/>
  <c r="E366" i="1"/>
  <c r="C367" i="1"/>
  <c r="H366" i="1"/>
  <c r="D366" i="1"/>
  <c r="G366" i="1"/>
  <c r="F366" i="1"/>
  <c r="I194" i="1"/>
  <c r="W366" i="1"/>
  <c r="V366" i="1"/>
  <c r="U366" i="1"/>
  <c r="T366" i="1"/>
  <c r="Y366" i="1"/>
  <c r="S367" i="1"/>
  <c r="X366" i="1"/>
  <c r="V367" i="1" l="1"/>
  <c r="Y367" i="1"/>
  <c r="U367" i="1"/>
  <c r="S368" i="1"/>
  <c r="X367" i="1"/>
  <c r="W367" i="1"/>
  <c r="T367" i="1"/>
  <c r="C368" i="1"/>
  <c r="H367" i="1"/>
  <c r="D367" i="1"/>
  <c r="G367" i="1"/>
  <c r="F367" i="1"/>
  <c r="E367" i="1"/>
  <c r="I367" i="1"/>
  <c r="K369" i="1"/>
  <c r="P368" i="1"/>
  <c r="L368" i="1"/>
  <c r="O368" i="1"/>
  <c r="Q368" i="1"/>
  <c r="N368" i="1"/>
  <c r="M368" i="1"/>
  <c r="O205" i="1"/>
  <c r="M206" i="1" s="1"/>
  <c r="N206" i="1" l="1"/>
  <c r="Q205" i="1"/>
  <c r="G368" i="1"/>
  <c r="F368" i="1"/>
  <c r="I368" i="1"/>
  <c r="C369" i="1"/>
  <c r="H368" i="1"/>
  <c r="E368" i="1"/>
  <c r="D368" i="1"/>
  <c r="Y368" i="1"/>
  <c r="U368" i="1"/>
  <c r="S369" i="1"/>
  <c r="X368" i="1"/>
  <c r="T368" i="1"/>
  <c r="W368" i="1"/>
  <c r="V368" i="1"/>
  <c r="O369" i="1"/>
  <c r="N369" i="1"/>
  <c r="M369" i="1"/>
  <c r="L369" i="1"/>
  <c r="Q369" i="1"/>
  <c r="P369" i="1"/>
  <c r="K370" i="1"/>
  <c r="N370" i="1" l="1"/>
  <c r="Q370" i="1"/>
  <c r="M370" i="1"/>
  <c r="K371" i="1"/>
  <c r="P370" i="1"/>
  <c r="O370" i="1"/>
  <c r="L370" i="1"/>
  <c r="F369" i="1"/>
  <c r="I369" i="1"/>
  <c r="E369" i="1"/>
  <c r="D369" i="1"/>
  <c r="C370" i="1"/>
  <c r="H369" i="1"/>
  <c r="G369" i="1"/>
  <c r="S370" i="1"/>
  <c r="X369" i="1"/>
  <c r="T369" i="1"/>
  <c r="W369" i="1"/>
  <c r="V369" i="1"/>
  <c r="U369" i="1"/>
  <c r="Y369" i="1"/>
  <c r="O206" i="1"/>
  <c r="M207" i="1" s="1"/>
  <c r="I370" i="1" l="1"/>
  <c r="E370" i="1"/>
  <c r="C371" i="1"/>
  <c r="H370" i="1"/>
  <c r="D370" i="1"/>
  <c r="G370" i="1"/>
  <c r="F370" i="1"/>
  <c r="N207" i="1"/>
  <c r="W370" i="1"/>
  <c r="V370" i="1"/>
  <c r="Y370" i="1"/>
  <c r="X370" i="1"/>
  <c r="U370" i="1"/>
  <c r="S371" i="1"/>
  <c r="T370" i="1"/>
  <c r="Q206" i="1"/>
  <c r="Q371" i="1"/>
  <c r="M371" i="1"/>
  <c r="K372" i="1"/>
  <c r="P371" i="1"/>
  <c r="L371" i="1"/>
  <c r="O371" i="1"/>
  <c r="N371" i="1"/>
  <c r="K373" i="1" l="1"/>
  <c r="P372" i="1"/>
  <c r="L372" i="1"/>
  <c r="O372" i="1"/>
  <c r="Q372" i="1"/>
  <c r="N372" i="1"/>
  <c r="M372" i="1"/>
  <c r="O207" i="1"/>
  <c r="M208" i="1" s="1"/>
  <c r="V371" i="1"/>
  <c r="Y371" i="1"/>
  <c r="U371" i="1"/>
  <c r="S372" i="1"/>
  <c r="X371" i="1"/>
  <c r="W371" i="1"/>
  <c r="T371" i="1"/>
  <c r="C372" i="1"/>
  <c r="H371" i="1"/>
  <c r="D371" i="1"/>
  <c r="G371" i="1"/>
  <c r="I371" i="1"/>
  <c r="F371" i="1"/>
  <c r="E371" i="1"/>
  <c r="N208" i="1" l="1"/>
  <c r="G372" i="1"/>
  <c r="F372" i="1"/>
  <c r="I372" i="1"/>
  <c r="C373" i="1"/>
  <c r="H372" i="1"/>
  <c r="E372" i="1"/>
  <c r="D372" i="1"/>
  <c r="Y372" i="1"/>
  <c r="U372" i="1"/>
  <c r="S373" i="1"/>
  <c r="X372" i="1"/>
  <c r="T372" i="1"/>
  <c r="W372" i="1"/>
  <c r="V372" i="1"/>
  <c r="Q207" i="1"/>
  <c r="O373" i="1"/>
  <c r="N373" i="1"/>
  <c r="M373" i="1"/>
  <c r="L373" i="1"/>
  <c r="Q373" i="1"/>
  <c r="K374" i="1"/>
  <c r="P373" i="1"/>
  <c r="S374" i="1" l="1"/>
  <c r="X373" i="1"/>
  <c r="T373" i="1"/>
  <c r="W373" i="1"/>
  <c r="V373" i="1"/>
  <c r="U373" i="1"/>
  <c r="Y373" i="1"/>
  <c r="F373" i="1"/>
  <c r="I373" i="1"/>
  <c r="E373" i="1"/>
  <c r="D373" i="1"/>
  <c r="H373" i="1"/>
  <c r="G373" i="1"/>
  <c r="C374" i="1"/>
  <c r="N374" i="1"/>
  <c r="Q374" i="1"/>
  <c r="M374" i="1"/>
  <c r="K375" i="1"/>
  <c r="P374" i="1"/>
  <c r="O374" i="1"/>
  <c r="L374" i="1"/>
  <c r="O208" i="1"/>
  <c r="M209" i="1" s="1"/>
  <c r="Q208" i="1" l="1"/>
  <c r="Q375" i="1"/>
  <c r="M375" i="1"/>
  <c r="K376" i="1"/>
  <c r="P375" i="1"/>
  <c r="L375" i="1"/>
  <c r="O375" i="1"/>
  <c r="N375" i="1"/>
  <c r="I374" i="1"/>
  <c r="E374" i="1"/>
  <c r="C375" i="1"/>
  <c r="H374" i="1"/>
  <c r="D374" i="1"/>
  <c r="G374" i="1"/>
  <c r="F374" i="1"/>
  <c r="N209" i="1"/>
  <c r="W374" i="1"/>
  <c r="V374" i="1"/>
  <c r="Y374" i="1"/>
  <c r="S375" i="1"/>
  <c r="X374" i="1"/>
  <c r="U374" i="1"/>
  <c r="T374" i="1"/>
  <c r="K377" i="1" l="1"/>
  <c r="P376" i="1"/>
  <c r="L376" i="1"/>
  <c r="O376" i="1"/>
  <c r="N376" i="1"/>
  <c r="M376" i="1"/>
  <c r="Q376" i="1"/>
  <c r="C376" i="1"/>
  <c r="H375" i="1"/>
  <c r="D375" i="1"/>
  <c r="G375" i="1"/>
  <c r="I375" i="1"/>
  <c r="F375" i="1"/>
  <c r="E375" i="1"/>
  <c r="O209" i="1"/>
  <c r="M210" i="1" s="1"/>
  <c r="V375" i="1"/>
  <c r="Y375" i="1"/>
  <c r="U375" i="1"/>
  <c r="T375" i="1"/>
  <c r="S376" i="1"/>
  <c r="X375" i="1"/>
  <c r="W375" i="1"/>
  <c r="N210" i="1" l="1"/>
  <c r="G376" i="1"/>
  <c r="F376" i="1"/>
  <c r="E376" i="1"/>
  <c r="D376" i="1"/>
  <c r="I376" i="1"/>
  <c r="H376" i="1"/>
  <c r="C377" i="1"/>
  <c r="Q209" i="1"/>
  <c r="Y376" i="1"/>
  <c r="U376" i="1"/>
  <c r="S377" i="1"/>
  <c r="X376" i="1"/>
  <c r="T376" i="1"/>
  <c r="W376" i="1"/>
  <c r="V376" i="1"/>
  <c r="O377" i="1"/>
  <c r="N377" i="1"/>
  <c r="Q377" i="1"/>
  <c r="K378" i="1"/>
  <c r="P377" i="1"/>
  <c r="M377" i="1"/>
  <c r="L377" i="1"/>
  <c r="N378" i="1" l="1"/>
  <c r="Q378" i="1"/>
  <c r="M378" i="1"/>
  <c r="L378" i="1"/>
  <c r="K379" i="1"/>
  <c r="P378" i="1"/>
  <c r="O378" i="1"/>
  <c r="S378" i="1"/>
  <c r="X377" i="1"/>
  <c r="T377" i="1"/>
  <c r="W377" i="1"/>
  <c r="Y377" i="1"/>
  <c r="V377" i="1"/>
  <c r="U377" i="1"/>
  <c r="F377" i="1"/>
  <c r="I377" i="1"/>
  <c r="E377" i="1"/>
  <c r="C378" i="1"/>
  <c r="H377" i="1"/>
  <c r="G377" i="1"/>
  <c r="D377" i="1"/>
  <c r="O210" i="1"/>
  <c r="M211" i="1" s="1"/>
  <c r="W378" i="1" l="1"/>
  <c r="V378" i="1"/>
  <c r="U378" i="1"/>
  <c r="T378" i="1"/>
  <c r="Y378" i="1"/>
  <c r="S379" i="1"/>
  <c r="X378" i="1"/>
  <c r="Q210" i="1"/>
  <c r="I378" i="1"/>
  <c r="E378" i="1"/>
  <c r="C379" i="1"/>
  <c r="H378" i="1"/>
  <c r="D378" i="1"/>
  <c r="G378" i="1"/>
  <c r="F378" i="1"/>
  <c r="N211" i="1"/>
  <c r="Q379" i="1"/>
  <c r="M379" i="1"/>
  <c r="K380" i="1"/>
  <c r="P379" i="1"/>
  <c r="L379" i="1"/>
  <c r="O379" i="1"/>
  <c r="N379" i="1"/>
  <c r="K381" i="1" l="1"/>
  <c r="P380" i="1"/>
  <c r="L380" i="1"/>
  <c r="O380" i="1"/>
  <c r="Q380" i="1"/>
  <c r="N380" i="1"/>
  <c r="M380" i="1"/>
  <c r="C380" i="1"/>
  <c r="H379" i="1"/>
  <c r="D379" i="1"/>
  <c r="G379" i="1"/>
  <c r="F379" i="1"/>
  <c r="E379" i="1"/>
  <c r="I379" i="1"/>
  <c r="V379" i="1"/>
  <c r="Y379" i="1"/>
  <c r="U379" i="1"/>
  <c r="S380" i="1"/>
  <c r="X379" i="1"/>
  <c r="W379" i="1"/>
  <c r="T379" i="1"/>
  <c r="O211" i="1"/>
  <c r="M212" i="1" s="1"/>
  <c r="G380" i="1" l="1"/>
  <c r="F380" i="1"/>
  <c r="I380" i="1"/>
  <c r="C381" i="1"/>
  <c r="H380" i="1"/>
  <c r="E380" i="1"/>
  <c r="D380" i="1"/>
  <c r="Q211" i="1"/>
  <c r="Y380" i="1"/>
  <c r="U380" i="1"/>
  <c r="S381" i="1"/>
  <c r="X380" i="1"/>
  <c r="T380" i="1"/>
  <c r="W380" i="1"/>
  <c r="V380" i="1"/>
  <c r="N212" i="1"/>
  <c r="O381" i="1"/>
  <c r="N381" i="1"/>
  <c r="M381" i="1"/>
  <c r="L381" i="1"/>
  <c r="K382" i="1"/>
  <c r="Q381" i="1"/>
  <c r="P381" i="1"/>
  <c r="O212" i="1" l="1"/>
  <c r="M213" i="1" s="1"/>
  <c r="F381" i="1"/>
  <c r="I381" i="1"/>
  <c r="E381" i="1"/>
  <c r="D381" i="1"/>
  <c r="C382" i="1"/>
  <c r="H381" i="1"/>
  <c r="G381" i="1"/>
  <c r="N382" i="1"/>
  <c r="Q382" i="1"/>
  <c r="M382" i="1"/>
  <c r="K383" i="1"/>
  <c r="P382" i="1"/>
  <c r="O382" i="1"/>
  <c r="L382" i="1"/>
  <c r="S382" i="1"/>
  <c r="X381" i="1"/>
  <c r="T381" i="1"/>
  <c r="W381" i="1"/>
  <c r="V381" i="1"/>
  <c r="U381" i="1"/>
  <c r="Y381" i="1"/>
  <c r="Q212" i="1" l="1"/>
  <c r="I382" i="1"/>
  <c r="E382" i="1"/>
  <c r="C383" i="1"/>
  <c r="H382" i="1"/>
  <c r="D382" i="1"/>
  <c r="G382" i="1"/>
  <c r="F382" i="1"/>
  <c r="N213" i="1"/>
  <c r="W382" i="1"/>
  <c r="V382" i="1"/>
  <c r="Y382" i="1"/>
  <c r="S383" i="1"/>
  <c r="X382" i="1"/>
  <c r="U382" i="1"/>
  <c r="T382" i="1"/>
  <c r="Q383" i="1"/>
  <c r="M383" i="1"/>
  <c r="K384" i="1"/>
  <c r="P383" i="1"/>
  <c r="L383" i="1"/>
  <c r="O383" i="1"/>
  <c r="N383" i="1"/>
  <c r="K385" i="1" l="1"/>
  <c r="P384" i="1"/>
  <c r="L384" i="1"/>
  <c r="O384" i="1"/>
  <c r="N384" i="1"/>
  <c r="M384" i="1"/>
  <c r="Q384" i="1"/>
  <c r="C384" i="1"/>
  <c r="H383" i="1"/>
  <c r="D383" i="1"/>
  <c r="G383" i="1"/>
  <c r="I383" i="1"/>
  <c r="F383" i="1"/>
  <c r="E383" i="1"/>
  <c r="O213" i="1"/>
  <c r="M214" i="1" s="1"/>
  <c r="V383" i="1"/>
  <c r="Y383" i="1"/>
  <c r="U383" i="1"/>
  <c r="T383" i="1"/>
  <c r="X383" i="1"/>
  <c r="W383" i="1"/>
  <c r="S384" i="1"/>
  <c r="N214" i="1" l="1"/>
  <c r="G384" i="1"/>
  <c r="F384" i="1"/>
  <c r="E384" i="1"/>
  <c r="D384" i="1"/>
  <c r="I384" i="1"/>
  <c r="C385" i="1"/>
  <c r="H384" i="1"/>
  <c r="Y384" i="1"/>
  <c r="U384" i="1"/>
  <c r="S385" i="1"/>
  <c r="X384" i="1"/>
  <c r="T384" i="1"/>
  <c r="W384" i="1"/>
  <c r="V384" i="1"/>
  <c r="Q213" i="1"/>
  <c r="O385" i="1"/>
  <c r="N385" i="1"/>
  <c r="Q385" i="1"/>
  <c r="K386" i="1"/>
  <c r="P385" i="1"/>
  <c r="M385" i="1"/>
  <c r="L385" i="1"/>
  <c r="F385" i="1" l="1"/>
  <c r="I385" i="1"/>
  <c r="E385" i="1"/>
  <c r="C386" i="1"/>
  <c r="H385" i="1"/>
  <c r="G385" i="1"/>
  <c r="D385" i="1"/>
  <c r="S386" i="1"/>
  <c r="X385" i="1"/>
  <c r="T385" i="1"/>
  <c r="W385" i="1"/>
  <c r="Y385" i="1"/>
  <c r="V385" i="1"/>
  <c r="U385" i="1"/>
  <c r="N386" i="1"/>
  <c r="Q386" i="1"/>
  <c r="M386" i="1"/>
  <c r="L386" i="1"/>
  <c r="P386" i="1"/>
  <c r="P388" i="1" s="1"/>
  <c r="M22" i="1" s="1"/>
  <c r="O386" i="1"/>
  <c r="O214" i="1"/>
  <c r="M215" i="1" s="1"/>
  <c r="W386" i="1" l="1"/>
  <c r="W388" i="1" s="1"/>
  <c r="U23" i="1" s="1"/>
  <c r="U17" i="1" s="1"/>
  <c r="V386" i="1"/>
  <c r="V388" i="1" s="1"/>
  <c r="U21" i="1" s="1"/>
  <c r="U386" i="1"/>
  <c r="T386" i="1"/>
  <c r="Y386" i="1"/>
  <c r="Y388" i="1" s="1"/>
  <c r="X386" i="1"/>
  <c r="X388" i="1" s="1"/>
  <c r="U22" i="1" s="1"/>
  <c r="I386" i="1"/>
  <c r="I388" i="1" s="1"/>
  <c r="E386" i="1"/>
  <c r="H386" i="1"/>
  <c r="H388" i="1" s="1"/>
  <c r="E22" i="1" s="1"/>
  <c r="D386" i="1"/>
  <c r="G386" i="1"/>
  <c r="G388" i="1" s="1"/>
  <c r="E23" i="1" s="1"/>
  <c r="E17" i="1" s="1"/>
  <c r="F386" i="1"/>
  <c r="F388" i="1" s="1"/>
  <c r="E21" i="1" s="1"/>
  <c r="Q214" i="1"/>
  <c r="N215" i="1"/>
  <c r="U20" i="1" l="1"/>
  <c r="O215" i="1"/>
  <c r="Q215" i="1" s="1"/>
  <c r="M216" i="1" l="1"/>
  <c r="N216" i="1" l="1"/>
  <c r="O216" i="1" l="1"/>
  <c r="Q216" i="1" s="1"/>
  <c r="M217" i="1" l="1"/>
  <c r="N217" i="1" l="1"/>
  <c r="O217" i="1" l="1"/>
  <c r="M218" i="1" l="1"/>
  <c r="Q217" i="1"/>
  <c r="N218" i="1" l="1"/>
  <c r="O218" i="1" l="1"/>
  <c r="M219" i="1" s="1"/>
  <c r="N219" i="1" l="1"/>
  <c r="Q218" i="1"/>
  <c r="O219" i="1" l="1"/>
  <c r="M220" i="1" s="1"/>
  <c r="Q219" i="1" l="1"/>
  <c r="N220" i="1"/>
  <c r="O220" i="1" l="1"/>
  <c r="M221" i="1" s="1"/>
  <c r="N221" i="1" l="1"/>
  <c r="Q220" i="1"/>
  <c r="O221" i="1" l="1"/>
  <c r="M222" i="1" s="1"/>
  <c r="Q221" i="1" l="1"/>
  <c r="N222" i="1"/>
  <c r="O222" i="1" l="1"/>
  <c r="M223" i="1" s="1"/>
  <c r="Q222" i="1" l="1"/>
  <c r="N223" i="1"/>
  <c r="O223" i="1" l="1"/>
  <c r="M224" i="1" s="1"/>
  <c r="Q223" i="1" l="1"/>
  <c r="N224" i="1"/>
  <c r="O224" i="1" l="1"/>
  <c r="M225" i="1" s="1"/>
  <c r="N225" i="1" l="1"/>
  <c r="Q224" i="1"/>
  <c r="O225" i="1" l="1"/>
  <c r="M226" i="1" s="1"/>
  <c r="N226" i="1" l="1"/>
  <c r="Q225" i="1"/>
  <c r="O226" i="1" l="1"/>
  <c r="M227" i="1" s="1"/>
  <c r="N227" i="1" l="1"/>
  <c r="Q226" i="1"/>
  <c r="O227" i="1" l="1"/>
  <c r="M228" i="1" s="1"/>
  <c r="N228" i="1" l="1"/>
  <c r="Q227" i="1"/>
  <c r="O228" i="1" l="1"/>
  <c r="M229" i="1" s="1"/>
  <c r="Q228" i="1" l="1"/>
  <c r="N229" i="1"/>
  <c r="O229" i="1" l="1"/>
  <c r="M230" i="1" s="1"/>
  <c r="Q229" i="1" l="1"/>
  <c r="N230" i="1"/>
  <c r="O230" i="1" l="1"/>
  <c r="M231" i="1" s="1"/>
  <c r="Q230" i="1" l="1"/>
  <c r="N231" i="1"/>
  <c r="O231" i="1" l="1"/>
  <c r="M232" i="1" s="1"/>
  <c r="Q231" i="1" l="1"/>
  <c r="N232" i="1"/>
  <c r="O232" i="1" l="1"/>
  <c r="M233" i="1" s="1"/>
  <c r="Q232" i="1" l="1"/>
  <c r="N233" i="1"/>
  <c r="O233" i="1" l="1"/>
  <c r="M234" i="1" s="1"/>
  <c r="N234" i="1" l="1"/>
  <c r="Q233" i="1"/>
  <c r="O234" i="1" l="1"/>
  <c r="M235" i="1" s="1"/>
  <c r="N235" i="1" l="1"/>
  <c r="Q234" i="1"/>
  <c r="O235" i="1" l="1"/>
  <c r="M236" i="1" s="1"/>
  <c r="Q235" i="1" l="1"/>
  <c r="N236" i="1"/>
  <c r="O236" i="1" l="1"/>
  <c r="M237" i="1" s="1"/>
  <c r="Q236" i="1" l="1"/>
  <c r="N237" i="1"/>
  <c r="O237" i="1" l="1"/>
  <c r="M238" i="1" s="1"/>
  <c r="Q237" i="1" l="1"/>
  <c r="N238" i="1"/>
  <c r="O238" i="1" l="1"/>
  <c r="M239" i="1" s="1"/>
  <c r="Q238" i="1" l="1"/>
  <c r="N239" i="1"/>
  <c r="O239" i="1" l="1"/>
  <c r="M240" i="1" s="1"/>
  <c r="N240" i="1" l="1"/>
  <c r="Q239" i="1"/>
  <c r="O240" i="1" l="1"/>
  <c r="M241" i="1" s="1"/>
  <c r="Q240" i="1" l="1"/>
  <c r="N241" i="1"/>
  <c r="O241" i="1" l="1"/>
  <c r="M242" i="1" s="1"/>
  <c r="O242" i="1" l="1"/>
  <c r="O388" i="1" s="1"/>
  <c r="M23" i="1" s="1"/>
  <c r="M17" i="1" s="1"/>
  <c r="N242" i="1"/>
  <c r="Q241" i="1"/>
  <c r="Q242" i="1" l="1"/>
  <c r="Q388" i="1" s="1"/>
  <c r="N388" i="1"/>
  <c r="M21" i="1" s="1"/>
  <c r="M20" i="1" s="1"/>
</calcChain>
</file>

<file path=xl/comments1.xml><?xml version="1.0" encoding="utf-8"?>
<comments xmlns="http://schemas.openxmlformats.org/spreadsheetml/2006/main">
  <authors>
    <author>Jerome</author>
  </authors>
  <commentList>
    <comment ref="E18" authorId="0" shapeId="0">
      <text>
        <r>
          <rPr>
            <b/>
            <sz val="9"/>
            <color indexed="81"/>
            <rFont val="Tahoma"/>
            <family val="2"/>
          </rPr>
          <t xml:space="preserve">revoir le calcul ?
</t>
        </r>
      </text>
    </comment>
    <comment ref="M18" authorId="0" shapeId="0">
      <text>
        <r>
          <rPr>
            <b/>
            <sz val="9"/>
            <color indexed="81"/>
            <rFont val="Tahoma"/>
            <family val="2"/>
          </rPr>
          <t xml:space="preserve">revoir le calcul ?
</t>
        </r>
      </text>
    </comment>
    <comment ref="U18" authorId="0" shapeId="0">
      <text>
        <r>
          <rPr>
            <b/>
            <sz val="9"/>
            <color indexed="81"/>
            <rFont val="Tahoma"/>
            <family val="2"/>
          </rPr>
          <t xml:space="preserve">revoir le calcul ?
</t>
        </r>
      </text>
    </comment>
  </commentList>
</comments>
</file>

<file path=xl/sharedStrings.xml><?xml version="1.0" encoding="utf-8"?>
<sst xmlns="http://schemas.openxmlformats.org/spreadsheetml/2006/main" count="110" uniqueCount="44">
  <si>
    <t>Choisi</t>
  </si>
  <si>
    <t>Choix</t>
  </si>
  <si>
    <t>Retenu</t>
  </si>
  <si>
    <t>Mode de calcul :</t>
  </si>
  <si>
    <t>P</t>
  </si>
  <si>
    <t>A ou P</t>
  </si>
  <si>
    <t>Nb décimales:</t>
  </si>
  <si>
    <t>0, 1, 2…</t>
  </si>
  <si>
    <t>Montant prêt :</t>
  </si>
  <si>
    <t>Taux annuel :</t>
  </si>
  <si>
    <t>Durée (ans) :</t>
  </si>
  <si>
    <t>dont différé (ans) :</t>
  </si>
  <si>
    <t>échéances/an</t>
  </si>
  <si>
    <t>Date déblocage :</t>
  </si>
  <si>
    <t>total échéances :</t>
  </si>
  <si>
    <t>- dont différé :</t>
  </si>
  <si>
    <t>- dont amort :</t>
  </si>
  <si>
    <t>Durée (mois) :</t>
  </si>
  <si>
    <t>Taux périodique :</t>
  </si>
  <si>
    <t>Calcul amort :</t>
  </si>
  <si>
    <t>Coût assurance :</t>
  </si>
  <si>
    <t>Coût total crédit :</t>
  </si>
  <si>
    <t>- dont intérêts :</t>
  </si>
  <si>
    <t>- dont assurance :</t>
  </si>
  <si>
    <t>Capital remboursé :</t>
  </si>
  <si>
    <t>N°</t>
  </si>
  <si>
    <t>Date</t>
  </si>
  <si>
    <t>CRD</t>
  </si>
  <si>
    <t>Int</t>
  </si>
  <si>
    <t>Principal</t>
  </si>
  <si>
    <t>Ass</t>
  </si>
  <si>
    <t>Mens</t>
  </si>
  <si>
    <t>Totaux</t>
  </si>
  <si>
    <t>CREDIT 1</t>
  </si>
  <si>
    <t>CREDIT 2</t>
  </si>
  <si>
    <t>CREDIT 3</t>
  </si>
  <si>
    <t>Cumul intérêts des 3 crédits année par année</t>
  </si>
  <si>
    <t>jusque fin tous les crédits</t>
  </si>
  <si>
    <t>cumul intérêt d'emprunt crédit 1 année par année</t>
  </si>
  <si>
    <t>cumul intérêt d'emprunt crédit 2 année par année</t>
  </si>
  <si>
    <t>cumul intérêt d'emprunt crédit 3 année par année</t>
  </si>
  <si>
    <t>Le Calcul est bon si on modifie un ou plusieurs crédits</t>
  </si>
  <si>
    <t>Possibilité de reproduire pour remboursement du capital</t>
  </si>
  <si>
    <t>Création d'une ligne de cumul automatique entre chaque année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</si>
</sst>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%"/>
  </numFmts>
  <fonts count="8" x14ac:knownFonts="1"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9"/>
      <color indexed="81"/>
      <name val="Tahoma"/>
      <family val="2"/>
    </font>
    <font>
      <sz val="8"/>
      <color rgb="FFFF0000"/>
      <name val="Arial"/>
      <family val="2"/>
    </font>
    <font>
      <b/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37">
    <xf numFmtId="0" fontId="0" fillId="0" borderId="0" xfId="0"/>
    <xf numFmtId="0" fontId="3" fillId="0" borderId="0" xfId="2" applyFont="1" applyFill="1" applyBorder="1" applyProtection="1">
      <protection hidden="1"/>
    </xf>
    <xf numFmtId="0" fontId="3" fillId="0" borderId="0" xfId="2" applyFont="1" applyFill="1" applyBorder="1" applyProtection="1">
      <protection hidden="1"/>
    </xf>
    <xf numFmtId="0" fontId="3" fillId="0" borderId="0" xfId="2" applyFont="1" applyFill="1" applyBorder="1" applyAlignment="1" applyProtection="1">
      <alignment horizontal="center"/>
      <protection locked="0"/>
    </xf>
    <xf numFmtId="0" fontId="3" fillId="0" borderId="0" xfId="2" applyFont="1" applyFill="1" applyBorder="1" applyAlignment="1" applyProtection="1">
      <alignment horizontal="left"/>
      <protection hidden="1"/>
    </xf>
    <xf numFmtId="0" fontId="3" fillId="0" borderId="0" xfId="2" applyFont="1" applyFill="1" applyBorder="1" applyAlignment="1" applyProtection="1">
      <alignment horizontal="left"/>
      <protection hidden="1"/>
    </xf>
    <xf numFmtId="0" fontId="4" fillId="0" borderId="0" xfId="2" applyFont="1" applyFill="1" applyBorder="1" applyAlignment="1" applyProtection="1">
      <protection hidden="1"/>
    </xf>
    <xf numFmtId="0" fontId="3" fillId="0" borderId="0" xfId="2" applyFont="1" applyFill="1" applyBorder="1" applyAlignment="1" applyProtection="1">
      <protection hidden="1"/>
    </xf>
    <xf numFmtId="3" fontId="3" fillId="0" borderId="0" xfId="2" applyNumberFormat="1" applyFont="1" applyFill="1" applyBorder="1" applyProtection="1">
      <protection locked="0"/>
    </xf>
    <xf numFmtId="10" fontId="3" fillId="0" borderId="0" xfId="2" applyNumberFormat="1" applyFont="1" applyFill="1" applyBorder="1" applyProtection="1">
      <protection locked="0"/>
    </xf>
    <xf numFmtId="0" fontId="3" fillId="0" borderId="0" xfId="2" applyFont="1" applyFill="1" applyBorder="1" applyProtection="1">
      <protection locked="0"/>
    </xf>
    <xf numFmtId="14" fontId="3" fillId="0" borderId="0" xfId="2" applyNumberFormat="1" applyFont="1" applyFill="1" applyBorder="1" applyAlignment="1" applyProtection="1">
      <alignment horizontal="left"/>
      <protection locked="0"/>
    </xf>
    <xf numFmtId="164" fontId="3" fillId="0" borderId="0" xfId="2" applyNumberFormat="1" applyFont="1" applyFill="1" applyBorder="1" applyAlignment="1" applyProtection="1">
      <alignment horizontal="center"/>
      <protection hidden="1"/>
    </xf>
    <xf numFmtId="0" fontId="3" fillId="0" borderId="0" xfId="2" quotePrefix="1" applyFont="1" applyFill="1" applyBorder="1" applyAlignment="1" applyProtection="1">
      <protection hidden="1"/>
    </xf>
    <xf numFmtId="10" fontId="3" fillId="0" borderId="0" xfId="2" applyNumberFormat="1" applyFont="1" applyFill="1" applyBorder="1" applyProtection="1">
      <protection hidden="1"/>
    </xf>
    <xf numFmtId="4" fontId="3" fillId="0" borderId="0" xfId="2" applyNumberFormat="1" applyFont="1" applyFill="1" applyBorder="1" applyProtection="1">
      <protection hidden="1"/>
    </xf>
    <xf numFmtId="3" fontId="3" fillId="0" borderId="0" xfId="2" applyNumberFormat="1" applyFont="1" applyFill="1" applyBorder="1" applyProtection="1">
      <protection hidden="1"/>
    </xf>
    <xf numFmtId="0" fontId="3" fillId="0" borderId="0" xfId="2" applyFont="1" applyFill="1" applyBorder="1" applyAlignment="1" applyProtection="1">
      <alignment horizontal="center"/>
      <protection hidden="1"/>
    </xf>
    <xf numFmtId="0" fontId="3" fillId="0" borderId="0" xfId="2" applyFont="1" applyFill="1" applyBorder="1" applyAlignment="1" applyProtection="1">
      <alignment horizontal="right"/>
      <protection hidden="1"/>
    </xf>
    <xf numFmtId="14" fontId="3" fillId="0" borderId="0" xfId="2" applyNumberFormat="1" applyFont="1" applyFill="1" applyBorder="1" applyProtection="1">
      <protection hidden="1"/>
    </xf>
    <xf numFmtId="0" fontId="3" fillId="0" borderId="0" xfId="2" applyFont="1" applyFill="1" applyBorder="1" applyAlignment="1" applyProtection="1">
      <alignment horizontal="center"/>
      <protection hidden="1"/>
    </xf>
    <xf numFmtId="0" fontId="3" fillId="0" borderId="0" xfId="2" applyFont="1" applyFill="1" applyBorder="1" applyAlignment="1" applyProtection="1">
      <protection hidden="1"/>
    </xf>
    <xf numFmtId="0" fontId="3" fillId="2" borderId="0" xfId="2" applyFont="1" applyFill="1" applyBorder="1" applyProtection="1">
      <protection hidden="1"/>
    </xf>
    <xf numFmtId="0" fontId="4" fillId="2" borderId="0" xfId="2" applyFont="1" applyFill="1" applyBorder="1" applyAlignment="1" applyProtection="1">
      <protection hidden="1"/>
    </xf>
    <xf numFmtId="0" fontId="3" fillId="2" borderId="0" xfId="2" applyFont="1" applyFill="1" applyBorder="1" applyAlignment="1" applyProtection="1">
      <protection hidden="1"/>
    </xf>
    <xf numFmtId="3" fontId="3" fillId="2" borderId="0" xfId="2" applyNumberFormat="1" applyFont="1" applyFill="1" applyBorder="1" applyProtection="1">
      <protection hidden="1"/>
    </xf>
    <xf numFmtId="0" fontId="3" fillId="2" borderId="0" xfId="2" applyFont="1" applyFill="1" applyBorder="1" applyAlignment="1" applyProtection="1">
      <alignment horizontal="center"/>
      <protection hidden="1"/>
    </xf>
    <xf numFmtId="0" fontId="6" fillId="0" borderId="1" xfId="2" applyFont="1" applyFill="1" applyBorder="1" applyAlignment="1" applyProtection="1">
      <alignment horizontal="center"/>
      <protection hidden="1"/>
    </xf>
    <xf numFmtId="0" fontId="6" fillId="0" borderId="3" xfId="2" applyFont="1" applyFill="1" applyBorder="1" applyAlignment="1" applyProtection="1">
      <alignment horizontal="center"/>
      <protection hidden="1"/>
    </xf>
    <xf numFmtId="0" fontId="3" fillId="0" borderId="4" xfId="2" applyFont="1" applyFill="1" applyBorder="1" applyAlignment="1" applyProtection="1">
      <alignment horizontal="left"/>
      <protection hidden="1"/>
    </xf>
    <xf numFmtId="0" fontId="3" fillId="0" borderId="4" xfId="2" applyFont="1" applyFill="1" applyBorder="1" applyProtection="1">
      <protection hidden="1"/>
    </xf>
    <xf numFmtId="0" fontId="3" fillId="0" borderId="5" xfId="2" applyFont="1" applyFill="1" applyBorder="1" applyAlignment="1" applyProtection="1">
      <alignment horizontal="left"/>
      <protection hidden="1"/>
    </xf>
    <xf numFmtId="0" fontId="3" fillId="0" borderId="5" xfId="2" applyFont="1" applyFill="1" applyBorder="1" applyProtection="1">
      <protection hidden="1"/>
    </xf>
    <xf numFmtId="0" fontId="3" fillId="0" borderId="1" xfId="2" applyFont="1" applyFill="1" applyBorder="1" applyAlignment="1" applyProtection="1">
      <protection hidden="1"/>
    </xf>
    <xf numFmtId="0" fontId="3" fillId="0" borderId="2" xfId="2" applyFont="1" applyFill="1" applyBorder="1" applyAlignment="1" applyProtection="1">
      <protection hidden="1"/>
    </xf>
    <xf numFmtId="0" fontId="3" fillId="0" borderId="3" xfId="2" applyFont="1" applyFill="1" applyBorder="1" applyAlignment="1" applyProtection="1">
      <protection hidden="1"/>
    </xf>
    <xf numFmtId="0" fontId="7" fillId="0" borderId="0" xfId="2" applyFont="1" applyFill="1" applyBorder="1" applyAlignment="1" applyProtection="1">
      <alignment horizontal="left"/>
      <protection hidden="1"/>
    </xf>
  </cellXfs>
  <cellStyles count="3">
    <cellStyle name="Lien hypertexte 3" xfId="1"/>
    <cellStyle name="Normal" xfId="0" builtinId="0"/>
    <cellStyle name="Normal 2" xfId="2"/>
  </cellStyles>
  <dxfs count="3"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K-IRPP%202016%20DEFINITIF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MINE%20D%20OR%20!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RECUP%20MERLIN/Drive_G/CGP/DOSSIER%20PROSPECTS/GOULAS/DONNES%20PATRIMOINE%20Famille%20GOULAS%2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RECUP%20MERLIN/Drive_G/CGP/DOSSIER%20PROSPECTS/DE%20CLOCK/DE%20CLOCK%20DONNEES%20PATRIMOIN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OK-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R 2013"/>
      <sheetName val="RCM fixes 2012"/>
      <sheetName val="RCM fixes 2013"/>
      <sheetName val="RCM variables 2012"/>
      <sheetName val="RCM variables 2013"/>
      <sheetName val="CEHR 2013"/>
      <sheetName val="PVVM 2013"/>
      <sheetName val="150-0 D bis"/>
      <sheetName val="PNF 2013 a posteriori"/>
      <sheetName val="PNF 2013 disponible"/>
      <sheetName val="In fine VS Amort"/>
      <sheetName val="TRI vs Enrichissement"/>
      <sheetName val="Prêt substitutif"/>
      <sheetName val="PV immo avec 25%"/>
      <sheetName val="PV immo sans 25%"/>
      <sheetName val="PV immo TAB"/>
      <sheetName val="Impact ISF DMTG PV"/>
      <sheetName val="DMTG SUCC° 2013"/>
      <sheetName val="DMTG DON° 2013"/>
      <sheetName val="DMTG Rappel Fiscal"/>
      <sheetName val="RM Bacquet - CBD"/>
      <sheetName val="AssVie 990I"/>
      <sheetName val="Obligations CTO Ass-Vie"/>
      <sheetName val="Compar Revenu Ass-Vie Immo"/>
      <sheetName val="ISF 2013"/>
      <sheetName val="Evaluation US-NP"/>
      <sheetName val="Duflot VS Ancien"/>
      <sheetName val="Duflot VS Scellier"/>
      <sheetName val="Duflot VS Scellier (OM)"/>
      <sheetName val="PERISSOL"/>
      <sheetName val="BESSON"/>
      <sheetName val="ROBIEN"/>
      <sheetName val="ROBIEN RECENTRE"/>
      <sheetName val="Investissement NP"/>
      <sheetName val="Location meublée"/>
      <sheetName val="PER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12">
          <cell r="G12">
            <v>581.93200000000002</v>
          </cell>
        </row>
      </sheetData>
      <sheetData sheetId="28">
        <row r="10">
          <cell r="O10">
            <v>603.06000000000006</v>
          </cell>
        </row>
        <row r="11">
          <cell r="G11">
            <v>581.93200000000002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RIP Célib"/>
      <sheetName val="RIP Couple"/>
      <sheetName val="ETAT CIVIL"/>
      <sheetName val="2042"/>
      <sheetName val="Fiscalité réelle"/>
      <sheetName val="Fiscalité RI brut"/>
      <sheetName val="PROJECTION"/>
      <sheetName val="RP-RS"/>
      <sheetName val="TAM RP-RS"/>
      <sheetName val="FONCIER"/>
      <sheetName val="TAM LOC NUE"/>
      <sheetName val="2044"/>
      <sheetName val="2044S1"/>
      <sheetName val="2044S2"/>
      <sheetName val="2044S3"/>
      <sheetName val="LM"/>
      <sheetName val="TAM LM"/>
      <sheetName val="Crédits Immo"/>
      <sheetName val="EPARGNE"/>
      <sheetName val="CHARGES"/>
      <sheetName val="ISF"/>
      <sheetName val="BILAN"/>
      <sheetName val="BILAN CLIENT"/>
      <sheetName val="Succession"/>
      <sheetName val="SIM2044S"/>
      <sheetName val="Evol Pat Loc"/>
      <sheetName val="Evol Pat LM"/>
      <sheetName val="ANNEXE5"/>
      <sheetName val="ANNEXE6"/>
      <sheetName val="Annexe 7"/>
      <sheetName val="Annexe 8"/>
      <sheetName val="Annexe 9"/>
      <sheetName val="Annexe 10"/>
      <sheetName val="ANNEXE 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>
        <row r="5">
          <cell r="D5" t="str">
            <v>oui</v>
          </cell>
        </row>
        <row r="6">
          <cell r="D6" t="str">
            <v>non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AT CIVIL"/>
      <sheetName val="2042 (2)"/>
      <sheetName val="2042"/>
      <sheetName val="2044"/>
      <sheetName val="2044S1"/>
      <sheetName val="2044S2"/>
      <sheetName val="2044S3"/>
      <sheetName val="EPARGNE"/>
      <sheetName val="RP-RS"/>
      <sheetName val="TAM"/>
      <sheetName val="FONCIER"/>
      <sheetName val="TAM F"/>
      <sheetName val="LM"/>
      <sheetName val="ISF"/>
      <sheetName val="CHARGES"/>
      <sheetName val="BILAN"/>
      <sheetName val="PDF RI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F388"/>
  <sheetViews>
    <sheetView tabSelected="1" workbookViewId="0">
      <selection activeCell="AB31" sqref="AB31"/>
    </sheetView>
  </sheetViews>
  <sheetFormatPr baseColWidth="10" defaultColWidth="14.7109375" defaultRowHeight="10.199999999999999" x14ac:dyDescent="0.2"/>
  <cols>
    <col min="1" max="1" width="6.7109375" style="1" bestFit="1" customWidth="1"/>
    <col min="2" max="2" width="2" style="22" customWidth="1"/>
    <col min="3" max="3" width="4" style="17" bestFit="1" customWidth="1"/>
    <col min="4" max="4" width="10.140625" style="1" bestFit="1" customWidth="1"/>
    <col min="5" max="5" width="8" style="1" customWidth="1"/>
    <col min="6" max="7" width="8.140625" style="1" bestFit="1" customWidth="1"/>
    <col min="8" max="8" width="6.28515625" style="1" customWidth="1"/>
    <col min="9" max="9" width="8.140625" style="1" bestFit="1" customWidth="1"/>
    <col min="10" max="10" width="1.85546875" style="22" customWidth="1"/>
    <col min="11" max="11" width="4" style="1" customWidth="1"/>
    <col min="12" max="12" width="10.140625" style="1" customWidth="1"/>
    <col min="13" max="13" width="8.5703125" style="1" customWidth="1"/>
    <col min="14" max="14" width="8.140625" style="1" customWidth="1"/>
    <col min="15" max="15" width="9.7109375" style="1" customWidth="1"/>
    <col min="16" max="16" width="5.5703125" style="1" customWidth="1"/>
    <col min="17" max="17" width="9.7109375" style="1" bestFit="1" customWidth="1"/>
    <col min="18" max="18" width="1.85546875" style="22" customWidth="1"/>
    <col min="19" max="19" width="4" style="1" bestFit="1" customWidth="1"/>
    <col min="20" max="20" width="12.5703125" style="1" customWidth="1"/>
    <col min="21" max="23" width="8.140625" style="1" bestFit="1" customWidth="1"/>
    <col min="24" max="24" width="6.28515625" style="1" customWidth="1"/>
    <col min="25" max="25" width="8.140625" style="1" bestFit="1" customWidth="1"/>
    <col min="26" max="26" width="1.85546875" style="22" customWidth="1"/>
    <col min="27" max="16384" width="14.7109375" style="1"/>
  </cols>
  <sheetData>
    <row r="1" spans="3:31" ht="10.8" thickBot="1" x14ac:dyDescent="0.25">
      <c r="C1" s="26"/>
      <c r="D1" s="22"/>
      <c r="E1" s="22"/>
      <c r="F1" s="22"/>
      <c r="G1" s="22"/>
      <c r="H1" s="22"/>
      <c r="I1" s="22"/>
      <c r="K1" s="22"/>
      <c r="L1" s="22"/>
      <c r="M1" s="22"/>
      <c r="N1" s="22"/>
      <c r="O1" s="22"/>
      <c r="P1" s="22"/>
      <c r="Q1" s="22"/>
      <c r="S1" s="22"/>
      <c r="T1" s="22"/>
      <c r="U1" s="22"/>
      <c r="V1" s="22"/>
      <c r="W1" s="22"/>
      <c r="X1" s="22"/>
      <c r="Y1" s="22"/>
    </row>
    <row r="2" spans="3:31" ht="10.8" thickBot="1" x14ac:dyDescent="0.25">
      <c r="C2" s="27" t="s">
        <v>33</v>
      </c>
      <c r="D2" s="28"/>
      <c r="E2" s="1" t="s">
        <v>0</v>
      </c>
      <c r="F2" s="1" t="s">
        <v>1</v>
      </c>
      <c r="G2" s="1" t="s">
        <v>2</v>
      </c>
      <c r="K2" s="27" t="s">
        <v>34</v>
      </c>
      <c r="L2" s="28"/>
      <c r="M2" s="1" t="s">
        <v>0</v>
      </c>
      <c r="N2" s="1" t="s">
        <v>1</v>
      </c>
      <c r="O2" s="1" t="s">
        <v>2</v>
      </c>
      <c r="S2" s="27" t="s">
        <v>35</v>
      </c>
      <c r="T2" s="28"/>
      <c r="U2" s="1" t="s">
        <v>0</v>
      </c>
      <c r="V2" s="1" t="s">
        <v>1</v>
      </c>
      <c r="W2" s="1" t="s">
        <v>2</v>
      </c>
    </row>
    <row r="3" spans="3:31" x14ac:dyDescent="0.2">
      <c r="C3" s="2" t="s">
        <v>3</v>
      </c>
      <c r="D3" s="2"/>
      <c r="E3" s="3" t="s">
        <v>4</v>
      </c>
      <c r="F3" s="1" t="s">
        <v>5</v>
      </c>
      <c r="G3" s="4" t="str">
        <f>IF(LEFT(E3,1)="A","Actuariel","Proportionnel")</f>
        <v>Proportionnel</v>
      </c>
      <c r="H3" s="4"/>
      <c r="K3" s="2" t="s">
        <v>3</v>
      </c>
      <c r="L3" s="2"/>
      <c r="M3" s="3" t="s">
        <v>4</v>
      </c>
      <c r="N3" s="1" t="s">
        <v>5</v>
      </c>
      <c r="O3" s="4" t="str">
        <f>IF(LEFT(M3,1)="A","Actuariel","Proportionnel")</f>
        <v>Proportionnel</v>
      </c>
      <c r="P3" s="4"/>
      <c r="S3" s="2" t="s">
        <v>3</v>
      </c>
      <c r="T3" s="2"/>
      <c r="U3" s="3" t="s">
        <v>4</v>
      </c>
      <c r="V3" s="1" t="s">
        <v>5</v>
      </c>
      <c r="W3" s="4" t="str">
        <f>IF(LEFT(U3,1)="A","Actuariel","Proportionnel")</f>
        <v>Proportionnel</v>
      </c>
      <c r="X3" s="4"/>
    </row>
    <row r="4" spans="3:31" ht="10.8" thickBot="1" x14ac:dyDescent="0.25">
      <c r="C4" s="2" t="s">
        <v>6</v>
      </c>
      <c r="D4" s="2"/>
      <c r="E4" s="3">
        <v>2</v>
      </c>
      <c r="F4" s="1" t="s">
        <v>7</v>
      </c>
      <c r="G4" s="5">
        <f>IF(ISNUMBER(E4),E4,2)</f>
        <v>2</v>
      </c>
      <c r="K4" s="2" t="s">
        <v>6</v>
      </c>
      <c r="L4" s="2"/>
      <c r="M4" s="3">
        <v>2</v>
      </c>
      <c r="N4" s="1" t="s">
        <v>7</v>
      </c>
      <c r="O4" s="5">
        <f>IF(ISNUMBER(M4),M4,2)</f>
        <v>2</v>
      </c>
      <c r="S4" s="2" t="s">
        <v>6</v>
      </c>
      <c r="T4" s="2"/>
      <c r="U4" s="3">
        <v>2</v>
      </c>
      <c r="V4" s="1" t="s">
        <v>7</v>
      </c>
      <c r="W4" s="5">
        <f>IF(ISNUMBER(U4),U4,2)</f>
        <v>2</v>
      </c>
    </row>
    <row r="5" spans="3:31" ht="10.8" thickBot="1" x14ac:dyDescent="0.25">
      <c r="C5" s="6"/>
      <c r="D5" s="6"/>
      <c r="E5" s="6"/>
      <c r="I5" s="6"/>
      <c r="J5" s="23"/>
      <c r="K5" s="6"/>
      <c r="L5" s="6"/>
      <c r="M5" s="6"/>
      <c r="Q5" s="6"/>
      <c r="S5" s="6"/>
      <c r="T5" s="6"/>
      <c r="U5" s="6"/>
      <c r="Y5" s="6"/>
      <c r="AB5" s="33" t="s">
        <v>36</v>
      </c>
      <c r="AC5" s="34"/>
      <c r="AD5" s="35"/>
      <c r="AE5" s="21"/>
    </row>
    <row r="6" spans="3:31" x14ac:dyDescent="0.2">
      <c r="C6" s="7" t="s">
        <v>8</v>
      </c>
      <c r="D6" s="7"/>
      <c r="E6" s="8">
        <v>166005</v>
      </c>
      <c r="K6" s="7" t="s">
        <v>8</v>
      </c>
      <c r="L6" s="7"/>
      <c r="M6" s="8">
        <v>170642</v>
      </c>
      <c r="S6" s="7" t="s">
        <v>8</v>
      </c>
      <c r="T6" s="7"/>
      <c r="U6" s="8">
        <v>123000</v>
      </c>
      <c r="AB6" s="31">
        <v>2012</v>
      </c>
      <c r="AC6" s="31"/>
      <c r="AD6" s="32"/>
    </row>
    <row r="7" spans="3:31" x14ac:dyDescent="0.2">
      <c r="C7" s="7" t="s">
        <v>9</v>
      </c>
      <c r="D7" s="7"/>
      <c r="E7" s="9">
        <v>2.8500000000000001E-2</v>
      </c>
      <c r="K7" s="7" t="s">
        <v>9</v>
      </c>
      <c r="L7" s="7"/>
      <c r="M7" s="9">
        <v>4.4499999999999998E-2</v>
      </c>
      <c r="S7" s="7" t="s">
        <v>9</v>
      </c>
      <c r="T7" s="7"/>
      <c r="U7" s="9">
        <v>2.6499999999999999E-2</v>
      </c>
      <c r="AB7" s="29">
        <v>2013</v>
      </c>
      <c r="AC7" s="29"/>
      <c r="AD7" s="30"/>
    </row>
    <row r="8" spans="3:31" x14ac:dyDescent="0.2">
      <c r="C8" s="7" t="s">
        <v>10</v>
      </c>
      <c r="D8" s="7"/>
      <c r="E8" s="10">
        <v>14</v>
      </c>
      <c r="K8" s="7" t="s">
        <v>10</v>
      </c>
      <c r="L8" s="7"/>
      <c r="M8" s="10">
        <v>18</v>
      </c>
      <c r="S8" s="7" t="s">
        <v>10</v>
      </c>
      <c r="T8" s="7"/>
      <c r="U8" s="10">
        <v>10</v>
      </c>
      <c r="AB8" s="29">
        <v>2014</v>
      </c>
      <c r="AC8" s="29"/>
      <c r="AD8" s="30"/>
    </row>
    <row r="9" spans="3:31" x14ac:dyDescent="0.2">
      <c r="C9" s="7" t="s">
        <v>11</v>
      </c>
      <c r="D9" s="7"/>
      <c r="E9" s="10">
        <v>0</v>
      </c>
      <c r="K9" s="7" t="s">
        <v>11</v>
      </c>
      <c r="L9" s="7"/>
      <c r="M9" s="10">
        <v>0</v>
      </c>
      <c r="S9" s="7" t="s">
        <v>11</v>
      </c>
      <c r="T9" s="7"/>
      <c r="U9" s="10">
        <v>0</v>
      </c>
      <c r="AB9" s="29">
        <v>2015</v>
      </c>
      <c r="AC9" s="29"/>
      <c r="AD9" s="30"/>
    </row>
    <row r="10" spans="3:31" x14ac:dyDescent="0.2">
      <c r="C10" s="7" t="s">
        <v>12</v>
      </c>
      <c r="D10" s="7"/>
      <c r="E10" s="10">
        <v>12</v>
      </c>
      <c r="F10" s="4" t="str">
        <f>IF(E10=12,"mensualités",IF(E10=1,"annuités",IF(E10=4,"trimestrialités",IF(E10=2,"semestrialités","ERREUR"))))</f>
        <v>mensualités</v>
      </c>
      <c r="G10" s="4"/>
      <c r="I10" s="3"/>
      <c r="K10" s="7" t="s">
        <v>12</v>
      </c>
      <c r="L10" s="7"/>
      <c r="M10" s="10">
        <v>12</v>
      </c>
      <c r="N10" s="4" t="str">
        <f>IF(M10=12,"mensualités",IF(M10=1,"annuités",IF(M10=4,"trimestrialités",IF(M10=2,"semestrialités","ERREUR"))))</f>
        <v>mensualités</v>
      </c>
      <c r="O10" s="4"/>
      <c r="Q10" s="3"/>
      <c r="S10" s="7" t="s">
        <v>12</v>
      </c>
      <c r="T10" s="7"/>
      <c r="U10" s="10">
        <v>12</v>
      </c>
      <c r="V10" s="4" t="str">
        <f>IF(U10=12,"mensualités",IF(U10=1,"annuités",IF(U10=4,"trimestrialités",IF(U10=2,"semestrialités","ERREUR"))))</f>
        <v>mensualités</v>
      </c>
      <c r="W10" s="4"/>
      <c r="Y10" s="3"/>
      <c r="AB10" s="29" t="s">
        <v>37</v>
      </c>
      <c r="AC10" s="29"/>
      <c r="AD10" s="30"/>
    </row>
    <row r="11" spans="3:31" x14ac:dyDescent="0.2">
      <c r="C11" s="7" t="s">
        <v>13</v>
      </c>
      <c r="D11" s="7"/>
      <c r="E11" s="11">
        <v>41844</v>
      </c>
      <c r="F11" s="11"/>
      <c r="K11" s="7" t="s">
        <v>13</v>
      </c>
      <c r="L11" s="7"/>
      <c r="M11" s="11">
        <v>42068</v>
      </c>
      <c r="N11" s="11"/>
      <c r="S11" s="7" t="s">
        <v>13</v>
      </c>
      <c r="T11" s="7"/>
      <c r="U11" s="11">
        <v>41105</v>
      </c>
      <c r="V11" s="11"/>
    </row>
    <row r="12" spans="3:31" x14ac:dyDescent="0.2">
      <c r="C12" s="7" t="s">
        <v>14</v>
      </c>
      <c r="D12" s="7"/>
      <c r="E12" s="1">
        <f>ROUND(E8*E10,0)</f>
        <v>168</v>
      </c>
      <c r="K12" s="7" t="s">
        <v>14</v>
      </c>
      <c r="L12" s="7"/>
      <c r="M12" s="1">
        <f>ROUND(M8*M10,0)</f>
        <v>216</v>
      </c>
      <c r="S12" s="7" t="s">
        <v>14</v>
      </c>
      <c r="T12" s="7"/>
      <c r="U12" s="1">
        <f>ROUND(U8*U10,0)</f>
        <v>120</v>
      </c>
    </row>
    <row r="13" spans="3:31" x14ac:dyDescent="0.2">
      <c r="C13" s="13" t="s">
        <v>15</v>
      </c>
      <c r="D13" s="13"/>
      <c r="E13" s="1">
        <f>IF(E9&gt;=E8,E12-1,ROUND(E9*E10,0))</f>
        <v>0</v>
      </c>
      <c r="K13" s="13" t="s">
        <v>15</v>
      </c>
      <c r="L13" s="13"/>
      <c r="M13" s="1">
        <f>IF(M9&gt;=M8,M12-1,ROUND(M9*M10,0))</f>
        <v>0</v>
      </c>
      <c r="S13" s="13" t="s">
        <v>15</v>
      </c>
      <c r="T13" s="13"/>
      <c r="U13" s="1">
        <f>IF(U9&gt;=U8,U12-1,ROUND(U9*U10,0))</f>
        <v>0</v>
      </c>
      <c r="Z13" s="24"/>
      <c r="AA13" s="12"/>
    </row>
    <row r="14" spans="3:31" x14ac:dyDescent="0.2">
      <c r="C14" s="13" t="s">
        <v>16</v>
      </c>
      <c r="D14" s="13"/>
      <c r="E14" s="1">
        <f>E12-E13</f>
        <v>168</v>
      </c>
      <c r="K14" s="13" t="s">
        <v>16</v>
      </c>
      <c r="L14" s="13"/>
      <c r="M14" s="1">
        <f>M12-M13</f>
        <v>216</v>
      </c>
      <c r="S14" s="13" t="s">
        <v>16</v>
      </c>
      <c r="T14" s="13"/>
      <c r="U14" s="1">
        <f>U12-U13</f>
        <v>120</v>
      </c>
      <c r="AB14" s="20" t="s">
        <v>38</v>
      </c>
      <c r="AC14" s="20"/>
      <c r="AD14" s="20"/>
    </row>
    <row r="15" spans="3:31" x14ac:dyDescent="0.2">
      <c r="C15" s="7" t="s">
        <v>17</v>
      </c>
      <c r="D15" s="7"/>
      <c r="E15" s="1">
        <f>E12*12/E10</f>
        <v>168</v>
      </c>
      <c r="K15" s="7" t="s">
        <v>17</v>
      </c>
      <c r="L15" s="7"/>
      <c r="M15" s="1">
        <f>M12*12/M10</f>
        <v>216</v>
      </c>
      <c r="S15" s="7" t="s">
        <v>17</v>
      </c>
      <c r="T15" s="7"/>
      <c r="U15" s="1">
        <f>U12*12/U10</f>
        <v>120</v>
      </c>
      <c r="AB15" s="20" t="s">
        <v>39</v>
      </c>
      <c r="AC15" s="20"/>
      <c r="AD15" s="20"/>
    </row>
    <row r="16" spans="3:31" x14ac:dyDescent="0.2">
      <c r="C16" s="7" t="s">
        <v>18</v>
      </c>
      <c r="D16" s="7"/>
      <c r="E16" s="14">
        <f>IF(E7=0,0,IF(LEFT(E3,1)="A",((E7+1)^(1/E10))-1,E7/E10))</f>
        <v>2.3749999999999999E-3</v>
      </c>
      <c r="K16" s="7" t="s">
        <v>18</v>
      </c>
      <c r="L16" s="7"/>
      <c r="M16" s="14">
        <f>IF(M7=0,0,IF(LEFT(M3,1)="A",((M7+1)^(1/M10))-1,M7/M10))</f>
        <v>3.708333333333333E-3</v>
      </c>
      <c r="S16" s="7" t="s">
        <v>18</v>
      </c>
      <c r="T16" s="7"/>
      <c r="U16" s="14">
        <f>IF(U7=0,0,IF(LEFT(U3,1)="A",((U7+1)^(1/U10))-1,U7/U10))</f>
        <v>2.2083333333333334E-3</v>
      </c>
      <c r="AB16" s="20" t="s">
        <v>40</v>
      </c>
      <c r="AC16" s="20"/>
      <c r="AD16" s="20"/>
    </row>
    <row r="17" spans="3:32" x14ac:dyDescent="0.2">
      <c r="C17" s="7" t="s">
        <v>19</v>
      </c>
      <c r="D17" s="7"/>
      <c r="E17" s="12" t="str">
        <f>IF(ABS(E23-E26)&gt;0.01,"KO","Ok")</f>
        <v>Ok</v>
      </c>
      <c r="K17" s="7" t="s">
        <v>19</v>
      </c>
      <c r="L17" s="7"/>
      <c r="M17" s="12" t="str">
        <f>IF(ABS(M23-M26)&gt;0.01,"KO","Ok")</f>
        <v>Ok</v>
      </c>
      <c r="S17" s="7" t="s">
        <v>19</v>
      </c>
      <c r="T17" s="7"/>
      <c r="U17" s="12" t="str">
        <f>IF(ABS(U23-U26)&gt;0.01,"KO","Ok")</f>
        <v>Ok</v>
      </c>
    </row>
    <row r="18" spans="3:32" x14ac:dyDescent="0.2">
      <c r="C18" s="7" t="str">
        <f>F10&amp;" HA :"</f>
        <v>mensualités HA :</v>
      </c>
      <c r="D18" s="7"/>
      <c r="E18" s="15">
        <f>IF(E16=0,ROUND(E6/E14,G4),ROUND(E6*E16/(1-(1+E16)^-E14),G4))</f>
        <v>1199.49</v>
      </c>
      <c r="K18" s="7" t="str">
        <f>N10&amp;" HA :"</f>
        <v>mensualités HA :</v>
      </c>
      <c r="L18" s="7"/>
      <c r="M18" s="15">
        <f>IF(M16=0,ROUND(M6/M14,O4),ROUND(M6*M16/(1-(1+M16)^-M14),O4))</f>
        <v>1149.5899999999999</v>
      </c>
      <c r="S18" s="7" t="str">
        <f>V10&amp;" HA :"</f>
        <v>mensualités HA :</v>
      </c>
      <c r="T18" s="7"/>
      <c r="U18" s="15">
        <f>IF(U16=0,ROUND(U6/U14,W4),ROUND(U6*U16/(1-(1+U16)^-U14),W4))</f>
        <v>1167.93</v>
      </c>
    </row>
    <row r="19" spans="3:32" x14ac:dyDescent="0.2">
      <c r="C19" s="7" t="s">
        <v>20</v>
      </c>
      <c r="D19" s="7"/>
      <c r="E19" s="16">
        <v>25</v>
      </c>
      <c r="K19" s="7" t="s">
        <v>20</v>
      </c>
      <c r="L19" s="7"/>
      <c r="M19" s="16">
        <v>31</v>
      </c>
      <c r="S19" s="7" t="s">
        <v>20</v>
      </c>
      <c r="T19" s="7"/>
      <c r="U19" s="16">
        <v>18</v>
      </c>
      <c r="AB19" s="36" t="s">
        <v>41</v>
      </c>
      <c r="AC19" s="36"/>
      <c r="AD19" s="36"/>
      <c r="AE19" s="36"/>
    </row>
    <row r="20" spans="3:32" x14ac:dyDescent="0.2">
      <c r="C20" s="7" t="s">
        <v>21</v>
      </c>
      <c r="D20" s="7"/>
      <c r="E20" s="16">
        <f>E21+E22</f>
        <v>39708.879999999997</v>
      </c>
      <c r="K20" s="7" t="s">
        <v>21</v>
      </c>
      <c r="L20" s="7"/>
      <c r="M20" s="16">
        <f>M21+M22</f>
        <v>83075.619999999908</v>
      </c>
      <c r="S20" s="7" t="s">
        <v>21</v>
      </c>
      <c r="T20" s="7"/>
      <c r="U20" s="16">
        <f>U21+U22</f>
        <v>20157.420000000016</v>
      </c>
      <c r="AB20" s="36" t="s">
        <v>42</v>
      </c>
      <c r="AC20" s="36"/>
      <c r="AD20" s="36"/>
      <c r="AE20" s="36"/>
    </row>
    <row r="21" spans="3:32" x14ac:dyDescent="0.2">
      <c r="C21" s="13" t="s">
        <v>22</v>
      </c>
      <c r="D21" s="13"/>
      <c r="E21" s="16">
        <f>F388</f>
        <v>35508.879999999997</v>
      </c>
      <c r="K21" s="13" t="s">
        <v>22</v>
      </c>
      <c r="L21" s="13"/>
      <c r="M21" s="16">
        <f>N388</f>
        <v>77669.619999999908</v>
      </c>
      <c r="S21" s="13" t="s">
        <v>22</v>
      </c>
      <c r="T21" s="13"/>
      <c r="U21" s="16">
        <f>V388</f>
        <v>17151.420000000016</v>
      </c>
    </row>
    <row r="22" spans="3:32" x14ac:dyDescent="0.2">
      <c r="C22" s="13" t="s">
        <v>23</v>
      </c>
      <c r="D22" s="13"/>
      <c r="E22" s="16">
        <f>H388</f>
        <v>4200</v>
      </c>
      <c r="K22" s="13" t="s">
        <v>23</v>
      </c>
      <c r="L22" s="13"/>
      <c r="M22" s="16">
        <f>P388</f>
        <v>5406</v>
      </c>
      <c r="S22" s="13" t="s">
        <v>23</v>
      </c>
      <c r="T22" s="13"/>
      <c r="U22" s="16">
        <f>X388</f>
        <v>3006</v>
      </c>
      <c r="AB22" s="36" t="s">
        <v>43</v>
      </c>
      <c r="AC22" s="36"/>
      <c r="AD22" s="36"/>
      <c r="AE22" s="36"/>
      <c r="AF22" s="36"/>
    </row>
    <row r="23" spans="3:32" x14ac:dyDescent="0.2">
      <c r="C23" s="7" t="s">
        <v>24</v>
      </c>
      <c r="D23" s="7"/>
      <c r="E23" s="16">
        <f>G388</f>
        <v>166005.00000000003</v>
      </c>
      <c r="K23" s="7" t="s">
        <v>24</v>
      </c>
      <c r="L23" s="7"/>
      <c r="M23" s="16">
        <f>O388</f>
        <v>170642.00000000009</v>
      </c>
      <c r="S23" s="7" t="s">
        <v>24</v>
      </c>
      <c r="T23" s="7"/>
      <c r="U23" s="16">
        <f>W388</f>
        <v>122999.99999999993</v>
      </c>
    </row>
    <row r="24" spans="3:32" x14ac:dyDescent="0.2">
      <c r="C24" s="24"/>
      <c r="D24" s="24"/>
      <c r="E24" s="25"/>
      <c r="F24" s="22"/>
      <c r="G24" s="22"/>
      <c r="H24" s="22"/>
      <c r="I24" s="22"/>
      <c r="K24" s="24"/>
      <c r="L24" s="24"/>
      <c r="M24" s="25"/>
      <c r="N24" s="22"/>
      <c r="O24" s="22"/>
      <c r="P24" s="22"/>
      <c r="Q24" s="22"/>
      <c r="S24" s="24"/>
      <c r="T24" s="24"/>
      <c r="U24" s="25"/>
      <c r="V24" s="22"/>
      <c r="W24" s="22"/>
      <c r="X24" s="22"/>
      <c r="Y24" s="22"/>
    </row>
    <row r="25" spans="3:32" x14ac:dyDescent="0.2">
      <c r="C25" s="17" t="s">
        <v>25</v>
      </c>
      <c r="D25" s="18" t="s">
        <v>26</v>
      </c>
      <c r="E25" s="18" t="s">
        <v>27</v>
      </c>
      <c r="F25" s="18" t="s">
        <v>28</v>
      </c>
      <c r="G25" s="18" t="s">
        <v>29</v>
      </c>
      <c r="H25" s="18" t="s">
        <v>30</v>
      </c>
      <c r="I25" s="18" t="s">
        <v>31</v>
      </c>
      <c r="K25" s="17" t="s">
        <v>25</v>
      </c>
      <c r="L25" s="18" t="s">
        <v>26</v>
      </c>
      <c r="M25" s="18" t="s">
        <v>27</v>
      </c>
      <c r="N25" s="18" t="s">
        <v>28</v>
      </c>
      <c r="O25" s="18" t="s">
        <v>29</v>
      </c>
      <c r="P25" s="18" t="s">
        <v>30</v>
      </c>
      <c r="Q25" s="18" t="s">
        <v>31</v>
      </c>
      <c r="S25" s="17" t="s">
        <v>25</v>
      </c>
      <c r="T25" s="18" t="s">
        <v>26</v>
      </c>
      <c r="U25" s="18" t="s">
        <v>27</v>
      </c>
      <c r="V25" s="18" t="s">
        <v>28</v>
      </c>
      <c r="W25" s="18" t="s">
        <v>29</v>
      </c>
      <c r="X25" s="18" t="s">
        <v>30</v>
      </c>
      <c r="Y25" s="18" t="s">
        <v>31</v>
      </c>
    </row>
    <row r="26" spans="3:32" x14ac:dyDescent="0.2">
      <c r="C26" s="17">
        <v>0</v>
      </c>
      <c r="D26" s="19">
        <f>E11</f>
        <v>41844</v>
      </c>
      <c r="E26" s="16">
        <f>ROUND(E6,G4)</f>
        <v>166005</v>
      </c>
      <c r="F26" s="15"/>
      <c r="G26" s="15"/>
      <c r="H26" s="15"/>
      <c r="I26" s="15"/>
      <c r="K26" s="17">
        <v>0</v>
      </c>
      <c r="L26" s="19">
        <f>M11</f>
        <v>42068</v>
      </c>
      <c r="M26" s="16">
        <f>ROUND(M6,O4)</f>
        <v>170642</v>
      </c>
      <c r="N26" s="15"/>
      <c r="O26" s="15"/>
      <c r="P26" s="15"/>
      <c r="Q26" s="15"/>
      <c r="S26" s="17">
        <v>0</v>
      </c>
      <c r="T26" s="19">
        <f>U11</f>
        <v>41105</v>
      </c>
      <c r="U26" s="16">
        <f>ROUND(U6,W4)</f>
        <v>123000</v>
      </c>
      <c r="V26" s="15"/>
      <c r="W26" s="15"/>
      <c r="X26" s="15"/>
      <c r="Y26" s="15"/>
    </row>
    <row r="27" spans="3:32" x14ac:dyDescent="0.2">
      <c r="C27" s="17">
        <f t="shared" ref="C27:C90" si="0">IF(C26&lt;$E$12,C26+1,"-")</f>
        <v>1</v>
      </c>
      <c r="D27" s="19">
        <f>IF(ISNUMBER(C27),MIN(DATE(YEAR($D$26),MONTH($D$26)+C27*12/$E$10,DAY($D$26)),DATE(YEAR($D$26),MONTH($D$26)+1+C27*12/$E$10,1)-1),"")</f>
        <v>41875</v>
      </c>
      <c r="E27" s="16">
        <f t="shared" ref="E27:E90" si="1">IF(ISNUMBER(C27),E26-G26,"")</f>
        <v>166005</v>
      </c>
      <c r="F27" s="15">
        <f>IF(ISNUMBER(C27),ROUND(E27*$E$16,$G$4),"")</f>
        <v>394.26</v>
      </c>
      <c r="G27" s="15">
        <f t="shared" ref="G27:G90" si="2">IF(ISNUMBER(C27),IF(C27=$E$12,E27,IF(C27&gt;$E$13,$E$18-F27,0)),"")</f>
        <v>805.23</v>
      </c>
      <c r="H27" s="16">
        <f t="shared" ref="H27:H90" si="3">IF(ISNUMBER(C27),$E$19,"")</f>
        <v>25</v>
      </c>
      <c r="I27" s="15">
        <f t="shared" ref="I27:I90" si="4">IF(ISNUMBER(C27),F27+G27+H27,"")</f>
        <v>1224.49</v>
      </c>
      <c r="K27" s="17">
        <f>IF(K26&lt;$M$12,K26+1,"-")</f>
        <v>1</v>
      </c>
      <c r="L27" s="19">
        <f>IF(ISNUMBER(K27),MIN(DATE(YEAR($L$26),MONTH($L$26)+K27*12/$M$10,DAY($L$26)),DATE(YEAR($L$26),MONTH($L$26)+1+K27*12/$M$10,1)-1),"")</f>
        <v>42099</v>
      </c>
      <c r="M27" s="16">
        <f>IF(ISNUMBER(K27),M26-O26,"")</f>
        <v>170642</v>
      </c>
      <c r="N27" s="15">
        <f>IF(ISNUMBER(K27),ROUND(M27*$M$16,$O$4),"")</f>
        <v>632.79999999999995</v>
      </c>
      <c r="O27" s="15">
        <f>IF(ISNUMBER(K27),IF(K27=$M$12,M27,IF(K27&gt;$M$13,$M$18-N27,0)),"")</f>
        <v>516.79</v>
      </c>
      <c r="P27" s="16">
        <f>IF(ISNUMBER(K27),$M$19,"")</f>
        <v>31</v>
      </c>
      <c r="Q27" s="15">
        <f>IF(ISNUMBER(K27),N27+O27+P27,"")</f>
        <v>1180.5899999999999</v>
      </c>
      <c r="S27" s="17">
        <f>IF(S26&lt;$U$12,S26+1,"-")</f>
        <v>1</v>
      </c>
      <c r="T27" s="19">
        <f>IF(ISNUMBER(S27),MIN(DATE(YEAR($T$26),MONTH($T$26)+S27*12/$U$10,DAY($T$26)),DATE(YEAR($T$26),MONTH($T$26)+1+S27*12/$U$10,1)-1),"")</f>
        <v>41136</v>
      </c>
      <c r="U27" s="16">
        <f>IF(ISNUMBER(S27),U26-W26,"")</f>
        <v>123000</v>
      </c>
      <c r="V27" s="15">
        <f>IF(ISNUMBER(S27),ROUND(U27*$U$16,$W$4),"")</f>
        <v>271.63</v>
      </c>
      <c r="W27" s="15">
        <f>IF(ISNUMBER(S27),IF(S27=$U$12,U27,IF(S27&gt;$U$13,$U$18-V27,0)),"")</f>
        <v>896.30000000000007</v>
      </c>
      <c r="X27" s="16">
        <f>IF(ISNUMBER(S27),$M$19,"")</f>
        <v>31</v>
      </c>
      <c r="Y27" s="15">
        <f>IF(ISNUMBER(S27),V27+W27+X27,"")</f>
        <v>1198.93</v>
      </c>
    </row>
    <row r="28" spans="3:32" x14ac:dyDescent="0.2">
      <c r="C28" s="17">
        <f t="shared" si="0"/>
        <v>2</v>
      </c>
      <c r="D28" s="19">
        <f>IF(ISNUMBER(C28),MIN(DATE(YEAR($D$26),MONTH($D$26)+C28*12/$E$10,DAY($D$26)),DATE(YEAR($D$26),MONTH($D$26)+1+C28*12/$E$10,1)-1),"")</f>
        <v>41906</v>
      </c>
      <c r="E28" s="16">
        <f t="shared" si="1"/>
        <v>165199.76999999999</v>
      </c>
      <c r="F28" s="15">
        <f>IF(ISNUMBER(C28),ROUND(E28*$E$16,$G$4),"")</f>
        <v>392.35</v>
      </c>
      <c r="G28" s="15">
        <f t="shared" si="2"/>
        <v>807.14</v>
      </c>
      <c r="H28" s="16">
        <f t="shared" si="3"/>
        <v>25</v>
      </c>
      <c r="I28" s="15">
        <f t="shared" si="4"/>
        <v>1224.49</v>
      </c>
      <c r="K28" s="17">
        <f t="shared" ref="K28:K91" si="5">IF(K27&lt;$M$12,K27+1,"-")</f>
        <v>2</v>
      </c>
      <c r="L28" s="19">
        <f>IF(ISNUMBER(K28),MIN(DATE(YEAR($L$26),MONTH($L$26)+K28*12/$M$10,DAY($L$26)),DATE(YEAR($L$26),MONTH($L$26)+1+K28*12/$M$10,1)-1),"")</f>
        <v>42129</v>
      </c>
      <c r="M28" s="16">
        <f>IF(ISNUMBER(K28),M27-O27,"")</f>
        <v>170125.21</v>
      </c>
      <c r="N28" s="15">
        <f>IF(ISNUMBER(K28),ROUND(M28*$M$16,$O$4),"")</f>
        <v>630.88</v>
      </c>
      <c r="O28" s="15">
        <f>IF(ISNUMBER(K28),IF(K28=$M$12,M28,IF(K28&gt;$M$13,$M$18-N28,0)),"")</f>
        <v>518.70999999999992</v>
      </c>
      <c r="P28" s="16">
        <f t="shared" ref="P28:P91" si="6">IF(ISNUMBER(K28),$E$19,"")</f>
        <v>25</v>
      </c>
      <c r="Q28" s="15">
        <f t="shared" ref="Q28:Q91" si="7">IF(ISNUMBER(K28),N28+O28+P28,"")</f>
        <v>1174.5899999999999</v>
      </c>
      <c r="S28" s="17">
        <f t="shared" ref="S28:S91" si="8">IF(S27&lt;$U$12,S27+1,"-")</f>
        <v>2</v>
      </c>
      <c r="T28" s="19">
        <f>IF(ISNUMBER(S28),MIN(DATE(YEAR($T$26),MONTH($T$26)+S28*12/$U$10,DAY($T$26)),DATE(YEAR($T$26),MONTH($T$26)+1+S28*12/$U$10,1)-1),"")</f>
        <v>41167</v>
      </c>
      <c r="U28" s="16">
        <f>IF(ISNUMBER(S28),U27-W27,"")</f>
        <v>122103.7</v>
      </c>
      <c r="V28" s="15">
        <f>IF(ISNUMBER(S28),ROUND(U28*$U$16,$W$4),"")</f>
        <v>269.64999999999998</v>
      </c>
      <c r="W28" s="15">
        <f t="shared" ref="W28:W91" si="9">IF(ISNUMBER(S28),IF(S28=$U$12,U28,IF(S28&gt;$U$13,$U$18-V28,0)),"")</f>
        <v>898.28000000000009</v>
      </c>
      <c r="X28" s="16">
        <f t="shared" ref="X28:X91" si="10">IF(ISNUMBER(S28),$E$19,"")</f>
        <v>25</v>
      </c>
      <c r="Y28" s="15">
        <f t="shared" ref="Y28:Y91" si="11">IF(ISNUMBER(S28),V28+W28+X28,"")</f>
        <v>1192.93</v>
      </c>
    </row>
    <row r="29" spans="3:32" x14ac:dyDescent="0.2">
      <c r="C29" s="17">
        <f t="shared" si="0"/>
        <v>3</v>
      </c>
      <c r="D29" s="19">
        <f>IF(ISNUMBER(C29),MIN(DATE(YEAR($D$26),MONTH($D$26)+C29*12/$E$10,DAY($D$26)),DATE(YEAR($D$26),MONTH($D$26)+1+C29*12/$E$10,1)-1),"")</f>
        <v>41936</v>
      </c>
      <c r="E29" s="16">
        <f t="shared" si="1"/>
        <v>164392.62999999998</v>
      </c>
      <c r="F29" s="15">
        <f>IF(ISNUMBER(C29),ROUND(E29*$E$16,$G$4),"")</f>
        <v>390.43</v>
      </c>
      <c r="G29" s="15">
        <f t="shared" si="2"/>
        <v>809.06</v>
      </c>
      <c r="H29" s="16">
        <f t="shared" si="3"/>
        <v>25</v>
      </c>
      <c r="I29" s="15">
        <f t="shared" si="4"/>
        <v>1224.49</v>
      </c>
      <c r="K29" s="17">
        <f t="shared" si="5"/>
        <v>3</v>
      </c>
      <c r="L29" s="19">
        <f>IF(ISNUMBER(K29),MIN(DATE(YEAR($L$26),MONTH($L$26)+K29*12/$M$10,DAY($L$26)),DATE(YEAR($L$26),MONTH($L$26)+1+K29*12/$M$10,1)-1),"")</f>
        <v>42160</v>
      </c>
      <c r="M29" s="16">
        <f>IF(ISNUMBER(K29),M28-O28,"")</f>
        <v>169606.5</v>
      </c>
      <c r="N29" s="15">
        <f>IF(ISNUMBER(K29),ROUND(M29*$M$16,$O$4),"")</f>
        <v>628.96</v>
      </c>
      <c r="O29" s="15">
        <f>IF(ISNUMBER(K29),IF(K29=$M$12,M29,IF(K29&gt;$M$13,$M$18-N29,0)),"")</f>
        <v>520.62999999999988</v>
      </c>
      <c r="P29" s="16">
        <f t="shared" si="6"/>
        <v>25</v>
      </c>
      <c r="Q29" s="15">
        <f t="shared" si="7"/>
        <v>1174.5899999999999</v>
      </c>
      <c r="S29" s="17">
        <f t="shared" si="8"/>
        <v>3</v>
      </c>
      <c r="T29" s="19">
        <f>IF(ISNUMBER(S29),MIN(DATE(YEAR($T$26),MONTH($T$26)+S29*12/$U$10,DAY($T$26)),DATE(YEAR($T$26),MONTH($T$26)+1+S29*12/$U$10,1)-1),"")</f>
        <v>41197</v>
      </c>
      <c r="U29" s="16">
        <f>IF(ISNUMBER(S29),U28-W28,"")</f>
        <v>121205.42</v>
      </c>
      <c r="V29" s="15">
        <f>IF(ISNUMBER(S29),ROUND(U29*$U$16,$W$4),"")</f>
        <v>267.66000000000003</v>
      </c>
      <c r="W29" s="15">
        <f t="shared" si="9"/>
        <v>900.27</v>
      </c>
      <c r="X29" s="16">
        <f t="shared" si="10"/>
        <v>25</v>
      </c>
      <c r="Y29" s="15">
        <f t="shared" si="11"/>
        <v>1192.93</v>
      </c>
    </row>
    <row r="30" spans="3:32" x14ac:dyDescent="0.2">
      <c r="C30" s="17">
        <f t="shared" si="0"/>
        <v>4</v>
      </c>
      <c r="D30" s="19">
        <f>IF(ISNUMBER(C30),MIN(DATE(YEAR($D$26),MONTH($D$26)+C30*12/$E$10,DAY($D$26)),DATE(YEAR($D$26),MONTH($D$26)+1+C30*12/$E$10,1)-1),"")</f>
        <v>41967</v>
      </c>
      <c r="E30" s="16">
        <f t="shared" si="1"/>
        <v>163583.56999999998</v>
      </c>
      <c r="F30" s="15">
        <f>IF(ISNUMBER(C30),ROUND(E30*$E$16,$G$4),"")</f>
        <v>388.51</v>
      </c>
      <c r="G30" s="15">
        <f t="shared" si="2"/>
        <v>810.98</v>
      </c>
      <c r="H30" s="16">
        <f t="shared" si="3"/>
        <v>25</v>
      </c>
      <c r="I30" s="15">
        <f t="shared" si="4"/>
        <v>1224.49</v>
      </c>
      <c r="K30" s="17">
        <f t="shared" si="5"/>
        <v>4</v>
      </c>
      <c r="L30" s="19">
        <f>IF(ISNUMBER(K30),MIN(DATE(YEAR($L$26),MONTH($L$26)+K30*12/$M$10,DAY($L$26)),DATE(YEAR($L$26),MONTH($L$26)+1+K30*12/$M$10,1)-1),"")</f>
        <v>42190</v>
      </c>
      <c r="M30" s="16">
        <f t="shared" ref="M30:M93" si="12">IF(ISNUMBER(K30),M29-O29,"")</f>
        <v>169085.87</v>
      </c>
      <c r="N30" s="15">
        <f>IF(ISNUMBER(K30),ROUND(M30*$M$16,$O$4),"")</f>
        <v>627.03</v>
      </c>
      <c r="O30" s="15">
        <f t="shared" ref="O30:O93" si="13">IF(ISNUMBER(K30),IF(K30=$M$12,M30,IF(K30&gt;$M$13,$M$18-N30,0)),"")</f>
        <v>522.55999999999995</v>
      </c>
      <c r="P30" s="16">
        <f t="shared" si="6"/>
        <v>25</v>
      </c>
      <c r="Q30" s="15">
        <f t="shared" si="7"/>
        <v>1174.5899999999999</v>
      </c>
      <c r="S30" s="17">
        <f t="shared" si="8"/>
        <v>4</v>
      </c>
      <c r="T30" s="19">
        <f>IF(ISNUMBER(S30),MIN(DATE(YEAR($T$26),MONTH($T$26)+S30*12/$U$10,DAY($T$26)),DATE(YEAR($T$26),MONTH($T$26)+1+S30*12/$U$10,1)-1),"")</f>
        <v>41228</v>
      </c>
      <c r="U30" s="16">
        <f t="shared" ref="U30:U93" si="14">IF(ISNUMBER(S30),U29-W29,"")</f>
        <v>120305.15</v>
      </c>
      <c r="V30" s="15">
        <f>IF(ISNUMBER(S30),ROUND(U30*$U$16,$W$4),"")</f>
        <v>265.67</v>
      </c>
      <c r="W30" s="15">
        <f t="shared" si="9"/>
        <v>902.26</v>
      </c>
      <c r="X30" s="16">
        <f t="shared" si="10"/>
        <v>25</v>
      </c>
      <c r="Y30" s="15">
        <f t="shared" si="11"/>
        <v>1192.93</v>
      </c>
    </row>
    <row r="31" spans="3:32" x14ac:dyDescent="0.2">
      <c r="C31" s="17">
        <f t="shared" si="0"/>
        <v>5</v>
      </c>
      <c r="D31" s="19">
        <f>IF(ISNUMBER(C31),MIN(DATE(YEAR($D$26),MONTH($D$26)+C31*12/$E$10,DAY($D$26)),DATE(YEAR($D$26),MONTH($D$26)+1+C31*12/$E$10,1)-1),"")</f>
        <v>41997</v>
      </c>
      <c r="E31" s="16">
        <f t="shared" si="1"/>
        <v>162772.58999999997</v>
      </c>
      <c r="F31" s="15">
        <f>IF(ISNUMBER(C31),ROUND(E31*$E$16,$G$4),"")</f>
        <v>386.58</v>
      </c>
      <c r="G31" s="15">
        <f t="shared" si="2"/>
        <v>812.91000000000008</v>
      </c>
      <c r="H31" s="16">
        <f t="shared" si="3"/>
        <v>25</v>
      </c>
      <c r="I31" s="15">
        <f t="shared" si="4"/>
        <v>1224.49</v>
      </c>
      <c r="K31" s="17">
        <f t="shared" si="5"/>
        <v>5</v>
      </c>
      <c r="L31" s="19">
        <f>IF(ISNUMBER(K31),MIN(DATE(YEAR($L$26),MONTH($L$26)+K31*12/$M$10,DAY($L$26)),DATE(YEAR($L$26),MONTH($L$26)+1+K31*12/$M$10,1)-1),"")</f>
        <v>42221</v>
      </c>
      <c r="M31" s="16">
        <f t="shared" si="12"/>
        <v>168563.31</v>
      </c>
      <c r="N31" s="15">
        <f>IF(ISNUMBER(K31),ROUND(M31*$M$16,$O$4),"")</f>
        <v>625.09</v>
      </c>
      <c r="O31" s="15">
        <f t="shared" si="13"/>
        <v>524.49999999999989</v>
      </c>
      <c r="P31" s="16">
        <f t="shared" si="6"/>
        <v>25</v>
      </c>
      <c r="Q31" s="15">
        <f t="shared" si="7"/>
        <v>1174.5899999999999</v>
      </c>
      <c r="S31" s="17">
        <f t="shared" si="8"/>
        <v>5</v>
      </c>
      <c r="T31" s="19">
        <f>IF(ISNUMBER(S31),MIN(DATE(YEAR($T$26),MONTH($T$26)+S31*12/$U$10,DAY($T$26)),DATE(YEAR($T$26),MONTH($T$26)+1+S31*12/$U$10,1)-1),"")</f>
        <v>41258</v>
      </c>
      <c r="U31" s="16">
        <f t="shared" si="14"/>
        <v>119402.89</v>
      </c>
      <c r="V31" s="15">
        <f>IF(ISNUMBER(S31),ROUND(U31*$U$16,$W$4),"")</f>
        <v>263.68</v>
      </c>
      <c r="W31" s="15">
        <f t="shared" si="9"/>
        <v>904.25</v>
      </c>
      <c r="X31" s="16">
        <f t="shared" si="10"/>
        <v>25</v>
      </c>
      <c r="Y31" s="15">
        <f t="shared" si="11"/>
        <v>1192.93</v>
      </c>
    </row>
    <row r="32" spans="3:32" x14ac:dyDescent="0.2">
      <c r="C32" s="17">
        <f t="shared" si="0"/>
        <v>6</v>
      </c>
      <c r="D32" s="19">
        <f>IF(ISNUMBER(C32),MIN(DATE(YEAR($D$26),MONTH($D$26)+C32*12/$E$10,DAY($D$26)),DATE(YEAR($D$26),MONTH($D$26)+1+C32*12/$E$10,1)-1),"")</f>
        <v>42028</v>
      </c>
      <c r="E32" s="16">
        <f t="shared" si="1"/>
        <v>161959.67999999996</v>
      </c>
      <c r="F32" s="15">
        <f>IF(ISNUMBER(C32),ROUND(E32*$E$16,$G$4),"")</f>
        <v>384.65</v>
      </c>
      <c r="G32" s="15">
        <f t="shared" si="2"/>
        <v>814.84</v>
      </c>
      <c r="H32" s="16">
        <f t="shared" si="3"/>
        <v>25</v>
      </c>
      <c r="I32" s="15">
        <f t="shared" si="4"/>
        <v>1224.49</v>
      </c>
      <c r="K32" s="17">
        <f t="shared" si="5"/>
        <v>6</v>
      </c>
      <c r="L32" s="19">
        <f>IF(ISNUMBER(K32),MIN(DATE(YEAR($L$26),MONTH($L$26)+K32*12/$M$10,DAY($L$26)),DATE(YEAR($L$26),MONTH($L$26)+1+K32*12/$M$10,1)-1),"")</f>
        <v>42252</v>
      </c>
      <c r="M32" s="16">
        <f t="shared" si="12"/>
        <v>168038.81</v>
      </c>
      <c r="N32" s="15">
        <f>IF(ISNUMBER(K32),ROUND(M32*$M$16,$O$4),"")</f>
        <v>623.14</v>
      </c>
      <c r="O32" s="15">
        <f t="shared" si="13"/>
        <v>526.44999999999993</v>
      </c>
      <c r="P32" s="16">
        <f t="shared" si="6"/>
        <v>25</v>
      </c>
      <c r="Q32" s="15">
        <f t="shared" si="7"/>
        <v>1174.5899999999999</v>
      </c>
      <c r="S32" s="17">
        <f t="shared" si="8"/>
        <v>6</v>
      </c>
      <c r="T32" s="19">
        <f>IF(ISNUMBER(S32),MIN(DATE(YEAR($T$26),MONTH($T$26)+S32*12/$U$10,DAY($T$26)),DATE(YEAR($T$26),MONTH($T$26)+1+S32*12/$U$10,1)-1),"")</f>
        <v>41289</v>
      </c>
      <c r="U32" s="16">
        <f t="shared" si="14"/>
        <v>118498.64</v>
      </c>
      <c r="V32" s="15">
        <f>IF(ISNUMBER(S32),ROUND(U32*$U$16,$W$4),"")</f>
        <v>261.68</v>
      </c>
      <c r="W32" s="15">
        <f t="shared" si="9"/>
        <v>906.25</v>
      </c>
      <c r="X32" s="16">
        <f t="shared" si="10"/>
        <v>25</v>
      </c>
      <c r="Y32" s="15">
        <f t="shared" si="11"/>
        <v>1192.93</v>
      </c>
    </row>
    <row r="33" spans="3:25" x14ac:dyDescent="0.2">
      <c r="C33" s="17">
        <f t="shared" si="0"/>
        <v>7</v>
      </c>
      <c r="D33" s="19">
        <f>IF(ISNUMBER(C33),MIN(DATE(YEAR($D$26),MONTH($D$26)+C33*12/$E$10,DAY($D$26)),DATE(YEAR($D$26),MONTH($D$26)+1+C33*12/$E$10,1)-1),"")</f>
        <v>42059</v>
      </c>
      <c r="E33" s="16">
        <f t="shared" si="1"/>
        <v>161144.83999999997</v>
      </c>
      <c r="F33" s="15">
        <f>IF(ISNUMBER(C33),ROUND(E33*$E$16,$G$4),"")</f>
        <v>382.72</v>
      </c>
      <c r="G33" s="15">
        <f t="shared" si="2"/>
        <v>816.77</v>
      </c>
      <c r="H33" s="16">
        <f t="shared" si="3"/>
        <v>25</v>
      </c>
      <c r="I33" s="15">
        <f t="shared" si="4"/>
        <v>1224.49</v>
      </c>
      <c r="K33" s="17">
        <f t="shared" si="5"/>
        <v>7</v>
      </c>
      <c r="L33" s="19">
        <f>IF(ISNUMBER(K33),MIN(DATE(YEAR($L$26),MONTH($L$26)+K33*12/$M$10,DAY($L$26)),DATE(YEAR($L$26),MONTH($L$26)+1+K33*12/$M$10,1)-1),"")</f>
        <v>42282</v>
      </c>
      <c r="M33" s="16">
        <f t="shared" si="12"/>
        <v>167512.35999999999</v>
      </c>
      <c r="N33" s="15">
        <f>IF(ISNUMBER(K33),ROUND(M33*$M$16,$O$4),"")</f>
        <v>621.19000000000005</v>
      </c>
      <c r="O33" s="15">
        <f t="shared" si="13"/>
        <v>528.39999999999986</v>
      </c>
      <c r="P33" s="16">
        <f t="shared" si="6"/>
        <v>25</v>
      </c>
      <c r="Q33" s="15">
        <f t="shared" si="7"/>
        <v>1174.5899999999999</v>
      </c>
      <c r="S33" s="17">
        <f t="shared" si="8"/>
        <v>7</v>
      </c>
      <c r="T33" s="19">
        <f>IF(ISNUMBER(S33),MIN(DATE(YEAR($T$26),MONTH($T$26)+S33*12/$U$10,DAY($T$26)),DATE(YEAR($T$26),MONTH($T$26)+1+S33*12/$U$10,1)-1),"")</f>
        <v>41320</v>
      </c>
      <c r="U33" s="16">
        <f t="shared" si="14"/>
        <v>117592.39</v>
      </c>
      <c r="V33" s="15">
        <f>IF(ISNUMBER(S33),ROUND(U33*$U$16,$W$4),"")</f>
        <v>259.68</v>
      </c>
      <c r="W33" s="15">
        <f t="shared" si="9"/>
        <v>908.25</v>
      </c>
      <c r="X33" s="16">
        <f t="shared" si="10"/>
        <v>25</v>
      </c>
      <c r="Y33" s="15">
        <f t="shared" si="11"/>
        <v>1192.93</v>
      </c>
    </row>
    <row r="34" spans="3:25" x14ac:dyDescent="0.2">
      <c r="C34" s="17">
        <f t="shared" si="0"/>
        <v>8</v>
      </c>
      <c r="D34" s="19">
        <f>IF(ISNUMBER(C34),MIN(DATE(YEAR($D$26),MONTH($D$26)+C34*12/$E$10,DAY($D$26)),DATE(YEAR($D$26),MONTH($D$26)+1+C34*12/$E$10,1)-1),"")</f>
        <v>42087</v>
      </c>
      <c r="E34" s="16">
        <f t="shared" si="1"/>
        <v>160328.06999999998</v>
      </c>
      <c r="F34" s="15">
        <f>IF(ISNUMBER(C34),ROUND(E34*$E$16,$G$4),"")</f>
        <v>380.78</v>
      </c>
      <c r="G34" s="15">
        <f t="shared" si="2"/>
        <v>818.71</v>
      </c>
      <c r="H34" s="16">
        <f t="shared" si="3"/>
        <v>25</v>
      </c>
      <c r="I34" s="15">
        <f t="shared" si="4"/>
        <v>1224.49</v>
      </c>
      <c r="K34" s="17">
        <f t="shared" si="5"/>
        <v>8</v>
      </c>
      <c r="L34" s="19">
        <f>IF(ISNUMBER(K34),MIN(DATE(YEAR($L$26),MONTH($L$26)+K34*12/$M$10,DAY($L$26)),DATE(YEAR($L$26),MONTH($L$26)+1+K34*12/$M$10,1)-1),"")</f>
        <v>42313</v>
      </c>
      <c r="M34" s="16">
        <f t="shared" si="12"/>
        <v>166983.96</v>
      </c>
      <c r="N34" s="15">
        <f>IF(ISNUMBER(K34),ROUND(M34*$M$16,$O$4),"")</f>
        <v>619.23</v>
      </c>
      <c r="O34" s="15">
        <f t="shared" si="13"/>
        <v>530.3599999999999</v>
      </c>
      <c r="P34" s="16">
        <f t="shared" si="6"/>
        <v>25</v>
      </c>
      <c r="Q34" s="15">
        <f t="shared" si="7"/>
        <v>1174.5899999999999</v>
      </c>
      <c r="S34" s="17">
        <f t="shared" si="8"/>
        <v>8</v>
      </c>
      <c r="T34" s="19">
        <f>IF(ISNUMBER(S34),MIN(DATE(YEAR($T$26),MONTH($T$26)+S34*12/$U$10,DAY($T$26)),DATE(YEAR($T$26),MONTH($T$26)+1+S34*12/$U$10,1)-1),"")</f>
        <v>41348</v>
      </c>
      <c r="U34" s="16">
        <f t="shared" si="14"/>
        <v>116684.14</v>
      </c>
      <c r="V34" s="15">
        <f>IF(ISNUMBER(S34),ROUND(U34*$U$16,$W$4),"")</f>
        <v>257.68</v>
      </c>
      <c r="W34" s="15">
        <f t="shared" si="9"/>
        <v>910.25</v>
      </c>
      <c r="X34" s="16">
        <f t="shared" si="10"/>
        <v>25</v>
      </c>
      <c r="Y34" s="15">
        <f t="shared" si="11"/>
        <v>1192.93</v>
      </c>
    </row>
    <row r="35" spans="3:25" x14ac:dyDescent="0.2">
      <c r="C35" s="17">
        <f t="shared" si="0"/>
        <v>9</v>
      </c>
      <c r="D35" s="19">
        <f>IF(ISNUMBER(C35),MIN(DATE(YEAR($D$26),MONTH($D$26)+C35*12/$E$10,DAY($D$26)),DATE(YEAR($D$26),MONTH($D$26)+1+C35*12/$E$10,1)-1),"")</f>
        <v>42118</v>
      </c>
      <c r="E35" s="16">
        <f t="shared" si="1"/>
        <v>159509.35999999999</v>
      </c>
      <c r="F35" s="15">
        <f>IF(ISNUMBER(C35),ROUND(E35*$E$16,$G$4),"")</f>
        <v>378.83</v>
      </c>
      <c r="G35" s="15">
        <f t="shared" si="2"/>
        <v>820.66000000000008</v>
      </c>
      <c r="H35" s="16">
        <f t="shared" si="3"/>
        <v>25</v>
      </c>
      <c r="I35" s="15">
        <f t="shared" si="4"/>
        <v>1224.49</v>
      </c>
      <c r="K35" s="17">
        <f t="shared" si="5"/>
        <v>9</v>
      </c>
      <c r="L35" s="19">
        <f>IF(ISNUMBER(K35),MIN(DATE(YEAR($L$26),MONTH($L$26)+K35*12/$M$10,DAY($L$26)),DATE(YEAR($L$26),MONTH($L$26)+1+K35*12/$M$10,1)-1),"")</f>
        <v>42343</v>
      </c>
      <c r="M35" s="16">
        <f t="shared" si="12"/>
        <v>166453.6</v>
      </c>
      <c r="N35" s="15">
        <f>IF(ISNUMBER(K35),ROUND(M35*$M$16,$O$4),"")</f>
        <v>617.27</v>
      </c>
      <c r="O35" s="15">
        <f t="shared" si="13"/>
        <v>532.31999999999994</v>
      </c>
      <c r="P35" s="16">
        <f t="shared" si="6"/>
        <v>25</v>
      </c>
      <c r="Q35" s="15">
        <f t="shared" si="7"/>
        <v>1174.5899999999999</v>
      </c>
      <c r="S35" s="17">
        <f t="shared" si="8"/>
        <v>9</v>
      </c>
      <c r="T35" s="19">
        <f>IF(ISNUMBER(S35),MIN(DATE(YEAR($T$26),MONTH($T$26)+S35*12/$U$10,DAY($T$26)),DATE(YEAR($T$26),MONTH($T$26)+1+S35*12/$U$10,1)-1),"")</f>
        <v>41379</v>
      </c>
      <c r="U35" s="16">
        <f t="shared" si="14"/>
        <v>115773.89</v>
      </c>
      <c r="V35" s="15">
        <f>IF(ISNUMBER(S35),ROUND(U35*$U$16,$W$4),"")</f>
        <v>255.67</v>
      </c>
      <c r="W35" s="15">
        <f t="shared" si="9"/>
        <v>912.2600000000001</v>
      </c>
      <c r="X35" s="16">
        <f t="shared" si="10"/>
        <v>25</v>
      </c>
      <c r="Y35" s="15">
        <f t="shared" si="11"/>
        <v>1192.93</v>
      </c>
    </row>
    <row r="36" spans="3:25" x14ac:dyDescent="0.2">
      <c r="C36" s="17">
        <f t="shared" si="0"/>
        <v>10</v>
      </c>
      <c r="D36" s="19">
        <f>IF(ISNUMBER(C36),MIN(DATE(YEAR($D$26),MONTH($D$26)+C36*12/$E$10,DAY($D$26)),DATE(YEAR($D$26),MONTH($D$26)+1+C36*12/$E$10,1)-1),"")</f>
        <v>42148</v>
      </c>
      <c r="E36" s="16">
        <f t="shared" si="1"/>
        <v>158688.69999999998</v>
      </c>
      <c r="F36" s="15">
        <f>IF(ISNUMBER(C36),ROUND(E36*$E$16,$G$4),"")</f>
        <v>376.89</v>
      </c>
      <c r="G36" s="15">
        <f t="shared" si="2"/>
        <v>822.6</v>
      </c>
      <c r="H36" s="16">
        <f t="shared" si="3"/>
        <v>25</v>
      </c>
      <c r="I36" s="15">
        <f t="shared" si="4"/>
        <v>1224.49</v>
      </c>
      <c r="K36" s="17">
        <f t="shared" si="5"/>
        <v>10</v>
      </c>
      <c r="L36" s="19">
        <f>IF(ISNUMBER(K36),MIN(DATE(YEAR($L$26),MONTH($L$26)+K36*12/$M$10,DAY($L$26)),DATE(YEAR($L$26),MONTH($L$26)+1+K36*12/$M$10,1)-1),"")</f>
        <v>42374</v>
      </c>
      <c r="M36" s="16">
        <f t="shared" si="12"/>
        <v>165921.28</v>
      </c>
      <c r="N36" s="15">
        <f>IF(ISNUMBER(K36),ROUND(M36*$M$16,$O$4),"")</f>
        <v>615.29</v>
      </c>
      <c r="O36" s="15">
        <f t="shared" si="13"/>
        <v>534.29999999999995</v>
      </c>
      <c r="P36" s="16">
        <f t="shared" si="6"/>
        <v>25</v>
      </c>
      <c r="Q36" s="15">
        <f t="shared" si="7"/>
        <v>1174.5899999999999</v>
      </c>
      <c r="S36" s="17">
        <f t="shared" si="8"/>
        <v>10</v>
      </c>
      <c r="T36" s="19">
        <f>IF(ISNUMBER(S36),MIN(DATE(YEAR($T$26),MONTH($T$26)+S36*12/$U$10,DAY($T$26)),DATE(YEAR($T$26),MONTH($T$26)+1+S36*12/$U$10,1)-1),"")</f>
        <v>41409</v>
      </c>
      <c r="U36" s="16">
        <f t="shared" si="14"/>
        <v>114861.63</v>
      </c>
      <c r="V36" s="15">
        <f>IF(ISNUMBER(S36),ROUND(U36*$U$16,$W$4),"")</f>
        <v>253.65</v>
      </c>
      <c r="W36" s="15">
        <f t="shared" si="9"/>
        <v>914.28000000000009</v>
      </c>
      <c r="X36" s="16">
        <f t="shared" si="10"/>
        <v>25</v>
      </c>
      <c r="Y36" s="15">
        <f t="shared" si="11"/>
        <v>1192.93</v>
      </c>
    </row>
    <row r="37" spans="3:25" x14ac:dyDescent="0.2">
      <c r="C37" s="17">
        <f t="shared" si="0"/>
        <v>11</v>
      </c>
      <c r="D37" s="19">
        <f>IF(ISNUMBER(C37),MIN(DATE(YEAR($D$26),MONTH($D$26)+C37*12/$E$10,DAY($D$26)),DATE(YEAR($D$26),MONTH($D$26)+1+C37*12/$E$10,1)-1),"")</f>
        <v>42179</v>
      </c>
      <c r="E37" s="16">
        <f t="shared" si="1"/>
        <v>157866.09999999998</v>
      </c>
      <c r="F37" s="15">
        <f>IF(ISNUMBER(C37),ROUND(E37*$E$16,$G$4),"")</f>
        <v>374.93</v>
      </c>
      <c r="G37" s="15">
        <f t="shared" si="2"/>
        <v>824.56</v>
      </c>
      <c r="H37" s="16">
        <f t="shared" si="3"/>
        <v>25</v>
      </c>
      <c r="I37" s="15">
        <f t="shared" si="4"/>
        <v>1224.49</v>
      </c>
      <c r="K37" s="17">
        <f t="shared" si="5"/>
        <v>11</v>
      </c>
      <c r="L37" s="19">
        <f>IF(ISNUMBER(K37),MIN(DATE(YEAR($L$26),MONTH($L$26)+K37*12/$M$10,DAY($L$26)),DATE(YEAR($L$26),MONTH($L$26)+1+K37*12/$M$10,1)-1),"")</f>
        <v>42405</v>
      </c>
      <c r="M37" s="16">
        <f t="shared" si="12"/>
        <v>165386.98000000001</v>
      </c>
      <c r="N37" s="15">
        <f>IF(ISNUMBER(K37),ROUND(M37*$M$16,$O$4),"")</f>
        <v>613.30999999999995</v>
      </c>
      <c r="O37" s="15">
        <f t="shared" si="13"/>
        <v>536.28</v>
      </c>
      <c r="P37" s="16">
        <f t="shared" si="6"/>
        <v>25</v>
      </c>
      <c r="Q37" s="15">
        <f t="shared" si="7"/>
        <v>1174.5899999999999</v>
      </c>
      <c r="S37" s="17">
        <f t="shared" si="8"/>
        <v>11</v>
      </c>
      <c r="T37" s="19">
        <f>IF(ISNUMBER(S37),MIN(DATE(YEAR($T$26),MONTH($T$26)+S37*12/$U$10,DAY($T$26)),DATE(YEAR($T$26),MONTH($T$26)+1+S37*12/$U$10,1)-1),"")</f>
        <v>41440</v>
      </c>
      <c r="U37" s="16">
        <f t="shared" si="14"/>
        <v>113947.35</v>
      </c>
      <c r="V37" s="15">
        <f>IF(ISNUMBER(S37),ROUND(U37*$U$16,$W$4),"")</f>
        <v>251.63</v>
      </c>
      <c r="W37" s="15">
        <f t="shared" si="9"/>
        <v>916.30000000000007</v>
      </c>
      <c r="X37" s="16">
        <f t="shared" si="10"/>
        <v>25</v>
      </c>
      <c r="Y37" s="15">
        <f t="shared" si="11"/>
        <v>1192.93</v>
      </c>
    </row>
    <row r="38" spans="3:25" x14ac:dyDescent="0.2">
      <c r="C38" s="17">
        <f t="shared" si="0"/>
        <v>12</v>
      </c>
      <c r="D38" s="19">
        <f>IF(ISNUMBER(C38),MIN(DATE(YEAR($D$26),MONTH($D$26)+C38*12/$E$10,DAY($D$26)),DATE(YEAR($D$26),MONTH($D$26)+1+C38*12/$E$10,1)-1),"")</f>
        <v>42209</v>
      </c>
      <c r="E38" s="16">
        <f t="shared" si="1"/>
        <v>157041.53999999998</v>
      </c>
      <c r="F38" s="15">
        <f>IF(ISNUMBER(C38),ROUND(E38*$E$16,$G$4),"")</f>
        <v>372.97</v>
      </c>
      <c r="G38" s="15">
        <f t="shared" si="2"/>
        <v>826.52</v>
      </c>
      <c r="H38" s="16">
        <f t="shared" si="3"/>
        <v>25</v>
      </c>
      <c r="I38" s="15">
        <f t="shared" si="4"/>
        <v>1224.49</v>
      </c>
      <c r="K38" s="17">
        <f t="shared" si="5"/>
        <v>12</v>
      </c>
      <c r="L38" s="19">
        <f>IF(ISNUMBER(K38),MIN(DATE(YEAR($L$26),MONTH($L$26)+K38*12/$M$10,DAY($L$26)),DATE(YEAR($L$26),MONTH($L$26)+1+K38*12/$M$10,1)-1),"")</f>
        <v>42434</v>
      </c>
      <c r="M38" s="16">
        <f t="shared" si="12"/>
        <v>164850.70000000001</v>
      </c>
      <c r="N38" s="15">
        <f>IF(ISNUMBER(K38),ROUND(M38*$M$16,$O$4),"")</f>
        <v>611.32000000000005</v>
      </c>
      <c r="O38" s="15">
        <f t="shared" si="13"/>
        <v>538.26999999999987</v>
      </c>
      <c r="P38" s="16">
        <f t="shared" si="6"/>
        <v>25</v>
      </c>
      <c r="Q38" s="15">
        <f t="shared" si="7"/>
        <v>1174.5899999999999</v>
      </c>
      <c r="S38" s="17">
        <f t="shared" si="8"/>
        <v>12</v>
      </c>
      <c r="T38" s="19">
        <f>IF(ISNUMBER(S38),MIN(DATE(YEAR($T$26),MONTH($T$26)+S38*12/$U$10,DAY($T$26)),DATE(YEAR($T$26),MONTH($T$26)+1+S38*12/$U$10,1)-1),"")</f>
        <v>41470</v>
      </c>
      <c r="U38" s="16">
        <f t="shared" si="14"/>
        <v>113031.05</v>
      </c>
      <c r="V38" s="15">
        <f>IF(ISNUMBER(S38),ROUND(U38*$U$16,$W$4),"")</f>
        <v>249.61</v>
      </c>
      <c r="W38" s="15">
        <f t="shared" si="9"/>
        <v>918.32</v>
      </c>
      <c r="X38" s="16">
        <f t="shared" si="10"/>
        <v>25</v>
      </c>
      <c r="Y38" s="15">
        <f t="shared" si="11"/>
        <v>1192.93</v>
      </c>
    </row>
    <row r="39" spans="3:25" x14ac:dyDescent="0.2">
      <c r="C39" s="17">
        <f t="shared" si="0"/>
        <v>13</v>
      </c>
      <c r="D39" s="19">
        <f>IF(ISNUMBER(C39),MIN(DATE(YEAR($D$26),MONTH($D$26)+C39*12/$E$10,DAY($D$26)),DATE(YEAR($D$26),MONTH($D$26)+1+C39*12/$E$10,1)-1),"")</f>
        <v>42240</v>
      </c>
      <c r="E39" s="16">
        <f t="shared" si="1"/>
        <v>156215.01999999999</v>
      </c>
      <c r="F39" s="15">
        <f>IF(ISNUMBER(C39),ROUND(E39*$E$16,$G$4),"")</f>
        <v>371.01</v>
      </c>
      <c r="G39" s="15">
        <f t="shared" si="2"/>
        <v>828.48</v>
      </c>
      <c r="H39" s="16">
        <f t="shared" si="3"/>
        <v>25</v>
      </c>
      <c r="I39" s="15">
        <f t="shared" si="4"/>
        <v>1224.49</v>
      </c>
      <c r="K39" s="17">
        <f t="shared" si="5"/>
        <v>13</v>
      </c>
      <c r="L39" s="19">
        <f>IF(ISNUMBER(K39),MIN(DATE(YEAR($L$26),MONTH($L$26)+K39*12/$M$10,DAY($L$26)),DATE(YEAR($L$26),MONTH($L$26)+1+K39*12/$M$10,1)-1),"")</f>
        <v>42465</v>
      </c>
      <c r="M39" s="16">
        <f t="shared" si="12"/>
        <v>164312.43000000002</v>
      </c>
      <c r="N39" s="15">
        <f>IF(ISNUMBER(K39),ROUND(M39*$M$16,$O$4),"")</f>
        <v>609.33000000000004</v>
      </c>
      <c r="O39" s="15">
        <f t="shared" si="13"/>
        <v>540.25999999999988</v>
      </c>
      <c r="P39" s="16">
        <f t="shared" si="6"/>
        <v>25</v>
      </c>
      <c r="Q39" s="15">
        <f t="shared" si="7"/>
        <v>1174.5899999999999</v>
      </c>
      <c r="S39" s="17">
        <f t="shared" si="8"/>
        <v>13</v>
      </c>
      <c r="T39" s="19">
        <f>IF(ISNUMBER(S39),MIN(DATE(YEAR($T$26),MONTH($T$26)+S39*12/$U$10,DAY($T$26)),DATE(YEAR($T$26),MONTH($T$26)+1+S39*12/$U$10,1)-1),"")</f>
        <v>41501</v>
      </c>
      <c r="U39" s="16">
        <f t="shared" si="14"/>
        <v>112112.73</v>
      </c>
      <c r="V39" s="15">
        <f>IF(ISNUMBER(S39),ROUND(U39*$U$16,$W$4),"")</f>
        <v>247.58</v>
      </c>
      <c r="W39" s="15">
        <f t="shared" si="9"/>
        <v>920.35</v>
      </c>
      <c r="X39" s="16">
        <f t="shared" si="10"/>
        <v>25</v>
      </c>
      <c r="Y39" s="15">
        <f t="shared" si="11"/>
        <v>1192.93</v>
      </c>
    </row>
    <row r="40" spans="3:25" x14ac:dyDescent="0.2">
      <c r="C40" s="17">
        <f t="shared" si="0"/>
        <v>14</v>
      </c>
      <c r="D40" s="19">
        <f>IF(ISNUMBER(C40),MIN(DATE(YEAR($D$26),MONTH($D$26)+C40*12/$E$10,DAY($D$26)),DATE(YEAR($D$26),MONTH($D$26)+1+C40*12/$E$10,1)-1),"")</f>
        <v>42271</v>
      </c>
      <c r="E40" s="16">
        <f t="shared" si="1"/>
        <v>155386.53999999998</v>
      </c>
      <c r="F40" s="15">
        <f>IF(ISNUMBER(C40),ROUND(E40*$E$16,$G$4),"")</f>
        <v>369.04</v>
      </c>
      <c r="G40" s="15">
        <f t="shared" si="2"/>
        <v>830.45</v>
      </c>
      <c r="H40" s="16">
        <f t="shared" si="3"/>
        <v>25</v>
      </c>
      <c r="I40" s="15">
        <f t="shared" si="4"/>
        <v>1224.49</v>
      </c>
      <c r="K40" s="17">
        <f t="shared" si="5"/>
        <v>14</v>
      </c>
      <c r="L40" s="19">
        <f>IF(ISNUMBER(K40),MIN(DATE(YEAR($L$26),MONTH($L$26)+K40*12/$M$10,DAY($L$26)),DATE(YEAR($L$26),MONTH($L$26)+1+K40*12/$M$10,1)-1),"")</f>
        <v>42495</v>
      </c>
      <c r="M40" s="16">
        <f t="shared" si="12"/>
        <v>163772.17000000001</v>
      </c>
      <c r="N40" s="15">
        <f>IF(ISNUMBER(K40),ROUND(M40*$M$16,$O$4),"")</f>
        <v>607.32000000000005</v>
      </c>
      <c r="O40" s="15">
        <f t="shared" si="13"/>
        <v>542.26999999999987</v>
      </c>
      <c r="P40" s="16">
        <f t="shared" si="6"/>
        <v>25</v>
      </c>
      <c r="Q40" s="15">
        <f t="shared" si="7"/>
        <v>1174.5899999999999</v>
      </c>
      <c r="S40" s="17">
        <f t="shared" si="8"/>
        <v>14</v>
      </c>
      <c r="T40" s="19">
        <f>IF(ISNUMBER(S40),MIN(DATE(YEAR($T$26),MONTH($T$26)+S40*12/$U$10,DAY($T$26)),DATE(YEAR($T$26),MONTH($T$26)+1+S40*12/$U$10,1)-1),"")</f>
        <v>41532</v>
      </c>
      <c r="U40" s="16">
        <f t="shared" si="14"/>
        <v>111192.37999999999</v>
      </c>
      <c r="V40" s="15">
        <f>IF(ISNUMBER(S40),ROUND(U40*$U$16,$W$4),"")</f>
        <v>245.55</v>
      </c>
      <c r="W40" s="15">
        <f t="shared" si="9"/>
        <v>922.38000000000011</v>
      </c>
      <c r="X40" s="16">
        <f t="shared" si="10"/>
        <v>25</v>
      </c>
      <c r="Y40" s="15">
        <f t="shared" si="11"/>
        <v>1192.93</v>
      </c>
    </row>
    <row r="41" spans="3:25" x14ac:dyDescent="0.2">
      <c r="C41" s="17">
        <f t="shared" si="0"/>
        <v>15</v>
      </c>
      <c r="D41" s="19">
        <f>IF(ISNUMBER(C41),MIN(DATE(YEAR($D$26),MONTH($D$26)+C41*12/$E$10,DAY($D$26)),DATE(YEAR($D$26),MONTH($D$26)+1+C41*12/$E$10,1)-1),"")</f>
        <v>42301</v>
      </c>
      <c r="E41" s="16">
        <f t="shared" si="1"/>
        <v>154556.08999999997</v>
      </c>
      <c r="F41" s="15">
        <f>IF(ISNUMBER(C41),ROUND(E41*$E$16,$G$4),"")</f>
        <v>367.07</v>
      </c>
      <c r="G41" s="15">
        <f t="shared" si="2"/>
        <v>832.42000000000007</v>
      </c>
      <c r="H41" s="16">
        <f t="shared" si="3"/>
        <v>25</v>
      </c>
      <c r="I41" s="15">
        <f t="shared" si="4"/>
        <v>1224.49</v>
      </c>
      <c r="K41" s="17">
        <f t="shared" si="5"/>
        <v>15</v>
      </c>
      <c r="L41" s="19">
        <f>IF(ISNUMBER(K41),MIN(DATE(YEAR($L$26),MONTH($L$26)+K41*12/$M$10,DAY($L$26)),DATE(YEAR($L$26),MONTH($L$26)+1+K41*12/$M$10,1)-1),"")</f>
        <v>42526</v>
      </c>
      <c r="M41" s="16">
        <f t="shared" si="12"/>
        <v>163229.90000000002</v>
      </c>
      <c r="N41" s="15">
        <f>IF(ISNUMBER(K41),ROUND(M41*$M$16,$O$4),"")</f>
        <v>605.30999999999995</v>
      </c>
      <c r="O41" s="15">
        <f t="shared" si="13"/>
        <v>544.28</v>
      </c>
      <c r="P41" s="16">
        <f t="shared" si="6"/>
        <v>25</v>
      </c>
      <c r="Q41" s="15">
        <f t="shared" si="7"/>
        <v>1174.5899999999999</v>
      </c>
      <c r="S41" s="17">
        <f t="shared" si="8"/>
        <v>15</v>
      </c>
      <c r="T41" s="19">
        <f>IF(ISNUMBER(S41),MIN(DATE(YEAR($T$26),MONTH($T$26)+S41*12/$U$10,DAY($T$26)),DATE(YEAR($T$26),MONTH($T$26)+1+S41*12/$U$10,1)-1),"")</f>
        <v>41562</v>
      </c>
      <c r="U41" s="16">
        <f t="shared" si="14"/>
        <v>110269.99999999999</v>
      </c>
      <c r="V41" s="15">
        <f>IF(ISNUMBER(S41),ROUND(U41*$U$16,$W$4),"")</f>
        <v>243.51</v>
      </c>
      <c r="W41" s="15">
        <f t="shared" si="9"/>
        <v>924.42000000000007</v>
      </c>
      <c r="X41" s="16">
        <f t="shared" si="10"/>
        <v>25</v>
      </c>
      <c r="Y41" s="15">
        <f t="shared" si="11"/>
        <v>1192.93</v>
      </c>
    </row>
    <row r="42" spans="3:25" x14ac:dyDescent="0.2">
      <c r="C42" s="17">
        <f t="shared" si="0"/>
        <v>16</v>
      </c>
      <c r="D42" s="19">
        <f>IF(ISNUMBER(C42),MIN(DATE(YEAR($D$26),MONTH($D$26)+C42*12/$E$10,DAY($D$26)),DATE(YEAR($D$26),MONTH($D$26)+1+C42*12/$E$10,1)-1),"")</f>
        <v>42332</v>
      </c>
      <c r="E42" s="16">
        <f t="shared" si="1"/>
        <v>153723.66999999995</v>
      </c>
      <c r="F42" s="15">
        <f>IF(ISNUMBER(C42),ROUND(E42*$E$16,$G$4),"")</f>
        <v>365.09</v>
      </c>
      <c r="G42" s="15">
        <f t="shared" si="2"/>
        <v>834.40000000000009</v>
      </c>
      <c r="H42" s="16">
        <f t="shared" si="3"/>
        <v>25</v>
      </c>
      <c r="I42" s="15">
        <f t="shared" si="4"/>
        <v>1224.49</v>
      </c>
      <c r="K42" s="17">
        <f t="shared" si="5"/>
        <v>16</v>
      </c>
      <c r="L42" s="19">
        <f>IF(ISNUMBER(K42),MIN(DATE(YEAR($L$26),MONTH($L$26)+K42*12/$M$10,DAY($L$26)),DATE(YEAR($L$26),MONTH($L$26)+1+K42*12/$M$10,1)-1),"")</f>
        <v>42556</v>
      </c>
      <c r="M42" s="16">
        <f t="shared" si="12"/>
        <v>162685.62000000002</v>
      </c>
      <c r="N42" s="15">
        <f>IF(ISNUMBER(K42),ROUND(M42*$M$16,$O$4),"")</f>
        <v>603.29</v>
      </c>
      <c r="O42" s="15">
        <f t="shared" si="13"/>
        <v>546.29999999999995</v>
      </c>
      <c r="P42" s="16">
        <f t="shared" si="6"/>
        <v>25</v>
      </c>
      <c r="Q42" s="15">
        <f t="shared" si="7"/>
        <v>1174.5899999999999</v>
      </c>
      <c r="S42" s="17">
        <f t="shared" si="8"/>
        <v>16</v>
      </c>
      <c r="T42" s="19">
        <f>IF(ISNUMBER(S42),MIN(DATE(YEAR($T$26),MONTH($T$26)+S42*12/$U$10,DAY($T$26)),DATE(YEAR($T$26),MONTH($T$26)+1+S42*12/$U$10,1)-1),"")</f>
        <v>41593</v>
      </c>
      <c r="U42" s="16">
        <f t="shared" si="14"/>
        <v>109345.57999999999</v>
      </c>
      <c r="V42" s="15">
        <f>IF(ISNUMBER(S42),ROUND(U42*$U$16,$W$4),"")</f>
        <v>241.47</v>
      </c>
      <c r="W42" s="15">
        <f t="shared" si="9"/>
        <v>926.46</v>
      </c>
      <c r="X42" s="16">
        <f t="shared" si="10"/>
        <v>25</v>
      </c>
      <c r="Y42" s="15">
        <f t="shared" si="11"/>
        <v>1192.93</v>
      </c>
    </row>
    <row r="43" spans="3:25" x14ac:dyDescent="0.2">
      <c r="C43" s="17">
        <f t="shared" si="0"/>
        <v>17</v>
      </c>
      <c r="D43" s="19">
        <f>IF(ISNUMBER(C43),MIN(DATE(YEAR($D$26),MONTH($D$26)+C43*12/$E$10,DAY($D$26)),DATE(YEAR($D$26),MONTH($D$26)+1+C43*12/$E$10,1)-1),"")</f>
        <v>42362</v>
      </c>
      <c r="E43" s="16">
        <f t="shared" si="1"/>
        <v>152889.26999999996</v>
      </c>
      <c r="F43" s="15">
        <f>IF(ISNUMBER(C43),ROUND(E43*$E$16,$G$4),"")</f>
        <v>363.11</v>
      </c>
      <c r="G43" s="15">
        <f t="shared" si="2"/>
        <v>836.38</v>
      </c>
      <c r="H43" s="16">
        <f t="shared" si="3"/>
        <v>25</v>
      </c>
      <c r="I43" s="15">
        <f t="shared" si="4"/>
        <v>1224.49</v>
      </c>
      <c r="K43" s="17">
        <f t="shared" si="5"/>
        <v>17</v>
      </c>
      <c r="L43" s="19">
        <f>IF(ISNUMBER(K43),MIN(DATE(YEAR($L$26),MONTH($L$26)+K43*12/$M$10,DAY($L$26)),DATE(YEAR($L$26),MONTH($L$26)+1+K43*12/$M$10,1)-1),"")</f>
        <v>42587</v>
      </c>
      <c r="M43" s="16">
        <f t="shared" si="12"/>
        <v>162139.32000000004</v>
      </c>
      <c r="N43" s="15">
        <f>IF(ISNUMBER(K43),ROUND(M43*$M$16,$O$4),"")</f>
        <v>601.27</v>
      </c>
      <c r="O43" s="15">
        <f t="shared" si="13"/>
        <v>548.31999999999994</v>
      </c>
      <c r="P43" s="16">
        <f t="shared" si="6"/>
        <v>25</v>
      </c>
      <c r="Q43" s="15">
        <f t="shared" si="7"/>
        <v>1174.5899999999999</v>
      </c>
      <c r="S43" s="17">
        <f t="shared" si="8"/>
        <v>17</v>
      </c>
      <c r="T43" s="19">
        <f>IF(ISNUMBER(S43),MIN(DATE(YEAR($T$26),MONTH($T$26)+S43*12/$U$10,DAY($T$26)),DATE(YEAR($T$26),MONTH($T$26)+1+S43*12/$U$10,1)-1),"")</f>
        <v>41623</v>
      </c>
      <c r="U43" s="16">
        <f t="shared" si="14"/>
        <v>108419.11999999998</v>
      </c>
      <c r="V43" s="15">
        <f>IF(ISNUMBER(S43),ROUND(U43*$U$16,$W$4),"")</f>
        <v>239.43</v>
      </c>
      <c r="W43" s="15">
        <f t="shared" si="9"/>
        <v>928.5</v>
      </c>
      <c r="X43" s="16">
        <f t="shared" si="10"/>
        <v>25</v>
      </c>
      <c r="Y43" s="15">
        <f t="shared" si="11"/>
        <v>1192.93</v>
      </c>
    </row>
    <row r="44" spans="3:25" x14ac:dyDescent="0.2">
      <c r="C44" s="17">
        <f t="shared" si="0"/>
        <v>18</v>
      </c>
      <c r="D44" s="19">
        <f>IF(ISNUMBER(C44),MIN(DATE(YEAR($D$26),MONTH($D$26)+C44*12/$E$10,DAY($D$26)),DATE(YEAR($D$26),MONTH($D$26)+1+C44*12/$E$10,1)-1),"")</f>
        <v>42393</v>
      </c>
      <c r="E44" s="16">
        <f t="shared" si="1"/>
        <v>152052.88999999996</v>
      </c>
      <c r="F44" s="15">
        <f>IF(ISNUMBER(C44),ROUND(E44*$E$16,$G$4),"")</f>
        <v>361.13</v>
      </c>
      <c r="G44" s="15">
        <f t="shared" si="2"/>
        <v>838.36</v>
      </c>
      <c r="H44" s="16">
        <f t="shared" si="3"/>
        <v>25</v>
      </c>
      <c r="I44" s="15">
        <f t="shared" si="4"/>
        <v>1224.49</v>
      </c>
      <c r="K44" s="17">
        <f t="shared" si="5"/>
        <v>18</v>
      </c>
      <c r="L44" s="19">
        <f>IF(ISNUMBER(K44),MIN(DATE(YEAR($L$26),MONTH($L$26)+K44*12/$M$10,DAY($L$26)),DATE(YEAR($L$26),MONTH($L$26)+1+K44*12/$M$10,1)-1),"")</f>
        <v>42618</v>
      </c>
      <c r="M44" s="16">
        <f t="shared" si="12"/>
        <v>161591.00000000003</v>
      </c>
      <c r="N44" s="15">
        <f>IF(ISNUMBER(K44),ROUND(M44*$M$16,$O$4),"")</f>
        <v>599.23</v>
      </c>
      <c r="O44" s="15">
        <f t="shared" si="13"/>
        <v>550.3599999999999</v>
      </c>
      <c r="P44" s="16">
        <f t="shared" si="6"/>
        <v>25</v>
      </c>
      <c r="Q44" s="15">
        <f t="shared" si="7"/>
        <v>1174.5899999999999</v>
      </c>
      <c r="S44" s="17">
        <f t="shared" si="8"/>
        <v>18</v>
      </c>
      <c r="T44" s="19">
        <f>IF(ISNUMBER(S44),MIN(DATE(YEAR($T$26),MONTH($T$26)+S44*12/$U$10,DAY($T$26)),DATE(YEAR($T$26),MONTH($T$26)+1+S44*12/$U$10,1)-1),"")</f>
        <v>41654</v>
      </c>
      <c r="U44" s="16">
        <f t="shared" si="14"/>
        <v>107490.61999999998</v>
      </c>
      <c r="V44" s="15">
        <f>IF(ISNUMBER(S44),ROUND(U44*$U$16,$W$4),"")</f>
        <v>237.38</v>
      </c>
      <c r="W44" s="15">
        <f t="shared" si="9"/>
        <v>930.55000000000007</v>
      </c>
      <c r="X44" s="16">
        <f t="shared" si="10"/>
        <v>25</v>
      </c>
      <c r="Y44" s="15">
        <f t="shared" si="11"/>
        <v>1192.93</v>
      </c>
    </row>
    <row r="45" spans="3:25" x14ac:dyDescent="0.2">
      <c r="C45" s="17">
        <f t="shared" si="0"/>
        <v>19</v>
      </c>
      <c r="D45" s="19">
        <f>IF(ISNUMBER(C45),MIN(DATE(YEAR($D$26),MONTH($D$26)+C45*12/$E$10,DAY($D$26)),DATE(YEAR($D$26),MONTH($D$26)+1+C45*12/$E$10,1)-1),"")</f>
        <v>42424</v>
      </c>
      <c r="E45" s="16">
        <f t="shared" si="1"/>
        <v>151214.52999999997</v>
      </c>
      <c r="F45" s="15">
        <f>IF(ISNUMBER(C45),ROUND(E45*$E$16,$G$4),"")</f>
        <v>359.13</v>
      </c>
      <c r="G45" s="15">
        <f t="shared" si="2"/>
        <v>840.36</v>
      </c>
      <c r="H45" s="16">
        <f t="shared" si="3"/>
        <v>25</v>
      </c>
      <c r="I45" s="15">
        <f t="shared" si="4"/>
        <v>1224.49</v>
      </c>
      <c r="K45" s="17">
        <f t="shared" si="5"/>
        <v>19</v>
      </c>
      <c r="L45" s="19">
        <f>IF(ISNUMBER(K45),MIN(DATE(YEAR($L$26),MONTH($L$26)+K45*12/$M$10,DAY($L$26)),DATE(YEAR($L$26),MONTH($L$26)+1+K45*12/$M$10,1)-1),"")</f>
        <v>42648</v>
      </c>
      <c r="M45" s="16">
        <f t="shared" si="12"/>
        <v>161040.64000000004</v>
      </c>
      <c r="N45" s="15">
        <f>IF(ISNUMBER(K45),ROUND(M45*$M$16,$O$4),"")</f>
        <v>597.19000000000005</v>
      </c>
      <c r="O45" s="15">
        <f t="shared" si="13"/>
        <v>552.39999999999986</v>
      </c>
      <c r="P45" s="16">
        <f t="shared" si="6"/>
        <v>25</v>
      </c>
      <c r="Q45" s="15">
        <f t="shared" si="7"/>
        <v>1174.5899999999999</v>
      </c>
      <c r="S45" s="17">
        <f t="shared" si="8"/>
        <v>19</v>
      </c>
      <c r="T45" s="19">
        <f>IF(ISNUMBER(S45),MIN(DATE(YEAR($T$26),MONTH($T$26)+S45*12/$U$10,DAY($T$26)),DATE(YEAR($T$26),MONTH($T$26)+1+S45*12/$U$10,1)-1),"")</f>
        <v>41685</v>
      </c>
      <c r="U45" s="16">
        <f t="shared" si="14"/>
        <v>106560.06999999998</v>
      </c>
      <c r="V45" s="15">
        <f>IF(ISNUMBER(S45),ROUND(U45*$U$16,$W$4),"")</f>
        <v>235.32</v>
      </c>
      <c r="W45" s="15">
        <f t="shared" si="9"/>
        <v>932.61000000000013</v>
      </c>
      <c r="X45" s="16">
        <f t="shared" si="10"/>
        <v>25</v>
      </c>
      <c r="Y45" s="15">
        <f t="shared" si="11"/>
        <v>1192.93</v>
      </c>
    </row>
    <row r="46" spans="3:25" x14ac:dyDescent="0.2">
      <c r="C46" s="17">
        <f t="shared" si="0"/>
        <v>20</v>
      </c>
      <c r="D46" s="19">
        <f>IF(ISNUMBER(C46),MIN(DATE(YEAR($D$26),MONTH($D$26)+C46*12/$E$10,DAY($D$26)),DATE(YEAR($D$26),MONTH($D$26)+1+C46*12/$E$10,1)-1),"")</f>
        <v>42453</v>
      </c>
      <c r="E46" s="16">
        <f t="shared" si="1"/>
        <v>150374.16999999998</v>
      </c>
      <c r="F46" s="15">
        <f>IF(ISNUMBER(C46),ROUND(E46*$E$16,$G$4),"")</f>
        <v>357.14</v>
      </c>
      <c r="G46" s="15">
        <f t="shared" si="2"/>
        <v>842.35</v>
      </c>
      <c r="H46" s="16">
        <f t="shared" si="3"/>
        <v>25</v>
      </c>
      <c r="I46" s="15">
        <f t="shared" si="4"/>
        <v>1224.49</v>
      </c>
      <c r="K46" s="17">
        <f t="shared" si="5"/>
        <v>20</v>
      </c>
      <c r="L46" s="19">
        <f>IF(ISNUMBER(K46),MIN(DATE(YEAR($L$26),MONTH($L$26)+K46*12/$M$10,DAY($L$26)),DATE(YEAR($L$26),MONTH($L$26)+1+K46*12/$M$10,1)-1),"")</f>
        <v>42679</v>
      </c>
      <c r="M46" s="16">
        <f t="shared" si="12"/>
        <v>160488.24000000005</v>
      </c>
      <c r="N46" s="15">
        <f>IF(ISNUMBER(K46),ROUND(M46*$M$16,$O$4),"")</f>
        <v>595.14</v>
      </c>
      <c r="O46" s="15">
        <f t="shared" si="13"/>
        <v>554.44999999999993</v>
      </c>
      <c r="P46" s="16">
        <f t="shared" si="6"/>
        <v>25</v>
      </c>
      <c r="Q46" s="15">
        <f t="shared" si="7"/>
        <v>1174.5899999999999</v>
      </c>
      <c r="S46" s="17">
        <f t="shared" si="8"/>
        <v>20</v>
      </c>
      <c r="T46" s="19">
        <f>IF(ISNUMBER(S46),MIN(DATE(YEAR($T$26),MONTH($T$26)+S46*12/$U$10,DAY($T$26)),DATE(YEAR($T$26),MONTH($T$26)+1+S46*12/$U$10,1)-1),"")</f>
        <v>41713</v>
      </c>
      <c r="U46" s="16">
        <f t="shared" si="14"/>
        <v>105627.45999999998</v>
      </c>
      <c r="V46" s="15">
        <f>IF(ISNUMBER(S46),ROUND(U46*$U$16,$W$4),"")</f>
        <v>233.26</v>
      </c>
      <c r="W46" s="15">
        <f t="shared" si="9"/>
        <v>934.67000000000007</v>
      </c>
      <c r="X46" s="16">
        <f t="shared" si="10"/>
        <v>25</v>
      </c>
      <c r="Y46" s="15">
        <f t="shared" si="11"/>
        <v>1192.93</v>
      </c>
    </row>
    <row r="47" spans="3:25" x14ac:dyDescent="0.2">
      <c r="C47" s="17">
        <f t="shared" si="0"/>
        <v>21</v>
      </c>
      <c r="D47" s="19">
        <f>IF(ISNUMBER(C47),MIN(DATE(YEAR($D$26),MONTH($D$26)+C47*12/$E$10,DAY($D$26)),DATE(YEAR($D$26),MONTH($D$26)+1+C47*12/$E$10,1)-1),"")</f>
        <v>42484</v>
      </c>
      <c r="E47" s="16">
        <f t="shared" si="1"/>
        <v>149531.81999999998</v>
      </c>
      <c r="F47" s="15">
        <f>IF(ISNUMBER(C47),ROUND(E47*$E$16,$G$4),"")</f>
        <v>355.14</v>
      </c>
      <c r="G47" s="15">
        <f t="shared" si="2"/>
        <v>844.35</v>
      </c>
      <c r="H47" s="16">
        <f t="shared" si="3"/>
        <v>25</v>
      </c>
      <c r="I47" s="15">
        <f t="shared" si="4"/>
        <v>1224.49</v>
      </c>
      <c r="K47" s="17">
        <f t="shared" si="5"/>
        <v>21</v>
      </c>
      <c r="L47" s="19">
        <f>IF(ISNUMBER(K47),MIN(DATE(YEAR($L$26),MONTH($L$26)+K47*12/$M$10,DAY($L$26)),DATE(YEAR($L$26),MONTH($L$26)+1+K47*12/$M$10,1)-1),"")</f>
        <v>42709</v>
      </c>
      <c r="M47" s="16">
        <f t="shared" si="12"/>
        <v>159933.79000000004</v>
      </c>
      <c r="N47" s="15">
        <f>IF(ISNUMBER(K47),ROUND(M47*$M$16,$O$4),"")</f>
        <v>593.09</v>
      </c>
      <c r="O47" s="15">
        <f t="shared" si="13"/>
        <v>556.49999999999989</v>
      </c>
      <c r="P47" s="16">
        <f t="shared" si="6"/>
        <v>25</v>
      </c>
      <c r="Q47" s="15">
        <f t="shared" si="7"/>
        <v>1174.5899999999999</v>
      </c>
      <c r="S47" s="17">
        <f t="shared" si="8"/>
        <v>21</v>
      </c>
      <c r="T47" s="19">
        <f>IF(ISNUMBER(S47),MIN(DATE(YEAR($T$26),MONTH($T$26)+S47*12/$U$10,DAY($T$26)),DATE(YEAR($T$26),MONTH($T$26)+1+S47*12/$U$10,1)-1),"")</f>
        <v>41744</v>
      </c>
      <c r="U47" s="16">
        <f t="shared" si="14"/>
        <v>104692.78999999998</v>
      </c>
      <c r="V47" s="15">
        <f>IF(ISNUMBER(S47),ROUND(U47*$U$16,$W$4),"")</f>
        <v>231.2</v>
      </c>
      <c r="W47" s="15">
        <f t="shared" si="9"/>
        <v>936.73</v>
      </c>
      <c r="X47" s="16">
        <f t="shared" si="10"/>
        <v>25</v>
      </c>
      <c r="Y47" s="15">
        <f t="shared" si="11"/>
        <v>1192.93</v>
      </c>
    </row>
    <row r="48" spans="3:25" x14ac:dyDescent="0.2">
      <c r="C48" s="17">
        <f t="shared" si="0"/>
        <v>22</v>
      </c>
      <c r="D48" s="19">
        <f>IF(ISNUMBER(C48),MIN(DATE(YEAR($D$26),MONTH($D$26)+C48*12/$E$10,DAY($D$26)),DATE(YEAR($D$26),MONTH($D$26)+1+C48*12/$E$10,1)-1),"")</f>
        <v>42514</v>
      </c>
      <c r="E48" s="16">
        <f t="shared" si="1"/>
        <v>148687.46999999997</v>
      </c>
      <c r="F48" s="15">
        <f>IF(ISNUMBER(C48),ROUND(E48*$E$16,$G$4),"")</f>
        <v>353.13</v>
      </c>
      <c r="G48" s="15">
        <f t="shared" si="2"/>
        <v>846.36</v>
      </c>
      <c r="H48" s="16">
        <f t="shared" si="3"/>
        <v>25</v>
      </c>
      <c r="I48" s="15">
        <f t="shared" si="4"/>
        <v>1224.49</v>
      </c>
      <c r="K48" s="17">
        <f t="shared" si="5"/>
        <v>22</v>
      </c>
      <c r="L48" s="19">
        <f>IF(ISNUMBER(K48),MIN(DATE(YEAR($L$26),MONTH($L$26)+K48*12/$M$10,DAY($L$26)),DATE(YEAR($L$26),MONTH($L$26)+1+K48*12/$M$10,1)-1),"")</f>
        <v>42740</v>
      </c>
      <c r="M48" s="16">
        <f t="shared" si="12"/>
        <v>159377.29000000004</v>
      </c>
      <c r="N48" s="15">
        <f>IF(ISNUMBER(K48),ROUND(M48*$M$16,$O$4),"")</f>
        <v>591.02</v>
      </c>
      <c r="O48" s="15">
        <f t="shared" si="13"/>
        <v>558.56999999999994</v>
      </c>
      <c r="P48" s="16">
        <f t="shared" si="6"/>
        <v>25</v>
      </c>
      <c r="Q48" s="15">
        <f t="shared" si="7"/>
        <v>1174.5899999999999</v>
      </c>
      <c r="S48" s="17">
        <f t="shared" si="8"/>
        <v>22</v>
      </c>
      <c r="T48" s="19">
        <f>IF(ISNUMBER(S48),MIN(DATE(YEAR($T$26),MONTH($T$26)+S48*12/$U$10,DAY($T$26)),DATE(YEAR($T$26),MONTH($T$26)+1+S48*12/$U$10,1)-1),"")</f>
        <v>41774</v>
      </c>
      <c r="U48" s="16">
        <f t="shared" si="14"/>
        <v>103756.05999999998</v>
      </c>
      <c r="V48" s="15">
        <f>IF(ISNUMBER(S48),ROUND(U48*$U$16,$W$4),"")</f>
        <v>229.13</v>
      </c>
      <c r="W48" s="15">
        <f t="shared" si="9"/>
        <v>938.80000000000007</v>
      </c>
      <c r="X48" s="16">
        <f t="shared" si="10"/>
        <v>25</v>
      </c>
      <c r="Y48" s="15">
        <f t="shared" si="11"/>
        <v>1192.93</v>
      </c>
    </row>
    <row r="49" spans="3:25" x14ac:dyDescent="0.2">
      <c r="C49" s="17">
        <f t="shared" si="0"/>
        <v>23</v>
      </c>
      <c r="D49" s="19">
        <f>IF(ISNUMBER(C49),MIN(DATE(YEAR($D$26),MONTH($D$26)+C49*12/$E$10,DAY($D$26)),DATE(YEAR($D$26),MONTH($D$26)+1+C49*12/$E$10,1)-1),"")</f>
        <v>42545</v>
      </c>
      <c r="E49" s="16">
        <f t="shared" si="1"/>
        <v>147841.10999999999</v>
      </c>
      <c r="F49" s="15">
        <f>IF(ISNUMBER(C49),ROUND(E49*$E$16,$G$4),"")</f>
        <v>351.12</v>
      </c>
      <c r="G49" s="15">
        <f t="shared" si="2"/>
        <v>848.37</v>
      </c>
      <c r="H49" s="16">
        <f t="shared" si="3"/>
        <v>25</v>
      </c>
      <c r="I49" s="15">
        <f t="shared" si="4"/>
        <v>1224.49</v>
      </c>
      <c r="K49" s="17">
        <f t="shared" si="5"/>
        <v>23</v>
      </c>
      <c r="L49" s="19">
        <f>IF(ISNUMBER(K49),MIN(DATE(YEAR($L$26),MONTH($L$26)+K49*12/$M$10,DAY($L$26)),DATE(YEAR($L$26),MONTH($L$26)+1+K49*12/$M$10,1)-1),"")</f>
        <v>42771</v>
      </c>
      <c r="M49" s="16">
        <f t="shared" si="12"/>
        <v>158818.72000000003</v>
      </c>
      <c r="N49" s="15">
        <f>IF(ISNUMBER(K49),ROUND(M49*$M$16,$O$4),"")</f>
        <v>588.95000000000005</v>
      </c>
      <c r="O49" s="15">
        <f t="shared" si="13"/>
        <v>560.63999999999987</v>
      </c>
      <c r="P49" s="16">
        <f t="shared" si="6"/>
        <v>25</v>
      </c>
      <c r="Q49" s="15">
        <f t="shared" si="7"/>
        <v>1174.5899999999999</v>
      </c>
      <c r="S49" s="17">
        <f t="shared" si="8"/>
        <v>23</v>
      </c>
      <c r="T49" s="19">
        <f>IF(ISNUMBER(S49),MIN(DATE(YEAR($T$26),MONTH($T$26)+S49*12/$U$10,DAY($T$26)),DATE(YEAR($T$26),MONTH($T$26)+1+S49*12/$U$10,1)-1),"")</f>
        <v>41805</v>
      </c>
      <c r="U49" s="16">
        <f t="shared" si="14"/>
        <v>102817.25999999998</v>
      </c>
      <c r="V49" s="15">
        <f>IF(ISNUMBER(S49),ROUND(U49*$U$16,$W$4),"")</f>
        <v>227.05</v>
      </c>
      <c r="W49" s="15">
        <f t="shared" si="9"/>
        <v>940.88000000000011</v>
      </c>
      <c r="X49" s="16">
        <f t="shared" si="10"/>
        <v>25</v>
      </c>
      <c r="Y49" s="15">
        <f t="shared" si="11"/>
        <v>1192.93</v>
      </c>
    </row>
    <row r="50" spans="3:25" x14ac:dyDescent="0.2">
      <c r="C50" s="17">
        <f t="shared" si="0"/>
        <v>24</v>
      </c>
      <c r="D50" s="19">
        <f>IF(ISNUMBER(C50),MIN(DATE(YEAR($D$26),MONTH($D$26)+C50*12/$E$10,DAY($D$26)),DATE(YEAR($D$26),MONTH($D$26)+1+C50*12/$E$10,1)-1),"")</f>
        <v>42575</v>
      </c>
      <c r="E50" s="16">
        <f t="shared" si="1"/>
        <v>146992.74</v>
      </c>
      <c r="F50" s="15">
        <f>IF(ISNUMBER(C50),ROUND(E50*$E$16,$G$4),"")</f>
        <v>349.11</v>
      </c>
      <c r="G50" s="15">
        <f t="shared" si="2"/>
        <v>850.38</v>
      </c>
      <c r="H50" s="16">
        <f t="shared" si="3"/>
        <v>25</v>
      </c>
      <c r="I50" s="15">
        <f t="shared" si="4"/>
        <v>1224.49</v>
      </c>
      <c r="K50" s="17">
        <f t="shared" si="5"/>
        <v>24</v>
      </c>
      <c r="L50" s="19">
        <f>IF(ISNUMBER(K50),MIN(DATE(YEAR($L$26),MONTH($L$26)+K50*12/$M$10,DAY($L$26)),DATE(YEAR($L$26),MONTH($L$26)+1+K50*12/$M$10,1)-1),"")</f>
        <v>42799</v>
      </c>
      <c r="M50" s="16">
        <f t="shared" si="12"/>
        <v>158258.08000000002</v>
      </c>
      <c r="N50" s="15">
        <f>IF(ISNUMBER(K50),ROUND(M50*$M$16,$O$4),"")</f>
        <v>586.87</v>
      </c>
      <c r="O50" s="15">
        <f t="shared" si="13"/>
        <v>562.71999999999991</v>
      </c>
      <c r="P50" s="16">
        <f t="shared" si="6"/>
        <v>25</v>
      </c>
      <c r="Q50" s="15">
        <f t="shared" si="7"/>
        <v>1174.5899999999999</v>
      </c>
      <c r="S50" s="17">
        <f t="shared" si="8"/>
        <v>24</v>
      </c>
      <c r="T50" s="19">
        <f>IF(ISNUMBER(S50),MIN(DATE(YEAR($T$26),MONTH($T$26)+S50*12/$U$10,DAY($T$26)),DATE(YEAR($T$26),MONTH($T$26)+1+S50*12/$U$10,1)-1),"")</f>
        <v>41835</v>
      </c>
      <c r="U50" s="16">
        <f t="shared" si="14"/>
        <v>101876.37999999998</v>
      </c>
      <c r="V50" s="15">
        <f>IF(ISNUMBER(S50),ROUND(U50*$U$16,$W$4),"")</f>
        <v>224.98</v>
      </c>
      <c r="W50" s="15">
        <f t="shared" si="9"/>
        <v>942.95</v>
      </c>
      <c r="X50" s="16">
        <f t="shared" si="10"/>
        <v>25</v>
      </c>
      <c r="Y50" s="15">
        <f t="shared" si="11"/>
        <v>1192.93</v>
      </c>
    </row>
    <row r="51" spans="3:25" x14ac:dyDescent="0.2">
      <c r="C51" s="17">
        <f t="shared" si="0"/>
        <v>25</v>
      </c>
      <c r="D51" s="19">
        <f>IF(ISNUMBER(C51),MIN(DATE(YEAR($D$26),MONTH($D$26)+C51*12/$E$10,DAY($D$26)),DATE(YEAR($D$26),MONTH($D$26)+1+C51*12/$E$10,1)-1),"")</f>
        <v>42606</v>
      </c>
      <c r="E51" s="16">
        <f t="shared" si="1"/>
        <v>146142.35999999999</v>
      </c>
      <c r="F51" s="15">
        <f>IF(ISNUMBER(C51),ROUND(E51*$E$16,$G$4),"")</f>
        <v>347.09</v>
      </c>
      <c r="G51" s="15">
        <f t="shared" si="2"/>
        <v>852.40000000000009</v>
      </c>
      <c r="H51" s="16">
        <f t="shared" si="3"/>
        <v>25</v>
      </c>
      <c r="I51" s="15">
        <f t="shared" si="4"/>
        <v>1224.49</v>
      </c>
      <c r="K51" s="17">
        <f t="shared" si="5"/>
        <v>25</v>
      </c>
      <c r="L51" s="19">
        <f>IF(ISNUMBER(K51),MIN(DATE(YEAR($L$26),MONTH($L$26)+K51*12/$M$10,DAY($L$26)),DATE(YEAR($L$26),MONTH($L$26)+1+K51*12/$M$10,1)-1),"")</f>
        <v>42830</v>
      </c>
      <c r="M51" s="16">
        <f t="shared" si="12"/>
        <v>157695.36000000002</v>
      </c>
      <c r="N51" s="15">
        <f>IF(ISNUMBER(K51),ROUND(M51*$M$16,$O$4),"")</f>
        <v>584.79</v>
      </c>
      <c r="O51" s="15">
        <f t="shared" si="13"/>
        <v>564.79999999999995</v>
      </c>
      <c r="P51" s="16">
        <f t="shared" si="6"/>
        <v>25</v>
      </c>
      <c r="Q51" s="15">
        <f t="shared" si="7"/>
        <v>1174.5899999999999</v>
      </c>
      <c r="S51" s="17">
        <f t="shared" si="8"/>
        <v>25</v>
      </c>
      <c r="T51" s="19">
        <f>IF(ISNUMBER(S51),MIN(DATE(YEAR($T$26),MONTH($T$26)+S51*12/$U$10,DAY($T$26)),DATE(YEAR($T$26),MONTH($T$26)+1+S51*12/$U$10,1)-1),"")</f>
        <v>41866</v>
      </c>
      <c r="U51" s="16">
        <f t="shared" si="14"/>
        <v>100933.42999999998</v>
      </c>
      <c r="V51" s="15">
        <f>IF(ISNUMBER(S51),ROUND(U51*$U$16,$W$4),"")</f>
        <v>222.89</v>
      </c>
      <c r="W51" s="15">
        <f t="shared" si="9"/>
        <v>945.04000000000008</v>
      </c>
      <c r="X51" s="16">
        <f t="shared" si="10"/>
        <v>25</v>
      </c>
      <c r="Y51" s="15">
        <f t="shared" si="11"/>
        <v>1192.93</v>
      </c>
    </row>
    <row r="52" spans="3:25" x14ac:dyDescent="0.2">
      <c r="C52" s="17">
        <f t="shared" si="0"/>
        <v>26</v>
      </c>
      <c r="D52" s="19">
        <f>IF(ISNUMBER(C52),MIN(DATE(YEAR($D$26),MONTH($D$26)+C52*12/$E$10,DAY($D$26)),DATE(YEAR($D$26),MONTH($D$26)+1+C52*12/$E$10,1)-1),"")</f>
        <v>42637</v>
      </c>
      <c r="E52" s="16">
        <f t="shared" si="1"/>
        <v>145289.96</v>
      </c>
      <c r="F52" s="15">
        <f>IF(ISNUMBER(C52),ROUND(E52*$E$16,$G$4),"")</f>
        <v>345.06</v>
      </c>
      <c r="G52" s="15">
        <f t="shared" si="2"/>
        <v>854.43000000000006</v>
      </c>
      <c r="H52" s="16">
        <f t="shared" si="3"/>
        <v>25</v>
      </c>
      <c r="I52" s="15">
        <f t="shared" si="4"/>
        <v>1224.49</v>
      </c>
      <c r="K52" s="17">
        <f t="shared" si="5"/>
        <v>26</v>
      </c>
      <c r="L52" s="19">
        <f>IF(ISNUMBER(K52),MIN(DATE(YEAR($L$26),MONTH($L$26)+K52*12/$M$10,DAY($L$26)),DATE(YEAR($L$26),MONTH($L$26)+1+K52*12/$M$10,1)-1),"")</f>
        <v>42860</v>
      </c>
      <c r="M52" s="16">
        <f t="shared" si="12"/>
        <v>157130.56000000003</v>
      </c>
      <c r="N52" s="15">
        <f>IF(ISNUMBER(K52),ROUND(M52*$M$16,$O$4),"")</f>
        <v>582.69000000000005</v>
      </c>
      <c r="O52" s="15">
        <f t="shared" si="13"/>
        <v>566.89999999999986</v>
      </c>
      <c r="P52" s="16">
        <f t="shared" si="6"/>
        <v>25</v>
      </c>
      <c r="Q52" s="15">
        <f t="shared" si="7"/>
        <v>1174.5899999999999</v>
      </c>
      <c r="S52" s="17">
        <f t="shared" si="8"/>
        <v>26</v>
      </c>
      <c r="T52" s="19">
        <f>IF(ISNUMBER(S52),MIN(DATE(YEAR($T$26),MONTH($T$26)+S52*12/$U$10,DAY($T$26)),DATE(YEAR($T$26),MONTH($T$26)+1+S52*12/$U$10,1)-1),"")</f>
        <v>41897</v>
      </c>
      <c r="U52" s="16">
        <f t="shared" si="14"/>
        <v>99988.389999999985</v>
      </c>
      <c r="V52" s="15">
        <f>IF(ISNUMBER(S52),ROUND(U52*$U$16,$W$4),"")</f>
        <v>220.81</v>
      </c>
      <c r="W52" s="15">
        <f t="shared" si="9"/>
        <v>947.12000000000012</v>
      </c>
      <c r="X52" s="16">
        <f t="shared" si="10"/>
        <v>25</v>
      </c>
      <c r="Y52" s="15">
        <f t="shared" si="11"/>
        <v>1192.93</v>
      </c>
    </row>
    <row r="53" spans="3:25" x14ac:dyDescent="0.2">
      <c r="C53" s="17">
        <f t="shared" si="0"/>
        <v>27</v>
      </c>
      <c r="D53" s="19">
        <f>IF(ISNUMBER(C53),MIN(DATE(YEAR($D$26),MONTH($D$26)+C53*12/$E$10,DAY($D$26)),DATE(YEAR($D$26),MONTH($D$26)+1+C53*12/$E$10,1)-1),"")</f>
        <v>42667</v>
      </c>
      <c r="E53" s="16">
        <f t="shared" si="1"/>
        <v>144435.53</v>
      </c>
      <c r="F53" s="15">
        <f>IF(ISNUMBER(C53),ROUND(E53*$E$16,$G$4),"")</f>
        <v>343.03</v>
      </c>
      <c r="G53" s="15">
        <f t="shared" si="2"/>
        <v>856.46</v>
      </c>
      <c r="H53" s="16">
        <f t="shared" si="3"/>
        <v>25</v>
      </c>
      <c r="I53" s="15">
        <f t="shared" si="4"/>
        <v>1224.49</v>
      </c>
      <c r="K53" s="17">
        <f t="shared" si="5"/>
        <v>27</v>
      </c>
      <c r="L53" s="19">
        <f>IF(ISNUMBER(K53),MIN(DATE(YEAR($L$26),MONTH($L$26)+K53*12/$M$10,DAY($L$26)),DATE(YEAR($L$26),MONTH($L$26)+1+K53*12/$M$10,1)-1),"")</f>
        <v>42891</v>
      </c>
      <c r="M53" s="16">
        <f t="shared" si="12"/>
        <v>156563.66000000003</v>
      </c>
      <c r="N53" s="15">
        <f>IF(ISNUMBER(K53),ROUND(M53*$M$16,$O$4),"")</f>
        <v>580.59</v>
      </c>
      <c r="O53" s="15">
        <f t="shared" si="13"/>
        <v>568.99999999999989</v>
      </c>
      <c r="P53" s="16">
        <f t="shared" si="6"/>
        <v>25</v>
      </c>
      <c r="Q53" s="15">
        <f t="shared" si="7"/>
        <v>1174.5899999999999</v>
      </c>
      <c r="S53" s="17">
        <f t="shared" si="8"/>
        <v>27</v>
      </c>
      <c r="T53" s="19">
        <f>IF(ISNUMBER(S53),MIN(DATE(YEAR($T$26),MONTH($T$26)+S53*12/$U$10,DAY($T$26)),DATE(YEAR($T$26),MONTH($T$26)+1+S53*12/$U$10,1)-1),"")</f>
        <v>41927</v>
      </c>
      <c r="U53" s="16">
        <f t="shared" si="14"/>
        <v>99041.26999999999</v>
      </c>
      <c r="V53" s="15">
        <f>IF(ISNUMBER(S53),ROUND(U53*$U$16,$W$4),"")</f>
        <v>218.72</v>
      </c>
      <c r="W53" s="15">
        <f t="shared" si="9"/>
        <v>949.21</v>
      </c>
      <c r="X53" s="16">
        <f t="shared" si="10"/>
        <v>25</v>
      </c>
      <c r="Y53" s="15">
        <f t="shared" si="11"/>
        <v>1192.93</v>
      </c>
    </row>
    <row r="54" spans="3:25" x14ac:dyDescent="0.2">
      <c r="C54" s="17">
        <f t="shared" si="0"/>
        <v>28</v>
      </c>
      <c r="D54" s="19">
        <f>IF(ISNUMBER(C54),MIN(DATE(YEAR($D$26),MONTH($D$26)+C54*12/$E$10,DAY($D$26)),DATE(YEAR($D$26),MONTH($D$26)+1+C54*12/$E$10,1)-1),"")</f>
        <v>42698</v>
      </c>
      <c r="E54" s="16">
        <f t="shared" si="1"/>
        <v>143579.07</v>
      </c>
      <c r="F54" s="15">
        <f>IF(ISNUMBER(C54),ROUND(E54*$E$16,$G$4),"")</f>
        <v>341</v>
      </c>
      <c r="G54" s="15">
        <f t="shared" si="2"/>
        <v>858.49</v>
      </c>
      <c r="H54" s="16">
        <f t="shared" si="3"/>
        <v>25</v>
      </c>
      <c r="I54" s="15">
        <f t="shared" si="4"/>
        <v>1224.49</v>
      </c>
      <c r="K54" s="17">
        <f t="shared" si="5"/>
        <v>28</v>
      </c>
      <c r="L54" s="19">
        <f>IF(ISNUMBER(K54),MIN(DATE(YEAR($L$26),MONTH($L$26)+K54*12/$M$10,DAY($L$26)),DATE(YEAR($L$26),MONTH($L$26)+1+K54*12/$M$10,1)-1),"")</f>
        <v>42921</v>
      </c>
      <c r="M54" s="16">
        <f t="shared" si="12"/>
        <v>155994.66000000003</v>
      </c>
      <c r="N54" s="15">
        <f>IF(ISNUMBER(K54),ROUND(M54*$M$16,$O$4),"")</f>
        <v>578.48</v>
      </c>
      <c r="O54" s="15">
        <f t="shared" si="13"/>
        <v>571.1099999999999</v>
      </c>
      <c r="P54" s="16">
        <f t="shared" si="6"/>
        <v>25</v>
      </c>
      <c r="Q54" s="15">
        <f t="shared" si="7"/>
        <v>1174.5899999999999</v>
      </c>
      <c r="S54" s="17">
        <f t="shared" si="8"/>
        <v>28</v>
      </c>
      <c r="T54" s="19">
        <f>IF(ISNUMBER(S54),MIN(DATE(YEAR($T$26),MONTH($T$26)+S54*12/$U$10,DAY($T$26)),DATE(YEAR($T$26),MONTH($T$26)+1+S54*12/$U$10,1)-1),"")</f>
        <v>41958</v>
      </c>
      <c r="U54" s="16">
        <f t="shared" si="14"/>
        <v>98092.059999999983</v>
      </c>
      <c r="V54" s="15">
        <f>IF(ISNUMBER(S54),ROUND(U54*$U$16,$W$4),"")</f>
        <v>216.62</v>
      </c>
      <c r="W54" s="15">
        <f t="shared" si="9"/>
        <v>951.31000000000006</v>
      </c>
      <c r="X54" s="16">
        <f t="shared" si="10"/>
        <v>25</v>
      </c>
      <c r="Y54" s="15">
        <f t="shared" si="11"/>
        <v>1192.93</v>
      </c>
    </row>
    <row r="55" spans="3:25" x14ac:dyDescent="0.2">
      <c r="C55" s="17">
        <f t="shared" si="0"/>
        <v>29</v>
      </c>
      <c r="D55" s="19">
        <f>IF(ISNUMBER(C55),MIN(DATE(YEAR($D$26),MONTH($D$26)+C55*12/$E$10,DAY($D$26)),DATE(YEAR($D$26),MONTH($D$26)+1+C55*12/$E$10,1)-1),"")</f>
        <v>42728</v>
      </c>
      <c r="E55" s="16">
        <f>IF(ISNUMBER(C55),E54-G54,"")</f>
        <v>142720.58000000002</v>
      </c>
      <c r="F55" s="15">
        <f>IF(ISNUMBER(C55),ROUND(E55*$E$16,$G$4),"")</f>
        <v>338.96</v>
      </c>
      <c r="G55" s="15">
        <f t="shared" si="2"/>
        <v>860.53</v>
      </c>
      <c r="H55" s="16">
        <f t="shared" si="3"/>
        <v>25</v>
      </c>
      <c r="I55" s="15">
        <f t="shared" si="4"/>
        <v>1224.49</v>
      </c>
      <c r="K55" s="17">
        <f t="shared" si="5"/>
        <v>29</v>
      </c>
      <c r="L55" s="19">
        <f>IF(ISNUMBER(K55),MIN(DATE(YEAR($L$26),MONTH($L$26)+K55*12/$M$10,DAY($L$26)),DATE(YEAR($L$26),MONTH($L$26)+1+K55*12/$M$10,1)-1),"")</f>
        <v>42952</v>
      </c>
      <c r="M55" s="16">
        <f t="shared" si="12"/>
        <v>155423.55000000005</v>
      </c>
      <c r="N55" s="15">
        <f>IF(ISNUMBER(K55),ROUND(M55*$M$16,$O$4),"")</f>
        <v>576.36</v>
      </c>
      <c r="O55" s="15">
        <f t="shared" si="13"/>
        <v>573.2299999999999</v>
      </c>
      <c r="P55" s="16">
        <f t="shared" si="6"/>
        <v>25</v>
      </c>
      <c r="Q55" s="15">
        <f t="shared" si="7"/>
        <v>1174.5899999999999</v>
      </c>
      <c r="S55" s="17">
        <f t="shared" si="8"/>
        <v>29</v>
      </c>
      <c r="T55" s="19">
        <f>IF(ISNUMBER(S55),MIN(DATE(YEAR($T$26),MONTH($T$26)+S55*12/$U$10,DAY($T$26)),DATE(YEAR($T$26),MONTH($T$26)+1+S55*12/$U$10,1)-1),"")</f>
        <v>41988</v>
      </c>
      <c r="U55" s="16">
        <f t="shared" si="14"/>
        <v>97140.749999999985</v>
      </c>
      <c r="V55" s="15">
        <f>IF(ISNUMBER(S55),ROUND(U55*$U$16,$W$4),"")</f>
        <v>214.52</v>
      </c>
      <c r="W55" s="15">
        <f t="shared" si="9"/>
        <v>953.41000000000008</v>
      </c>
      <c r="X55" s="16">
        <f t="shared" si="10"/>
        <v>25</v>
      </c>
      <c r="Y55" s="15">
        <f t="shared" si="11"/>
        <v>1192.93</v>
      </c>
    </row>
    <row r="56" spans="3:25" x14ac:dyDescent="0.2">
      <c r="C56" s="17">
        <f t="shared" si="0"/>
        <v>30</v>
      </c>
      <c r="D56" s="19">
        <f>IF(ISNUMBER(C56),MIN(DATE(YEAR($D$26),MONTH($D$26)+C56*12/$E$10,DAY($D$26)),DATE(YEAR($D$26),MONTH($D$26)+1+C56*12/$E$10,1)-1),"")</f>
        <v>42759</v>
      </c>
      <c r="E56" s="16">
        <f t="shared" si="1"/>
        <v>141860.05000000002</v>
      </c>
      <c r="F56" s="15">
        <f>IF(ISNUMBER(C56),ROUND(E56*$E$16,$G$4),"")</f>
        <v>336.92</v>
      </c>
      <c r="G56" s="15">
        <f t="shared" si="2"/>
        <v>862.56999999999994</v>
      </c>
      <c r="H56" s="16">
        <f t="shared" si="3"/>
        <v>25</v>
      </c>
      <c r="I56" s="15">
        <f t="shared" si="4"/>
        <v>1224.49</v>
      </c>
      <c r="K56" s="17">
        <f t="shared" si="5"/>
        <v>30</v>
      </c>
      <c r="L56" s="19">
        <f>IF(ISNUMBER(K56),MIN(DATE(YEAR($L$26),MONTH($L$26)+K56*12/$M$10,DAY($L$26)),DATE(YEAR($L$26),MONTH($L$26)+1+K56*12/$M$10,1)-1),"")</f>
        <v>42983</v>
      </c>
      <c r="M56" s="16">
        <f t="shared" si="12"/>
        <v>154850.32000000004</v>
      </c>
      <c r="N56" s="15">
        <f>IF(ISNUMBER(K56),ROUND(M56*$M$16,$O$4),"")</f>
        <v>574.24</v>
      </c>
      <c r="O56" s="15">
        <f t="shared" si="13"/>
        <v>575.34999999999991</v>
      </c>
      <c r="P56" s="16">
        <f t="shared" si="6"/>
        <v>25</v>
      </c>
      <c r="Q56" s="15">
        <f t="shared" si="7"/>
        <v>1174.5899999999999</v>
      </c>
      <c r="S56" s="17">
        <f t="shared" si="8"/>
        <v>30</v>
      </c>
      <c r="T56" s="19">
        <f>IF(ISNUMBER(S56),MIN(DATE(YEAR($T$26),MONTH($T$26)+S56*12/$U$10,DAY($T$26)),DATE(YEAR($T$26),MONTH($T$26)+1+S56*12/$U$10,1)-1),"")</f>
        <v>42019</v>
      </c>
      <c r="U56" s="16">
        <f t="shared" si="14"/>
        <v>96187.339999999982</v>
      </c>
      <c r="V56" s="15">
        <f>IF(ISNUMBER(S56),ROUND(U56*$U$16,$W$4),"")</f>
        <v>212.41</v>
      </c>
      <c r="W56" s="15">
        <f t="shared" si="9"/>
        <v>955.5200000000001</v>
      </c>
      <c r="X56" s="16">
        <f t="shared" si="10"/>
        <v>25</v>
      </c>
      <c r="Y56" s="15">
        <f t="shared" si="11"/>
        <v>1192.93</v>
      </c>
    </row>
    <row r="57" spans="3:25" x14ac:dyDescent="0.2">
      <c r="C57" s="17">
        <f t="shared" si="0"/>
        <v>31</v>
      </c>
      <c r="D57" s="19">
        <f>IF(ISNUMBER(C57),MIN(DATE(YEAR($D$26),MONTH($D$26)+C57*12/$E$10,DAY($D$26)),DATE(YEAR($D$26),MONTH($D$26)+1+C57*12/$E$10,1)-1),"")</f>
        <v>42790</v>
      </c>
      <c r="E57" s="16">
        <f t="shared" si="1"/>
        <v>140997.48000000001</v>
      </c>
      <c r="F57" s="15">
        <f>IF(ISNUMBER(C57),ROUND(E57*$E$16,$G$4),"")</f>
        <v>334.87</v>
      </c>
      <c r="G57" s="15">
        <f t="shared" si="2"/>
        <v>864.62</v>
      </c>
      <c r="H57" s="16">
        <f t="shared" si="3"/>
        <v>25</v>
      </c>
      <c r="I57" s="15">
        <f t="shared" si="4"/>
        <v>1224.49</v>
      </c>
      <c r="K57" s="17">
        <f t="shared" si="5"/>
        <v>31</v>
      </c>
      <c r="L57" s="19">
        <f>IF(ISNUMBER(K57),MIN(DATE(YEAR($L$26),MONTH($L$26)+K57*12/$M$10,DAY($L$26)),DATE(YEAR($L$26),MONTH($L$26)+1+K57*12/$M$10,1)-1),"")</f>
        <v>43013</v>
      </c>
      <c r="M57" s="16">
        <f t="shared" si="12"/>
        <v>154274.97000000003</v>
      </c>
      <c r="N57" s="15">
        <f>IF(ISNUMBER(K57),ROUND(M57*$M$16,$O$4),"")</f>
        <v>572.1</v>
      </c>
      <c r="O57" s="15">
        <f t="shared" si="13"/>
        <v>577.4899999999999</v>
      </c>
      <c r="P57" s="16">
        <f t="shared" si="6"/>
        <v>25</v>
      </c>
      <c r="Q57" s="15">
        <f t="shared" si="7"/>
        <v>1174.5899999999999</v>
      </c>
      <c r="S57" s="17">
        <f t="shared" si="8"/>
        <v>31</v>
      </c>
      <c r="T57" s="19">
        <f>IF(ISNUMBER(S57),MIN(DATE(YEAR($T$26),MONTH($T$26)+S57*12/$U$10,DAY($T$26)),DATE(YEAR($T$26),MONTH($T$26)+1+S57*12/$U$10,1)-1),"")</f>
        <v>42050</v>
      </c>
      <c r="U57" s="16">
        <f t="shared" si="14"/>
        <v>95231.819999999978</v>
      </c>
      <c r="V57" s="15">
        <f>IF(ISNUMBER(S57),ROUND(U57*$U$16,$W$4),"")</f>
        <v>210.3</v>
      </c>
      <c r="W57" s="15">
        <f t="shared" si="9"/>
        <v>957.63000000000011</v>
      </c>
      <c r="X57" s="16">
        <f t="shared" si="10"/>
        <v>25</v>
      </c>
      <c r="Y57" s="15">
        <f t="shared" si="11"/>
        <v>1192.93</v>
      </c>
    </row>
    <row r="58" spans="3:25" x14ac:dyDescent="0.2">
      <c r="C58" s="17">
        <f t="shared" si="0"/>
        <v>32</v>
      </c>
      <c r="D58" s="19">
        <f>IF(ISNUMBER(C58),MIN(DATE(YEAR($D$26),MONTH($D$26)+C58*12/$E$10,DAY($D$26)),DATE(YEAR($D$26),MONTH($D$26)+1+C58*12/$E$10,1)-1),"")</f>
        <v>42818</v>
      </c>
      <c r="E58" s="16">
        <f t="shared" si="1"/>
        <v>140132.86000000002</v>
      </c>
      <c r="F58" s="15">
        <f>IF(ISNUMBER(C58),ROUND(E58*$E$16,$G$4),"")</f>
        <v>332.82</v>
      </c>
      <c r="G58" s="15">
        <f t="shared" si="2"/>
        <v>866.67000000000007</v>
      </c>
      <c r="H58" s="16">
        <f t="shared" si="3"/>
        <v>25</v>
      </c>
      <c r="I58" s="15">
        <f t="shared" si="4"/>
        <v>1224.49</v>
      </c>
      <c r="K58" s="17">
        <f t="shared" si="5"/>
        <v>32</v>
      </c>
      <c r="L58" s="19">
        <f>IF(ISNUMBER(K58),MIN(DATE(YEAR($L$26),MONTH($L$26)+K58*12/$M$10,DAY($L$26)),DATE(YEAR($L$26),MONTH($L$26)+1+K58*12/$M$10,1)-1),"")</f>
        <v>43044</v>
      </c>
      <c r="M58" s="16">
        <f t="shared" si="12"/>
        <v>153697.48000000004</v>
      </c>
      <c r="N58" s="15">
        <f>IF(ISNUMBER(K58),ROUND(M58*$M$16,$O$4),"")</f>
        <v>569.96</v>
      </c>
      <c r="O58" s="15">
        <f t="shared" si="13"/>
        <v>579.62999999999988</v>
      </c>
      <c r="P58" s="16">
        <f t="shared" si="6"/>
        <v>25</v>
      </c>
      <c r="Q58" s="15">
        <f t="shared" si="7"/>
        <v>1174.5899999999999</v>
      </c>
      <c r="S58" s="17">
        <f t="shared" si="8"/>
        <v>32</v>
      </c>
      <c r="T58" s="19">
        <f>IF(ISNUMBER(S58),MIN(DATE(YEAR($T$26),MONTH($T$26)+S58*12/$U$10,DAY($T$26)),DATE(YEAR($T$26),MONTH($T$26)+1+S58*12/$U$10,1)-1),"")</f>
        <v>42078</v>
      </c>
      <c r="U58" s="16">
        <f t="shared" si="14"/>
        <v>94274.189999999973</v>
      </c>
      <c r="V58" s="15">
        <f>IF(ISNUMBER(S58),ROUND(U58*$U$16,$W$4),"")</f>
        <v>208.19</v>
      </c>
      <c r="W58" s="15">
        <f t="shared" si="9"/>
        <v>959.74</v>
      </c>
      <c r="X58" s="16">
        <f t="shared" si="10"/>
        <v>25</v>
      </c>
      <c r="Y58" s="15">
        <f t="shared" si="11"/>
        <v>1192.93</v>
      </c>
    </row>
    <row r="59" spans="3:25" x14ac:dyDescent="0.2">
      <c r="C59" s="17">
        <f t="shared" si="0"/>
        <v>33</v>
      </c>
      <c r="D59" s="19">
        <f>IF(ISNUMBER(C59),MIN(DATE(YEAR($D$26),MONTH($D$26)+C59*12/$E$10,DAY($D$26)),DATE(YEAR($D$26),MONTH($D$26)+1+C59*12/$E$10,1)-1),"")</f>
        <v>42849</v>
      </c>
      <c r="E59" s="16">
        <f t="shared" si="1"/>
        <v>139266.19</v>
      </c>
      <c r="F59" s="15">
        <f>IF(ISNUMBER(C59),ROUND(E59*$E$16,$G$4),"")</f>
        <v>330.76</v>
      </c>
      <c r="G59" s="15">
        <f t="shared" si="2"/>
        <v>868.73</v>
      </c>
      <c r="H59" s="16">
        <f t="shared" si="3"/>
        <v>25</v>
      </c>
      <c r="I59" s="15">
        <f t="shared" si="4"/>
        <v>1224.49</v>
      </c>
      <c r="K59" s="17">
        <f t="shared" si="5"/>
        <v>33</v>
      </c>
      <c r="L59" s="19">
        <f>IF(ISNUMBER(K59),MIN(DATE(YEAR($L$26),MONTH($L$26)+K59*12/$M$10,DAY($L$26)),DATE(YEAR($L$26),MONTH($L$26)+1+K59*12/$M$10,1)-1),"")</f>
        <v>43074</v>
      </c>
      <c r="M59" s="16">
        <f t="shared" si="12"/>
        <v>153117.85000000003</v>
      </c>
      <c r="N59" s="15">
        <f>IF(ISNUMBER(K59),ROUND(M59*$M$16,$O$4),"")</f>
        <v>567.80999999999995</v>
      </c>
      <c r="O59" s="15">
        <f t="shared" si="13"/>
        <v>581.78</v>
      </c>
      <c r="P59" s="16">
        <f t="shared" si="6"/>
        <v>25</v>
      </c>
      <c r="Q59" s="15">
        <f t="shared" si="7"/>
        <v>1174.5899999999999</v>
      </c>
      <c r="S59" s="17">
        <f t="shared" si="8"/>
        <v>33</v>
      </c>
      <c r="T59" s="19">
        <f>IF(ISNUMBER(S59),MIN(DATE(YEAR($T$26),MONTH($T$26)+S59*12/$U$10,DAY($T$26)),DATE(YEAR($T$26),MONTH($T$26)+1+S59*12/$U$10,1)-1),"")</f>
        <v>42109</v>
      </c>
      <c r="U59" s="16">
        <f t="shared" si="14"/>
        <v>93314.449999999968</v>
      </c>
      <c r="V59" s="15">
        <f>IF(ISNUMBER(S59),ROUND(U59*$U$16,$W$4),"")</f>
        <v>206.07</v>
      </c>
      <c r="W59" s="15">
        <f t="shared" si="9"/>
        <v>961.86000000000013</v>
      </c>
      <c r="X59" s="16">
        <f t="shared" si="10"/>
        <v>25</v>
      </c>
      <c r="Y59" s="15">
        <f t="shared" si="11"/>
        <v>1192.93</v>
      </c>
    </row>
    <row r="60" spans="3:25" x14ac:dyDescent="0.2">
      <c r="C60" s="17">
        <f t="shared" si="0"/>
        <v>34</v>
      </c>
      <c r="D60" s="19">
        <f>IF(ISNUMBER(C60),MIN(DATE(YEAR($D$26),MONTH($D$26)+C60*12/$E$10,DAY($D$26)),DATE(YEAR($D$26),MONTH($D$26)+1+C60*12/$E$10,1)-1),"")</f>
        <v>42879</v>
      </c>
      <c r="E60" s="16">
        <f t="shared" si="1"/>
        <v>138397.46</v>
      </c>
      <c r="F60" s="15">
        <f>IF(ISNUMBER(C60),ROUND(E60*$E$16,$G$4),"")</f>
        <v>328.69</v>
      </c>
      <c r="G60" s="15">
        <f t="shared" si="2"/>
        <v>870.8</v>
      </c>
      <c r="H60" s="16">
        <f t="shared" si="3"/>
        <v>25</v>
      </c>
      <c r="I60" s="15">
        <f t="shared" si="4"/>
        <v>1224.49</v>
      </c>
      <c r="K60" s="17">
        <f t="shared" si="5"/>
        <v>34</v>
      </c>
      <c r="L60" s="19">
        <f>IF(ISNUMBER(K60),MIN(DATE(YEAR($L$26),MONTH($L$26)+K60*12/$M$10,DAY($L$26)),DATE(YEAR($L$26),MONTH($L$26)+1+K60*12/$M$10,1)-1),"")</f>
        <v>43105</v>
      </c>
      <c r="M60" s="16">
        <f t="shared" si="12"/>
        <v>152536.07000000004</v>
      </c>
      <c r="N60" s="15">
        <f>IF(ISNUMBER(K60),ROUND(M60*$M$16,$O$4),"")</f>
        <v>565.65</v>
      </c>
      <c r="O60" s="15">
        <f t="shared" si="13"/>
        <v>583.93999999999994</v>
      </c>
      <c r="P60" s="16">
        <f t="shared" si="6"/>
        <v>25</v>
      </c>
      <c r="Q60" s="15">
        <f t="shared" si="7"/>
        <v>1174.5899999999999</v>
      </c>
      <c r="S60" s="17">
        <f t="shared" si="8"/>
        <v>34</v>
      </c>
      <c r="T60" s="19">
        <f>IF(ISNUMBER(S60),MIN(DATE(YEAR($T$26),MONTH($T$26)+S60*12/$U$10,DAY($T$26)),DATE(YEAR($T$26),MONTH($T$26)+1+S60*12/$U$10,1)-1),"")</f>
        <v>42139</v>
      </c>
      <c r="U60" s="16">
        <f t="shared" si="14"/>
        <v>92352.589999999967</v>
      </c>
      <c r="V60" s="15">
        <f>IF(ISNUMBER(S60),ROUND(U60*$U$16,$W$4),"")</f>
        <v>203.95</v>
      </c>
      <c r="W60" s="15">
        <f t="shared" si="9"/>
        <v>963.98</v>
      </c>
      <c r="X60" s="16">
        <f t="shared" si="10"/>
        <v>25</v>
      </c>
      <c r="Y60" s="15">
        <f t="shared" si="11"/>
        <v>1192.93</v>
      </c>
    </row>
    <row r="61" spans="3:25" x14ac:dyDescent="0.2">
      <c r="C61" s="17">
        <f t="shared" si="0"/>
        <v>35</v>
      </c>
      <c r="D61" s="19">
        <f>IF(ISNUMBER(C61),MIN(DATE(YEAR($D$26),MONTH($D$26)+C61*12/$E$10,DAY($D$26)),DATE(YEAR($D$26),MONTH($D$26)+1+C61*12/$E$10,1)-1),"")</f>
        <v>42910</v>
      </c>
      <c r="E61" s="16">
        <f t="shared" si="1"/>
        <v>137526.66</v>
      </c>
      <c r="F61" s="15">
        <f>IF(ISNUMBER(C61),ROUND(E61*$E$16,$G$4),"")</f>
        <v>326.63</v>
      </c>
      <c r="G61" s="15">
        <f t="shared" si="2"/>
        <v>872.86</v>
      </c>
      <c r="H61" s="16">
        <f t="shared" si="3"/>
        <v>25</v>
      </c>
      <c r="I61" s="15">
        <f t="shared" si="4"/>
        <v>1224.49</v>
      </c>
      <c r="K61" s="17">
        <f t="shared" si="5"/>
        <v>35</v>
      </c>
      <c r="L61" s="19">
        <f>IF(ISNUMBER(K61),MIN(DATE(YEAR($L$26),MONTH($L$26)+K61*12/$M$10,DAY($L$26)),DATE(YEAR($L$26),MONTH($L$26)+1+K61*12/$M$10,1)-1),"")</f>
        <v>43136</v>
      </c>
      <c r="M61" s="16">
        <f t="shared" si="12"/>
        <v>151952.13000000003</v>
      </c>
      <c r="N61" s="15">
        <f>IF(ISNUMBER(K61),ROUND(M61*$M$16,$O$4),"")</f>
        <v>563.49</v>
      </c>
      <c r="O61" s="15">
        <f t="shared" si="13"/>
        <v>586.09999999999991</v>
      </c>
      <c r="P61" s="16">
        <f t="shared" si="6"/>
        <v>25</v>
      </c>
      <c r="Q61" s="15">
        <f t="shared" si="7"/>
        <v>1174.5899999999999</v>
      </c>
      <c r="S61" s="17">
        <f t="shared" si="8"/>
        <v>35</v>
      </c>
      <c r="T61" s="19">
        <f>IF(ISNUMBER(S61),MIN(DATE(YEAR($T$26),MONTH($T$26)+S61*12/$U$10,DAY($T$26)),DATE(YEAR($T$26),MONTH($T$26)+1+S61*12/$U$10,1)-1),"")</f>
        <v>42170</v>
      </c>
      <c r="U61" s="16">
        <f t="shared" si="14"/>
        <v>91388.609999999971</v>
      </c>
      <c r="V61" s="15">
        <f>IF(ISNUMBER(S61),ROUND(U61*$U$16,$W$4),"")</f>
        <v>201.82</v>
      </c>
      <c r="W61" s="15">
        <f t="shared" si="9"/>
        <v>966.11000000000013</v>
      </c>
      <c r="X61" s="16">
        <f t="shared" si="10"/>
        <v>25</v>
      </c>
      <c r="Y61" s="15">
        <f t="shared" si="11"/>
        <v>1192.93</v>
      </c>
    </row>
    <row r="62" spans="3:25" x14ac:dyDescent="0.2">
      <c r="C62" s="17">
        <f t="shared" si="0"/>
        <v>36</v>
      </c>
      <c r="D62" s="19">
        <f>IF(ISNUMBER(C62),MIN(DATE(YEAR($D$26),MONTH($D$26)+C62*12/$E$10,DAY($D$26)),DATE(YEAR($D$26),MONTH($D$26)+1+C62*12/$E$10,1)-1),"")</f>
        <v>42940</v>
      </c>
      <c r="E62" s="16">
        <f t="shared" si="1"/>
        <v>136653.80000000002</v>
      </c>
      <c r="F62" s="15">
        <f>IF(ISNUMBER(C62),ROUND(E62*$E$16,$G$4),"")</f>
        <v>324.55</v>
      </c>
      <c r="G62" s="15">
        <f t="shared" si="2"/>
        <v>874.94</v>
      </c>
      <c r="H62" s="16">
        <f t="shared" si="3"/>
        <v>25</v>
      </c>
      <c r="I62" s="15">
        <f t="shared" si="4"/>
        <v>1224.49</v>
      </c>
      <c r="K62" s="17">
        <f t="shared" si="5"/>
        <v>36</v>
      </c>
      <c r="L62" s="19">
        <f>IF(ISNUMBER(K62),MIN(DATE(YEAR($L$26),MONTH($L$26)+K62*12/$M$10,DAY($L$26)),DATE(YEAR($L$26),MONTH($L$26)+1+K62*12/$M$10,1)-1),"")</f>
        <v>43164</v>
      </c>
      <c r="M62" s="16">
        <f t="shared" si="12"/>
        <v>151366.03000000003</v>
      </c>
      <c r="N62" s="15">
        <f>IF(ISNUMBER(K62),ROUND(M62*$M$16,$O$4),"")</f>
        <v>561.32000000000005</v>
      </c>
      <c r="O62" s="15">
        <f t="shared" si="13"/>
        <v>588.26999999999987</v>
      </c>
      <c r="P62" s="16">
        <f t="shared" si="6"/>
        <v>25</v>
      </c>
      <c r="Q62" s="15">
        <f t="shared" si="7"/>
        <v>1174.5899999999999</v>
      </c>
      <c r="S62" s="17">
        <f t="shared" si="8"/>
        <v>36</v>
      </c>
      <c r="T62" s="19">
        <f>IF(ISNUMBER(S62),MIN(DATE(YEAR($T$26),MONTH($T$26)+S62*12/$U$10,DAY($T$26)),DATE(YEAR($T$26),MONTH($T$26)+1+S62*12/$U$10,1)-1),"")</f>
        <v>42200</v>
      </c>
      <c r="U62" s="16">
        <f t="shared" si="14"/>
        <v>90422.499999999971</v>
      </c>
      <c r="V62" s="15">
        <f>IF(ISNUMBER(S62),ROUND(U62*$U$16,$W$4),"")</f>
        <v>199.68</v>
      </c>
      <c r="W62" s="15">
        <f t="shared" si="9"/>
        <v>968.25</v>
      </c>
      <c r="X62" s="16">
        <f t="shared" si="10"/>
        <v>25</v>
      </c>
      <c r="Y62" s="15">
        <f t="shared" si="11"/>
        <v>1192.93</v>
      </c>
    </row>
    <row r="63" spans="3:25" x14ac:dyDescent="0.2">
      <c r="C63" s="17">
        <f t="shared" si="0"/>
        <v>37</v>
      </c>
      <c r="D63" s="19">
        <f>IF(ISNUMBER(C63),MIN(DATE(YEAR($D$26),MONTH($D$26)+C63*12/$E$10,DAY($D$26)),DATE(YEAR($D$26),MONTH($D$26)+1+C63*12/$E$10,1)-1),"")</f>
        <v>42971</v>
      </c>
      <c r="E63" s="16">
        <f t="shared" si="1"/>
        <v>135778.86000000002</v>
      </c>
      <c r="F63" s="15">
        <f>IF(ISNUMBER(C63),ROUND(E63*$E$16,$G$4),"")</f>
        <v>322.47000000000003</v>
      </c>
      <c r="G63" s="15">
        <f t="shared" si="2"/>
        <v>877.02</v>
      </c>
      <c r="H63" s="16">
        <f t="shared" si="3"/>
        <v>25</v>
      </c>
      <c r="I63" s="15">
        <f t="shared" si="4"/>
        <v>1224.49</v>
      </c>
      <c r="K63" s="17">
        <f t="shared" si="5"/>
        <v>37</v>
      </c>
      <c r="L63" s="19">
        <f>IF(ISNUMBER(K63),MIN(DATE(YEAR($L$26),MONTH($L$26)+K63*12/$M$10,DAY($L$26)),DATE(YEAR($L$26),MONTH($L$26)+1+K63*12/$M$10,1)-1),"")</f>
        <v>43195</v>
      </c>
      <c r="M63" s="16">
        <f t="shared" si="12"/>
        <v>150777.76000000004</v>
      </c>
      <c r="N63" s="15">
        <f>IF(ISNUMBER(K63),ROUND(M63*$M$16,$O$4),"")</f>
        <v>559.13</v>
      </c>
      <c r="O63" s="15">
        <f t="shared" si="13"/>
        <v>590.45999999999992</v>
      </c>
      <c r="P63" s="16">
        <f t="shared" si="6"/>
        <v>25</v>
      </c>
      <c r="Q63" s="15">
        <f t="shared" si="7"/>
        <v>1174.5899999999999</v>
      </c>
      <c r="S63" s="17">
        <f t="shared" si="8"/>
        <v>37</v>
      </c>
      <c r="T63" s="19">
        <f>IF(ISNUMBER(S63),MIN(DATE(YEAR($T$26),MONTH($T$26)+S63*12/$U$10,DAY($T$26)),DATE(YEAR($T$26),MONTH($T$26)+1+S63*12/$U$10,1)-1),"")</f>
        <v>42231</v>
      </c>
      <c r="U63" s="16">
        <f t="shared" si="14"/>
        <v>89454.249999999971</v>
      </c>
      <c r="V63" s="15">
        <f>IF(ISNUMBER(S63),ROUND(U63*$U$16,$W$4),"")</f>
        <v>197.54</v>
      </c>
      <c r="W63" s="15">
        <f t="shared" si="9"/>
        <v>970.3900000000001</v>
      </c>
      <c r="X63" s="16">
        <f t="shared" si="10"/>
        <v>25</v>
      </c>
      <c r="Y63" s="15">
        <f t="shared" si="11"/>
        <v>1192.93</v>
      </c>
    </row>
    <row r="64" spans="3:25" x14ac:dyDescent="0.2">
      <c r="C64" s="17">
        <f t="shared" si="0"/>
        <v>38</v>
      </c>
      <c r="D64" s="19">
        <f>IF(ISNUMBER(C64),MIN(DATE(YEAR($D$26),MONTH($D$26)+C64*12/$E$10,DAY($D$26)),DATE(YEAR($D$26),MONTH($D$26)+1+C64*12/$E$10,1)-1),"")</f>
        <v>43002</v>
      </c>
      <c r="E64" s="16">
        <f t="shared" si="1"/>
        <v>134901.84000000003</v>
      </c>
      <c r="F64" s="15">
        <f>IF(ISNUMBER(C64),ROUND(E64*$E$16,$G$4),"")</f>
        <v>320.39</v>
      </c>
      <c r="G64" s="15">
        <f t="shared" si="2"/>
        <v>879.1</v>
      </c>
      <c r="H64" s="16">
        <f t="shared" si="3"/>
        <v>25</v>
      </c>
      <c r="I64" s="15">
        <f t="shared" si="4"/>
        <v>1224.49</v>
      </c>
      <c r="K64" s="17">
        <f t="shared" si="5"/>
        <v>38</v>
      </c>
      <c r="L64" s="19">
        <f>IF(ISNUMBER(K64),MIN(DATE(YEAR($L$26),MONTH($L$26)+K64*12/$M$10,DAY($L$26)),DATE(YEAR($L$26),MONTH($L$26)+1+K64*12/$M$10,1)-1),"")</f>
        <v>43225</v>
      </c>
      <c r="M64" s="16">
        <f t="shared" si="12"/>
        <v>150187.30000000005</v>
      </c>
      <c r="N64" s="15">
        <f>IF(ISNUMBER(K64),ROUND(M64*$M$16,$O$4),"")</f>
        <v>556.94000000000005</v>
      </c>
      <c r="O64" s="15">
        <f t="shared" si="13"/>
        <v>592.64999999999986</v>
      </c>
      <c r="P64" s="16">
        <f t="shared" si="6"/>
        <v>25</v>
      </c>
      <c r="Q64" s="15">
        <f t="shared" si="7"/>
        <v>1174.5899999999999</v>
      </c>
      <c r="S64" s="17">
        <f t="shared" si="8"/>
        <v>38</v>
      </c>
      <c r="T64" s="19">
        <f>IF(ISNUMBER(S64),MIN(DATE(YEAR($T$26),MONTH($T$26)+S64*12/$U$10,DAY($T$26)),DATE(YEAR($T$26),MONTH($T$26)+1+S64*12/$U$10,1)-1),"")</f>
        <v>42262</v>
      </c>
      <c r="U64" s="16">
        <f t="shared" si="14"/>
        <v>88483.859999999971</v>
      </c>
      <c r="V64" s="15">
        <f>IF(ISNUMBER(S64),ROUND(U64*$U$16,$W$4),"")</f>
        <v>195.4</v>
      </c>
      <c r="W64" s="15">
        <f t="shared" si="9"/>
        <v>972.53000000000009</v>
      </c>
      <c r="X64" s="16">
        <f t="shared" si="10"/>
        <v>25</v>
      </c>
      <c r="Y64" s="15">
        <f t="shared" si="11"/>
        <v>1192.93</v>
      </c>
    </row>
    <row r="65" spans="3:25" x14ac:dyDescent="0.2">
      <c r="C65" s="17">
        <f t="shared" si="0"/>
        <v>39</v>
      </c>
      <c r="D65" s="19">
        <f>IF(ISNUMBER(C65),MIN(DATE(YEAR($D$26),MONTH($D$26)+C65*12/$E$10,DAY($D$26)),DATE(YEAR($D$26),MONTH($D$26)+1+C65*12/$E$10,1)-1),"")</f>
        <v>43032</v>
      </c>
      <c r="E65" s="16">
        <f t="shared" si="1"/>
        <v>134022.74000000002</v>
      </c>
      <c r="F65" s="15">
        <f>IF(ISNUMBER(C65),ROUND(E65*$E$16,$G$4),"")</f>
        <v>318.3</v>
      </c>
      <c r="G65" s="15">
        <f t="shared" si="2"/>
        <v>881.19</v>
      </c>
      <c r="H65" s="16">
        <f t="shared" si="3"/>
        <v>25</v>
      </c>
      <c r="I65" s="15">
        <f t="shared" si="4"/>
        <v>1224.49</v>
      </c>
      <c r="K65" s="17">
        <f t="shared" si="5"/>
        <v>39</v>
      </c>
      <c r="L65" s="19">
        <f>IF(ISNUMBER(K65),MIN(DATE(YEAR($L$26),MONTH($L$26)+K65*12/$M$10,DAY($L$26)),DATE(YEAR($L$26),MONTH($L$26)+1+K65*12/$M$10,1)-1),"")</f>
        <v>43256</v>
      </c>
      <c r="M65" s="16">
        <f t="shared" si="12"/>
        <v>149594.65000000005</v>
      </c>
      <c r="N65" s="15">
        <f>IF(ISNUMBER(K65),ROUND(M65*$M$16,$O$4),"")</f>
        <v>554.75</v>
      </c>
      <c r="O65" s="15">
        <f t="shared" si="13"/>
        <v>594.83999999999992</v>
      </c>
      <c r="P65" s="16">
        <f t="shared" si="6"/>
        <v>25</v>
      </c>
      <c r="Q65" s="15">
        <f t="shared" si="7"/>
        <v>1174.5899999999999</v>
      </c>
      <c r="S65" s="17">
        <f t="shared" si="8"/>
        <v>39</v>
      </c>
      <c r="T65" s="19">
        <f>IF(ISNUMBER(S65),MIN(DATE(YEAR($T$26),MONTH($T$26)+S65*12/$U$10,DAY($T$26)),DATE(YEAR($T$26),MONTH($T$26)+1+S65*12/$U$10,1)-1),"")</f>
        <v>42292</v>
      </c>
      <c r="U65" s="16">
        <f t="shared" si="14"/>
        <v>87511.329999999973</v>
      </c>
      <c r="V65" s="15">
        <f>IF(ISNUMBER(S65),ROUND(U65*$U$16,$W$4),"")</f>
        <v>193.25</v>
      </c>
      <c r="W65" s="15">
        <f t="shared" si="9"/>
        <v>974.68000000000006</v>
      </c>
      <c r="X65" s="16">
        <f t="shared" si="10"/>
        <v>25</v>
      </c>
      <c r="Y65" s="15">
        <f t="shared" si="11"/>
        <v>1192.93</v>
      </c>
    </row>
    <row r="66" spans="3:25" x14ac:dyDescent="0.2">
      <c r="C66" s="17">
        <f t="shared" si="0"/>
        <v>40</v>
      </c>
      <c r="D66" s="19">
        <f>IF(ISNUMBER(C66),MIN(DATE(YEAR($D$26),MONTH($D$26)+C66*12/$E$10,DAY($D$26)),DATE(YEAR($D$26),MONTH($D$26)+1+C66*12/$E$10,1)-1),"")</f>
        <v>43063</v>
      </c>
      <c r="E66" s="16">
        <f t="shared" si="1"/>
        <v>133141.55000000002</v>
      </c>
      <c r="F66" s="15">
        <f>IF(ISNUMBER(C66),ROUND(E66*$E$16,$G$4),"")</f>
        <v>316.20999999999998</v>
      </c>
      <c r="G66" s="15">
        <f t="shared" si="2"/>
        <v>883.28</v>
      </c>
      <c r="H66" s="16">
        <f t="shared" si="3"/>
        <v>25</v>
      </c>
      <c r="I66" s="15">
        <f t="shared" si="4"/>
        <v>1224.49</v>
      </c>
      <c r="K66" s="17">
        <f t="shared" si="5"/>
        <v>40</v>
      </c>
      <c r="L66" s="19">
        <f>IF(ISNUMBER(K66),MIN(DATE(YEAR($L$26),MONTH($L$26)+K66*12/$M$10,DAY($L$26)),DATE(YEAR($L$26),MONTH($L$26)+1+K66*12/$M$10,1)-1),"")</f>
        <v>43286</v>
      </c>
      <c r="M66" s="16">
        <f t="shared" si="12"/>
        <v>148999.81000000006</v>
      </c>
      <c r="N66" s="15">
        <f>IF(ISNUMBER(K66),ROUND(M66*$M$16,$O$4),"")</f>
        <v>552.54</v>
      </c>
      <c r="O66" s="15">
        <f t="shared" si="13"/>
        <v>597.04999999999995</v>
      </c>
      <c r="P66" s="16">
        <f t="shared" si="6"/>
        <v>25</v>
      </c>
      <c r="Q66" s="15">
        <f t="shared" si="7"/>
        <v>1174.5899999999999</v>
      </c>
      <c r="S66" s="17">
        <f t="shared" si="8"/>
        <v>40</v>
      </c>
      <c r="T66" s="19">
        <f>IF(ISNUMBER(S66),MIN(DATE(YEAR($T$26),MONTH($T$26)+S66*12/$U$10,DAY($T$26)),DATE(YEAR($T$26),MONTH($T$26)+1+S66*12/$U$10,1)-1),"")</f>
        <v>42323</v>
      </c>
      <c r="U66" s="16">
        <f t="shared" si="14"/>
        <v>86536.64999999998</v>
      </c>
      <c r="V66" s="15">
        <f>IF(ISNUMBER(S66),ROUND(U66*$U$16,$W$4),"")</f>
        <v>191.1</v>
      </c>
      <c r="W66" s="15">
        <f t="shared" si="9"/>
        <v>976.83</v>
      </c>
      <c r="X66" s="16">
        <f t="shared" si="10"/>
        <v>25</v>
      </c>
      <c r="Y66" s="15">
        <f t="shared" si="11"/>
        <v>1192.93</v>
      </c>
    </row>
    <row r="67" spans="3:25" x14ac:dyDescent="0.2">
      <c r="C67" s="17">
        <f t="shared" si="0"/>
        <v>41</v>
      </c>
      <c r="D67" s="19">
        <f>IF(ISNUMBER(C67),MIN(DATE(YEAR($D$26),MONTH($D$26)+C67*12/$E$10,DAY($D$26)),DATE(YEAR($D$26),MONTH($D$26)+1+C67*12/$E$10,1)-1),"")</f>
        <v>43093</v>
      </c>
      <c r="E67" s="16">
        <f t="shared" si="1"/>
        <v>132258.27000000002</v>
      </c>
      <c r="F67" s="15">
        <f>IF(ISNUMBER(C67),ROUND(E67*$E$16,$G$4),"")</f>
        <v>314.11</v>
      </c>
      <c r="G67" s="15">
        <f t="shared" si="2"/>
        <v>885.38</v>
      </c>
      <c r="H67" s="16">
        <f t="shared" si="3"/>
        <v>25</v>
      </c>
      <c r="I67" s="15">
        <f t="shared" si="4"/>
        <v>1224.49</v>
      </c>
      <c r="K67" s="17">
        <f t="shared" si="5"/>
        <v>41</v>
      </c>
      <c r="L67" s="19">
        <f>IF(ISNUMBER(K67),MIN(DATE(YEAR($L$26),MONTH($L$26)+K67*12/$M$10,DAY($L$26)),DATE(YEAR($L$26),MONTH($L$26)+1+K67*12/$M$10,1)-1),"")</f>
        <v>43317</v>
      </c>
      <c r="M67" s="16">
        <f t="shared" si="12"/>
        <v>148402.76000000007</v>
      </c>
      <c r="N67" s="15">
        <f>IF(ISNUMBER(K67),ROUND(M67*$M$16,$O$4),"")</f>
        <v>550.33000000000004</v>
      </c>
      <c r="O67" s="15">
        <f t="shared" si="13"/>
        <v>599.25999999999988</v>
      </c>
      <c r="P67" s="16">
        <f t="shared" si="6"/>
        <v>25</v>
      </c>
      <c r="Q67" s="15">
        <f t="shared" si="7"/>
        <v>1174.5899999999999</v>
      </c>
      <c r="S67" s="17">
        <f t="shared" si="8"/>
        <v>41</v>
      </c>
      <c r="T67" s="19">
        <f>IF(ISNUMBER(S67),MIN(DATE(YEAR($T$26),MONTH($T$26)+S67*12/$U$10,DAY($T$26)),DATE(YEAR($T$26),MONTH($T$26)+1+S67*12/$U$10,1)-1),"")</f>
        <v>42353</v>
      </c>
      <c r="U67" s="16">
        <f t="shared" si="14"/>
        <v>85559.819999999978</v>
      </c>
      <c r="V67" s="15">
        <f>IF(ISNUMBER(S67),ROUND(U67*$U$16,$W$4),"")</f>
        <v>188.94</v>
      </c>
      <c r="W67" s="15">
        <f t="shared" si="9"/>
        <v>978.99</v>
      </c>
      <c r="X67" s="16">
        <f t="shared" si="10"/>
        <v>25</v>
      </c>
      <c r="Y67" s="15">
        <f t="shared" si="11"/>
        <v>1192.93</v>
      </c>
    </row>
    <row r="68" spans="3:25" x14ac:dyDescent="0.2">
      <c r="C68" s="17">
        <f t="shared" si="0"/>
        <v>42</v>
      </c>
      <c r="D68" s="19">
        <f>IF(ISNUMBER(C68),MIN(DATE(YEAR($D$26),MONTH($D$26)+C68*12/$E$10,DAY($D$26)),DATE(YEAR($D$26),MONTH($D$26)+1+C68*12/$E$10,1)-1),"")</f>
        <v>43124</v>
      </c>
      <c r="E68" s="16">
        <f t="shared" si="1"/>
        <v>131372.89000000001</v>
      </c>
      <c r="F68" s="15">
        <f>IF(ISNUMBER(C68),ROUND(E68*$E$16,$G$4),"")</f>
        <v>312.01</v>
      </c>
      <c r="G68" s="15">
        <f t="shared" si="2"/>
        <v>887.48</v>
      </c>
      <c r="H68" s="16">
        <f t="shared" si="3"/>
        <v>25</v>
      </c>
      <c r="I68" s="15">
        <f t="shared" si="4"/>
        <v>1224.49</v>
      </c>
      <c r="K68" s="17">
        <f t="shared" si="5"/>
        <v>42</v>
      </c>
      <c r="L68" s="19">
        <f>IF(ISNUMBER(K68),MIN(DATE(YEAR($L$26),MONTH($L$26)+K68*12/$M$10,DAY($L$26)),DATE(YEAR($L$26),MONTH($L$26)+1+K68*12/$M$10,1)-1),"")</f>
        <v>43348</v>
      </c>
      <c r="M68" s="16">
        <f t="shared" si="12"/>
        <v>147803.50000000006</v>
      </c>
      <c r="N68" s="15">
        <f>IF(ISNUMBER(K68),ROUND(M68*$M$16,$O$4),"")</f>
        <v>548.1</v>
      </c>
      <c r="O68" s="15">
        <f t="shared" si="13"/>
        <v>601.4899999999999</v>
      </c>
      <c r="P68" s="16">
        <f t="shared" si="6"/>
        <v>25</v>
      </c>
      <c r="Q68" s="15">
        <f t="shared" si="7"/>
        <v>1174.5899999999999</v>
      </c>
      <c r="S68" s="17">
        <f t="shared" si="8"/>
        <v>42</v>
      </c>
      <c r="T68" s="19">
        <f>IF(ISNUMBER(S68),MIN(DATE(YEAR($T$26),MONTH($T$26)+S68*12/$U$10,DAY($T$26)),DATE(YEAR($T$26),MONTH($T$26)+1+S68*12/$U$10,1)-1),"")</f>
        <v>42384</v>
      </c>
      <c r="U68" s="16">
        <f t="shared" si="14"/>
        <v>84580.829999999973</v>
      </c>
      <c r="V68" s="15">
        <f>IF(ISNUMBER(S68),ROUND(U68*$U$16,$W$4),"")</f>
        <v>186.78</v>
      </c>
      <c r="W68" s="15">
        <f t="shared" si="9"/>
        <v>981.15000000000009</v>
      </c>
      <c r="X68" s="16">
        <f t="shared" si="10"/>
        <v>25</v>
      </c>
      <c r="Y68" s="15">
        <f t="shared" si="11"/>
        <v>1192.93</v>
      </c>
    </row>
    <row r="69" spans="3:25" x14ac:dyDescent="0.2">
      <c r="C69" s="17">
        <f t="shared" si="0"/>
        <v>43</v>
      </c>
      <c r="D69" s="19">
        <f>IF(ISNUMBER(C69),MIN(DATE(YEAR($D$26),MONTH($D$26)+C69*12/$E$10,DAY($D$26)),DATE(YEAR($D$26),MONTH($D$26)+1+C69*12/$E$10,1)-1),"")</f>
        <v>43155</v>
      </c>
      <c r="E69" s="16">
        <f t="shared" si="1"/>
        <v>130485.41000000002</v>
      </c>
      <c r="F69" s="15">
        <f>IF(ISNUMBER(C69),ROUND(E69*$E$16,$G$4),"")</f>
        <v>309.89999999999998</v>
      </c>
      <c r="G69" s="15">
        <f t="shared" si="2"/>
        <v>889.59</v>
      </c>
      <c r="H69" s="16">
        <f t="shared" si="3"/>
        <v>25</v>
      </c>
      <c r="I69" s="15">
        <f t="shared" si="4"/>
        <v>1224.49</v>
      </c>
      <c r="K69" s="17">
        <f t="shared" si="5"/>
        <v>43</v>
      </c>
      <c r="L69" s="19">
        <f>IF(ISNUMBER(K69),MIN(DATE(YEAR($L$26),MONTH($L$26)+K69*12/$M$10,DAY($L$26)),DATE(YEAR($L$26),MONTH($L$26)+1+K69*12/$M$10,1)-1),"")</f>
        <v>43378</v>
      </c>
      <c r="M69" s="16">
        <f t="shared" si="12"/>
        <v>147202.01000000007</v>
      </c>
      <c r="N69" s="15">
        <f>IF(ISNUMBER(K69),ROUND(M69*$M$16,$O$4),"")</f>
        <v>545.87</v>
      </c>
      <c r="O69" s="15">
        <f t="shared" si="13"/>
        <v>603.71999999999991</v>
      </c>
      <c r="P69" s="16">
        <f t="shared" si="6"/>
        <v>25</v>
      </c>
      <c r="Q69" s="15">
        <f t="shared" si="7"/>
        <v>1174.5899999999999</v>
      </c>
      <c r="S69" s="17">
        <f t="shared" si="8"/>
        <v>43</v>
      </c>
      <c r="T69" s="19">
        <f>IF(ISNUMBER(S69),MIN(DATE(YEAR($T$26),MONTH($T$26)+S69*12/$U$10,DAY($T$26)),DATE(YEAR($T$26),MONTH($T$26)+1+S69*12/$U$10,1)-1),"")</f>
        <v>42415</v>
      </c>
      <c r="U69" s="16">
        <f t="shared" si="14"/>
        <v>83599.679999999978</v>
      </c>
      <c r="V69" s="15">
        <f>IF(ISNUMBER(S69),ROUND(U69*$U$16,$W$4),"")</f>
        <v>184.62</v>
      </c>
      <c r="W69" s="15">
        <f t="shared" si="9"/>
        <v>983.31000000000006</v>
      </c>
      <c r="X69" s="16">
        <f t="shared" si="10"/>
        <v>25</v>
      </c>
      <c r="Y69" s="15">
        <f t="shared" si="11"/>
        <v>1192.93</v>
      </c>
    </row>
    <row r="70" spans="3:25" x14ac:dyDescent="0.2">
      <c r="C70" s="17">
        <f t="shared" si="0"/>
        <v>44</v>
      </c>
      <c r="D70" s="19">
        <f>IF(ISNUMBER(C70),MIN(DATE(YEAR($D$26),MONTH($D$26)+C70*12/$E$10,DAY($D$26)),DATE(YEAR($D$26),MONTH($D$26)+1+C70*12/$E$10,1)-1),"")</f>
        <v>43183</v>
      </c>
      <c r="E70" s="16">
        <f t="shared" si="1"/>
        <v>129595.82000000002</v>
      </c>
      <c r="F70" s="15">
        <f>IF(ISNUMBER(C70),ROUND(E70*$E$16,$G$4),"")</f>
        <v>307.79000000000002</v>
      </c>
      <c r="G70" s="15">
        <f t="shared" si="2"/>
        <v>891.7</v>
      </c>
      <c r="H70" s="16">
        <f t="shared" si="3"/>
        <v>25</v>
      </c>
      <c r="I70" s="15">
        <f t="shared" si="4"/>
        <v>1224.49</v>
      </c>
      <c r="K70" s="17">
        <f t="shared" si="5"/>
        <v>44</v>
      </c>
      <c r="L70" s="19">
        <f>IF(ISNUMBER(K70),MIN(DATE(YEAR($L$26),MONTH($L$26)+K70*12/$M$10,DAY($L$26)),DATE(YEAR($L$26),MONTH($L$26)+1+K70*12/$M$10,1)-1),"")</f>
        <v>43409</v>
      </c>
      <c r="M70" s="16">
        <f t="shared" si="12"/>
        <v>146598.29000000007</v>
      </c>
      <c r="N70" s="15">
        <f>IF(ISNUMBER(K70),ROUND(M70*$M$16,$O$4),"")</f>
        <v>543.64</v>
      </c>
      <c r="O70" s="15">
        <f t="shared" si="13"/>
        <v>605.94999999999993</v>
      </c>
      <c r="P70" s="16">
        <f t="shared" si="6"/>
        <v>25</v>
      </c>
      <c r="Q70" s="15">
        <f t="shared" si="7"/>
        <v>1174.5899999999999</v>
      </c>
      <c r="S70" s="17">
        <f t="shared" si="8"/>
        <v>44</v>
      </c>
      <c r="T70" s="19">
        <f>IF(ISNUMBER(S70),MIN(DATE(YEAR($T$26),MONTH($T$26)+S70*12/$U$10,DAY($T$26)),DATE(YEAR($T$26),MONTH($T$26)+1+S70*12/$U$10,1)-1),"")</f>
        <v>42444</v>
      </c>
      <c r="U70" s="16">
        <f t="shared" si="14"/>
        <v>82616.369999999981</v>
      </c>
      <c r="V70" s="15">
        <f>IF(ISNUMBER(S70),ROUND(U70*$U$16,$W$4),"")</f>
        <v>182.44</v>
      </c>
      <c r="W70" s="15">
        <f t="shared" si="9"/>
        <v>985.49</v>
      </c>
      <c r="X70" s="16">
        <f t="shared" si="10"/>
        <v>25</v>
      </c>
      <c r="Y70" s="15">
        <f t="shared" si="11"/>
        <v>1192.93</v>
      </c>
    </row>
    <row r="71" spans="3:25" x14ac:dyDescent="0.2">
      <c r="C71" s="17">
        <f t="shared" si="0"/>
        <v>45</v>
      </c>
      <c r="D71" s="19">
        <f>IF(ISNUMBER(C71),MIN(DATE(YEAR($D$26),MONTH($D$26)+C71*12/$E$10,DAY($D$26)),DATE(YEAR($D$26),MONTH($D$26)+1+C71*12/$E$10,1)-1),"")</f>
        <v>43214</v>
      </c>
      <c r="E71" s="16">
        <f t="shared" si="1"/>
        <v>128704.12000000002</v>
      </c>
      <c r="F71" s="15">
        <f>IF(ISNUMBER(C71),ROUND(E71*$E$16,$G$4),"")</f>
        <v>305.67</v>
      </c>
      <c r="G71" s="15">
        <f t="shared" si="2"/>
        <v>893.81999999999994</v>
      </c>
      <c r="H71" s="16">
        <f t="shared" si="3"/>
        <v>25</v>
      </c>
      <c r="I71" s="15">
        <f t="shared" si="4"/>
        <v>1224.49</v>
      </c>
      <c r="K71" s="17">
        <f t="shared" si="5"/>
        <v>45</v>
      </c>
      <c r="L71" s="19">
        <f>IF(ISNUMBER(K71),MIN(DATE(YEAR($L$26),MONTH($L$26)+K71*12/$M$10,DAY($L$26)),DATE(YEAR($L$26),MONTH($L$26)+1+K71*12/$M$10,1)-1),"")</f>
        <v>43439</v>
      </c>
      <c r="M71" s="16">
        <f t="shared" si="12"/>
        <v>145992.34000000005</v>
      </c>
      <c r="N71" s="15">
        <f>IF(ISNUMBER(K71),ROUND(M71*$M$16,$O$4),"")</f>
        <v>541.39</v>
      </c>
      <c r="O71" s="15">
        <f t="shared" si="13"/>
        <v>608.19999999999993</v>
      </c>
      <c r="P71" s="16">
        <f t="shared" si="6"/>
        <v>25</v>
      </c>
      <c r="Q71" s="15">
        <f t="shared" si="7"/>
        <v>1174.5899999999999</v>
      </c>
      <c r="S71" s="17">
        <f t="shared" si="8"/>
        <v>45</v>
      </c>
      <c r="T71" s="19">
        <f>IF(ISNUMBER(S71),MIN(DATE(YEAR($T$26),MONTH($T$26)+S71*12/$U$10,DAY($T$26)),DATE(YEAR($T$26),MONTH($T$26)+1+S71*12/$U$10,1)-1),"")</f>
        <v>42475</v>
      </c>
      <c r="U71" s="16">
        <f t="shared" si="14"/>
        <v>81630.879999999976</v>
      </c>
      <c r="V71" s="15">
        <f>IF(ISNUMBER(S71),ROUND(U71*$U$16,$W$4),"")</f>
        <v>180.27</v>
      </c>
      <c r="W71" s="15">
        <f t="shared" si="9"/>
        <v>987.66000000000008</v>
      </c>
      <c r="X71" s="16">
        <f t="shared" si="10"/>
        <v>25</v>
      </c>
      <c r="Y71" s="15">
        <f t="shared" si="11"/>
        <v>1192.93</v>
      </c>
    </row>
    <row r="72" spans="3:25" x14ac:dyDescent="0.2">
      <c r="C72" s="17">
        <f t="shared" si="0"/>
        <v>46</v>
      </c>
      <c r="D72" s="19">
        <f>IF(ISNUMBER(C72),MIN(DATE(YEAR($D$26),MONTH($D$26)+C72*12/$E$10,DAY($D$26)),DATE(YEAR($D$26),MONTH($D$26)+1+C72*12/$E$10,1)-1),"")</f>
        <v>43244</v>
      </c>
      <c r="E72" s="16">
        <f t="shared" si="1"/>
        <v>127810.30000000002</v>
      </c>
      <c r="F72" s="15">
        <f>IF(ISNUMBER(C72),ROUND(E72*$E$16,$G$4),"")</f>
        <v>303.55</v>
      </c>
      <c r="G72" s="15">
        <f t="shared" si="2"/>
        <v>895.94</v>
      </c>
      <c r="H72" s="16">
        <f t="shared" si="3"/>
        <v>25</v>
      </c>
      <c r="I72" s="15">
        <f t="shared" si="4"/>
        <v>1224.49</v>
      </c>
      <c r="K72" s="17">
        <f t="shared" si="5"/>
        <v>46</v>
      </c>
      <c r="L72" s="19">
        <f>IF(ISNUMBER(K72),MIN(DATE(YEAR($L$26),MONTH($L$26)+K72*12/$M$10,DAY($L$26)),DATE(YEAR($L$26),MONTH($L$26)+1+K72*12/$M$10,1)-1),"")</f>
        <v>43470</v>
      </c>
      <c r="M72" s="16">
        <f t="shared" si="12"/>
        <v>145384.14000000004</v>
      </c>
      <c r="N72" s="15">
        <f>IF(ISNUMBER(K72),ROUND(M72*$M$16,$O$4),"")</f>
        <v>539.13</v>
      </c>
      <c r="O72" s="15">
        <f t="shared" si="13"/>
        <v>610.45999999999992</v>
      </c>
      <c r="P72" s="16">
        <f t="shared" si="6"/>
        <v>25</v>
      </c>
      <c r="Q72" s="15">
        <f t="shared" si="7"/>
        <v>1174.5899999999999</v>
      </c>
      <c r="S72" s="17">
        <f t="shared" si="8"/>
        <v>46</v>
      </c>
      <c r="T72" s="19">
        <f>IF(ISNUMBER(S72),MIN(DATE(YEAR($T$26),MONTH($T$26)+S72*12/$U$10,DAY($T$26)),DATE(YEAR($T$26),MONTH($T$26)+1+S72*12/$U$10,1)-1),"")</f>
        <v>42505</v>
      </c>
      <c r="U72" s="16">
        <f t="shared" si="14"/>
        <v>80643.219999999972</v>
      </c>
      <c r="V72" s="15">
        <f>IF(ISNUMBER(S72),ROUND(U72*$U$16,$W$4),"")</f>
        <v>178.09</v>
      </c>
      <c r="W72" s="15">
        <f t="shared" si="9"/>
        <v>989.84</v>
      </c>
      <c r="X72" s="16">
        <f t="shared" si="10"/>
        <v>25</v>
      </c>
      <c r="Y72" s="15">
        <f t="shared" si="11"/>
        <v>1192.93</v>
      </c>
    </row>
    <row r="73" spans="3:25" x14ac:dyDescent="0.2">
      <c r="C73" s="17">
        <f t="shared" si="0"/>
        <v>47</v>
      </c>
      <c r="D73" s="19">
        <f>IF(ISNUMBER(C73),MIN(DATE(YEAR($D$26),MONTH($D$26)+C73*12/$E$10,DAY($D$26)),DATE(YEAR($D$26),MONTH($D$26)+1+C73*12/$E$10,1)-1),"")</f>
        <v>43275</v>
      </c>
      <c r="E73" s="16">
        <f t="shared" si="1"/>
        <v>126914.36000000002</v>
      </c>
      <c r="F73" s="15">
        <f>IF(ISNUMBER(C73),ROUND(E73*$E$16,$G$4),"")</f>
        <v>301.42</v>
      </c>
      <c r="G73" s="15">
        <f t="shared" si="2"/>
        <v>898.06999999999994</v>
      </c>
      <c r="H73" s="16">
        <f t="shared" si="3"/>
        <v>25</v>
      </c>
      <c r="I73" s="15">
        <f t="shared" si="4"/>
        <v>1224.49</v>
      </c>
      <c r="K73" s="17">
        <f t="shared" si="5"/>
        <v>47</v>
      </c>
      <c r="L73" s="19">
        <f>IF(ISNUMBER(K73),MIN(DATE(YEAR($L$26),MONTH($L$26)+K73*12/$M$10,DAY($L$26)),DATE(YEAR($L$26),MONTH($L$26)+1+K73*12/$M$10,1)-1),"")</f>
        <v>43501</v>
      </c>
      <c r="M73" s="16">
        <f t="shared" si="12"/>
        <v>144773.68000000005</v>
      </c>
      <c r="N73" s="15">
        <f>IF(ISNUMBER(K73),ROUND(M73*$M$16,$O$4),"")</f>
        <v>536.87</v>
      </c>
      <c r="O73" s="15">
        <f t="shared" si="13"/>
        <v>612.71999999999991</v>
      </c>
      <c r="P73" s="16">
        <f t="shared" si="6"/>
        <v>25</v>
      </c>
      <c r="Q73" s="15">
        <f t="shared" si="7"/>
        <v>1174.5899999999999</v>
      </c>
      <c r="S73" s="17">
        <f t="shared" si="8"/>
        <v>47</v>
      </c>
      <c r="T73" s="19">
        <f>IF(ISNUMBER(S73),MIN(DATE(YEAR($T$26),MONTH($T$26)+S73*12/$U$10,DAY($T$26)),DATE(YEAR($T$26),MONTH($T$26)+1+S73*12/$U$10,1)-1),"")</f>
        <v>42536</v>
      </c>
      <c r="U73" s="16">
        <f t="shared" si="14"/>
        <v>79653.379999999976</v>
      </c>
      <c r="V73" s="15">
        <f>IF(ISNUMBER(S73),ROUND(U73*$U$16,$W$4),"")</f>
        <v>175.9</v>
      </c>
      <c r="W73" s="15">
        <f t="shared" si="9"/>
        <v>992.03000000000009</v>
      </c>
      <c r="X73" s="16">
        <f t="shared" si="10"/>
        <v>25</v>
      </c>
      <c r="Y73" s="15">
        <f t="shared" si="11"/>
        <v>1192.93</v>
      </c>
    </row>
    <row r="74" spans="3:25" x14ac:dyDescent="0.2">
      <c r="C74" s="17">
        <f t="shared" si="0"/>
        <v>48</v>
      </c>
      <c r="D74" s="19">
        <f>IF(ISNUMBER(C74),MIN(DATE(YEAR($D$26),MONTH($D$26)+C74*12/$E$10,DAY($D$26)),DATE(YEAR($D$26),MONTH($D$26)+1+C74*12/$E$10,1)-1),"")</f>
        <v>43305</v>
      </c>
      <c r="E74" s="16">
        <f t="shared" si="1"/>
        <v>126016.29000000001</v>
      </c>
      <c r="F74" s="15">
        <f>IF(ISNUMBER(C74),ROUND(E74*$E$16,$G$4),"")</f>
        <v>299.29000000000002</v>
      </c>
      <c r="G74" s="15">
        <f t="shared" si="2"/>
        <v>900.2</v>
      </c>
      <c r="H74" s="16">
        <f t="shared" si="3"/>
        <v>25</v>
      </c>
      <c r="I74" s="15">
        <f t="shared" si="4"/>
        <v>1224.49</v>
      </c>
      <c r="K74" s="17">
        <f t="shared" si="5"/>
        <v>48</v>
      </c>
      <c r="L74" s="19">
        <f>IF(ISNUMBER(K74),MIN(DATE(YEAR($L$26),MONTH($L$26)+K74*12/$M$10,DAY($L$26)),DATE(YEAR($L$26),MONTH($L$26)+1+K74*12/$M$10,1)-1),"")</f>
        <v>43529</v>
      </c>
      <c r="M74" s="16">
        <f t="shared" si="12"/>
        <v>144160.96000000005</v>
      </c>
      <c r="N74" s="15">
        <f>IF(ISNUMBER(K74),ROUND(M74*$M$16,$O$4),"")</f>
        <v>534.6</v>
      </c>
      <c r="O74" s="15">
        <f t="shared" si="13"/>
        <v>614.9899999999999</v>
      </c>
      <c r="P74" s="16">
        <f t="shared" si="6"/>
        <v>25</v>
      </c>
      <c r="Q74" s="15">
        <f t="shared" si="7"/>
        <v>1174.5899999999999</v>
      </c>
      <c r="S74" s="17">
        <f t="shared" si="8"/>
        <v>48</v>
      </c>
      <c r="T74" s="19">
        <f>IF(ISNUMBER(S74),MIN(DATE(YEAR($T$26),MONTH($T$26)+S74*12/$U$10,DAY($T$26)),DATE(YEAR($T$26),MONTH($T$26)+1+S74*12/$U$10,1)-1),"")</f>
        <v>42566</v>
      </c>
      <c r="U74" s="16">
        <f t="shared" si="14"/>
        <v>78661.349999999977</v>
      </c>
      <c r="V74" s="15">
        <f>IF(ISNUMBER(S74),ROUND(U74*$U$16,$W$4),"")</f>
        <v>173.71</v>
      </c>
      <c r="W74" s="15">
        <f t="shared" si="9"/>
        <v>994.22</v>
      </c>
      <c r="X74" s="16">
        <f t="shared" si="10"/>
        <v>25</v>
      </c>
      <c r="Y74" s="15">
        <f t="shared" si="11"/>
        <v>1192.93</v>
      </c>
    </row>
    <row r="75" spans="3:25" x14ac:dyDescent="0.2">
      <c r="C75" s="17">
        <f t="shared" si="0"/>
        <v>49</v>
      </c>
      <c r="D75" s="19">
        <f>IF(ISNUMBER(C75),MIN(DATE(YEAR($D$26),MONTH($D$26)+C75*12/$E$10,DAY($D$26)),DATE(YEAR($D$26),MONTH($D$26)+1+C75*12/$E$10,1)-1),"")</f>
        <v>43336</v>
      </c>
      <c r="E75" s="16">
        <f t="shared" si="1"/>
        <v>125116.09000000001</v>
      </c>
      <c r="F75" s="15">
        <f>IF(ISNUMBER(C75),ROUND(E75*$E$16,$G$4),"")</f>
        <v>297.14999999999998</v>
      </c>
      <c r="G75" s="15">
        <f t="shared" si="2"/>
        <v>902.34</v>
      </c>
      <c r="H75" s="16">
        <f t="shared" si="3"/>
        <v>25</v>
      </c>
      <c r="I75" s="15">
        <f t="shared" si="4"/>
        <v>1224.49</v>
      </c>
      <c r="K75" s="17">
        <f t="shared" si="5"/>
        <v>49</v>
      </c>
      <c r="L75" s="19">
        <f>IF(ISNUMBER(K75),MIN(DATE(YEAR($L$26),MONTH($L$26)+K75*12/$M$10,DAY($L$26)),DATE(YEAR($L$26),MONTH($L$26)+1+K75*12/$M$10,1)-1),"")</f>
        <v>43560</v>
      </c>
      <c r="M75" s="16">
        <f t="shared" si="12"/>
        <v>143545.97000000006</v>
      </c>
      <c r="N75" s="15">
        <f>IF(ISNUMBER(K75),ROUND(M75*$M$16,$O$4),"")</f>
        <v>532.32000000000005</v>
      </c>
      <c r="O75" s="15">
        <f t="shared" si="13"/>
        <v>617.26999999999987</v>
      </c>
      <c r="P75" s="16">
        <f t="shared" si="6"/>
        <v>25</v>
      </c>
      <c r="Q75" s="15">
        <f t="shared" si="7"/>
        <v>1174.5899999999999</v>
      </c>
      <c r="S75" s="17">
        <f t="shared" si="8"/>
        <v>49</v>
      </c>
      <c r="T75" s="19">
        <f>IF(ISNUMBER(S75),MIN(DATE(YEAR($T$26),MONTH($T$26)+S75*12/$U$10,DAY($T$26)),DATE(YEAR($T$26),MONTH($T$26)+1+S75*12/$U$10,1)-1),"")</f>
        <v>42597</v>
      </c>
      <c r="U75" s="16">
        <f t="shared" si="14"/>
        <v>77667.129999999976</v>
      </c>
      <c r="V75" s="15">
        <f>IF(ISNUMBER(S75),ROUND(U75*$U$16,$W$4),"")</f>
        <v>171.51</v>
      </c>
      <c r="W75" s="15">
        <f t="shared" si="9"/>
        <v>996.42000000000007</v>
      </c>
      <c r="X75" s="16">
        <f t="shared" si="10"/>
        <v>25</v>
      </c>
      <c r="Y75" s="15">
        <f t="shared" si="11"/>
        <v>1192.93</v>
      </c>
    </row>
    <row r="76" spans="3:25" x14ac:dyDescent="0.2">
      <c r="C76" s="17">
        <f t="shared" si="0"/>
        <v>50</v>
      </c>
      <c r="D76" s="19">
        <f>IF(ISNUMBER(C76),MIN(DATE(YEAR($D$26),MONTH($D$26)+C76*12/$E$10,DAY($D$26)),DATE(YEAR($D$26),MONTH($D$26)+1+C76*12/$E$10,1)-1),"")</f>
        <v>43367</v>
      </c>
      <c r="E76" s="16">
        <f t="shared" si="1"/>
        <v>124213.75000000001</v>
      </c>
      <c r="F76" s="15">
        <f>IF(ISNUMBER(C76),ROUND(E76*$E$16,$G$4),"")</f>
        <v>295.01</v>
      </c>
      <c r="G76" s="15">
        <f t="shared" si="2"/>
        <v>904.48</v>
      </c>
      <c r="H76" s="16">
        <f t="shared" si="3"/>
        <v>25</v>
      </c>
      <c r="I76" s="15">
        <f t="shared" si="4"/>
        <v>1224.49</v>
      </c>
      <c r="K76" s="17">
        <f t="shared" si="5"/>
        <v>50</v>
      </c>
      <c r="L76" s="19">
        <f>IF(ISNUMBER(K76),MIN(DATE(YEAR($L$26),MONTH($L$26)+K76*12/$M$10,DAY($L$26)),DATE(YEAR($L$26),MONTH($L$26)+1+K76*12/$M$10,1)-1),"")</f>
        <v>43590</v>
      </c>
      <c r="M76" s="16">
        <f t="shared" si="12"/>
        <v>142928.70000000007</v>
      </c>
      <c r="N76" s="15">
        <f>IF(ISNUMBER(K76),ROUND(M76*$M$16,$O$4),"")</f>
        <v>530.03</v>
      </c>
      <c r="O76" s="15">
        <f t="shared" si="13"/>
        <v>619.55999999999995</v>
      </c>
      <c r="P76" s="16">
        <f t="shared" si="6"/>
        <v>25</v>
      </c>
      <c r="Q76" s="15">
        <f t="shared" si="7"/>
        <v>1174.5899999999999</v>
      </c>
      <c r="S76" s="17">
        <f t="shared" si="8"/>
        <v>50</v>
      </c>
      <c r="T76" s="19">
        <f>IF(ISNUMBER(S76),MIN(DATE(YEAR($T$26),MONTH($T$26)+S76*12/$U$10,DAY($T$26)),DATE(YEAR($T$26),MONTH($T$26)+1+S76*12/$U$10,1)-1),"")</f>
        <v>42628</v>
      </c>
      <c r="U76" s="16">
        <f t="shared" si="14"/>
        <v>76670.709999999977</v>
      </c>
      <c r="V76" s="15">
        <f>IF(ISNUMBER(S76),ROUND(U76*$U$16,$W$4),"")</f>
        <v>169.31</v>
      </c>
      <c r="W76" s="15">
        <f t="shared" si="9"/>
        <v>998.62000000000012</v>
      </c>
      <c r="X76" s="16">
        <f t="shared" si="10"/>
        <v>25</v>
      </c>
      <c r="Y76" s="15">
        <f t="shared" si="11"/>
        <v>1192.93</v>
      </c>
    </row>
    <row r="77" spans="3:25" x14ac:dyDescent="0.2">
      <c r="C77" s="17">
        <f t="shared" si="0"/>
        <v>51</v>
      </c>
      <c r="D77" s="19">
        <f>IF(ISNUMBER(C77),MIN(DATE(YEAR($D$26),MONTH($D$26)+C77*12/$E$10,DAY($D$26)),DATE(YEAR($D$26),MONTH($D$26)+1+C77*12/$E$10,1)-1),"")</f>
        <v>43397</v>
      </c>
      <c r="E77" s="16">
        <f t="shared" si="1"/>
        <v>123309.27000000002</v>
      </c>
      <c r="F77" s="15">
        <f>IF(ISNUMBER(C77),ROUND(E77*$E$16,$G$4),"")</f>
        <v>292.86</v>
      </c>
      <c r="G77" s="15">
        <f t="shared" si="2"/>
        <v>906.63</v>
      </c>
      <c r="H77" s="16">
        <f t="shared" si="3"/>
        <v>25</v>
      </c>
      <c r="I77" s="15">
        <f t="shared" si="4"/>
        <v>1224.49</v>
      </c>
      <c r="K77" s="17">
        <f t="shared" si="5"/>
        <v>51</v>
      </c>
      <c r="L77" s="19">
        <f>IF(ISNUMBER(K77),MIN(DATE(YEAR($L$26),MONTH($L$26)+K77*12/$M$10,DAY($L$26)),DATE(YEAR($L$26),MONTH($L$26)+1+K77*12/$M$10,1)-1),"")</f>
        <v>43621</v>
      </c>
      <c r="M77" s="16">
        <f t="shared" si="12"/>
        <v>142309.14000000007</v>
      </c>
      <c r="N77" s="15">
        <f>IF(ISNUMBER(K77),ROUND(M77*$M$16,$O$4),"")</f>
        <v>527.73</v>
      </c>
      <c r="O77" s="15">
        <f t="shared" si="13"/>
        <v>621.8599999999999</v>
      </c>
      <c r="P77" s="16">
        <f t="shared" si="6"/>
        <v>25</v>
      </c>
      <c r="Q77" s="15">
        <f t="shared" si="7"/>
        <v>1174.5899999999999</v>
      </c>
      <c r="S77" s="17">
        <f t="shared" si="8"/>
        <v>51</v>
      </c>
      <c r="T77" s="19">
        <f>IF(ISNUMBER(S77),MIN(DATE(YEAR($T$26),MONTH($T$26)+S77*12/$U$10,DAY($T$26)),DATE(YEAR($T$26),MONTH($T$26)+1+S77*12/$U$10,1)-1),"")</f>
        <v>42658</v>
      </c>
      <c r="U77" s="16">
        <f t="shared" si="14"/>
        <v>75672.089999999982</v>
      </c>
      <c r="V77" s="15">
        <f>IF(ISNUMBER(S77),ROUND(U77*$U$16,$W$4),"")</f>
        <v>167.11</v>
      </c>
      <c r="W77" s="15">
        <f t="shared" si="9"/>
        <v>1000.82</v>
      </c>
      <c r="X77" s="16">
        <f t="shared" si="10"/>
        <v>25</v>
      </c>
      <c r="Y77" s="15">
        <f t="shared" si="11"/>
        <v>1192.93</v>
      </c>
    </row>
    <row r="78" spans="3:25" x14ac:dyDescent="0.2">
      <c r="C78" s="17">
        <f t="shared" si="0"/>
        <v>52</v>
      </c>
      <c r="D78" s="19">
        <f>IF(ISNUMBER(C78),MIN(DATE(YEAR($D$26),MONTH($D$26)+C78*12/$E$10,DAY($D$26)),DATE(YEAR($D$26),MONTH($D$26)+1+C78*12/$E$10,1)-1),"")</f>
        <v>43428</v>
      </c>
      <c r="E78" s="16">
        <f t="shared" si="1"/>
        <v>122402.64000000001</v>
      </c>
      <c r="F78" s="15">
        <f>IF(ISNUMBER(C78),ROUND(E78*$E$16,$G$4),"")</f>
        <v>290.70999999999998</v>
      </c>
      <c r="G78" s="15">
        <f t="shared" si="2"/>
        <v>908.78</v>
      </c>
      <c r="H78" s="16">
        <f t="shared" si="3"/>
        <v>25</v>
      </c>
      <c r="I78" s="15">
        <f t="shared" si="4"/>
        <v>1224.49</v>
      </c>
      <c r="K78" s="17">
        <f t="shared" si="5"/>
        <v>52</v>
      </c>
      <c r="L78" s="19">
        <f>IF(ISNUMBER(K78),MIN(DATE(YEAR($L$26),MONTH($L$26)+K78*12/$M$10,DAY($L$26)),DATE(YEAR($L$26),MONTH($L$26)+1+K78*12/$M$10,1)-1),"")</f>
        <v>43651</v>
      </c>
      <c r="M78" s="16">
        <f t="shared" si="12"/>
        <v>141687.28000000009</v>
      </c>
      <c r="N78" s="15">
        <f>IF(ISNUMBER(K78),ROUND(M78*$M$16,$O$4),"")</f>
        <v>525.41999999999996</v>
      </c>
      <c r="O78" s="15">
        <f t="shared" si="13"/>
        <v>624.16999999999996</v>
      </c>
      <c r="P78" s="16">
        <f t="shared" si="6"/>
        <v>25</v>
      </c>
      <c r="Q78" s="15">
        <f t="shared" si="7"/>
        <v>1174.5899999999999</v>
      </c>
      <c r="S78" s="17">
        <f t="shared" si="8"/>
        <v>52</v>
      </c>
      <c r="T78" s="19">
        <f>IF(ISNUMBER(S78),MIN(DATE(YEAR($T$26),MONTH($T$26)+S78*12/$U$10,DAY($T$26)),DATE(YEAR($T$26),MONTH($T$26)+1+S78*12/$U$10,1)-1),"")</f>
        <v>42689</v>
      </c>
      <c r="U78" s="16">
        <f t="shared" si="14"/>
        <v>74671.269999999975</v>
      </c>
      <c r="V78" s="15">
        <f>IF(ISNUMBER(S78),ROUND(U78*$U$16,$W$4),"")</f>
        <v>164.9</v>
      </c>
      <c r="W78" s="15">
        <f t="shared" si="9"/>
        <v>1003.0300000000001</v>
      </c>
      <c r="X78" s="16">
        <f t="shared" si="10"/>
        <v>25</v>
      </c>
      <c r="Y78" s="15">
        <f t="shared" si="11"/>
        <v>1192.93</v>
      </c>
    </row>
    <row r="79" spans="3:25" x14ac:dyDescent="0.2">
      <c r="C79" s="17">
        <f t="shared" si="0"/>
        <v>53</v>
      </c>
      <c r="D79" s="19">
        <f>IF(ISNUMBER(C79),MIN(DATE(YEAR($D$26),MONTH($D$26)+C79*12/$E$10,DAY($D$26)),DATE(YEAR($D$26),MONTH($D$26)+1+C79*12/$E$10,1)-1),"")</f>
        <v>43458</v>
      </c>
      <c r="E79" s="16">
        <f t="shared" si="1"/>
        <v>121493.86000000002</v>
      </c>
      <c r="F79" s="15">
        <f>IF(ISNUMBER(C79),ROUND(E79*$E$16,$G$4),"")</f>
        <v>288.55</v>
      </c>
      <c r="G79" s="15">
        <f t="shared" si="2"/>
        <v>910.94</v>
      </c>
      <c r="H79" s="16">
        <f t="shared" si="3"/>
        <v>25</v>
      </c>
      <c r="I79" s="15">
        <f t="shared" si="4"/>
        <v>1224.49</v>
      </c>
      <c r="K79" s="17">
        <f t="shared" si="5"/>
        <v>53</v>
      </c>
      <c r="L79" s="19">
        <f>IF(ISNUMBER(K79),MIN(DATE(YEAR($L$26),MONTH($L$26)+K79*12/$M$10,DAY($L$26)),DATE(YEAR($L$26),MONTH($L$26)+1+K79*12/$M$10,1)-1),"")</f>
        <v>43682</v>
      </c>
      <c r="M79" s="16">
        <f t="shared" si="12"/>
        <v>141063.11000000007</v>
      </c>
      <c r="N79" s="15">
        <f>IF(ISNUMBER(K79),ROUND(M79*$M$16,$O$4),"")</f>
        <v>523.11</v>
      </c>
      <c r="O79" s="15">
        <f t="shared" si="13"/>
        <v>626.4799999999999</v>
      </c>
      <c r="P79" s="16">
        <f t="shared" si="6"/>
        <v>25</v>
      </c>
      <c r="Q79" s="15">
        <f t="shared" si="7"/>
        <v>1174.5899999999999</v>
      </c>
      <c r="S79" s="17">
        <f t="shared" si="8"/>
        <v>53</v>
      </c>
      <c r="T79" s="19">
        <f>IF(ISNUMBER(S79),MIN(DATE(YEAR($T$26),MONTH($T$26)+S79*12/$U$10,DAY($T$26)),DATE(YEAR($T$26),MONTH($T$26)+1+S79*12/$U$10,1)-1),"")</f>
        <v>42719</v>
      </c>
      <c r="U79" s="16">
        <f t="shared" si="14"/>
        <v>73668.239999999976</v>
      </c>
      <c r="V79" s="15">
        <f>IF(ISNUMBER(S79),ROUND(U79*$U$16,$W$4),"")</f>
        <v>162.68</v>
      </c>
      <c r="W79" s="15">
        <f t="shared" si="9"/>
        <v>1005.25</v>
      </c>
      <c r="X79" s="16">
        <f t="shared" si="10"/>
        <v>25</v>
      </c>
      <c r="Y79" s="15">
        <f t="shared" si="11"/>
        <v>1192.93</v>
      </c>
    </row>
    <row r="80" spans="3:25" x14ac:dyDescent="0.2">
      <c r="C80" s="17">
        <f t="shared" si="0"/>
        <v>54</v>
      </c>
      <c r="D80" s="19">
        <f>IF(ISNUMBER(C80),MIN(DATE(YEAR($D$26),MONTH($D$26)+C80*12/$E$10,DAY($D$26)),DATE(YEAR($D$26),MONTH($D$26)+1+C80*12/$E$10,1)-1),"")</f>
        <v>43489</v>
      </c>
      <c r="E80" s="16">
        <f t="shared" si="1"/>
        <v>120582.92000000001</v>
      </c>
      <c r="F80" s="15">
        <f>IF(ISNUMBER(C80),ROUND(E80*$E$16,$G$4),"")</f>
        <v>286.38</v>
      </c>
      <c r="G80" s="15">
        <f t="shared" si="2"/>
        <v>913.11</v>
      </c>
      <c r="H80" s="16">
        <f t="shared" si="3"/>
        <v>25</v>
      </c>
      <c r="I80" s="15">
        <f t="shared" si="4"/>
        <v>1224.49</v>
      </c>
      <c r="K80" s="17">
        <f t="shared" si="5"/>
        <v>54</v>
      </c>
      <c r="L80" s="19">
        <f>IF(ISNUMBER(K80),MIN(DATE(YEAR($L$26),MONTH($L$26)+K80*12/$M$10,DAY($L$26)),DATE(YEAR($L$26),MONTH($L$26)+1+K80*12/$M$10,1)-1),"")</f>
        <v>43713</v>
      </c>
      <c r="M80" s="16">
        <f t="shared" si="12"/>
        <v>140436.63000000006</v>
      </c>
      <c r="N80" s="15">
        <f>IF(ISNUMBER(K80),ROUND(M80*$M$16,$O$4),"")</f>
        <v>520.79</v>
      </c>
      <c r="O80" s="15">
        <f t="shared" si="13"/>
        <v>628.79999999999995</v>
      </c>
      <c r="P80" s="16">
        <f t="shared" si="6"/>
        <v>25</v>
      </c>
      <c r="Q80" s="15">
        <f t="shared" si="7"/>
        <v>1174.5899999999999</v>
      </c>
      <c r="S80" s="17">
        <f t="shared" si="8"/>
        <v>54</v>
      </c>
      <c r="T80" s="19">
        <f>IF(ISNUMBER(S80),MIN(DATE(YEAR($T$26),MONTH($T$26)+S80*12/$U$10,DAY($T$26)),DATE(YEAR($T$26),MONTH($T$26)+1+S80*12/$U$10,1)-1),"")</f>
        <v>42750</v>
      </c>
      <c r="U80" s="16">
        <f t="shared" si="14"/>
        <v>72662.989999999976</v>
      </c>
      <c r="V80" s="15">
        <f>IF(ISNUMBER(S80),ROUND(U80*$U$16,$W$4),"")</f>
        <v>160.46</v>
      </c>
      <c r="W80" s="15">
        <f t="shared" si="9"/>
        <v>1007.47</v>
      </c>
      <c r="X80" s="16">
        <f t="shared" si="10"/>
        <v>25</v>
      </c>
      <c r="Y80" s="15">
        <f t="shared" si="11"/>
        <v>1192.93</v>
      </c>
    </row>
    <row r="81" spans="3:25" x14ac:dyDescent="0.2">
      <c r="C81" s="17">
        <f t="shared" si="0"/>
        <v>55</v>
      </c>
      <c r="D81" s="19">
        <f>IF(ISNUMBER(C81),MIN(DATE(YEAR($D$26),MONTH($D$26)+C81*12/$E$10,DAY($D$26)),DATE(YEAR($D$26),MONTH($D$26)+1+C81*12/$E$10,1)-1),"")</f>
        <v>43520</v>
      </c>
      <c r="E81" s="16">
        <f t="shared" si="1"/>
        <v>119669.81000000001</v>
      </c>
      <c r="F81" s="15">
        <f>IF(ISNUMBER(C81),ROUND(E81*$E$16,$G$4),"")</f>
        <v>284.22000000000003</v>
      </c>
      <c r="G81" s="15">
        <f t="shared" si="2"/>
        <v>915.27</v>
      </c>
      <c r="H81" s="16">
        <f t="shared" si="3"/>
        <v>25</v>
      </c>
      <c r="I81" s="15">
        <f t="shared" si="4"/>
        <v>1224.49</v>
      </c>
      <c r="K81" s="17">
        <f t="shared" si="5"/>
        <v>55</v>
      </c>
      <c r="L81" s="19">
        <f>IF(ISNUMBER(K81),MIN(DATE(YEAR($L$26),MONTH($L$26)+K81*12/$M$10,DAY($L$26)),DATE(YEAR($L$26),MONTH($L$26)+1+K81*12/$M$10,1)-1),"")</f>
        <v>43743</v>
      </c>
      <c r="M81" s="16">
        <f t="shared" si="12"/>
        <v>139807.83000000007</v>
      </c>
      <c r="N81" s="15">
        <f>IF(ISNUMBER(K81),ROUND(M81*$M$16,$O$4),"")</f>
        <v>518.45000000000005</v>
      </c>
      <c r="O81" s="15">
        <f t="shared" si="13"/>
        <v>631.13999999999987</v>
      </c>
      <c r="P81" s="16">
        <f t="shared" si="6"/>
        <v>25</v>
      </c>
      <c r="Q81" s="15">
        <f t="shared" si="7"/>
        <v>1174.5899999999999</v>
      </c>
      <c r="S81" s="17">
        <f t="shared" si="8"/>
        <v>55</v>
      </c>
      <c r="T81" s="19">
        <f>IF(ISNUMBER(S81),MIN(DATE(YEAR($T$26),MONTH($T$26)+S81*12/$U$10,DAY($T$26)),DATE(YEAR($T$26),MONTH($T$26)+1+S81*12/$U$10,1)-1),"")</f>
        <v>42781</v>
      </c>
      <c r="U81" s="16">
        <f t="shared" si="14"/>
        <v>71655.519999999975</v>
      </c>
      <c r="V81" s="15">
        <f>IF(ISNUMBER(S81),ROUND(U81*$U$16,$W$4),"")</f>
        <v>158.24</v>
      </c>
      <c r="W81" s="15">
        <f t="shared" si="9"/>
        <v>1009.69</v>
      </c>
      <c r="X81" s="16">
        <f t="shared" si="10"/>
        <v>25</v>
      </c>
      <c r="Y81" s="15">
        <f t="shared" si="11"/>
        <v>1192.93</v>
      </c>
    </row>
    <row r="82" spans="3:25" x14ac:dyDescent="0.2">
      <c r="C82" s="17">
        <f t="shared" si="0"/>
        <v>56</v>
      </c>
      <c r="D82" s="19">
        <f>IF(ISNUMBER(C82),MIN(DATE(YEAR($D$26),MONTH($D$26)+C82*12/$E$10,DAY($D$26)),DATE(YEAR($D$26),MONTH($D$26)+1+C82*12/$E$10,1)-1),"")</f>
        <v>43548</v>
      </c>
      <c r="E82" s="16">
        <f t="shared" si="1"/>
        <v>118754.54000000001</v>
      </c>
      <c r="F82" s="15">
        <f>IF(ISNUMBER(C82),ROUND(E82*$E$16,$G$4),"")</f>
        <v>282.04000000000002</v>
      </c>
      <c r="G82" s="15">
        <f t="shared" si="2"/>
        <v>917.45</v>
      </c>
      <c r="H82" s="16">
        <f t="shared" si="3"/>
        <v>25</v>
      </c>
      <c r="I82" s="15">
        <f t="shared" si="4"/>
        <v>1224.49</v>
      </c>
      <c r="K82" s="17">
        <f t="shared" si="5"/>
        <v>56</v>
      </c>
      <c r="L82" s="19">
        <f>IF(ISNUMBER(K82),MIN(DATE(YEAR($L$26),MONTH($L$26)+K82*12/$M$10,DAY($L$26)),DATE(YEAR($L$26),MONTH($L$26)+1+K82*12/$M$10,1)-1),"")</f>
        <v>43774</v>
      </c>
      <c r="M82" s="16">
        <f t="shared" si="12"/>
        <v>139176.69000000006</v>
      </c>
      <c r="N82" s="15">
        <f>IF(ISNUMBER(K82),ROUND(M82*$M$16,$O$4),"")</f>
        <v>516.11</v>
      </c>
      <c r="O82" s="15">
        <f t="shared" si="13"/>
        <v>633.4799999999999</v>
      </c>
      <c r="P82" s="16">
        <f t="shared" si="6"/>
        <v>25</v>
      </c>
      <c r="Q82" s="15">
        <f t="shared" si="7"/>
        <v>1174.5899999999999</v>
      </c>
      <c r="S82" s="17">
        <f t="shared" si="8"/>
        <v>56</v>
      </c>
      <c r="T82" s="19">
        <f>IF(ISNUMBER(S82),MIN(DATE(YEAR($T$26),MONTH($T$26)+S82*12/$U$10,DAY($T$26)),DATE(YEAR($T$26),MONTH($T$26)+1+S82*12/$U$10,1)-1),"")</f>
        <v>42809</v>
      </c>
      <c r="U82" s="16">
        <f t="shared" si="14"/>
        <v>70645.829999999973</v>
      </c>
      <c r="V82" s="15">
        <f>IF(ISNUMBER(S82),ROUND(U82*$U$16,$W$4),"")</f>
        <v>156.01</v>
      </c>
      <c r="W82" s="15">
        <f t="shared" si="9"/>
        <v>1011.9200000000001</v>
      </c>
      <c r="X82" s="16">
        <f t="shared" si="10"/>
        <v>25</v>
      </c>
      <c r="Y82" s="15">
        <f t="shared" si="11"/>
        <v>1192.93</v>
      </c>
    </row>
    <row r="83" spans="3:25" x14ac:dyDescent="0.2">
      <c r="C83" s="17">
        <f t="shared" si="0"/>
        <v>57</v>
      </c>
      <c r="D83" s="19">
        <f>IF(ISNUMBER(C83),MIN(DATE(YEAR($D$26),MONTH($D$26)+C83*12/$E$10,DAY($D$26)),DATE(YEAR($D$26),MONTH($D$26)+1+C83*12/$E$10,1)-1),"")</f>
        <v>43579</v>
      </c>
      <c r="E83" s="16">
        <f t="shared" si="1"/>
        <v>117837.09000000001</v>
      </c>
      <c r="F83" s="15">
        <f>IF(ISNUMBER(C83),ROUND(E83*$E$16,$G$4),"")</f>
        <v>279.86</v>
      </c>
      <c r="G83" s="15">
        <f t="shared" si="2"/>
        <v>919.63</v>
      </c>
      <c r="H83" s="16">
        <f t="shared" si="3"/>
        <v>25</v>
      </c>
      <c r="I83" s="15">
        <f t="shared" si="4"/>
        <v>1224.49</v>
      </c>
      <c r="K83" s="17">
        <f t="shared" si="5"/>
        <v>57</v>
      </c>
      <c r="L83" s="19">
        <f>IF(ISNUMBER(K83),MIN(DATE(YEAR($L$26),MONTH($L$26)+K83*12/$M$10,DAY($L$26)),DATE(YEAR($L$26),MONTH($L$26)+1+K83*12/$M$10,1)-1),"")</f>
        <v>43804</v>
      </c>
      <c r="M83" s="16">
        <f t="shared" si="12"/>
        <v>138543.21000000005</v>
      </c>
      <c r="N83" s="15">
        <f>IF(ISNUMBER(K83),ROUND(M83*$M$16,$O$4),"")</f>
        <v>513.76</v>
      </c>
      <c r="O83" s="15">
        <f t="shared" si="13"/>
        <v>635.82999999999993</v>
      </c>
      <c r="P83" s="16">
        <f t="shared" si="6"/>
        <v>25</v>
      </c>
      <c r="Q83" s="15">
        <f t="shared" si="7"/>
        <v>1174.5899999999999</v>
      </c>
      <c r="S83" s="17">
        <f t="shared" si="8"/>
        <v>57</v>
      </c>
      <c r="T83" s="19">
        <f>IF(ISNUMBER(S83),MIN(DATE(YEAR($T$26),MONTH($T$26)+S83*12/$U$10,DAY($T$26)),DATE(YEAR($T$26),MONTH($T$26)+1+S83*12/$U$10,1)-1),"")</f>
        <v>42840</v>
      </c>
      <c r="U83" s="16">
        <f t="shared" si="14"/>
        <v>69633.909999999974</v>
      </c>
      <c r="V83" s="15">
        <f>IF(ISNUMBER(S83),ROUND(U83*$U$16,$W$4),"")</f>
        <v>153.77000000000001</v>
      </c>
      <c r="W83" s="15">
        <f t="shared" si="9"/>
        <v>1014.1600000000001</v>
      </c>
      <c r="X83" s="16">
        <f t="shared" si="10"/>
        <v>25</v>
      </c>
      <c r="Y83" s="15">
        <f t="shared" si="11"/>
        <v>1192.93</v>
      </c>
    </row>
    <row r="84" spans="3:25" x14ac:dyDescent="0.2">
      <c r="C84" s="17">
        <f t="shared" si="0"/>
        <v>58</v>
      </c>
      <c r="D84" s="19">
        <f>IF(ISNUMBER(C84),MIN(DATE(YEAR($D$26),MONTH($D$26)+C84*12/$E$10,DAY($D$26)),DATE(YEAR($D$26),MONTH($D$26)+1+C84*12/$E$10,1)-1),"")</f>
        <v>43609</v>
      </c>
      <c r="E84" s="16">
        <f t="shared" si="1"/>
        <v>116917.46</v>
      </c>
      <c r="F84" s="15">
        <f>IF(ISNUMBER(C84),ROUND(E84*$E$16,$G$4),"")</f>
        <v>277.68</v>
      </c>
      <c r="G84" s="15">
        <f t="shared" si="2"/>
        <v>921.81</v>
      </c>
      <c r="H84" s="16">
        <f t="shared" si="3"/>
        <v>25</v>
      </c>
      <c r="I84" s="15">
        <f t="shared" si="4"/>
        <v>1224.49</v>
      </c>
      <c r="K84" s="17">
        <f t="shared" si="5"/>
        <v>58</v>
      </c>
      <c r="L84" s="19">
        <f>IF(ISNUMBER(K84),MIN(DATE(YEAR($L$26),MONTH($L$26)+K84*12/$M$10,DAY($L$26)),DATE(YEAR($L$26),MONTH($L$26)+1+K84*12/$M$10,1)-1),"")</f>
        <v>43835</v>
      </c>
      <c r="M84" s="16">
        <f t="shared" si="12"/>
        <v>137907.38000000006</v>
      </c>
      <c r="N84" s="15">
        <f>IF(ISNUMBER(K84),ROUND(M84*$M$16,$O$4),"")</f>
        <v>511.41</v>
      </c>
      <c r="O84" s="15">
        <f t="shared" si="13"/>
        <v>638.17999999999984</v>
      </c>
      <c r="P84" s="16">
        <f t="shared" si="6"/>
        <v>25</v>
      </c>
      <c r="Q84" s="15">
        <f t="shared" si="7"/>
        <v>1174.5899999999999</v>
      </c>
      <c r="S84" s="17">
        <f t="shared" si="8"/>
        <v>58</v>
      </c>
      <c r="T84" s="19">
        <f>IF(ISNUMBER(S84),MIN(DATE(YEAR($T$26),MONTH($T$26)+S84*12/$U$10,DAY($T$26)),DATE(YEAR($T$26),MONTH($T$26)+1+S84*12/$U$10,1)-1),"")</f>
        <v>42870</v>
      </c>
      <c r="U84" s="16">
        <f t="shared" si="14"/>
        <v>68619.749999999971</v>
      </c>
      <c r="V84" s="15">
        <f>IF(ISNUMBER(S84),ROUND(U84*$U$16,$W$4),"")</f>
        <v>151.54</v>
      </c>
      <c r="W84" s="15">
        <f t="shared" si="9"/>
        <v>1016.3900000000001</v>
      </c>
      <c r="X84" s="16">
        <f t="shared" si="10"/>
        <v>25</v>
      </c>
      <c r="Y84" s="15">
        <f t="shared" si="11"/>
        <v>1192.93</v>
      </c>
    </row>
    <row r="85" spans="3:25" x14ac:dyDescent="0.2">
      <c r="C85" s="17">
        <f t="shared" si="0"/>
        <v>59</v>
      </c>
      <c r="D85" s="19">
        <f>IF(ISNUMBER(C85),MIN(DATE(YEAR($D$26),MONTH($D$26)+C85*12/$E$10,DAY($D$26)),DATE(YEAR($D$26),MONTH($D$26)+1+C85*12/$E$10,1)-1),"")</f>
        <v>43640</v>
      </c>
      <c r="E85" s="16">
        <f t="shared" si="1"/>
        <v>115995.65000000001</v>
      </c>
      <c r="F85" s="15">
        <f>IF(ISNUMBER(C85),ROUND(E85*$E$16,$G$4),"")</f>
        <v>275.49</v>
      </c>
      <c r="G85" s="15">
        <f t="shared" si="2"/>
        <v>924</v>
      </c>
      <c r="H85" s="16">
        <f t="shared" si="3"/>
        <v>25</v>
      </c>
      <c r="I85" s="15">
        <f t="shared" si="4"/>
        <v>1224.49</v>
      </c>
      <c r="K85" s="17">
        <f t="shared" si="5"/>
        <v>59</v>
      </c>
      <c r="L85" s="19">
        <f>IF(ISNUMBER(K85),MIN(DATE(YEAR($L$26),MONTH($L$26)+K85*12/$M$10,DAY($L$26)),DATE(YEAR($L$26),MONTH($L$26)+1+K85*12/$M$10,1)-1),"")</f>
        <v>43866</v>
      </c>
      <c r="M85" s="16">
        <f t="shared" si="12"/>
        <v>137269.20000000007</v>
      </c>
      <c r="N85" s="15">
        <f>IF(ISNUMBER(K85),ROUND(M85*$M$16,$O$4),"")</f>
        <v>509.04</v>
      </c>
      <c r="O85" s="15">
        <f t="shared" si="13"/>
        <v>640.54999999999995</v>
      </c>
      <c r="P85" s="16">
        <f t="shared" si="6"/>
        <v>25</v>
      </c>
      <c r="Q85" s="15">
        <f t="shared" si="7"/>
        <v>1174.5899999999999</v>
      </c>
      <c r="S85" s="17">
        <f t="shared" si="8"/>
        <v>59</v>
      </c>
      <c r="T85" s="19">
        <f>IF(ISNUMBER(S85),MIN(DATE(YEAR($T$26),MONTH($T$26)+S85*12/$U$10,DAY($T$26)),DATE(YEAR($T$26),MONTH($T$26)+1+S85*12/$U$10,1)-1),"")</f>
        <v>42901</v>
      </c>
      <c r="U85" s="16">
        <f t="shared" si="14"/>
        <v>67603.359999999971</v>
      </c>
      <c r="V85" s="15">
        <f>IF(ISNUMBER(S85),ROUND(U85*$U$16,$W$4),"")</f>
        <v>149.29</v>
      </c>
      <c r="W85" s="15">
        <f t="shared" si="9"/>
        <v>1018.6400000000001</v>
      </c>
      <c r="X85" s="16">
        <f t="shared" si="10"/>
        <v>25</v>
      </c>
      <c r="Y85" s="15">
        <f t="shared" si="11"/>
        <v>1192.93</v>
      </c>
    </row>
    <row r="86" spans="3:25" x14ac:dyDescent="0.2">
      <c r="C86" s="17">
        <f t="shared" si="0"/>
        <v>60</v>
      </c>
      <c r="D86" s="19">
        <f>IF(ISNUMBER(C86),MIN(DATE(YEAR($D$26),MONTH($D$26)+C86*12/$E$10,DAY($D$26)),DATE(YEAR($D$26),MONTH($D$26)+1+C86*12/$E$10,1)-1),"")</f>
        <v>43670</v>
      </c>
      <c r="E86" s="16">
        <f t="shared" si="1"/>
        <v>115071.65000000001</v>
      </c>
      <c r="F86" s="15">
        <f>IF(ISNUMBER(C86),ROUND(E86*$E$16,$G$4),"")</f>
        <v>273.3</v>
      </c>
      <c r="G86" s="15">
        <f t="shared" si="2"/>
        <v>926.19</v>
      </c>
      <c r="H86" s="16">
        <f t="shared" si="3"/>
        <v>25</v>
      </c>
      <c r="I86" s="15">
        <f t="shared" si="4"/>
        <v>1224.49</v>
      </c>
      <c r="K86" s="17">
        <f t="shared" si="5"/>
        <v>60</v>
      </c>
      <c r="L86" s="19">
        <f>IF(ISNUMBER(K86),MIN(DATE(YEAR($L$26),MONTH($L$26)+K86*12/$M$10,DAY($L$26)),DATE(YEAR($L$26),MONTH($L$26)+1+K86*12/$M$10,1)-1),"")</f>
        <v>43895</v>
      </c>
      <c r="M86" s="16">
        <f t="shared" si="12"/>
        <v>136628.65000000008</v>
      </c>
      <c r="N86" s="15">
        <f>IF(ISNUMBER(K86),ROUND(M86*$M$16,$O$4),"")</f>
        <v>506.66</v>
      </c>
      <c r="O86" s="15">
        <f t="shared" si="13"/>
        <v>642.92999999999984</v>
      </c>
      <c r="P86" s="16">
        <f t="shared" si="6"/>
        <v>25</v>
      </c>
      <c r="Q86" s="15">
        <f t="shared" si="7"/>
        <v>1174.5899999999999</v>
      </c>
      <c r="S86" s="17">
        <f t="shared" si="8"/>
        <v>60</v>
      </c>
      <c r="T86" s="19">
        <f>IF(ISNUMBER(S86),MIN(DATE(YEAR($T$26),MONTH($T$26)+S86*12/$U$10,DAY($T$26)),DATE(YEAR($T$26),MONTH($T$26)+1+S86*12/$U$10,1)-1),"")</f>
        <v>42931</v>
      </c>
      <c r="U86" s="16">
        <f t="shared" si="14"/>
        <v>66584.719999999972</v>
      </c>
      <c r="V86" s="15">
        <f>IF(ISNUMBER(S86),ROUND(U86*$U$16,$W$4),"")</f>
        <v>147.04</v>
      </c>
      <c r="W86" s="15">
        <f t="shared" si="9"/>
        <v>1020.8900000000001</v>
      </c>
      <c r="X86" s="16">
        <f t="shared" si="10"/>
        <v>25</v>
      </c>
      <c r="Y86" s="15">
        <f t="shared" si="11"/>
        <v>1192.93</v>
      </c>
    </row>
    <row r="87" spans="3:25" x14ac:dyDescent="0.2">
      <c r="C87" s="17">
        <f t="shared" si="0"/>
        <v>61</v>
      </c>
      <c r="D87" s="19">
        <f>IF(ISNUMBER(C87),MIN(DATE(YEAR($D$26),MONTH($D$26)+C87*12/$E$10,DAY($D$26)),DATE(YEAR($D$26),MONTH($D$26)+1+C87*12/$E$10,1)-1),"")</f>
        <v>43701</v>
      </c>
      <c r="E87" s="16">
        <f t="shared" si="1"/>
        <v>114145.46</v>
      </c>
      <c r="F87" s="15">
        <f>IF(ISNUMBER(C87),ROUND(E87*$E$16,$G$4),"")</f>
        <v>271.10000000000002</v>
      </c>
      <c r="G87" s="15">
        <f t="shared" si="2"/>
        <v>928.39</v>
      </c>
      <c r="H87" s="16">
        <f t="shared" si="3"/>
        <v>25</v>
      </c>
      <c r="I87" s="15">
        <f t="shared" si="4"/>
        <v>1224.49</v>
      </c>
      <c r="K87" s="17">
        <f t="shared" si="5"/>
        <v>61</v>
      </c>
      <c r="L87" s="19">
        <f>IF(ISNUMBER(K87),MIN(DATE(YEAR($L$26),MONTH($L$26)+K87*12/$M$10,DAY($L$26)),DATE(YEAR($L$26),MONTH($L$26)+1+K87*12/$M$10,1)-1),"")</f>
        <v>43926</v>
      </c>
      <c r="M87" s="16">
        <f t="shared" si="12"/>
        <v>135985.72000000009</v>
      </c>
      <c r="N87" s="15">
        <f>IF(ISNUMBER(K87),ROUND(M87*$M$16,$O$4),"")</f>
        <v>504.28</v>
      </c>
      <c r="O87" s="15">
        <f t="shared" si="13"/>
        <v>645.30999999999995</v>
      </c>
      <c r="P87" s="16">
        <f t="shared" si="6"/>
        <v>25</v>
      </c>
      <c r="Q87" s="15">
        <f t="shared" si="7"/>
        <v>1174.5899999999999</v>
      </c>
      <c r="S87" s="17">
        <f t="shared" si="8"/>
        <v>61</v>
      </c>
      <c r="T87" s="19">
        <f>IF(ISNUMBER(S87),MIN(DATE(YEAR($T$26),MONTH($T$26)+S87*12/$U$10,DAY($T$26)),DATE(YEAR($T$26),MONTH($T$26)+1+S87*12/$U$10,1)-1),"")</f>
        <v>42962</v>
      </c>
      <c r="U87" s="16">
        <f t="shared" si="14"/>
        <v>65563.829999999973</v>
      </c>
      <c r="V87" s="15">
        <f>IF(ISNUMBER(S87),ROUND(U87*$U$16,$W$4),"")</f>
        <v>144.79</v>
      </c>
      <c r="W87" s="15">
        <f t="shared" si="9"/>
        <v>1023.1400000000001</v>
      </c>
      <c r="X87" s="16">
        <f t="shared" si="10"/>
        <v>25</v>
      </c>
      <c r="Y87" s="15">
        <f t="shared" si="11"/>
        <v>1192.93</v>
      </c>
    </row>
    <row r="88" spans="3:25" x14ac:dyDescent="0.2">
      <c r="C88" s="17">
        <f t="shared" si="0"/>
        <v>62</v>
      </c>
      <c r="D88" s="19">
        <f>IF(ISNUMBER(C88),MIN(DATE(YEAR($D$26),MONTH($D$26)+C88*12/$E$10,DAY($D$26)),DATE(YEAR($D$26),MONTH($D$26)+1+C88*12/$E$10,1)-1),"")</f>
        <v>43732</v>
      </c>
      <c r="E88" s="16">
        <f t="shared" si="1"/>
        <v>113217.07</v>
      </c>
      <c r="F88" s="15">
        <f>IF(ISNUMBER(C88),ROUND(E88*$E$16,$G$4),"")</f>
        <v>268.89</v>
      </c>
      <c r="G88" s="15">
        <f t="shared" si="2"/>
        <v>930.6</v>
      </c>
      <c r="H88" s="16">
        <f t="shared" si="3"/>
        <v>25</v>
      </c>
      <c r="I88" s="15">
        <f t="shared" si="4"/>
        <v>1224.49</v>
      </c>
      <c r="K88" s="17">
        <f t="shared" si="5"/>
        <v>62</v>
      </c>
      <c r="L88" s="19">
        <f>IF(ISNUMBER(K88),MIN(DATE(YEAR($L$26),MONTH($L$26)+K88*12/$M$10,DAY($L$26)),DATE(YEAR($L$26),MONTH($L$26)+1+K88*12/$M$10,1)-1),"")</f>
        <v>43956</v>
      </c>
      <c r="M88" s="16">
        <f t="shared" si="12"/>
        <v>135340.41000000009</v>
      </c>
      <c r="N88" s="15">
        <f>IF(ISNUMBER(K88),ROUND(M88*$M$16,$O$4),"")</f>
        <v>501.89</v>
      </c>
      <c r="O88" s="15">
        <f t="shared" si="13"/>
        <v>647.69999999999993</v>
      </c>
      <c r="P88" s="16">
        <f t="shared" si="6"/>
        <v>25</v>
      </c>
      <c r="Q88" s="15">
        <f t="shared" si="7"/>
        <v>1174.5899999999999</v>
      </c>
      <c r="S88" s="17">
        <f t="shared" si="8"/>
        <v>62</v>
      </c>
      <c r="T88" s="19">
        <f>IF(ISNUMBER(S88),MIN(DATE(YEAR($T$26),MONTH($T$26)+S88*12/$U$10,DAY($T$26)),DATE(YEAR($T$26),MONTH($T$26)+1+S88*12/$U$10,1)-1),"")</f>
        <v>42993</v>
      </c>
      <c r="U88" s="16">
        <f t="shared" si="14"/>
        <v>64540.689999999973</v>
      </c>
      <c r="V88" s="15">
        <f>IF(ISNUMBER(S88),ROUND(U88*$U$16,$W$4),"")</f>
        <v>142.53</v>
      </c>
      <c r="W88" s="15">
        <f t="shared" si="9"/>
        <v>1025.4000000000001</v>
      </c>
      <c r="X88" s="16">
        <f t="shared" si="10"/>
        <v>25</v>
      </c>
      <c r="Y88" s="15">
        <f t="shared" si="11"/>
        <v>1192.93</v>
      </c>
    </row>
    <row r="89" spans="3:25" x14ac:dyDescent="0.2">
      <c r="C89" s="17">
        <f t="shared" si="0"/>
        <v>63</v>
      </c>
      <c r="D89" s="19">
        <f>IF(ISNUMBER(C89),MIN(DATE(YEAR($D$26),MONTH($D$26)+C89*12/$E$10,DAY($D$26)),DATE(YEAR($D$26),MONTH($D$26)+1+C89*12/$E$10,1)-1),"")</f>
        <v>43762</v>
      </c>
      <c r="E89" s="16">
        <f t="shared" si="1"/>
        <v>112286.47</v>
      </c>
      <c r="F89" s="15">
        <f>IF(ISNUMBER(C89),ROUND(E89*$E$16,$G$4),"")</f>
        <v>266.68</v>
      </c>
      <c r="G89" s="15">
        <f t="shared" si="2"/>
        <v>932.81</v>
      </c>
      <c r="H89" s="16">
        <f t="shared" si="3"/>
        <v>25</v>
      </c>
      <c r="I89" s="15">
        <f t="shared" si="4"/>
        <v>1224.49</v>
      </c>
      <c r="K89" s="17">
        <f t="shared" si="5"/>
        <v>63</v>
      </c>
      <c r="L89" s="19">
        <f>IF(ISNUMBER(K89),MIN(DATE(YEAR($L$26),MONTH($L$26)+K89*12/$M$10,DAY($L$26)),DATE(YEAR($L$26),MONTH($L$26)+1+K89*12/$M$10,1)-1),"")</f>
        <v>43987</v>
      </c>
      <c r="M89" s="16">
        <f t="shared" si="12"/>
        <v>134692.71000000008</v>
      </c>
      <c r="N89" s="15">
        <f>IF(ISNUMBER(K89),ROUND(M89*$M$16,$O$4),"")</f>
        <v>499.49</v>
      </c>
      <c r="O89" s="15">
        <f t="shared" si="13"/>
        <v>650.09999999999991</v>
      </c>
      <c r="P89" s="16">
        <f t="shared" si="6"/>
        <v>25</v>
      </c>
      <c r="Q89" s="15">
        <f t="shared" si="7"/>
        <v>1174.5899999999999</v>
      </c>
      <c r="S89" s="17">
        <f t="shared" si="8"/>
        <v>63</v>
      </c>
      <c r="T89" s="19">
        <f>IF(ISNUMBER(S89),MIN(DATE(YEAR($T$26),MONTH($T$26)+S89*12/$U$10,DAY($T$26)),DATE(YEAR($T$26),MONTH($T$26)+1+S89*12/$U$10,1)-1),"")</f>
        <v>43023</v>
      </c>
      <c r="U89" s="16">
        <f t="shared" si="14"/>
        <v>63515.289999999972</v>
      </c>
      <c r="V89" s="15">
        <f>IF(ISNUMBER(S89),ROUND(U89*$U$16,$W$4),"")</f>
        <v>140.26</v>
      </c>
      <c r="W89" s="15">
        <f t="shared" si="9"/>
        <v>1027.67</v>
      </c>
      <c r="X89" s="16">
        <f t="shared" si="10"/>
        <v>25</v>
      </c>
      <c r="Y89" s="15">
        <f t="shared" si="11"/>
        <v>1192.93</v>
      </c>
    </row>
    <row r="90" spans="3:25" x14ac:dyDescent="0.2">
      <c r="C90" s="17">
        <f t="shared" si="0"/>
        <v>64</v>
      </c>
      <c r="D90" s="19">
        <f>IF(ISNUMBER(C90),MIN(DATE(YEAR($D$26),MONTH($D$26)+C90*12/$E$10,DAY($D$26)),DATE(YEAR($D$26),MONTH($D$26)+1+C90*12/$E$10,1)-1),"")</f>
        <v>43793</v>
      </c>
      <c r="E90" s="16">
        <f t="shared" si="1"/>
        <v>111353.66</v>
      </c>
      <c r="F90" s="15">
        <f>IF(ISNUMBER(C90),ROUND(E90*$E$16,$G$4),"")</f>
        <v>264.45999999999998</v>
      </c>
      <c r="G90" s="15">
        <f t="shared" si="2"/>
        <v>935.03</v>
      </c>
      <c r="H90" s="16">
        <f t="shared" si="3"/>
        <v>25</v>
      </c>
      <c r="I90" s="15">
        <f t="shared" si="4"/>
        <v>1224.49</v>
      </c>
      <c r="K90" s="17">
        <f t="shared" si="5"/>
        <v>64</v>
      </c>
      <c r="L90" s="19">
        <f>IF(ISNUMBER(K90),MIN(DATE(YEAR($L$26),MONTH($L$26)+K90*12/$M$10,DAY($L$26)),DATE(YEAR($L$26),MONTH($L$26)+1+K90*12/$M$10,1)-1),"")</f>
        <v>44017</v>
      </c>
      <c r="M90" s="16">
        <f t="shared" si="12"/>
        <v>134042.61000000007</v>
      </c>
      <c r="N90" s="15">
        <f>IF(ISNUMBER(K90),ROUND(M90*$M$16,$O$4),"")</f>
        <v>497.07</v>
      </c>
      <c r="O90" s="15">
        <f t="shared" si="13"/>
        <v>652.52</v>
      </c>
      <c r="P90" s="16">
        <f t="shared" si="6"/>
        <v>25</v>
      </c>
      <c r="Q90" s="15">
        <f t="shared" si="7"/>
        <v>1174.5899999999999</v>
      </c>
      <c r="S90" s="17">
        <f t="shared" si="8"/>
        <v>64</v>
      </c>
      <c r="T90" s="19">
        <f>IF(ISNUMBER(S90),MIN(DATE(YEAR($T$26),MONTH($T$26)+S90*12/$U$10,DAY($T$26)),DATE(YEAR($T$26),MONTH($T$26)+1+S90*12/$U$10,1)-1),"")</f>
        <v>43054</v>
      </c>
      <c r="U90" s="16">
        <f t="shared" si="14"/>
        <v>62487.619999999974</v>
      </c>
      <c r="V90" s="15">
        <f>IF(ISNUMBER(S90),ROUND(U90*$U$16,$W$4),"")</f>
        <v>137.99</v>
      </c>
      <c r="W90" s="15">
        <f t="shared" si="9"/>
        <v>1029.94</v>
      </c>
      <c r="X90" s="16">
        <f t="shared" si="10"/>
        <v>25</v>
      </c>
      <c r="Y90" s="15">
        <f t="shared" si="11"/>
        <v>1192.93</v>
      </c>
    </row>
    <row r="91" spans="3:25" x14ac:dyDescent="0.2">
      <c r="C91" s="17">
        <f t="shared" ref="C91:C154" si="15">IF(C90&lt;$E$12,C90+1,"-")</f>
        <v>65</v>
      </c>
      <c r="D91" s="19">
        <f>IF(ISNUMBER(C91),MIN(DATE(YEAR($D$26),MONTH($D$26)+C91*12/$E$10,DAY($D$26)),DATE(YEAR($D$26),MONTH($D$26)+1+C91*12/$E$10,1)-1),"")</f>
        <v>43823</v>
      </c>
      <c r="E91" s="16">
        <f t="shared" ref="E91:E154" si="16">IF(ISNUMBER(C91),E90-G90,"")</f>
        <v>110418.63</v>
      </c>
      <c r="F91" s="15">
        <f>IF(ISNUMBER(C91),ROUND(E91*$E$16,$G$4),"")</f>
        <v>262.24</v>
      </c>
      <c r="G91" s="15">
        <f t="shared" ref="G91:G154" si="17">IF(ISNUMBER(C91),IF(C91=$E$12,E91,IF(C91&gt;$E$13,$E$18-F91,0)),"")</f>
        <v>937.25</v>
      </c>
      <c r="H91" s="16">
        <f t="shared" ref="H91:H154" si="18">IF(ISNUMBER(C91),$E$19,"")</f>
        <v>25</v>
      </c>
      <c r="I91" s="15">
        <f t="shared" ref="I91:I154" si="19">IF(ISNUMBER(C91),F91+G91+H91,"")</f>
        <v>1224.49</v>
      </c>
      <c r="K91" s="17">
        <f t="shared" si="5"/>
        <v>65</v>
      </c>
      <c r="L91" s="19">
        <f>IF(ISNUMBER(K91),MIN(DATE(YEAR($L$26),MONTH($L$26)+K91*12/$M$10,DAY($L$26)),DATE(YEAR($L$26),MONTH($L$26)+1+K91*12/$M$10,1)-1),"")</f>
        <v>44048</v>
      </c>
      <c r="M91" s="16">
        <f t="shared" si="12"/>
        <v>133390.09000000008</v>
      </c>
      <c r="N91" s="15">
        <f>IF(ISNUMBER(K91),ROUND(M91*$M$16,$O$4),"")</f>
        <v>494.65</v>
      </c>
      <c r="O91" s="15">
        <f t="shared" si="13"/>
        <v>654.93999999999994</v>
      </c>
      <c r="P91" s="16">
        <f t="shared" si="6"/>
        <v>25</v>
      </c>
      <c r="Q91" s="15">
        <f t="shared" si="7"/>
        <v>1174.5899999999999</v>
      </c>
      <c r="S91" s="17">
        <f t="shared" si="8"/>
        <v>65</v>
      </c>
      <c r="T91" s="19">
        <f>IF(ISNUMBER(S91),MIN(DATE(YEAR($T$26),MONTH($T$26)+S91*12/$U$10,DAY($T$26)),DATE(YEAR($T$26),MONTH($T$26)+1+S91*12/$U$10,1)-1),"")</f>
        <v>43084</v>
      </c>
      <c r="U91" s="16">
        <f t="shared" si="14"/>
        <v>61457.679999999971</v>
      </c>
      <c r="V91" s="15">
        <f>IF(ISNUMBER(S91),ROUND(U91*$U$16,$W$4),"")</f>
        <v>135.72</v>
      </c>
      <c r="W91" s="15">
        <f t="shared" si="9"/>
        <v>1032.21</v>
      </c>
      <c r="X91" s="16">
        <f t="shared" si="10"/>
        <v>25</v>
      </c>
      <c r="Y91" s="15">
        <f t="shared" si="11"/>
        <v>1192.93</v>
      </c>
    </row>
    <row r="92" spans="3:25" x14ac:dyDescent="0.2">
      <c r="C92" s="17">
        <f t="shared" si="15"/>
        <v>66</v>
      </c>
      <c r="D92" s="19">
        <f>IF(ISNUMBER(C92),MIN(DATE(YEAR($D$26),MONTH($D$26)+C92*12/$E$10,DAY($D$26)),DATE(YEAR($D$26),MONTH($D$26)+1+C92*12/$E$10,1)-1),"")</f>
        <v>43854</v>
      </c>
      <c r="E92" s="16">
        <f t="shared" si="16"/>
        <v>109481.38</v>
      </c>
      <c r="F92" s="15">
        <f>IF(ISNUMBER(C92),ROUND(E92*$E$16,$G$4),"")</f>
        <v>260.02</v>
      </c>
      <c r="G92" s="15">
        <f t="shared" si="17"/>
        <v>939.47</v>
      </c>
      <c r="H92" s="16">
        <f t="shared" si="18"/>
        <v>25</v>
      </c>
      <c r="I92" s="15">
        <f t="shared" si="19"/>
        <v>1224.49</v>
      </c>
      <c r="K92" s="17">
        <f t="shared" ref="K92:K155" si="20">IF(K91&lt;$M$12,K91+1,"-")</f>
        <v>66</v>
      </c>
      <c r="L92" s="19">
        <f>IF(ISNUMBER(K92),MIN(DATE(YEAR($L$26),MONTH($L$26)+K92*12/$M$10,DAY($L$26)),DATE(YEAR($L$26),MONTH($L$26)+1+K92*12/$M$10,1)-1),"")</f>
        <v>44079</v>
      </c>
      <c r="M92" s="16">
        <f t="shared" si="12"/>
        <v>132735.15000000008</v>
      </c>
      <c r="N92" s="15">
        <f>IF(ISNUMBER(K92),ROUND(M92*$M$16,$O$4),"")</f>
        <v>492.23</v>
      </c>
      <c r="O92" s="15">
        <f t="shared" si="13"/>
        <v>657.3599999999999</v>
      </c>
      <c r="P92" s="16">
        <f t="shared" ref="P92:P155" si="21">IF(ISNUMBER(K92),$E$19,"")</f>
        <v>25</v>
      </c>
      <c r="Q92" s="15">
        <f t="shared" ref="Q92:Q155" si="22">IF(ISNUMBER(K92),N92+O92+P92,"")</f>
        <v>1174.5899999999999</v>
      </c>
      <c r="S92" s="17">
        <f t="shared" ref="S92:S155" si="23">IF(S91&lt;$U$12,S91+1,"-")</f>
        <v>66</v>
      </c>
      <c r="T92" s="19">
        <f>IF(ISNUMBER(S92),MIN(DATE(YEAR($T$26),MONTH($T$26)+S92*12/$U$10,DAY($T$26)),DATE(YEAR($T$26),MONTH($T$26)+1+S92*12/$U$10,1)-1),"")</f>
        <v>43115</v>
      </c>
      <c r="U92" s="16">
        <f t="shared" si="14"/>
        <v>60425.469999999972</v>
      </c>
      <c r="V92" s="15">
        <f>IF(ISNUMBER(S92),ROUND(U92*$U$16,$W$4),"")</f>
        <v>133.44</v>
      </c>
      <c r="W92" s="15">
        <f t="shared" ref="W92:W155" si="24">IF(ISNUMBER(S92),IF(S92=$U$12,U92,IF(S92&gt;$U$13,$U$18-V92,0)),"")</f>
        <v>1034.49</v>
      </c>
      <c r="X92" s="16">
        <f t="shared" ref="X92:X155" si="25">IF(ISNUMBER(S92),$E$19,"")</f>
        <v>25</v>
      </c>
      <c r="Y92" s="15">
        <f t="shared" ref="Y92:Y155" si="26">IF(ISNUMBER(S92),V92+W92+X92,"")</f>
        <v>1192.93</v>
      </c>
    </row>
    <row r="93" spans="3:25" x14ac:dyDescent="0.2">
      <c r="C93" s="17">
        <f t="shared" si="15"/>
        <v>67</v>
      </c>
      <c r="D93" s="19">
        <f>IF(ISNUMBER(C93),MIN(DATE(YEAR($D$26),MONTH($D$26)+C93*12/$E$10,DAY($D$26)),DATE(YEAR($D$26),MONTH($D$26)+1+C93*12/$E$10,1)-1),"")</f>
        <v>43885</v>
      </c>
      <c r="E93" s="16">
        <f t="shared" si="16"/>
        <v>108541.91</v>
      </c>
      <c r="F93" s="15">
        <f>IF(ISNUMBER(C93),ROUND(E93*$E$16,$G$4),"")</f>
        <v>257.79000000000002</v>
      </c>
      <c r="G93" s="15">
        <f t="shared" si="17"/>
        <v>941.7</v>
      </c>
      <c r="H93" s="16">
        <f t="shared" si="18"/>
        <v>25</v>
      </c>
      <c r="I93" s="15">
        <f t="shared" si="19"/>
        <v>1224.49</v>
      </c>
      <c r="K93" s="17">
        <f t="shared" si="20"/>
        <v>67</v>
      </c>
      <c r="L93" s="19">
        <f>IF(ISNUMBER(K93),MIN(DATE(YEAR($L$26),MONTH($L$26)+K93*12/$M$10,DAY($L$26)),DATE(YEAR($L$26),MONTH($L$26)+1+K93*12/$M$10,1)-1),"")</f>
        <v>44109</v>
      </c>
      <c r="M93" s="16">
        <f t="shared" si="12"/>
        <v>132077.7900000001</v>
      </c>
      <c r="N93" s="15">
        <f>IF(ISNUMBER(K93),ROUND(M93*$M$16,$O$4),"")</f>
        <v>489.79</v>
      </c>
      <c r="O93" s="15">
        <f t="shared" si="13"/>
        <v>659.8</v>
      </c>
      <c r="P93" s="16">
        <f t="shared" si="21"/>
        <v>25</v>
      </c>
      <c r="Q93" s="15">
        <f t="shared" si="22"/>
        <v>1174.5899999999999</v>
      </c>
      <c r="S93" s="17">
        <f t="shared" si="23"/>
        <v>67</v>
      </c>
      <c r="T93" s="19">
        <f>IF(ISNUMBER(S93),MIN(DATE(YEAR($T$26),MONTH($T$26)+S93*12/$U$10,DAY($T$26)),DATE(YEAR($T$26),MONTH($T$26)+1+S93*12/$U$10,1)-1),"")</f>
        <v>43146</v>
      </c>
      <c r="U93" s="16">
        <f t="shared" si="14"/>
        <v>59390.979999999974</v>
      </c>
      <c r="V93" s="15">
        <f>IF(ISNUMBER(S93),ROUND(U93*$U$16,$W$4),"")</f>
        <v>131.16</v>
      </c>
      <c r="W93" s="15">
        <f t="shared" si="24"/>
        <v>1036.77</v>
      </c>
      <c r="X93" s="16">
        <f t="shared" si="25"/>
        <v>25</v>
      </c>
      <c r="Y93" s="15">
        <f t="shared" si="26"/>
        <v>1192.93</v>
      </c>
    </row>
    <row r="94" spans="3:25" x14ac:dyDescent="0.2">
      <c r="C94" s="17">
        <f t="shared" si="15"/>
        <v>68</v>
      </c>
      <c r="D94" s="19">
        <f>IF(ISNUMBER(C94),MIN(DATE(YEAR($D$26),MONTH($D$26)+C94*12/$E$10,DAY($D$26)),DATE(YEAR($D$26),MONTH($D$26)+1+C94*12/$E$10,1)-1),"")</f>
        <v>43914</v>
      </c>
      <c r="E94" s="16">
        <f t="shared" si="16"/>
        <v>107600.21</v>
      </c>
      <c r="F94" s="15">
        <f>IF(ISNUMBER(C94),ROUND(E94*$E$16,$G$4),"")</f>
        <v>255.55</v>
      </c>
      <c r="G94" s="15">
        <f t="shared" si="17"/>
        <v>943.94</v>
      </c>
      <c r="H94" s="16">
        <f t="shared" si="18"/>
        <v>25</v>
      </c>
      <c r="I94" s="15">
        <f t="shared" si="19"/>
        <v>1224.49</v>
      </c>
      <c r="K94" s="17">
        <f t="shared" si="20"/>
        <v>68</v>
      </c>
      <c r="L94" s="19">
        <f>IF(ISNUMBER(K94),MIN(DATE(YEAR($L$26),MONTH($L$26)+K94*12/$M$10,DAY($L$26)),DATE(YEAR($L$26),MONTH($L$26)+1+K94*12/$M$10,1)-1),"")</f>
        <v>44140</v>
      </c>
      <c r="M94" s="16">
        <f t="shared" ref="M94:M157" si="27">IF(ISNUMBER(K94),M93-O93,"")</f>
        <v>131417.99000000011</v>
      </c>
      <c r="N94" s="15">
        <f>IF(ISNUMBER(K94),ROUND(M94*$M$16,$O$4),"")</f>
        <v>487.34</v>
      </c>
      <c r="O94" s="15">
        <f t="shared" ref="O94:O157" si="28">IF(ISNUMBER(K94),IF(K94=$M$12,M94,IF(K94&gt;$M$13,$M$18-N94,0)),"")</f>
        <v>662.25</v>
      </c>
      <c r="P94" s="16">
        <f t="shared" si="21"/>
        <v>25</v>
      </c>
      <c r="Q94" s="15">
        <f t="shared" si="22"/>
        <v>1174.5899999999999</v>
      </c>
      <c r="S94" s="17">
        <f t="shared" si="23"/>
        <v>68</v>
      </c>
      <c r="T94" s="19">
        <f>IF(ISNUMBER(S94),MIN(DATE(YEAR($T$26),MONTH($T$26)+S94*12/$U$10,DAY($T$26)),DATE(YEAR($T$26),MONTH($T$26)+1+S94*12/$U$10,1)-1),"")</f>
        <v>43174</v>
      </c>
      <c r="U94" s="16">
        <f t="shared" ref="U94:U157" si="29">IF(ISNUMBER(S94),U93-W93,"")</f>
        <v>58354.209999999977</v>
      </c>
      <c r="V94" s="15">
        <f>IF(ISNUMBER(S94),ROUND(U94*$U$16,$W$4),"")</f>
        <v>128.87</v>
      </c>
      <c r="W94" s="15">
        <f t="shared" si="24"/>
        <v>1039.06</v>
      </c>
      <c r="X94" s="16">
        <f t="shared" si="25"/>
        <v>25</v>
      </c>
      <c r="Y94" s="15">
        <f t="shared" si="26"/>
        <v>1192.9299999999998</v>
      </c>
    </row>
    <row r="95" spans="3:25" x14ac:dyDescent="0.2">
      <c r="C95" s="17">
        <f t="shared" si="15"/>
        <v>69</v>
      </c>
      <c r="D95" s="19">
        <f>IF(ISNUMBER(C95),MIN(DATE(YEAR($D$26),MONTH($D$26)+C95*12/$E$10,DAY($D$26)),DATE(YEAR($D$26),MONTH($D$26)+1+C95*12/$E$10,1)-1),"")</f>
        <v>43945</v>
      </c>
      <c r="E95" s="16">
        <f t="shared" si="16"/>
        <v>106656.27</v>
      </c>
      <c r="F95" s="15">
        <f>IF(ISNUMBER(C95),ROUND(E95*$E$16,$G$4),"")</f>
        <v>253.31</v>
      </c>
      <c r="G95" s="15">
        <f t="shared" si="17"/>
        <v>946.18000000000006</v>
      </c>
      <c r="H95" s="16">
        <f t="shared" si="18"/>
        <v>25</v>
      </c>
      <c r="I95" s="15">
        <f t="shared" si="19"/>
        <v>1224.49</v>
      </c>
      <c r="K95" s="17">
        <f t="shared" si="20"/>
        <v>69</v>
      </c>
      <c r="L95" s="19">
        <f>IF(ISNUMBER(K95),MIN(DATE(YEAR($L$26),MONTH($L$26)+K95*12/$M$10,DAY($L$26)),DATE(YEAR($L$26),MONTH($L$26)+1+K95*12/$M$10,1)-1),"")</f>
        <v>44170</v>
      </c>
      <c r="M95" s="16">
        <f t="shared" si="27"/>
        <v>130755.74000000011</v>
      </c>
      <c r="N95" s="15">
        <f>IF(ISNUMBER(K95),ROUND(M95*$M$16,$O$4),"")</f>
        <v>484.89</v>
      </c>
      <c r="O95" s="15">
        <f t="shared" si="28"/>
        <v>664.69999999999993</v>
      </c>
      <c r="P95" s="16">
        <f t="shared" si="21"/>
        <v>25</v>
      </c>
      <c r="Q95" s="15">
        <f t="shared" si="22"/>
        <v>1174.5899999999999</v>
      </c>
      <c r="S95" s="17">
        <f t="shared" si="23"/>
        <v>69</v>
      </c>
      <c r="T95" s="19">
        <f>IF(ISNUMBER(S95),MIN(DATE(YEAR($T$26),MONTH($T$26)+S95*12/$U$10,DAY($T$26)),DATE(YEAR($T$26),MONTH($T$26)+1+S95*12/$U$10,1)-1),"")</f>
        <v>43205</v>
      </c>
      <c r="U95" s="16">
        <f t="shared" si="29"/>
        <v>57315.14999999998</v>
      </c>
      <c r="V95" s="15">
        <f>IF(ISNUMBER(S95),ROUND(U95*$U$16,$W$4),"")</f>
        <v>126.57</v>
      </c>
      <c r="W95" s="15">
        <f t="shared" si="24"/>
        <v>1041.3600000000001</v>
      </c>
      <c r="X95" s="16">
        <f t="shared" si="25"/>
        <v>25</v>
      </c>
      <c r="Y95" s="15">
        <f t="shared" si="26"/>
        <v>1192.93</v>
      </c>
    </row>
    <row r="96" spans="3:25" x14ac:dyDescent="0.2">
      <c r="C96" s="17">
        <f t="shared" si="15"/>
        <v>70</v>
      </c>
      <c r="D96" s="19">
        <f>IF(ISNUMBER(C96),MIN(DATE(YEAR($D$26),MONTH($D$26)+C96*12/$E$10,DAY($D$26)),DATE(YEAR($D$26),MONTH($D$26)+1+C96*12/$E$10,1)-1),"")</f>
        <v>43975</v>
      </c>
      <c r="E96" s="16">
        <f t="shared" si="16"/>
        <v>105710.09000000001</v>
      </c>
      <c r="F96" s="15">
        <f>IF(ISNUMBER(C96),ROUND(E96*$E$16,$G$4),"")</f>
        <v>251.06</v>
      </c>
      <c r="G96" s="15">
        <f t="shared" si="17"/>
        <v>948.43000000000006</v>
      </c>
      <c r="H96" s="16">
        <f t="shared" si="18"/>
        <v>25</v>
      </c>
      <c r="I96" s="15">
        <f t="shared" si="19"/>
        <v>1224.49</v>
      </c>
      <c r="K96" s="17">
        <f t="shared" si="20"/>
        <v>70</v>
      </c>
      <c r="L96" s="19">
        <f>IF(ISNUMBER(K96),MIN(DATE(YEAR($L$26),MONTH($L$26)+K96*12/$M$10,DAY($L$26)),DATE(YEAR($L$26),MONTH($L$26)+1+K96*12/$M$10,1)-1),"")</f>
        <v>44201</v>
      </c>
      <c r="M96" s="16">
        <f t="shared" si="27"/>
        <v>130091.04000000011</v>
      </c>
      <c r="N96" s="15">
        <f>IF(ISNUMBER(K96),ROUND(M96*$M$16,$O$4),"")</f>
        <v>482.42</v>
      </c>
      <c r="O96" s="15">
        <f t="shared" si="28"/>
        <v>667.16999999999985</v>
      </c>
      <c r="P96" s="16">
        <f t="shared" si="21"/>
        <v>25</v>
      </c>
      <c r="Q96" s="15">
        <f t="shared" si="22"/>
        <v>1174.5899999999999</v>
      </c>
      <c r="S96" s="17">
        <f t="shared" si="23"/>
        <v>70</v>
      </c>
      <c r="T96" s="19">
        <f>IF(ISNUMBER(S96),MIN(DATE(YEAR($T$26),MONTH($T$26)+S96*12/$U$10,DAY($T$26)),DATE(YEAR($T$26),MONTH($T$26)+1+S96*12/$U$10,1)-1),"")</f>
        <v>43235</v>
      </c>
      <c r="U96" s="16">
        <f t="shared" si="29"/>
        <v>56273.789999999979</v>
      </c>
      <c r="V96" s="15">
        <f>IF(ISNUMBER(S96),ROUND(U96*$U$16,$W$4),"")</f>
        <v>124.27</v>
      </c>
      <c r="W96" s="15">
        <f t="shared" si="24"/>
        <v>1043.6600000000001</v>
      </c>
      <c r="X96" s="16">
        <f t="shared" si="25"/>
        <v>25</v>
      </c>
      <c r="Y96" s="15">
        <f t="shared" si="26"/>
        <v>1192.93</v>
      </c>
    </row>
    <row r="97" spans="3:25" x14ac:dyDescent="0.2">
      <c r="C97" s="17">
        <f t="shared" si="15"/>
        <v>71</v>
      </c>
      <c r="D97" s="19">
        <f>IF(ISNUMBER(C97),MIN(DATE(YEAR($D$26),MONTH($D$26)+C97*12/$E$10,DAY($D$26)),DATE(YEAR($D$26),MONTH($D$26)+1+C97*12/$E$10,1)-1),"")</f>
        <v>44006</v>
      </c>
      <c r="E97" s="16">
        <f t="shared" si="16"/>
        <v>104761.66000000002</v>
      </c>
      <c r="F97" s="15">
        <f>IF(ISNUMBER(C97),ROUND(E97*$E$16,$G$4),"")</f>
        <v>248.81</v>
      </c>
      <c r="G97" s="15">
        <f t="shared" si="17"/>
        <v>950.68000000000006</v>
      </c>
      <c r="H97" s="16">
        <f t="shared" si="18"/>
        <v>25</v>
      </c>
      <c r="I97" s="15">
        <f t="shared" si="19"/>
        <v>1224.49</v>
      </c>
      <c r="K97" s="17">
        <f t="shared" si="20"/>
        <v>71</v>
      </c>
      <c r="L97" s="19">
        <f>IF(ISNUMBER(K97),MIN(DATE(YEAR($L$26),MONTH($L$26)+K97*12/$M$10,DAY($L$26)),DATE(YEAR($L$26),MONTH($L$26)+1+K97*12/$M$10,1)-1),"")</f>
        <v>44232</v>
      </c>
      <c r="M97" s="16">
        <f t="shared" si="27"/>
        <v>129423.87000000011</v>
      </c>
      <c r="N97" s="15">
        <f>IF(ISNUMBER(K97),ROUND(M97*$M$16,$O$4),"")</f>
        <v>479.95</v>
      </c>
      <c r="O97" s="15">
        <f t="shared" si="28"/>
        <v>669.63999999999987</v>
      </c>
      <c r="P97" s="16">
        <f t="shared" si="21"/>
        <v>25</v>
      </c>
      <c r="Q97" s="15">
        <f t="shared" si="22"/>
        <v>1174.5899999999999</v>
      </c>
      <c r="S97" s="17">
        <f t="shared" si="23"/>
        <v>71</v>
      </c>
      <c r="T97" s="19">
        <f>IF(ISNUMBER(S97),MIN(DATE(YEAR($T$26),MONTH($T$26)+S97*12/$U$10,DAY($T$26)),DATE(YEAR($T$26),MONTH($T$26)+1+S97*12/$U$10,1)-1),"")</f>
        <v>43266</v>
      </c>
      <c r="U97" s="16">
        <f t="shared" si="29"/>
        <v>55230.129999999976</v>
      </c>
      <c r="V97" s="15">
        <f>IF(ISNUMBER(S97),ROUND(U97*$U$16,$W$4),"")</f>
        <v>121.97</v>
      </c>
      <c r="W97" s="15">
        <f t="shared" si="24"/>
        <v>1045.96</v>
      </c>
      <c r="X97" s="16">
        <f t="shared" si="25"/>
        <v>25</v>
      </c>
      <c r="Y97" s="15">
        <f t="shared" si="26"/>
        <v>1192.93</v>
      </c>
    </row>
    <row r="98" spans="3:25" x14ac:dyDescent="0.2">
      <c r="C98" s="17">
        <f t="shared" si="15"/>
        <v>72</v>
      </c>
      <c r="D98" s="19">
        <f>IF(ISNUMBER(C98),MIN(DATE(YEAR($D$26),MONTH($D$26)+C98*12/$E$10,DAY($D$26)),DATE(YEAR($D$26),MONTH($D$26)+1+C98*12/$E$10,1)-1),"")</f>
        <v>44036</v>
      </c>
      <c r="E98" s="16">
        <f t="shared" si="16"/>
        <v>103810.98000000003</v>
      </c>
      <c r="F98" s="15">
        <f>IF(ISNUMBER(C98),ROUND(E98*$E$16,$G$4),"")</f>
        <v>246.55</v>
      </c>
      <c r="G98" s="15">
        <f t="shared" si="17"/>
        <v>952.94</v>
      </c>
      <c r="H98" s="16">
        <f t="shared" si="18"/>
        <v>25</v>
      </c>
      <c r="I98" s="15">
        <f t="shared" si="19"/>
        <v>1224.49</v>
      </c>
      <c r="K98" s="17">
        <f t="shared" si="20"/>
        <v>72</v>
      </c>
      <c r="L98" s="19">
        <f>IF(ISNUMBER(K98),MIN(DATE(YEAR($L$26),MONTH($L$26)+K98*12/$M$10,DAY($L$26)),DATE(YEAR($L$26),MONTH($L$26)+1+K98*12/$M$10,1)-1),"")</f>
        <v>44260</v>
      </c>
      <c r="M98" s="16">
        <f t="shared" si="27"/>
        <v>128754.23000000011</v>
      </c>
      <c r="N98" s="15">
        <f>IF(ISNUMBER(K98),ROUND(M98*$M$16,$O$4),"")</f>
        <v>477.46</v>
      </c>
      <c r="O98" s="15">
        <f t="shared" si="28"/>
        <v>672.12999999999988</v>
      </c>
      <c r="P98" s="16">
        <f t="shared" si="21"/>
        <v>25</v>
      </c>
      <c r="Q98" s="15">
        <f t="shared" si="22"/>
        <v>1174.5899999999999</v>
      </c>
      <c r="S98" s="17">
        <f t="shared" si="23"/>
        <v>72</v>
      </c>
      <c r="T98" s="19">
        <f>IF(ISNUMBER(S98),MIN(DATE(YEAR($T$26),MONTH($T$26)+S98*12/$U$10,DAY($T$26)),DATE(YEAR($T$26),MONTH($T$26)+1+S98*12/$U$10,1)-1),"")</f>
        <v>43296</v>
      </c>
      <c r="U98" s="16">
        <f t="shared" si="29"/>
        <v>54184.169999999976</v>
      </c>
      <c r="V98" s="15">
        <f>IF(ISNUMBER(S98),ROUND(U98*$U$16,$W$4),"")</f>
        <v>119.66</v>
      </c>
      <c r="W98" s="15">
        <f t="shared" si="24"/>
        <v>1048.27</v>
      </c>
      <c r="X98" s="16">
        <f t="shared" si="25"/>
        <v>25</v>
      </c>
      <c r="Y98" s="15">
        <f t="shared" si="26"/>
        <v>1192.93</v>
      </c>
    </row>
    <row r="99" spans="3:25" x14ac:dyDescent="0.2">
      <c r="C99" s="17">
        <f t="shared" si="15"/>
        <v>73</v>
      </c>
      <c r="D99" s="19">
        <f>IF(ISNUMBER(C99),MIN(DATE(YEAR($D$26),MONTH($D$26)+C99*12/$E$10,DAY($D$26)),DATE(YEAR($D$26),MONTH($D$26)+1+C99*12/$E$10,1)-1),"")</f>
        <v>44067</v>
      </c>
      <c r="E99" s="16">
        <f t="shared" si="16"/>
        <v>102858.04000000002</v>
      </c>
      <c r="F99" s="15">
        <f>IF(ISNUMBER(C99),ROUND(E99*$E$16,$G$4),"")</f>
        <v>244.29</v>
      </c>
      <c r="G99" s="15">
        <f t="shared" si="17"/>
        <v>955.2</v>
      </c>
      <c r="H99" s="16">
        <f t="shared" si="18"/>
        <v>25</v>
      </c>
      <c r="I99" s="15">
        <f t="shared" si="19"/>
        <v>1224.49</v>
      </c>
      <c r="K99" s="17">
        <f t="shared" si="20"/>
        <v>73</v>
      </c>
      <c r="L99" s="19">
        <f>IF(ISNUMBER(K99),MIN(DATE(YEAR($L$26),MONTH($L$26)+K99*12/$M$10,DAY($L$26)),DATE(YEAR($L$26),MONTH($L$26)+1+K99*12/$M$10,1)-1),"")</f>
        <v>44291</v>
      </c>
      <c r="M99" s="16">
        <f t="shared" si="27"/>
        <v>128082.10000000011</v>
      </c>
      <c r="N99" s="15">
        <f>IF(ISNUMBER(K99),ROUND(M99*$M$16,$O$4),"")</f>
        <v>474.97</v>
      </c>
      <c r="O99" s="15">
        <f t="shared" si="28"/>
        <v>674.61999999999989</v>
      </c>
      <c r="P99" s="16">
        <f t="shared" si="21"/>
        <v>25</v>
      </c>
      <c r="Q99" s="15">
        <f t="shared" si="22"/>
        <v>1174.5899999999999</v>
      </c>
      <c r="S99" s="17">
        <f t="shared" si="23"/>
        <v>73</v>
      </c>
      <c r="T99" s="19">
        <f>IF(ISNUMBER(S99),MIN(DATE(YEAR($T$26),MONTH($T$26)+S99*12/$U$10,DAY($T$26)),DATE(YEAR($T$26),MONTH($T$26)+1+S99*12/$U$10,1)-1),"")</f>
        <v>43327</v>
      </c>
      <c r="U99" s="16">
        <f t="shared" si="29"/>
        <v>53135.89999999998</v>
      </c>
      <c r="V99" s="15">
        <f>IF(ISNUMBER(S99),ROUND(U99*$U$16,$W$4),"")</f>
        <v>117.34</v>
      </c>
      <c r="W99" s="15">
        <f t="shared" si="24"/>
        <v>1050.5900000000001</v>
      </c>
      <c r="X99" s="16">
        <f t="shared" si="25"/>
        <v>25</v>
      </c>
      <c r="Y99" s="15">
        <f t="shared" si="26"/>
        <v>1192.93</v>
      </c>
    </row>
    <row r="100" spans="3:25" x14ac:dyDescent="0.2">
      <c r="C100" s="17">
        <f t="shared" si="15"/>
        <v>74</v>
      </c>
      <c r="D100" s="19">
        <f>IF(ISNUMBER(C100),MIN(DATE(YEAR($D$26),MONTH($D$26)+C100*12/$E$10,DAY($D$26)),DATE(YEAR($D$26),MONTH($D$26)+1+C100*12/$E$10,1)-1),"")</f>
        <v>44098</v>
      </c>
      <c r="E100" s="16">
        <f t="shared" si="16"/>
        <v>101902.84000000003</v>
      </c>
      <c r="F100" s="15">
        <f>IF(ISNUMBER(C100),ROUND(E100*$E$16,$G$4),"")</f>
        <v>242.02</v>
      </c>
      <c r="G100" s="15">
        <f t="shared" si="17"/>
        <v>957.47</v>
      </c>
      <c r="H100" s="16">
        <f t="shared" si="18"/>
        <v>25</v>
      </c>
      <c r="I100" s="15">
        <f t="shared" si="19"/>
        <v>1224.49</v>
      </c>
      <c r="K100" s="17">
        <f t="shared" si="20"/>
        <v>74</v>
      </c>
      <c r="L100" s="19">
        <f>IF(ISNUMBER(K100),MIN(DATE(YEAR($L$26),MONTH($L$26)+K100*12/$M$10,DAY($L$26)),DATE(YEAR($L$26),MONTH($L$26)+1+K100*12/$M$10,1)-1),"")</f>
        <v>44321</v>
      </c>
      <c r="M100" s="16">
        <f t="shared" si="27"/>
        <v>127407.48000000011</v>
      </c>
      <c r="N100" s="15">
        <f>IF(ISNUMBER(K100),ROUND(M100*$M$16,$O$4),"")</f>
        <v>472.47</v>
      </c>
      <c r="O100" s="15">
        <f t="shared" si="28"/>
        <v>677.11999999999989</v>
      </c>
      <c r="P100" s="16">
        <f t="shared" si="21"/>
        <v>25</v>
      </c>
      <c r="Q100" s="15">
        <f t="shared" si="22"/>
        <v>1174.5899999999999</v>
      </c>
      <c r="S100" s="17">
        <f t="shared" si="23"/>
        <v>74</v>
      </c>
      <c r="T100" s="19">
        <f>IF(ISNUMBER(S100),MIN(DATE(YEAR($T$26),MONTH($T$26)+S100*12/$U$10,DAY($T$26)),DATE(YEAR($T$26),MONTH($T$26)+1+S100*12/$U$10,1)-1),"")</f>
        <v>43358</v>
      </c>
      <c r="U100" s="16">
        <f t="shared" si="29"/>
        <v>52085.309999999983</v>
      </c>
      <c r="V100" s="15">
        <f>IF(ISNUMBER(S100),ROUND(U100*$U$16,$W$4),"")</f>
        <v>115.02</v>
      </c>
      <c r="W100" s="15">
        <f t="shared" si="24"/>
        <v>1052.9100000000001</v>
      </c>
      <c r="X100" s="16">
        <f t="shared" si="25"/>
        <v>25</v>
      </c>
      <c r="Y100" s="15">
        <f t="shared" si="26"/>
        <v>1192.93</v>
      </c>
    </row>
    <row r="101" spans="3:25" x14ac:dyDescent="0.2">
      <c r="C101" s="17">
        <f t="shared" si="15"/>
        <v>75</v>
      </c>
      <c r="D101" s="19">
        <f>IF(ISNUMBER(C101),MIN(DATE(YEAR($D$26),MONTH($D$26)+C101*12/$E$10,DAY($D$26)),DATE(YEAR($D$26),MONTH($D$26)+1+C101*12/$E$10,1)-1),"")</f>
        <v>44128</v>
      </c>
      <c r="E101" s="16">
        <f t="shared" si="16"/>
        <v>100945.37000000002</v>
      </c>
      <c r="F101" s="15">
        <f>IF(ISNUMBER(C101),ROUND(E101*$E$16,$G$4),"")</f>
        <v>239.75</v>
      </c>
      <c r="G101" s="15">
        <f t="shared" si="17"/>
        <v>959.74</v>
      </c>
      <c r="H101" s="16">
        <f t="shared" si="18"/>
        <v>25</v>
      </c>
      <c r="I101" s="15">
        <f t="shared" si="19"/>
        <v>1224.49</v>
      </c>
      <c r="K101" s="17">
        <f t="shared" si="20"/>
        <v>75</v>
      </c>
      <c r="L101" s="19">
        <f>IF(ISNUMBER(K101),MIN(DATE(YEAR($L$26),MONTH($L$26)+K101*12/$M$10,DAY($L$26)),DATE(YEAR($L$26),MONTH($L$26)+1+K101*12/$M$10,1)-1),"")</f>
        <v>44352</v>
      </c>
      <c r="M101" s="16">
        <f t="shared" si="27"/>
        <v>126730.36000000012</v>
      </c>
      <c r="N101" s="15">
        <f>IF(ISNUMBER(K101),ROUND(M101*$M$16,$O$4),"")</f>
        <v>469.96</v>
      </c>
      <c r="O101" s="15">
        <f t="shared" si="28"/>
        <v>679.62999999999988</v>
      </c>
      <c r="P101" s="16">
        <f t="shared" si="21"/>
        <v>25</v>
      </c>
      <c r="Q101" s="15">
        <f t="shared" si="22"/>
        <v>1174.5899999999999</v>
      </c>
      <c r="S101" s="17">
        <f t="shared" si="23"/>
        <v>75</v>
      </c>
      <c r="T101" s="19">
        <f>IF(ISNUMBER(S101),MIN(DATE(YEAR($T$26),MONTH($T$26)+S101*12/$U$10,DAY($T$26)),DATE(YEAR($T$26),MONTH($T$26)+1+S101*12/$U$10,1)-1),"")</f>
        <v>43388</v>
      </c>
      <c r="U101" s="16">
        <f t="shared" si="29"/>
        <v>51032.39999999998</v>
      </c>
      <c r="V101" s="15">
        <f>IF(ISNUMBER(S101),ROUND(U101*$U$16,$W$4),"")</f>
        <v>112.7</v>
      </c>
      <c r="W101" s="15">
        <f t="shared" si="24"/>
        <v>1055.23</v>
      </c>
      <c r="X101" s="16">
        <f t="shared" si="25"/>
        <v>25</v>
      </c>
      <c r="Y101" s="15">
        <f t="shared" si="26"/>
        <v>1192.93</v>
      </c>
    </row>
    <row r="102" spans="3:25" x14ac:dyDescent="0.2">
      <c r="C102" s="17">
        <f t="shared" si="15"/>
        <v>76</v>
      </c>
      <c r="D102" s="19">
        <f>IF(ISNUMBER(C102),MIN(DATE(YEAR($D$26),MONTH($D$26)+C102*12/$E$10,DAY($D$26)),DATE(YEAR($D$26),MONTH($D$26)+1+C102*12/$E$10,1)-1),"")</f>
        <v>44159</v>
      </c>
      <c r="E102" s="16">
        <f t="shared" si="16"/>
        <v>99985.630000000019</v>
      </c>
      <c r="F102" s="15">
        <f>IF(ISNUMBER(C102),ROUND(E102*$E$16,$G$4),"")</f>
        <v>237.47</v>
      </c>
      <c r="G102" s="15">
        <f t="shared" si="17"/>
        <v>962.02</v>
      </c>
      <c r="H102" s="16">
        <f t="shared" si="18"/>
        <v>25</v>
      </c>
      <c r="I102" s="15">
        <f t="shared" si="19"/>
        <v>1224.49</v>
      </c>
      <c r="K102" s="17">
        <f t="shared" si="20"/>
        <v>76</v>
      </c>
      <c r="L102" s="19">
        <f>IF(ISNUMBER(K102),MIN(DATE(YEAR($L$26),MONTH($L$26)+K102*12/$M$10,DAY($L$26)),DATE(YEAR($L$26),MONTH($L$26)+1+K102*12/$M$10,1)-1),"")</f>
        <v>44382</v>
      </c>
      <c r="M102" s="16">
        <f t="shared" si="27"/>
        <v>126050.73000000011</v>
      </c>
      <c r="N102" s="15">
        <f>IF(ISNUMBER(K102),ROUND(M102*$M$16,$O$4),"")</f>
        <v>467.44</v>
      </c>
      <c r="O102" s="15">
        <f t="shared" si="28"/>
        <v>682.14999999999986</v>
      </c>
      <c r="P102" s="16">
        <f t="shared" si="21"/>
        <v>25</v>
      </c>
      <c r="Q102" s="15">
        <f t="shared" si="22"/>
        <v>1174.5899999999999</v>
      </c>
      <c r="S102" s="17">
        <f t="shared" si="23"/>
        <v>76</v>
      </c>
      <c r="T102" s="19">
        <f>IF(ISNUMBER(S102),MIN(DATE(YEAR($T$26),MONTH($T$26)+S102*12/$U$10,DAY($T$26)),DATE(YEAR($T$26),MONTH($T$26)+1+S102*12/$U$10,1)-1),"")</f>
        <v>43419</v>
      </c>
      <c r="U102" s="16">
        <f t="shared" si="29"/>
        <v>49977.169999999976</v>
      </c>
      <c r="V102" s="15">
        <f>IF(ISNUMBER(S102),ROUND(U102*$U$16,$W$4),"")</f>
        <v>110.37</v>
      </c>
      <c r="W102" s="15">
        <f t="shared" si="24"/>
        <v>1057.56</v>
      </c>
      <c r="X102" s="16">
        <f t="shared" si="25"/>
        <v>25</v>
      </c>
      <c r="Y102" s="15">
        <f t="shared" si="26"/>
        <v>1192.9299999999998</v>
      </c>
    </row>
    <row r="103" spans="3:25" x14ac:dyDescent="0.2">
      <c r="C103" s="17">
        <f t="shared" si="15"/>
        <v>77</v>
      </c>
      <c r="D103" s="19">
        <f>IF(ISNUMBER(C103),MIN(DATE(YEAR($D$26),MONTH($D$26)+C103*12/$E$10,DAY($D$26)),DATE(YEAR($D$26),MONTH($D$26)+1+C103*12/$E$10,1)-1),"")</f>
        <v>44189</v>
      </c>
      <c r="E103" s="16">
        <f t="shared" si="16"/>
        <v>99023.610000000015</v>
      </c>
      <c r="F103" s="15">
        <f>IF(ISNUMBER(C103),ROUND(E103*$E$16,$G$4),"")</f>
        <v>235.18</v>
      </c>
      <c r="G103" s="15">
        <f t="shared" si="17"/>
        <v>964.31</v>
      </c>
      <c r="H103" s="16">
        <f t="shared" si="18"/>
        <v>25</v>
      </c>
      <c r="I103" s="15">
        <f t="shared" si="19"/>
        <v>1224.49</v>
      </c>
      <c r="K103" s="17">
        <f t="shared" si="20"/>
        <v>77</v>
      </c>
      <c r="L103" s="19">
        <f>IF(ISNUMBER(K103),MIN(DATE(YEAR($L$26),MONTH($L$26)+K103*12/$M$10,DAY($L$26)),DATE(YEAR($L$26),MONTH($L$26)+1+K103*12/$M$10,1)-1),"")</f>
        <v>44413</v>
      </c>
      <c r="M103" s="16">
        <f t="shared" si="27"/>
        <v>125368.58000000012</v>
      </c>
      <c r="N103" s="15">
        <f>IF(ISNUMBER(K103),ROUND(M103*$M$16,$O$4),"")</f>
        <v>464.91</v>
      </c>
      <c r="O103" s="15">
        <f t="shared" si="28"/>
        <v>684.67999999999984</v>
      </c>
      <c r="P103" s="16">
        <f t="shared" si="21"/>
        <v>25</v>
      </c>
      <c r="Q103" s="15">
        <f t="shared" si="22"/>
        <v>1174.5899999999999</v>
      </c>
      <c r="S103" s="17">
        <f t="shared" si="23"/>
        <v>77</v>
      </c>
      <c r="T103" s="19">
        <f>IF(ISNUMBER(S103),MIN(DATE(YEAR($T$26),MONTH($T$26)+S103*12/$U$10,DAY($T$26)),DATE(YEAR($T$26),MONTH($T$26)+1+S103*12/$U$10,1)-1),"")</f>
        <v>43449</v>
      </c>
      <c r="U103" s="16">
        <f t="shared" si="29"/>
        <v>48919.609999999979</v>
      </c>
      <c r="V103" s="15">
        <f>IF(ISNUMBER(S103),ROUND(U103*$U$16,$W$4),"")</f>
        <v>108.03</v>
      </c>
      <c r="W103" s="15">
        <f t="shared" si="24"/>
        <v>1059.9000000000001</v>
      </c>
      <c r="X103" s="16">
        <f t="shared" si="25"/>
        <v>25</v>
      </c>
      <c r="Y103" s="15">
        <f t="shared" si="26"/>
        <v>1192.93</v>
      </c>
    </row>
    <row r="104" spans="3:25" x14ac:dyDescent="0.2">
      <c r="C104" s="17">
        <f t="shared" si="15"/>
        <v>78</v>
      </c>
      <c r="D104" s="19">
        <f>IF(ISNUMBER(C104),MIN(DATE(YEAR($D$26),MONTH($D$26)+C104*12/$E$10,DAY($D$26)),DATE(YEAR($D$26),MONTH($D$26)+1+C104*12/$E$10,1)-1),"")</f>
        <v>44220</v>
      </c>
      <c r="E104" s="16">
        <f t="shared" si="16"/>
        <v>98059.300000000017</v>
      </c>
      <c r="F104" s="15">
        <f>IF(ISNUMBER(C104),ROUND(E104*$E$16,$G$4),"")</f>
        <v>232.89</v>
      </c>
      <c r="G104" s="15">
        <f t="shared" si="17"/>
        <v>966.6</v>
      </c>
      <c r="H104" s="16">
        <f t="shared" si="18"/>
        <v>25</v>
      </c>
      <c r="I104" s="15">
        <f t="shared" si="19"/>
        <v>1224.49</v>
      </c>
      <c r="K104" s="17">
        <f t="shared" si="20"/>
        <v>78</v>
      </c>
      <c r="L104" s="19">
        <f>IF(ISNUMBER(K104),MIN(DATE(YEAR($L$26),MONTH($L$26)+K104*12/$M$10,DAY($L$26)),DATE(YEAR($L$26),MONTH($L$26)+1+K104*12/$M$10,1)-1),"")</f>
        <v>44444</v>
      </c>
      <c r="M104" s="16">
        <f t="shared" si="27"/>
        <v>124683.90000000013</v>
      </c>
      <c r="N104" s="15">
        <f>IF(ISNUMBER(K104),ROUND(M104*$M$16,$O$4),"")</f>
        <v>462.37</v>
      </c>
      <c r="O104" s="15">
        <f t="shared" si="28"/>
        <v>687.21999999999991</v>
      </c>
      <c r="P104" s="16">
        <f t="shared" si="21"/>
        <v>25</v>
      </c>
      <c r="Q104" s="15">
        <f t="shared" si="22"/>
        <v>1174.5899999999999</v>
      </c>
      <c r="S104" s="17">
        <f t="shared" si="23"/>
        <v>78</v>
      </c>
      <c r="T104" s="19">
        <f>IF(ISNUMBER(S104),MIN(DATE(YEAR($T$26),MONTH($T$26)+S104*12/$U$10,DAY($T$26)),DATE(YEAR($T$26),MONTH($T$26)+1+S104*12/$U$10,1)-1),"")</f>
        <v>43480</v>
      </c>
      <c r="U104" s="16">
        <f t="shared" si="29"/>
        <v>47859.709999999977</v>
      </c>
      <c r="V104" s="15">
        <f>IF(ISNUMBER(S104),ROUND(U104*$U$16,$W$4),"")</f>
        <v>105.69</v>
      </c>
      <c r="W104" s="15">
        <f t="shared" si="24"/>
        <v>1062.24</v>
      </c>
      <c r="X104" s="16">
        <f t="shared" si="25"/>
        <v>25</v>
      </c>
      <c r="Y104" s="15">
        <f t="shared" si="26"/>
        <v>1192.93</v>
      </c>
    </row>
    <row r="105" spans="3:25" x14ac:dyDescent="0.2">
      <c r="C105" s="17">
        <f t="shared" si="15"/>
        <v>79</v>
      </c>
      <c r="D105" s="19">
        <f>IF(ISNUMBER(C105),MIN(DATE(YEAR($D$26),MONTH($D$26)+C105*12/$E$10,DAY($D$26)),DATE(YEAR($D$26),MONTH($D$26)+1+C105*12/$E$10,1)-1),"")</f>
        <v>44251</v>
      </c>
      <c r="E105" s="16">
        <f t="shared" si="16"/>
        <v>97092.700000000012</v>
      </c>
      <c r="F105" s="15">
        <f>IF(ISNUMBER(C105),ROUND(E105*$E$16,$G$4),"")</f>
        <v>230.6</v>
      </c>
      <c r="G105" s="15">
        <f t="shared" si="17"/>
        <v>968.89</v>
      </c>
      <c r="H105" s="16">
        <f t="shared" si="18"/>
        <v>25</v>
      </c>
      <c r="I105" s="15">
        <f t="shared" si="19"/>
        <v>1224.49</v>
      </c>
      <c r="K105" s="17">
        <f t="shared" si="20"/>
        <v>79</v>
      </c>
      <c r="L105" s="19">
        <f>IF(ISNUMBER(K105),MIN(DATE(YEAR($L$26),MONTH($L$26)+K105*12/$M$10,DAY($L$26)),DATE(YEAR($L$26),MONTH($L$26)+1+K105*12/$M$10,1)-1),"")</f>
        <v>44474</v>
      </c>
      <c r="M105" s="16">
        <f t="shared" si="27"/>
        <v>123996.68000000012</v>
      </c>
      <c r="N105" s="15">
        <f>IF(ISNUMBER(K105),ROUND(M105*$M$16,$O$4),"")</f>
        <v>459.82</v>
      </c>
      <c r="O105" s="15">
        <f t="shared" si="28"/>
        <v>689.77</v>
      </c>
      <c r="P105" s="16">
        <f t="shared" si="21"/>
        <v>25</v>
      </c>
      <c r="Q105" s="15">
        <f t="shared" si="22"/>
        <v>1174.5899999999999</v>
      </c>
      <c r="S105" s="17">
        <f t="shared" si="23"/>
        <v>79</v>
      </c>
      <c r="T105" s="19">
        <f>IF(ISNUMBER(S105),MIN(DATE(YEAR($T$26),MONTH($T$26)+S105*12/$U$10,DAY($T$26)),DATE(YEAR($T$26),MONTH($T$26)+1+S105*12/$U$10,1)-1),"")</f>
        <v>43511</v>
      </c>
      <c r="U105" s="16">
        <f t="shared" si="29"/>
        <v>46797.469999999979</v>
      </c>
      <c r="V105" s="15">
        <f>IF(ISNUMBER(S105),ROUND(U105*$U$16,$W$4),"")</f>
        <v>103.34</v>
      </c>
      <c r="W105" s="15">
        <f t="shared" si="24"/>
        <v>1064.5900000000001</v>
      </c>
      <c r="X105" s="16">
        <f t="shared" si="25"/>
        <v>25</v>
      </c>
      <c r="Y105" s="15">
        <f t="shared" si="26"/>
        <v>1192.93</v>
      </c>
    </row>
    <row r="106" spans="3:25" x14ac:dyDescent="0.2">
      <c r="C106" s="17">
        <f t="shared" si="15"/>
        <v>80</v>
      </c>
      <c r="D106" s="19">
        <f>IF(ISNUMBER(C106),MIN(DATE(YEAR($D$26),MONTH($D$26)+C106*12/$E$10,DAY($D$26)),DATE(YEAR($D$26),MONTH($D$26)+1+C106*12/$E$10,1)-1),"")</f>
        <v>44279</v>
      </c>
      <c r="E106" s="16">
        <f t="shared" si="16"/>
        <v>96123.810000000012</v>
      </c>
      <c r="F106" s="15">
        <f>IF(ISNUMBER(C106),ROUND(E106*$E$16,$G$4),"")</f>
        <v>228.29</v>
      </c>
      <c r="G106" s="15">
        <f t="shared" si="17"/>
        <v>971.2</v>
      </c>
      <c r="H106" s="16">
        <f t="shared" si="18"/>
        <v>25</v>
      </c>
      <c r="I106" s="15">
        <f t="shared" si="19"/>
        <v>1224.49</v>
      </c>
      <c r="K106" s="17">
        <f t="shared" si="20"/>
        <v>80</v>
      </c>
      <c r="L106" s="19">
        <f>IF(ISNUMBER(K106),MIN(DATE(YEAR($L$26),MONTH($L$26)+K106*12/$M$10,DAY($L$26)),DATE(YEAR($L$26),MONTH($L$26)+1+K106*12/$M$10,1)-1),"")</f>
        <v>44505</v>
      </c>
      <c r="M106" s="16">
        <f t="shared" si="27"/>
        <v>123306.91000000012</v>
      </c>
      <c r="N106" s="15">
        <f>IF(ISNUMBER(K106),ROUND(M106*$M$16,$O$4),"")</f>
        <v>457.26</v>
      </c>
      <c r="O106" s="15">
        <f t="shared" si="28"/>
        <v>692.32999999999993</v>
      </c>
      <c r="P106" s="16">
        <f t="shared" si="21"/>
        <v>25</v>
      </c>
      <c r="Q106" s="15">
        <f t="shared" si="22"/>
        <v>1174.5899999999999</v>
      </c>
      <c r="S106" s="17">
        <f t="shared" si="23"/>
        <v>80</v>
      </c>
      <c r="T106" s="19">
        <f>IF(ISNUMBER(S106),MIN(DATE(YEAR($T$26),MONTH($T$26)+S106*12/$U$10,DAY($T$26)),DATE(YEAR($T$26),MONTH($T$26)+1+S106*12/$U$10,1)-1),"")</f>
        <v>43539</v>
      </c>
      <c r="U106" s="16">
        <f t="shared" si="29"/>
        <v>45732.879999999976</v>
      </c>
      <c r="V106" s="15">
        <f>IF(ISNUMBER(S106),ROUND(U106*$U$16,$W$4),"")</f>
        <v>100.99</v>
      </c>
      <c r="W106" s="15">
        <f t="shared" si="24"/>
        <v>1066.94</v>
      </c>
      <c r="X106" s="16">
        <f t="shared" si="25"/>
        <v>25</v>
      </c>
      <c r="Y106" s="15">
        <f t="shared" si="26"/>
        <v>1192.93</v>
      </c>
    </row>
    <row r="107" spans="3:25" x14ac:dyDescent="0.2">
      <c r="C107" s="17">
        <f t="shared" si="15"/>
        <v>81</v>
      </c>
      <c r="D107" s="19">
        <f>IF(ISNUMBER(C107),MIN(DATE(YEAR($D$26),MONTH($D$26)+C107*12/$E$10,DAY($D$26)),DATE(YEAR($D$26),MONTH($D$26)+1+C107*12/$E$10,1)-1),"")</f>
        <v>44310</v>
      </c>
      <c r="E107" s="16">
        <f t="shared" si="16"/>
        <v>95152.610000000015</v>
      </c>
      <c r="F107" s="15">
        <f>IF(ISNUMBER(C107),ROUND(E107*$E$16,$G$4),"")</f>
        <v>225.99</v>
      </c>
      <c r="G107" s="15">
        <f t="shared" si="17"/>
        <v>973.5</v>
      </c>
      <c r="H107" s="16">
        <f t="shared" si="18"/>
        <v>25</v>
      </c>
      <c r="I107" s="15">
        <f t="shared" si="19"/>
        <v>1224.49</v>
      </c>
      <c r="K107" s="17">
        <f t="shared" si="20"/>
        <v>81</v>
      </c>
      <c r="L107" s="19">
        <f>IF(ISNUMBER(K107),MIN(DATE(YEAR($L$26),MONTH($L$26)+K107*12/$M$10,DAY($L$26)),DATE(YEAR($L$26),MONTH($L$26)+1+K107*12/$M$10,1)-1),"")</f>
        <v>44535</v>
      </c>
      <c r="M107" s="16">
        <f t="shared" si="27"/>
        <v>122614.58000000012</v>
      </c>
      <c r="N107" s="15">
        <f>IF(ISNUMBER(K107),ROUND(M107*$M$16,$O$4),"")</f>
        <v>454.7</v>
      </c>
      <c r="O107" s="15">
        <f t="shared" si="28"/>
        <v>694.88999999999987</v>
      </c>
      <c r="P107" s="16">
        <f t="shared" si="21"/>
        <v>25</v>
      </c>
      <c r="Q107" s="15">
        <f t="shared" si="22"/>
        <v>1174.5899999999999</v>
      </c>
      <c r="S107" s="17">
        <f t="shared" si="23"/>
        <v>81</v>
      </c>
      <c r="T107" s="19">
        <f>IF(ISNUMBER(S107),MIN(DATE(YEAR($T$26),MONTH($T$26)+S107*12/$U$10,DAY($T$26)),DATE(YEAR($T$26),MONTH($T$26)+1+S107*12/$U$10,1)-1),"")</f>
        <v>43570</v>
      </c>
      <c r="U107" s="16">
        <f t="shared" si="29"/>
        <v>44665.939999999973</v>
      </c>
      <c r="V107" s="15">
        <f>IF(ISNUMBER(S107),ROUND(U107*$U$16,$W$4),"")</f>
        <v>98.64</v>
      </c>
      <c r="W107" s="15">
        <f t="shared" si="24"/>
        <v>1069.29</v>
      </c>
      <c r="X107" s="16">
        <f t="shared" si="25"/>
        <v>25</v>
      </c>
      <c r="Y107" s="15">
        <f t="shared" si="26"/>
        <v>1192.93</v>
      </c>
    </row>
    <row r="108" spans="3:25" x14ac:dyDescent="0.2">
      <c r="C108" s="17">
        <f t="shared" si="15"/>
        <v>82</v>
      </c>
      <c r="D108" s="19">
        <f>IF(ISNUMBER(C108),MIN(DATE(YEAR($D$26),MONTH($D$26)+C108*12/$E$10,DAY($D$26)),DATE(YEAR($D$26),MONTH($D$26)+1+C108*12/$E$10,1)-1),"")</f>
        <v>44340</v>
      </c>
      <c r="E108" s="16">
        <f t="shared" si="16"/>
        <v>94179.110000000015</v>
      </c>
      <c r="F108" s="15">
        <f>IF(ISNUMBER(C108),ROUND(E108*$E$16,$G$4),"")</f>
        <v>223.68</v>
      </c>
      <c r="G108" s="15">
        <f t="shared" si="17"/>
        <v>975.81</v>
      </c>
      <c r="H108" s="16">
        <f t="shared" si="18"/>
        <v>25</v>
      </c>
      <c r="I108" s="15">
        <f t="shared" si="19"/>
        <v>1224.49</v>
      </c>
      <c r="K108" s="17">
        <f t="shared" si="20"/>
        <v>82</v>
      </c>
      <c r="L108" s="19">
        <f>IF(ISNUMBER(K108),MIN(DATE(YEAR($L$26),MONTH($L$26)+K108*12/$M$10,DAY($L$26)),DATE(YEAR($L$26),MONTH($L$26)+1+K108*12/$M$10,1)-1),"")</f>
        <v>44566</v>
      </c>
      <c r="M108" s="16">
        <f t="shared" si="27"/>
        <v>121919.69000000012</v>
      </c>
      <c r="N108" s="15">
        <f>IF(ISNUMBER(K108),ROUND(M108*$M$16,$O$4),"")</f>
        <v>452.12</v>
      </c>
      <c r="O108" s="15">
        <f t="shared" si="28"/>
        <v>697.46999999999991</v>
      </c>
      <c r="P108" s="16">
        <f t="shared" si="21"/>
        <v>25</v>
      </c>
      <c r="Q108" s="15">
        <f t="shared" si="22"/>
        <v>1174.5899999999999</v>
      </c>
      <c r="S108" s="17">
        <f t="shared" si="23"/>
        <v>82</v>
      </c>
      <c r="T108" s="19">
        <f>IF(ISNUMBER(S108),MIN(DATE(YEAR($T$26),MONTH($T$26)+S108*12/$U$10,DAY($T$26)),DATE(YEAR($T$26),MONTH($T$26)+1+S108*12/$U$10,1)-1),"")</f>
        <v>43600</v>
      </c>
      <c r="U108" s="16">
        <f t="shared" si="29"/>
        <v>43596.649999999972</v>
      </c>
      <c r="V108" s="15">
        <f>IF(ISNUMBER(S108),ROUND(U108*$U$16,$W$4),"")</f>
        <v>96.28</v>
      </c>
      <c r="W108" s="15">
        <f t="shared" si="24"/>
        <v>1071.6500000000001</v>
      </c>
      <c r="X108" s="16">
        <f t="shared" si="25"/>
        <v>25</v>
      </c>
      <c r="Y108" s="15">
        <f t="shared" si="26"/>
        <v>1192.93</v>
      </c>
    </row>
    <row r="109" spans="3:25" x14ac:dyDescent="0.2">
      <c r="C109" s="17">
        <f t="shared" si="15"/>
        <v>83</v>
      </c>
      <c r="D109" s="19">
        <f>IF(ISNUMBER(C109),MIN(DATE(YEAR($D$26),MONTH($D$26)+C109*12/$E$10,DAY($D$26)),DATE(YEAR($D$26),MONTH($D$26)+1+C109*12/$E$10,1)-1),"")</f>
        <v>44371</v>
      </c>
      <c r="E109" s="16">
        <f t="shared" si="16"/>
        <v>93203.300000000017</v>
      </c>
      <c r="F109" s="15">
        <f>IF(ISNUMBER(C109),ROUND(E109*$E$16,$G$4),"")</f>
        <v>221.36</v>
      </c>
      <c r="G109" s="15">
        <f t="shared" si="17"/>
        <v>978.13</v>
      </c>
      <c r="H109" s="16">
        <f t="shared" si="18"/>
        <v>25</v>
      </c>
      <c r="I109" s="15">
        <f t="shared" si="19"/>
        <v>1224.49</v>
      </c>
      <c r="K109" s="17">
        <f t="shared" si="20"/>
        <v>83</v>
      </c>
      <c r="L109" s="19">
        <f>IF(ISNUMBER(K109),MIN(DATE(YEAR($L$26),MONTH($L$26)+K109*12/$M$10,DAY($L$26)),DATE(YEAR($L$26),MONTH($L$26)+1+K109*12/$M$10,1)-1),"")</f>
        <v>44597</v>
      </c>
      <c r="M109" s="16">
        <f t="shared" si="27"/>
        <v>121222.22000000012</v>
      </c>
      <c r="N109" s="15">
        <f>IF(ISNUMBER(K109),ROUND(M109*$M$16,$O$4),"")</f>
        <v>449.53</v>
      </c>
      <c r="O109" s="15">
        <f t="shared" si="28"/>
        <v>700.06</v>
      </c>
      <c r="P109" s="16">
        <f t="shared" si="21"/>
        <v>25</v>
      </c>
      <c r="Q109" s="15">
        <f t="shared" si="22"/>
        <v>1174.5899999999999</v>
      </c>
      <c r="S109" s="17">
        <f t="shared" si="23"/>
        <v>83</v>
      </c>
      <c r="T109" s="19">
        <f>IF(ISNUMBER(S109),MIN(DATE(YEAR($T$26),MONTH($T$26)+S109*12/$U$10,DAY($T$26)),DATE(YEAR($T$26),MONTH($T$26)+1+S109*12/$U$10,1)-1),"")</f>
        <v>43631</v>
      </c>
      <c r="U109" s="16">
        <f t="shared" si="29"/>
        <v>42524.999999999971</v>
      </c>
      <c r="V109" s="15">
        <f>IF(ISNUMBER(S109),ROUND(U109*$U$16,$W$4),"")</f>
        <v>93.91</v>
      </c>
      <c r="W109" s="15">
        <f t="shared" si="24"/>
        <v>1074.02</v>
      </c>
      <c r="X109" s="16">
        <f t="shared" si="25"/>
        <v>25</v>
      </c>
      <c r="Y109" s="15">
        <f t="shared" si="26"/>
        <v>1192.93</v>
      </c>
    </row>
    <row r="110" spans="3:25" x14ac:dyDescent="0.2">
      <c r="C110" s="17">
        <f t="shared" si="15"/>
        <v>84</v>
      </c>
      <c r="D110" s="19">
        <f>IF(ISNUMBER(C110),MIN(DATE(YEAR($D$26),MONTH($D$26)+C110*12/$E$10,DAY($D$26)),DATE(YEAR($D$26),MONTH($D$26)+1+C110*12/$E$10,1)-1),"")</f>
        <v>44401</v>
      </c>
      <c r="E110" s="16">
        <f t="shared" si="16"/>
        <v>92225.170000000013</v>
      </c>
      <c r="F110" s="15">
        <f>IF(ISNUMBER(C110),ROUND(E110*$E$16,$G$4),"")</f>
        <v>219.03</v>
      </c>
      <c r="G110" s="15">
        <f t="shared" si="17"/>
        <v>980.46</v>
      </c>
      <c r="H110" s="16">
        <f t="shared" si="18"/>
        <v>25</v>
      </c>
      <c r="I110" s="15">
        <f t="shared" si="19"/>
        <v>1224.49</v>
      </c>
      <c r="K110" s="17">
        <f t="shared" si="20"/>
        <v>84</v>
      </c>
      <c r="L110" s="19">
        <f>IF(ISNUMBER(K110),MIN(DATE(YEAR($L$26),MONTH($L$26)+K110*12/$M$10,DAY($L$26)),DATE(YEAR($L$26),MONTH($L$26)+1+K110*12/$M$10,1)-1),"")</f>
        <v>44625</v>
      </c>
      <c r="M110" s="16">
        <f t="shared" si="27"/>
        <v>120522.16000000012</v>
      </c>
      <c r="N110" s="15">
        <f>IF(ISNUMBER(K110),ROUND(M110*$M$16,$O$4),"")</f>
        <v>446.94</v>
      </c>
      <c r="O110" s="15">
        <f t="shared" si="28"/>
        <v>702.64999999999986</v>
      </c>
      <c r="P110" s="16">
        <f t="shared" si="21"/>
        <v>25</v>
      </c>
      <c r="Q110" s="15">
        <f t="shared" si="22"/>
        <v>1174.5899999999999</v>
      </c>
      <c r="S110" s="17">
        <f t="shared" si="23"/>
        <v>84</v>
      </c>
      <c r="T110" s="19">
        <f>IF(ISNUMBER(S110),MIN(DATE(YEAR($T$26),MONTH($T$26)+S110*12/$U$10,DAY($T$26)),DATE(YEAR($T$26),MONTH($T$26)+1+S110*12/$U$10,1)-1),"")</f>
        <v>43661</v>
      </c>
      <c r="U110" s="16">
        <f t="shared" si="29"/>
        <v>41450.979999999974</v>
      </c>
      <c r="V110" s="15">
        <f>IF(ISNUMBER(S110),ROUND(U110*$U$16,$W$4),"")</f>
        <v>91.54</v>
      </c>
      <c r="W110" s="15">
        <f t="shared" si="24"/>
        <v>1076.3900000000001</v>
      </c>
      <c r="X110" s="16">
        <f t="shared" si="25"/>
        <v>25</v>
      </c>
      <c r="Y110" s="15">
        <f t="shared" si="26"/>
        <v>1192.93</v>
      </c>
    </row>
    <row r="111" spans="3:25" x14ac:dyDescent="0.2">
      <c r="C111" s="17">
        <f t="shared" si="15"/>
        <v>85</v>
      </c>
      <c r="D111" s="19">
        <f>IF(ISNUMBER(C111),MIN(DATE(YEAR($D$26),MONTH($D$26)+C111*12/$E$10,DAY($D$26)),DATE(YEAR($D$26),MONTH($D$26)+1+C111*12/$E$10,1)-1),"")</f>
        <v>44432</v>
      </c>
      <c r="E111" s="16">
        <f t="shared" si="16"/>
        <v>91244.71</v>
      </c>
      <c r="F111" s="15">
        <f>IF(ISNUMBER(C111),ROUND(E111*$E$16,$G$4),"")</f>
        <v>216.71</v>
      </c>
      <c r="G111" s="15">
        <f t="shared" si="17"/>
        <v>982.78</v>
      </c>
      <c r="H111" s="16">
        <f t="shared" si="18"/>
        <v>25</v>
      </c>
      <c r="I111" s="15">
        <f t="shared" si="19"/>
        <v>1224.49</v>
      </c>
      <c r="K111" s="17">
        <f t="shared" si="20"/>
        <v>85</v>
      </c>
      <c r="L111" s="19">
        <f>IF(ISNUMBER(K111),MIN(DATE(YEAR($L$26),MONTH($L$26)+K111*12/$M$10,DAY($L$26)),DATE(YEAR($L$26),MONTH($L$26)+1+K111*12/$M$10,1)-1),"")</f>
        <v>44656</v>
      </c>
      <c r="M111" s="16">
        <f t="shared" si="27"/>
        <v>119819.51000000013</v>
      </c>
      <c r="N111" s="15">
        <f>IF(ISNUMBER(K111),ROUND(M111*$M$16,$O$4),"")</f>
        <v>444.33</v>
      </c>
      <c r="O111" s="15">
        <f t="shared" si="28"/>
        <v>705.26</v>
      </c>
      <c r="P111" s="16">
        <f t="shared" si="21"/>
        <v>25</v>
      </c>
      <c r="Q111" s="15">
        <f t="shared" si="22"/>
        <v>1174.5899999999999</v>
      </c>
      <c r="S111" s="17">
        <f t="shared" si="23"/>
        <v>85</v>
      </c>
      <c r="T111" s="19">
        <f>IF(ISNUMBER(S111),MIN(DATE(YEAR($T$26),MONTH($T$26)+S111*12/$U$10,DAY($T$26)),DATE(YEAR($T$26),MONTH($T$26)+1+S111*12/$U$10,1)-1),"")</f>
        <v>43692</v>
      </c>
      <c r="U111" s="16">
        <f t="shared" si="29"/>
        <v>40374.589999999975</v>
      </c>
      <c r="V111" s="15">
        <f>IF(ISNUMBER(S111),ROUND(U111*$U$16,$W$4),"")</f>
        <v>89.16</v>
      </c>
      <c r="W111" s="15">
        <f t="shared" si="24"/>
        <v>1078.77</v>
      </c>
      <c r="X111" s="16">
        <f t="shared" si="25"/>
        <v>25</v>
      </c>
      <c r="Y111" s="15">
        <f t="shared" si="26"/>
        <v>1192.93</v>
      </c>
    </row>
    <row r="112" spans="3:25" x14ac:dyDescent="0.2">
      <c r="C112" s="17">
        <f t="shared" si="15"/>
        <v>86</v>
      </c>
      <c r="D112" s="19">
        <f>IF(ISNUMBER(C112),MIN(DATE(YEAR($D$26),MONTH($D$26)+C112*12/$E$10,DAY($D$26)),DATE(YEAR($D$26),MONTH($D$26)+1+C112*12/$E$10,1)-1),"")</f>
        <v>44463</v>
      </c>
      <c r="E112" s="16">
        <f t="shared" si="16"/>
        <v>90261.930000000008</v>
      </c>
      <c r="F112" s="15">
        <f>IF(ISNUMBER(C112),ROUND(E112*$E$16,$G$4),"")</f>
        <v>214.37</v>
      </c>
      <c r="G112" s="15">
        <f t="shared" si="17"/>
        <v>985.12</v>
      </c>
      <c r="H112" s="16">
        <f t="shared" si="18"/>
        <v>25</v>
      </c>
      <c r="I112" s="15">
        <f t="shared" si="19"/>
        <v>1224.49</v>
      </c>
      <c r="K112" s="17">
        <f t="shared" si="20"/>
        <v>86</v>
      </c>
      <c r="L112" s="19">
        <f>IF(ISNUMBER(K112),MIN(DATE(YEAR($L$26),MONTH($L$26)+K112*12/$M$10,DAY($L$26)),DATE(YEAR($L$26),MONTH($L$26)+1+K112*12/$M$10,1)-1),"")</f>
        <v>44686</v>
      </c>
      <c r="M112" s="16">
        <f t="shared" si="27"/>
        <v>119114.25000000013</v>
      </c>
      <c r="N112" s="15">
        <f>IF(ISNUMBER(K112),ROUND(M112*$M$16,$O$4),"")</f>
        <v>441.72</v>
      </c>
      <c r="O112" s="15">
        <f t="shared" si="28"/>
        <v>707.86999999999989</v>
      </c>
      <c r="P112" s="16">
        <f t="shared" si="21"/>
        <v>25</v>
      </c>
      <c r="Q112" s="15">
        <f t="shared" si="22"/>
        <v>1174.5899999999999</v>
      </c>
      <c r="S112" s="17">
        <f t="shared" si="23"/>
        <v>86</v>
      </c>
      <c r="T112" s="19">
        <f>IF(ISNUMBER(S112),MIN(DATE(YEAR($T$26),MONTH($T$26)+S112*12/$U$10,DAY($T$26)),DATE(YEAR($T$26),MONTH($T$26)+1+S112*12/$U$10,1)-1),"")</f>
        <v>43723</v>
      </c>
      <c r="U112" s="16">
        <f t="shared" si="29"/>
        <v>39295.819999999978</v>
      </c>
      <c r="V112" s="15">
        <f>IF(ISNUMBER(S112),ROUND(U112*$U$16,$W$4),"")</f>
        <v>86.78</v>
      </c>
      <c r="W112" s="15">
        <f t="shared" si="24"/>
        <v>1081.1500000000001</v>
      </c>
      <c r="X112" s="16">
        <f t="shared" si="25"/>
        <v>25</v>
      </c>
      <c r="Y112" s="15">
        <f t="shared" si="26"/>
        <v>1192.93</v>
      </c>
    </row>
    <row r="113" spans="3:25" x14ac:dyDescent="0.2">
      <c r="C113" s="17">
        <f t="shared" si="15"/>
        <v>87</v>
      </c>
      <c r="D113" s="19">
        <f>IF(ISNUMBER(C113),MIN(DATE(YEAR($D$26),MONTH($D$26)+C113*12/$E$10,DAY($D$26)),DATE(YEAR($D$26),MONTH($D$26)+1+C113*12/$E$10,1)-1),"")</f>
        <v>44493</v>
      </c>
      <c r="E113" s="16">
        <f t="shared" si="16"/>
        <v>89276.810000000012</v>
      </c>
      <c r="F113" s="15">
        <f>IF(ISNUMBER(C113),ROUND(E113*$E$16,$G$4),"")</f>
        <v>212.03</v>
      </c>
      <c r="G113" s="15">
        <f t="shared" si="17"/>
        <v>987.46</v>
      </c>
      <c r="H113" s="16">
        <f t="shared" si="18"/>
        <v>25</v>
      </c>
      <c r="I113" s="15">
        <f t="shared" si="19"/>
        <v>1224.49</v>
      </c>
      <c r="K113" s="17">
        <f t="shared" si="20"/>
        <v>87</v>
      </c>
      <c r="L113" s="19">
        <f>IF(ISNUMBER(K113),MIN(DATE(YEAR($L$26),MONTH($L$26)+K113*12/$M$10,DAY($L$26)),DATE(YEAR($L$26),MONTH($L$26)+1+K113*12/$M$10,1)-1),"")</f>
        <v>44717</v>
      </c>
      <c r="M113" s="16">
        <f t="shared" si="27"/>
        <v>118406.38000000014</v>
      </c>
      <c r="N113" s="15">
        <f>IF(ISNUMBER(K113),ROUND(M113*$M$16,$O$4),"")</f>
        <v>439.09</v>
      </c>
      <c r="O113" s="15">
        <f t="shared" si="28"/>
        <v>710.5</v>
      </c>
      <c r="P113" s="16">
        <f t="shared" si="21"/>
        <v>25</v>
      </c>
      <c r="Q113" s="15">
        <f t="shared" si="22"/>
        <v>1174.5899999999999</v>
      </c>
      <c r="S113" s="17">
        <f t="shared" si="23"/>
        <v>87</v>
      </c>
      <c r="T113" s="19">
        <f>IF(ISNUMBER(S113),MIN(DATE(YEAR($T$26),MONTH($T$26)+S113*12/$U$10,DAY($T$26)),DATE(YEAR($T$26),MONTH($T$26)+1+S113*12/$U$10,1)-1),"")</f>
        <v>43753</v>
      </c>
      <c r="U113" s="16">
        <f t="shared" si="29"/>
        <v>38214.669999999976</v>
      </c>
      <c r="V113" s="15">
        <f>IF(ISNUMBER(S113),ROUND(U113*$U$16,$W$4),"")</f>
        <v>84.39</v>
      </c>
      <c r="W113" s="15">
        <f t="shared" si="24"/>
        <v>1083.54</v>
      </c>
      <c r="X113" s="16">
        <f t="shared" si="25"/>
        <v>25</v>
      </c>
      <c r="Y113" s="15">
        <f t="shared" si="26"/>
        <v>1192.93</v>
      </c>
    </row>
    <row r="114" spans="3:25" x14ac:dyDescent="0.2">
      <c r="C114" s="17">
        <f t="shared" si="15"/>
        <v>88</v>
      </c>
      <c r="D114" s="19">
        <f>IF(ISNUMBER(C114),MIN(DATE(YEAR($D$26),MONTH($D$26)+C114*12/$E$10,DAY($D$26)),DATE(YEAR($D$26),MONTH($D$26)+1+C114*12/$E$10,1)-1),"")</f>
        <v>44524</v>
      </c>
      <c r="E114" s="16">
        <f t="shared" si="16"/>
        <v>88289.35</v>
      </c>
      <c r="F114" s="15">
        <f>IF(ISNUMBER(C114),ROUND(E114*$E$16,$G$4),"")</f>
        <v>209.69</v>
      </c>
      <c r="G114" s="15">
        <f t="shared" si="17"/>
        <v>989.8</v>
      </c>
      <c r="H114" s="16">
        <f t="shared" si="18"/>
        <v>25</v>
      </c>
      <c r="I114" s="15">
        <f t="shared" si="19"/>
        <v>1224.49</v>
      </c>
      <c r="K114" s="17">
        <f t="shared" si="20"/>
        <v>88</v>
      </c>
      <c r="L114" s="19">
        <f>IF(ISNUMBER(K114),MIN(DATE(YEAR($L$26),MONTH($L$26)+K114*12/$M$10,DAY($L$26)),DATE(YEAR($L$26),MONTH($L$26)+1+K114*12/$M$10,1)-1),"")</f>
        <v>44747</v>
      </c>
      <c r="M114" s="16">
        <f t="shared" si="27"/>
        <v>117695.88000000014</v>
      </c>
      <c r="N114" s="15">
        <f>IF(ISNUMBER(K114),ROUND(M114*$M$16,$O$4),"")</f>
        <v>436.46</v>
      </c>
      <c r="O114" s="15">
        <f t="shared" si="28"/>
        <v>713.12999999999988</v>
      </c>
      <c r="P114" s="16">
        <f t="shared" si="21"/>
        <v>25</v>
      </c>
      <c r="Q114" s="15">
        <f t="shared" si="22"/>
        <v>1174.5899999999999</v>
      </c>
      <c r="S114" s="17">
        <f t="shared" si="23"/>
        <v>88</v>
      </c>
      <c r="T114" s="19">
        <f>IF(ISNUMBER(S114),MIN(DATE(YEAR($T$26),MONTH($T$26)+S114*12/$U$10,DAY($T$26)),DATE(YEAR($T$26),MONTH($T$26)+1+S114*12/$U$10,1)-1),"")</f>
        <v>43784</v>
      </c>
      <c r="U114" s="16">
        <f t="shared" si="29"/>
        <v>37131.129999999976</v>
      </c>
      <c r="V114" s="15">
        <f>IF(ISNUMBER(S114),ROUND(U114*$U$16,$W$4),"")</f>
        <v>82</v>
      </c>
      <c r="W114" s="15">
        <f t="shared" si="24"/>
        <v>1085.93</v>
      </c>
      <c r="X114" s="16">
        <f t="shared" si="25"/>
        <v>25</v>
      </c>
      <c r="Y114" s="15">
        <f t="shared" si="26"/>
        <v>1192.93</v>
      </c>
    </row>
    <row r="115" spans="3:25" x14ac:dyDescent="0.2">
      <c r="C115" s="17">
        <f t="shared" si="15"/>
        <v>89</v>
      </c>
      <c r="D115" s="19">
        <f>IF(ISNUMBER(C115),MIN(DATE(YEAR($D$26),MONTH($D$26)+C115*12/$E$10,DAY($D$26)),DATE(YEAR($D$26),MONTH($D$26)+1+C115*12/$E$10,1)-1),"")</f>
        <v>44554</v>
      </c>
      <c r="E115" s="16">
        <f t="shared" si="16"/>
        <v>87299.55</v>
      </c>
      <c r="F115" s="15">
        <f>IF(ISNUMBER(C115),ROUND(E115*$E$16,$G$4),"")</f>
        <v>207.34</v>
      </c>
      <c r="G115" s="15">
        <f t="shared" si="17"/>
        <v>992.15</v>
      </c>
      <c r="H115" s="16">
        <f t="shared" si="18"/>
        <v>25</v>
      </c>
      <c r="I115" s="15">
        <f t="shared" si="19"/>
        <v>1224.49</v>
      </c>
      <c r="K115" s="17">
        <f t="shared" si="20"/>
        <v>89</v>
      </c>
      <c r="L115" s="19">
        <f>IF(ISNUMBER(K115),MIN(DATE(YEAR($L$26),MONTH($L$26)+K115*12/$M$10,DAY($L$26)),DATE(YEAR($L$26),MONTH($L$26)+1+K115*12/$M$10,1)-1),"")</f>
        <v>44778</v>
      </c>
      <c r="M115" s="16">
        <f t="shared" si="27"/>
        <v>116982.75000000013</v>
      </c>
      <c r="N115" s="15">
        <f>IF(ISNUMBER(K115),ROUND(M115*$M$16,$O$4),"")</f>
        <v>433.81</v>
      </c>
      <c r="O115" s="15">
        <f t="shared" si="28"/>
        <v>715.78</v>
      </c>
      <c r="P115" s="16">
        <f t="shared" si="21"/>
        <v>25</v>
      </c>
      <c r="Q115" s="15">
        <f t="shared" si="22"/>
        <v>1174.5899999999999</v>
      </c>
      <c r="S115" s="17">
        <f t="shared" si="23"/>
        <v>89</v>
      </c>
      <c r="T115" s="19">
        <f>IF(ISNUMBER(S115),MIN(DATE(YEAR($T$26),MONTH($T$26)+S115*12/$U$10,DAY($T$26)),DATE(YEAR($T$26),MONTH($T$26)+1+S115*12/$U$10,1)-1),"")</f>
        <v>43814</v>
      </c>
      <c r="U115" s="16">
        <f t="shared" si="29"/>
        <v>36045.199999999975</v>
      </c>
      <c r="V115" s="15">
        <f>IF(ISNUMBER(S115),ROUND(U115*$U$16,$W$4),"")</f>
        <v>79.599999999999994</v>
      </c>
      <c r="W115" s="15">
        <f t="shared" si="24"/>
        <v>1088.3300000000002</v>
      </c>
      <c r="X115" s="16">
        <f t="shared" si="25"/>
        <v>25</v>
      </c>
      <c r="Y115" s="15">
        <f t="shared" si="26"/>
        <v>1192.93</v>
      </c>
    </row>
    <row r="116" spans="3:25" x14ac:dyDescent="0.2">
      <c r="C116" s="17">
        <f t="shared" si="15"/>
        <v>90</v>
      </c>
      <c r="D116" s="19">
        <f>IF(ISNUMBER(C116),MIN(DATE(YEAR($D$26),MONTH($D$26)+C116*12/$E$10,DAY($D$26)),DATE(YEAR($D$26),MONTH($D$26)+1+C116*12/$E$10,1)-1),"")</f>
        <v>44585</v>
      </c>
      <c r="E116" s="16">
        <f t="shared" si="16"/>
        <v>86307.400000000009</v>
      </c>
      <c r="F116" s="15">
        <f>IF(ISNUMBER(C116),ROUND(E116*$E$16,$G$4),"")</f>
        <v>204.98</v>
      </c>
      <c r="G116" s="15">
        <f t="shared" si="17"/>
        <v>994.51</v>
      </c>
      <c r="H116" s="16">
        <f t="shared" si="18"/>
        <v>25</v>
      </c>
      <c r="I116" s="15">
        <f t="shared" si="19"/>
        <v>1224.49</v>
      </c>
      <c r="K116" s="17">
        <f t="shared" si="20"/>
        <v>90</v>
      </c>
      <c r="L116" s="19">
        <f>IF(ISNUMBER(K116),MIN(DATE(YEAR($L$26),MONTH($L$26)+K116*12/$M$10,DAY($L$26)),DATE(YEAR($L$26),MONTH($L$26)+1+K116*12/$M$10,1)-1),"")</f>
        <v>44809</v>
      </c>
      <c r="M116" s="16">
        <f t="shared" si="27"/>
        <v>116266.97000000013</v>
      </c>
      <c r="N116" s="15">
        <f>IF(ISNUMBER(K116),ROUND(M116*$M$16,$O$4),"")</f>
        <v>431.16</v>
      </c>
      <c r="O116" s="15">
        <f t="shared" si="28"/>
        <v>718.42999999999984</v>
      </c>
      <c r="P116" s="16">
        <f t="shared" si="21"/>
        <v>25</v>
      </c>
      <c r="Q116" s="15">
        <f t="shared" si="22"/>
        <v>1174.5899999999999</v>
      </c>
      <c r="S116" s="17">
        <f t="shared" si="23"/>
        <v>90</v>
      </c>
      <c r="T116" s="19">
        <f>IF(ISNUMBER(S116),MIN(DATE(YEAR($T$26),MONTH($T$26)+S116*12/$U$10,DAY($T$26)),DATE(YEAR($T$26),MONTH($T$26)+1+S116*12/$U$10,1)-1),"")</f>
        <v>43845</v>
      </c>
      <c r="U116" s="16">
        <f t="shared" si="29"/>
        <v>34956.869999999974</v>
      </c>
      <c r="V116" s="15">
        <f>IF(ISNUMBER(S116),ROUND(U116*$U$16,$W$4),"")</f>
        <v>77.2</v>
      </c>
      <c r="W116" s="15">
        <f t="shared" si="24"/>
        <v>1090.73</v>
      </c>
      <c r="X116" s="16">
        <f t="shared" si="25"/>
        <v>25</v>
      </c>
      <c r="Y116" s="15">
        <f t="shared" si="26"/>
        <v>1192.93</v>
      </c>
    </row>
    <row r="117" spans="3:25" x14ac:dyDescent="0.2">
      <c r="C117" s="17">
        <f t="shared" si="15"/>
        <v>91</v>
      </c>
      <c r="D117" s="19">
        <f>IF(ISNUMBER(C117),MIN(DATE(YEAR($D$26),MONTH($D$26)+C117*12/$E$10,DAY($D$26)),DATE(YEAR($D$26),MONTH($D$26)+1+C117*12/$E$10,1)-1),"")</f>
        <v>44616</v>
      </c>
      <c r="E117" s="16">
        <f t="shared" si="16"/>
        <v>85312.890000000014</v>
      </c>
      <c r="F117" s="15">
        <f>IF(ISNUMBER(C117),ROUND(E117*$E$16,$G$4),"")</f>
        <v>202.62</v>
      </c>
      <c r="G117" s="15">
        <f t="shared" si="17"/>
        <v>996.87</v>
      </c>
      <c r="H117" s="16">
        <f t="shared" si="18"/>
        <v>25</v>
      </c>
      <c r="I117" s="15">
        <f t="shared" si="19"/>
        <v>1224.49</v>
      </c>
      <c r="K117" s="17">
        <f t="shared" si="20"/>
        <v>91</v>
      </c>
      <c r="L117" s="19">
        <f>IF(ISNUMBER(K117),MIN(DATE(YEAR($L$26),MONTH($L$26)+K117*12/$M$10,DAY($L$26)),DATE(YEAR($L$26),MONTH($L$26)+1+K117*12/$M$10,1)-1),"")</f>
        <v>44839</v>
      </c>
      <c r="M117" s="16">
        <f t="shared" si="27"/>
        <v>115548.54000000014</v>
      </c>
      <c r="N117" s="15">
        <f>IF(ISNUMBER(K117),ROUND(M117*$M$16,$O$4),"")</f>
        <v>428.49</v>
      </c>
      <c r="O117" s="15">
        <f t="shared" si="28"/>
        <v>721.09999999999991</v>
      </c>
      <c r="P117" s="16">
        <f t="shared" si="21"/>
        <v>25</v>
      </c>
      <c r="Q117" s="15">
        <f t="shared" si="22"/>
        <v>1174.5899999999999</v>
      </c>
      <c r="S117" s="17">
        <f t="shared" si="23"/>
        <v>91</v>
      </c>
      <c r="T117" s="19">
        <f>IF(ISNUMBER(S117),MIN(DATE(YEAR($T$26),MONTH($T$26)+S117*12/$U$10,DAY($T$26)),DATE(YEAR($T$26),MONTH($T$26)+1+S117*12/$U$10,1)-1),"")</f>
        <v>43876</v>
      </c>
      <c r="U117" s="16">
        <f t="shared" si="29"/>
        <v>33866.13999999997</v>
      </c>
      <c r="V117" s="15">
        <f>IF(ISNUMBER(S117),ROUND(U117*$U$16,$W$4),"")</f>
        <v>74.790000000000006</v>
      </c>
      <c r="W117" s="15">
        <f t="shared" si="24"/>
        <v>1093.1400000000001</v>
      </c>
      <c r="X117" s="16">
        <f t="shared" si="25"/>
        <v>25</v>
      </c>
      <c r="Y117" s="15">
        <f t="shared" si="26"/>
        <v>1192.93</v>
      </c>
    </row>
    <row r="118" spans="3:25" x14ac:dyDescent="0.2">
      <c r="C118" s="17">
        <f t="shared" si="15"/>
        <v>92</v>
      </c>
      <c r="D118" s="19">
        <f>IF(ISNUMBER(C118),MIN(DATE(YEAR($D$26),MONTH($D$26)+C118*12/$E$10,DAY($D$26)),DATE(YEAR($D$26),MONTH($D$26)+1+C118*12/$E$10,1)-1),"")</f>
        <v>44644</v>
      </c>
      <c r="E118" s="16">
        <f t="shared" si="16"/>
        <v>84316.020000000019</v>
      </c>
      <c r="F118" s="15">
        <f>IF(ISNUMBER(C118),ROUND(E118*$E$16,$G$4),"")</f>
        <v>200.25</v>
      </c>
      <c r="G118" s="15">
        <f t="shared" si="17"/>
        <v>999.24</v>
      </c>
      <c r="H118" s="16">
        <f t="shared" si="18"/>
        <v>25</v>
      </c>
      <c r="I118" s="15">
        <f t="shared" si="19"/>
        <v>1224.49</v>
      </c>
      <c r="K118" s="17">
        <f t="shared" si="20"/>
        <v>92</v>
      </c>
      <c r="L118" s="19">
        <f>IF(ISNUMBER(K118),MIN(DATE(YEAR($L$26),MONTH($L$26)+K118*12/$M$10,DAY($L$26)),DATE(YEAR($L$26),MONTH($L$26)+1+K118*12/$M$10,1)-1),"")</f>
        <v>44870</v>
      </c>
      <c r="M118" s="16">
        <f t="shared" si="27"/>
        <v>114827.44000000013</v>
      </c>
      <c r="N118" s="15">
        <f>IF(ISNUMBER(K118),ROUND(M118*$M$16,$O$4),"")</f>
        <v>425.82</v>
      </c>
      <c r="O118" s="15">
        <f t="shared" si="28"/>
        <v>723.77</v>
      </c>
      <c r="P118" s="16">
        <f t="shared" si="21"/>
        <v>25</v>
      </c>
      <c r="Q118" s="15">
        <f t="shared" si="22"/>
        <v>1174.5899999999999</v>
      </c>
      <c r="S118" s="17">
        <f t="shared" si="23"/>
        <v>92</v>
      </c>
      <c r="T118" s="19">
        <f>IF(ISNUMBER(S118),MIN(DATE(YEAR($T$26),MONTH($T$26)+S118*12/$U$10,DAY($T$26)),DATE(YEAR($T$26),MONTH($T$26)+1+S118*12/$U$10,1)-1),"")</f>
        <v>43905</v>
      </c>
      <c r="U118" s="16">
        <f t="shared" si="29"/>
        <v>32772.999999999971</v>
      </c>
      <c r="V118" s="15">
        <f>IF(ISNUMBER(S118),ROUND(U118*$U$16,$W$4),"")</f>
        <v>72.37</v>
      </c>
      <c r="W118" s="15">
        <f t="shared" si="24"/>
        <v>1095.56</v>
      </c>
      <c r="X118" s="16">
        <f t="shared" si="25"/>
        <v>25</v>
      </c>
      <c r="Y118" s="15">
        <f t="shared" si="26"/>
        <v>1192.9299999999998</v>
      </c>
    </row>
    <row r="119" spans="3:25" x14ac:dyDescent="0.2">
      <c r="C119" s="17">
        <f t="shared" si="15"/>
        <v>93</v>
      </c>
      <c r="D119" s="19">
        <f>IF(ISNUMBER(C119),MIN(DATE(YEAR($D$26),MONTH($D$26)+C119*12/$E$10,DAY($D$26)),DATE(YEAR($D$26),MONTH($D$26)+1+C119*12/$E$10,1)-1),"")</f>
        <v>44675</v>
      </c>
      <c r="E119" s="16">
        <f t="shared" si="16"/>
        <v>83316.780000000013</v>
      </c>
      <c r="F119" s="15">
        <f>IF(ISNUMBER(C119),ROUND(E119*$E$16,$G$4),"")</f>
        <v>197.88</v>
      </c>
      <c r="G119" s="15">
        <f t="shared" si="17"/>
        <v>1001.61</v>
      </c>
      <c r="H119" s="16">
        <f t="shared" si="18"/>
        <v>25</v>
      </c>
      <c r="I119" s="15">
        <f t="shared" si="19"/>
        <v>1224.49</v>
      </c>
      <c r="K119" s="17">
        <f t="shared" si="20"/>
        <v>93</v>
      </c>
      <c r="L119" s="19">
        <f>IF(ISNUMBER(K119),MIN(DATE(YEAR($L$26),MONTH($L$26)+K119*12/$M$10,DAY($L$26)),DATE(YEAR($L$26),MONTH($L$26)+1+K119*12/$M$10,1)-1),"")</f>
        <v>44900</v>
      </c>
      <c r="M119" s="16">
        <f t="shared" si="27"/>
        <v>114103.67000000013</v>
      </c>
      <c r="N119" s="15">
        <f>IF(ISNUMBER(K119),ROUND(M119*$M$16,$O$4),"")</f>
        <v>423.13</v>
      </c>
      <c r="O119" s="15">
        <f t="shared" si="28"/>
        <v>726.45999999999992</v>
      </c>
      <c r="P119" s="16">
        <f t="shared" si="21"/>
        <v>25</v>
      </c>
      <c r="Q119" s="15">
        <f t="shared" si="22"/>
        <v>1174.5899999999999</v>
      </c>
      <c r="S119" s="17">
        <f t="shared" si="23"/>
        <v>93</v>
      </c>
      <c r="T119" s="19">
        <f>IF(ISNUMBER(S119),MIN(DATE(YEAR($T$26),MONTH($T$26)+S119*12/$U$10,DAY($T$26)),DATE(YEAR($T$26),MONTH($T$26)+1+S119*12/$U$10,1)-1),"")</f>
        <v>43936</v>
      </c>
      <c r="U119" s="16">
        <f t="shared" si="29"/>
        <v>31677.43999999997</v>
      </c>
      <c r="V119" s="15">
        <f>IF(ISNUMBER(S119),ROUND(U119*$U$16,$W$4),"")</f>
        <v>69.95</v>
      </c>
      <c r="W119" s="15">
        <f t="shared" si="24"/>
        <v>1097.98</v>
      </c>
      <c r="X119" s="16">
        <f t="shared" si="25"/>
        <v>25</v>
      </c>
      <c r="Y119" s="15">
        <f t="shared" si="26"/>
        <v>1192.93</v>
      </c>
    </row>
    <row r="120" spans="3:25" x14ac:dyDescent="0.2">
      <c r="C120" s="17">
        <f t="shared" si="15"/>
        <v>94</v>
      </c>
      <c r="D120" s="19">
        <f>IF(ISNUMBER(C120),MIN(DATE(YEAR($D$26),MONTH($D$26)+C120*12/$E$10,DAY($D$26)),DATE(YEAR($D$26),MONTH($D$26)+1+C120*12/$E$10,1)-1),"")</f>
        <v>44705</v>
      </c>
      <c r="E120" s="16">
        <f t="shared" si="16"/>
        <v>82315.170000000013</v>
      </c>
      <c r="F120" s="15">
        <f>IF(ISNUMBER(C120),ROUND(E120*$E$16,$G$4),"")</f>
        <v>195.5</v>
      </c>
      <c r="G120" s="15">
        <f t="shared" si="17"/>
        <v>1003.99</v>
      </c>
      <c r="H120" s="16">
        <f t="shared" si="18"/>
        <v>25</v>
      </c>
      <c r="I120" s="15">
        <f t="shared" si="19"/>
        <v>1224.49</v>
      </c>
      <c r="K120" s="17">
        <f t="shared" si="20"/>
        <v>94</v>
      </c>
      <c r="L120" s="19">
        <f>IF(ISNUMBER(K120),MIN(DATE(YEAR($L$26),MONTH($L$26)+K120*12/$M$10,DAY($L$26)),DATE(YEAR($L$26),MONTH($L$26)+1+K120*12/$M$10,1)-1),"")</f>
        <v>44931</v>
      </c>
      <c r="M120" s="16">
        <f t="shared" si="27"/>
        <v>113377.21000000012</v>
      </c>
      <c r="N120" s="15">
        <f>IF(ISNUMBER(K120),ROUND(M120*$M$16,$O$4),"")</f>
        <v>420.44</v>
      </c>
      <c r="O120" s="15">
        <f t="shared" si="28"/>
        <v>729.14999999999986</v>
      </c>
      <c r="P120" s="16">
        <f t="shared" si="21"/>
        <v>25</v>
      </c>
      <c r="Q120" s="15">
        <f t="shared" si="22"/>
        <v>1174.5899999999999</v>
      </c>
      <c r="S120" s="17">
        <f t="shared" si="23"/>
        <v>94</v>
      </c>
      <c r="T120" s="19">
        <f>IF(ISNUMBER(S120),MIN(DATE(YEAR($T$26),MONTH($T$26)+S120*12/$U$10,DAY($T$26)),DATE(YEAR($T$26),MONTH($T$26)+1+S120*12/$U$10,1)-1),"")</f>
        <v>43966</v>
      </c>
      <c r="U120" s="16">
        <f t="shared" si="29"/>
        <v>30579.45999999997</v>
      </c>
      <c r="V120" s="15">
        <f>IF(ISNUMBER(S120),ROUND(U120*$U$16,$W$4),"")</f>
        <v>67.53</v>
      </c>
      <c r="W120" s="15">
        <f t="shared" si="24"/>
        <v>1100.4000000000001</v>
      </c>
      <c r="X120" s="16">
        <f t="shared" si="25"/>
        <v>25</v>
      </c>
      <c r="Y120" s="15">
        <f t="shared" si="26"/>
        <v>1192.93</v>
      </c>
    </row>
    <row r="121" spans="3:25" x14ac:dyDescent="0.2">
      <c r="C121" s="17">
        <f t="shared" si="15"/>
        <v>95</v>
      </c>
      <c r="D121" s="19">
        <f>IF(ISNUMBER(C121),MIN(DATE(YEAR($D$26),MONTH($D$26)+C121*12/$E$10,DAY($D$26)),DATE(YEAR($D$26),MONTH($D$26)+1+C121*12/$E$10,1)-1),"")</f>
        <v>44736</v>
      </c>
      <c r="E121" s="16">
        <f t="shared" si="16"/>
        <v>81311.180000000008</v>
      </c>
      <c r="F121" s="15">
        <f>IF(ISNUMBER(C121),ROUND(E121*$E$16,$G$4),"")</f>
        <v>193.11</v>
      </c>
      <c r="G121" s="15">
        <f t="shared" si="17"/>
        <v>1006.38</v>
      </c>
      <c r="H121" s="16">
        <f t="shared" si="18"/>
        <v>25</v>
      </c>
      <c r="I121" s="15">
        <f t="shared" si="19"/>
        <v>1224.49</v>
      </c>
      <c r="K121" s="17">
        <f t="shared" si="20"/>
        <v>95</v>
      </c>
      <c r="L121" s="19">
        <f>IF(ISNUMBER(K121),MIN(DATE(YEAR($L$26),MONTH($L$26)+K121*12/$M$10,DAY($L$26)),DATE(YEAR($L$26),MONTH($L$26)+1+K121*12/$M$10,1)-1),"")</f>
        <v>44962</v>
      </c>
      <c r="M121" s="16">
        <f t="shared" si="27"/>
        <v>112648.06000000013</v>
      </c>
      <c r="N121" s="15">
        <f>IF(ISNUMBER(K121),ROUND(M121*$M$16,$O$4),"")</f>
        <v>417.74</v>
      </c>
      <c r="O121" s="15">
        <f t="shared" si="28"/>
        <v>731.84999999999991</v>
      </c>
      <c r="P121" s="16">
        <f t="shared" si="21"/>
        <v>25</v>
      </c>
      <c r="Q121" s="15">
        <f t="shared" si="22"/>
        <v>1174.5899999999999</v>
      </c>
      <c r="S121" s="17">
        <f t="shared" si="23"/>
        <v>95</v>
      </c>
      <c r="T121" s="19">
        <f>IF(ISNUMBER(S121),MIN(DATE(YEAR($T$26),MONTH($T$26)+S121*12/$U$10,DAY($T$26)),DATE(YEAR($T$26),MONTH($T$26)+1+S121*12/$U$10,1)-1),"")</f>
        <v>43997</v>
      </c>
      <c r="U121" s="16">
        <f t="shared" si="29"/>
        <v>29479.059999999969</v>
      </c>
      <c r="V121" s="15">
        <f>IF(ISNUMBER(S121),ROUND(U121*$U$16,$W$4),"")</f>
        <v>65.099999999999994</v>
      </c>
      <c r="W121" s="15">
        <f t="shared" si="24"/>
        <v>1102.8300000000002</v>
      </c>
      <c r="X121" s="16">
        <f t="shared" si="25"/>
        <v>25</v>
      </c>
      <c r="Y121" s="15">
        <f t="shared" si="26"/>
        <v>1192.93</v>
      </c>
    </row>
    <row r="122" spans="3:25" x14ac:dyDescent="0.2">
      <c r="C122" s="17">
        <f t="shared" si="15"/>
        <v>96</v>
      </c>
      <c r="D122" s="19">
        <f>IF(ISNUMBER(C122),MIN(DATE(YEAR($D$26),MONTH($D$26)+C122*12/$E$10,DAY($D$26)),DATE(YEAR($D$26),MONTH($D$26)+1+C122*12/$E$10,1)-1),"")</f>
        <v>44766</v>
      </c>
      <c r="E122" s="16">
        <f t="shared" si="16"/>
        <v>80304.800000000003</v>
      </c>
      <c r="F122" s="15">
        <f>IF(ISNUMBER(C122),ROUND(E122*$E$16,$G$4),"")</f>
        <v>190.72</v>
      </c>
      <c r="G122" s="15">
        <f t="shared" si="17"/>
        <v>1008.77</v>
      </c>
      <c r="H122" s="16">
        <f t="shared" si="18"/>
        <v>25</v>
      </c>
      <c r="I122" s="15">
        <f t="shared" si="19"/>
        <v>1224.49</v>
      </c>
      <c r="K122" s="17">
        <f t="shared" si="20"/>
        <v>96</v>
      </c>
      <c r="L122" s="19">
        <f>IF(ISNUMBER(K122),MIN(DATE(YEAR($L$26),MONTH($L$26)+K122*12/$M$10,DAY($L$26)),DATE(YEAR($L$26),MONTH($L$26)+1+K122*12/$M$10,1)-1),"")</f>
        <v>44990</v>
      </c>
      <c r="M122" s="16">
        <f t="shared" si="27"/>
        <v>111916.21000000012</v>
      </c>
      <c r="N122" s="15">
        <f>IF(ISNUMBER(K122),ROUND(M122*$M$16,$O$4),"")</f>
        <v>415.02</v>
      </c>
      <c r="O122" s="15">
        <f t="shared" si="28"/>
        <v>734.56999999999994</v>
      </c>
      <c r="P122" s="16">
        <f t="shared" si="21"/>
        <v>25</v>
      </c>
      <c r="Q122" s="15">
        <f t="shared" si="22"/>
        <v>1174.5899999999999</v>
      </c>
      <c r="S122" s="17">
        <f t="shared" si="23"/>
        <v>96</v>
      </c>
      <c r="T122" s="19">
        <f>IF(ISNUMBER(S122),MIN(DATE(YEAR($T$26),MONTH($T$26)+S122*12/$U$10,DAY($T$26)),DATE(YEAR($T$26),MONTH($T$26)+1+S122*12/$U$10,1)-1),"")</f>
        <v>44027</v>
      </c>
      <c r="U122" s="16">
        <f t="shared" si="29"/>
        <v>28376.229999999967</v>
      </c>
      <c r="V122" s="15">
        <f>IF(ISNUMBER(S122),ROUND(U122*$U$16,$W$4),"")</f>
        <v>62.66</v>
      </c>
      <c r="W122" s="15">
        <f t="shared" si="24"/>
        <v>1105.27</v>
      </c>
      <c r="X122" s="16">
        <f t="shared" si="25"/>
        <v>25</v>
      </c>
      <c r="Y122" s="15">
        <f t="shared" si="26"/>
        <v>1192.93</v>
      </c>
    </row>
    <row r="123" spans="3:25" x14ac:dyDescent="0.2">
      <c r="C123" s="17">
        <f t="shared" si="15"/>
        <v>97</v>
      </c>
      <c r="D123" s="19">
        <f>IF(ISNUMBER(C123),MIN(DATE(YEAR($D$26),MONTH($D$26)+C123*12/$E$10,DAY($D$26)),DATE(YEAR($D$26),MONTH($D$26)+1+C123*12/$E$10,1)-1),"")</f>
        <v>44797</v>
      </c>
      <c r="E123" s="16">
        <f t="shared" si="16"/>
        <v>79296.03</v>
      </c>
      <c r="F123" s="15">
        <f>IF(ISNUMBER(C123),ROUND(E123*$E$16,$G$4),"")</f>
        <v>188.33</v>
      </c>
      <c r="G123" s="15">
        <f t="shared" si="17"/>
        <v>1011.16</v>
      </c>
      <c r="H123" s="16">
        <f t="shared" si="18"/>
        <v>25</v>
      </c>
      <c r="I123" s="15">
        <f t="shared" si="19"/>
        <v>1224.49</v>
      </c>
      <c r="K123" s="17">
        <f t="shared" si="20"/>
        <v>97</v>
      </c>
      <c r="L123" s="19">
        <f>IF(ISNUMBER(K123),MIN(DATE(YEAR($L$26),MONTH($L$26)+K123*12/$M$10,DAY($L$26)),DATE(YEAR($L$26),MONTH($L$26)+1+K123*12/$M$10,1)-1),"")</f>
        <v>45021</v>
      </c>
      <c r="M123" s="16">
        <f t="shared" si="27"/>
        <v>111181.64000000012</v>
      </c>
      <c r="N123" s="15">
        <f>IF(ISNUMBER(K123),ROUND(M123*$M$16,$O$4),"")</f>
        <v>412.3</v>
      </c>
      <c r="O123" s="15">
        <f t="shared" si="28"/>
        <v>737.29</v>
      </c>
      <c r="P123" s="16">
        <f t="shared" si="21"/>
        <v>25</v>
      </c>
      <c r="Q123" s="15">
        <f t="shared" si="22"/>
        <v>1174.5899999999999</v>
      </c>
      <c r="S123" s="17">
        <f t="shared" si="23"/>
        <v>97</v>
      </c>
      <c r="T123" s="19">
        <f>IF(ISNUMBER(S123),MIN(DATE(YEAR($T$26),MONTH($T$26)+S123*12/$U$10,DAY($T$26)),DATE(YEAR($T$26),MONTH($T$26)+1+S123*12/$U$10,1)-1),"")</f>
        <v>44058</v>
      </c>
      <c r="U123" s="16">
        <f t="shared" si="29"/>
        <v>27270.959999999966</v>
      </c>
      <c r="V123" s="15">
        <f>IF(ISNUMBER(S123),ROUND(U123*$U$16,$W$4),"")</f>
        <v>60.22</v>
      </c>
      <c r="W123" s="15">
        <f t="shared" si="24"/>
        <v>1107.71</v>
      </c>
      <c r="X123" s="16">
        <f t="shared" si="25"/>
        <v>25</v>
      </c>
      <c r="Y123" s="15">
        <f t="shared" si="26"/>
        <v>1192.93</v>
      </c>
    </row>
    <row r="124" spans="3:25" x14ac:dyDescent="0.2">
      <c r="C124" s="17">
        <f t="shared" si="15"/>
        <v>98</v>
      </c>
      <c r="D124" s="19">
        <f>IF(ISNUMBER(C124),MIN(DATE(YEAR($D$26),MONTH($D$26)+C124*12/$E$10,DAY($D$26)),DATE(YEAR($D$26),MONTH($D$26)+1+C124*12/$E$10,1)-1),"")</f>
        <v>44828</v>
      </c>
      <c r="E124" s="16">
        <f t="shared" si="16"/>
        <v>78284.87</v>
      </c>
      <c r="F124" s="15">
        <f>IF(ISNUMBER(C124),ROUND(E124*$E$16,$G$4),"")</f>
        <v>185.93</v>
      </c>
      <c r="G124" s="15">
        <f t="shared" si="17"/>
        <v>1013.56</v>
      </c>
      <c r="H124" s="16">
        <f t="shared" si="18"/>
        <v>25</v>
      </c>
      <c r="I124" s="15">
        <f t="shared" si="19"/>
        <v>1224.49</v>
      </c>
      <c r="K124" s="17">
        <f t="shared" si="20"/>
        <v>98</v>
      </c>
      <c r="L124" s="19">
        <f>IF(ISNUMBER(K124),MIN(DATE(YEAR($L$26),MONTH($L$26)+K124*12/$M$10,DAY($L$26)),DATE(YEAR($L$26),MONTH($L$26)+1+K124*12/$M$10,1)-1),"")</f>
        <v>45051</v>
      </c>
      <c r="M124" s="16">
        <f t="shared" si="27"/>
        <v>110444.35000000012</v>
      </c>
      <c r="N124" s="15">
        <f>IF(ISNUMBER(K124),ROUND(M124*$M$16,$O$4),"")</f>
        <v>409.56</v>
      </c>
      <c r="O124" s="15">
        <f t="shared" si="28"/>
        <v>740.03</v>
      </c>
      <c r="P124" s="16">
        <f t="shared" si="21"/>
        <v>25</v>
      </c>
      <c r="Q124" s="15">
        <f t="shared" si="22"/>
        <v>1174.5899999999999</v>
      </c>
      <c r="S124" s="17">
        <f t="shared" si="23"/>
        <v>98</v>
      </c>
      <c r="T124" s="19">
        <f>IF(ISNUMBER(S124),MIN(DATE(YEAR($T$26),MONTH($T$26)+S124*12/$U$10,DAY($T$26)),DATE(YEAR($T$26),MONTH($T$26)+1+S124*12/$U$10,1)-1),"")</f>
        <v>44089</v>
      </c>
      <c r="U124" s="16">
        <f t="shared" si="29"/>
        <v>26163.249999999967</v>
      </c>
      <c r="V124" s="15">
        <f>IF(ISNUMBER(S124),ROUND(U124*$U$16,$W$4),"")</f>
        <v>57.78</v>
      </c>
      <c r="W124" s="15">
        <f t="shared" si="24"/>
        <v>1110.1500000000001</v>
      </c>
      <c r="X124" s="16">
        <f t="shared" si="25"/>
        <v>25</v>
      </c>
      <c r="Y124" s="15">
        <f t="shared" si="26"/>
        <v>1192.93</v>
      </c>
    </row>
    <row r="125" spans="3:25" x14ac:dyDescent="0.2">
      <c r="C125" s="17">
        <f t="shared" si="15"/>
        <v>99</v>
      </c>
      <c r="D125" s="19">
        <f>IF(ISNUMBER(C125),MIN(DATE(YEAR($D$26),MONTH($D$26)+C125*12/$E$10,DAY($D$26)),DATE(YEAR($D$26),MONTH($D$26)+1+C125*12/$E$10,1)-1),"")</f>
        <v>44858</v>
      </c>
      <c r="E125" s="16">
        <f t="shared" si="16"/>
        <v>77271.31</v>
      </c>
      <c r="F125" s="15">
        <f>IF(ISNUMBER(C125),ROUND(E125*$E$16,$G$4),"")</f>
        <v>183.52</v>
      </c>
      <c r="G125" s="15">
        <f t="shared" si="17"/>
        <v>1015.97</v>
      </c>
      <c r="H125" s="16">
        <f t="shared" si="18"/>
        <v>25</v>
      </c>
      <c r="I125" s="15">
        <f t="shared" si="19"/>
        <v>1224.49</v>
      </c>
      <c r="K125" s="17">
        <f t="shared" si="20"/>
        <v>99</v>
      </c>
      <c r="L125" s="19">
        <f>IF(ISNUMBER(K125),MIN(DATE(YEAR($L$26),MONTH($L$26)+K125*12/$M$10,DAY($L$26)),DATE(YEAR($L$26),MONTH($L$26)+1+K125*12/$M$10,1)-1),"")</f>
        <v>45082</v>
      </c>
      <c r="M125" s="16">
        <f t="shared" si="27"/>
        <v>109704.32000000012</v>
      </c>
      <c r="N125" s="15">
        <f>IF(ISNUMBER(K125),ROUND(M125*$M$16,$O$4),"")</f>
        <v>406.82</v>
      </c>
      <c r="O125" s="15">
        <f t="shared" si="28"/>
        <v>742.77</v>
      </c>
      <c r="P125" s="16">
        <f t="shared" si="21"/>
        <v>25</v>
      </c>
      <c r="Q125" s="15">
        <f t="shared" si="22"/>
        <v>1174.5899999999999</v>
      </c>
      <c r="S125" s="17">
        <f t="shared" si="23"/>
        <v>99</v>
      </c>
      <c r="T125" s="19">
        <f>IF(ISNUMBER(S125),MIN(DATE(YEAR($T$26),MONTH($T$26)+S125*12/$U$10,DAY($T$26)),DATE(YEAR($T$26),MONTH($T$26)+1+S125*12/$U$10,1)-1),"")</f>
        <v>44119</v>
      </c>
      <c r="U125" s="16">
        <f t="shared" si="29"/>
        <v>25053.099999999966</v>
      </c>
      <c r="V125" s="15">
        <f>IF(ISNUMBER(S125),ROUND(U125*$U$16,$W$4),"")</f>
        <v>55.33</v>
      </c>
      <c r="W125" s="15">
        <f t="shared" si="24"/>
        <v>1112.6000000000001</v>
      </c>
      <c r="X125" s="16">
        <f t="shared" si="25"/>
        <v>25</v>
      </c>
      <c r="Y125" s="15">
        <f t="shared" si="26"/>
        <v>1192.93</v>
      </c>
    </row>
    <row r="126" spans="3:25" x14ac:dyDescent="0.2">
      <c r="C126" s="17">
        <f t="shared" si="15"/>
        <v>100</v>
      </c>
      <c r="D126" s="19">
        <f>IF(ISNUMBER(C126),MIN(DATE(YEAR($D$26),MONTH($D$26)+C126*12/$E$10,DAY($D$26)),DATE(YEAR($D$26),MONTH($D$26)+1+C126*12/$E$10,1)-1),"")</f>
        <v>44889</v>
      </c>
      <c r="E126" s="16">
        <f t="shared" si="16"/>
        <v>76255.34</v>
      </c>
      <c r="F126" s="15">
        <f>IF(ISNUMBER(C126),ROUND(E126*$E$16,$G$4),"")</f>
        <v>181.11</v>
      </c>
      <c r="G126" s="15">
        <f t="shared" si="17"/>
        <v>1018.38</v>
      </c>
      <c r="H126" s="16">
        <f t="shared" si="18"/>
        <v>25</v>
      </c>
      <c r="I126" s="15">
        <f t="shared" si="19"/>
        <v>1224.49</v>
      </c>
      <c r="K126" s="17">
        <f t="shared" si="20"/>
        <v>100</v>
      </c>
      <c r="L126" s="19">
        <f>IF(ISNUMBER(K126),MIN(DATE(YEAR($L$26),MONTH($L$26)+K126*12/$M$10,DAY($L$26)),DATE(YEAR($L$26),MONTH($L$26)+1+K126*12/$M$10,1)-1),"")</f>
        <v>45112</v>
      </c>
      <c r="M126" s="16">
        <f t="shared" si="27"/>
        <v>108961.55000000012</v>
      </c>
      <c r="N126" s="15">
        <f>IF(ISNUMBER(K126),ROUND(M126*$M$16,$O$4),"")</f>
        <v>404.07</v>
      </c>
      <c r="O126" s="15">
        <f t="shared" si="28"/>
        <v>745.52</v>
      </c>
      <c r="P126" s="16">
        <f t="shared" si="21"/>
        <v>25</v>
      </c>
      <c r="Q126" s="15">
        <f t="shared" si="22"/>
        <v>1174.5899999999999</v>
      </c>
      <c r="S126" s="17">
        <f t="shared" si="23"/>
        <v>100</v>
      </c>
      <c r="T126" s="19">
        <f>IF(ISNUMBER(S126),MIN(DATE(YEAR($T$26),MONTH($T$26)+S126*12/$U$10,DAY($T$26)),DATE(YEAR($T$26),MONTH($T$26)+1+S126*12/$U$10,1)-1),"")</f>
        <v>44150</v>
      </c>
      <c r="U126" s="16">
        <f t="shared" si="29"/>
        <v>23940.499999999967</v>
      </c>
      <c r="V126" s="15">
        <f>IF(ISNUMBER(S126),ROUND(U126*$U$16,$W$4),"")</f>
        <v>52.87</v>
      </c>
      <c r="W126" s="15">
        <f t="shared" si="24"/>
        <v>1115.0600000000002</v>
      </c>
      <c r="X126" s="16">
        <f t="shared" si="25"/>
        <v>25</v>
      </c>
      <c r="Y126" s="15">
        <f t="shared" si="26"/>
        <v>1192.93</v>
      </c>
    </row>
    <row r="127" spans="3:25" x14ac:dyDescent="0.2">
      <c r="C127" s="17">
        <f t="shared" si="15"/>
        <v>101</v>
      </c>
      <c r="D127" s="19">
        <f>IF(ISNUMBER(C127),MIN(DATE(YEAR($D$26),MONTH($D$26)+C127*12/$E$10,DAY($D$26)),DATE(YEAR($D$26),MONTH($D$26)+1+C127*12/$E$10,1)-1),"")</f>
        <v>44919</v>
      </c>
      <c r="E127" s="16">
        <f t="shared" si="16"/>
        <v>75236.959999999992</v>
      </c>
      <c r="F127" s="15">
        <f>IF(ISNUMBER(C127),ROUND(E127*$E$16,$G$4),"")</f>
        <v>178.69</v>
      </c>
      <c r="G127" s="15">
        <f t="shared" si="17"/>
        <v>1020.8</v>
      </c>
      <c r="H127" s="16">
        <f t="shared" si="18"/>
        <v>25</v>
      </c>
      <c r="I127" s="15">
        <f t="shared" si="19"/>
        <v>1224.49</v>
      </c>
      <c r="K127" s="17">
        <f t="shared" si="20"/>
        <v>101</v>
      </c>
      <c r="L127" s="19">
        <f>IF(ISNUMBER(K127),MIN(DATE(YEAR($L$26),MONTH($L$26)+K127*12/$M$10,DAY($L$26)),DATE(YEAR($L$26),MONTH($L$26)+1+K127*12/$M$10,1)-1),"")</f>
        <v>45143</v>
      </c>
      <c r="M127" s="16">
        <f t="shared" si="27"/>
        <v>108216.03000000012</v>
      </c>
      <c r="N127" s="15">
        <f>IF(ISNUMBER(K127),ROUND(M127*$M$16,$O$4),"")</f>
        <v>401.3</v>
      </c>
      <c r="O127" s="15">
        <f t="shared" si="28"/>
        <v>748.29</v>
      </c>
      <c r="P127" s="16">
        <f t="shared" si="21"/>
        <v>25</v>
      </c>
      <c r="Q127" s="15">
        <f t="shared" si="22"/>
        <v>1174.5899999999999</v>
      </c>
      <c r="S127" s="17">
        <f t="shared" si="23"/>
        <v>101</v>
      </c>
      <c r="T127" s="19">
        <f>IF(ISNUMBER(S127),MIN(DATE(YEAR($T$26),MONTH($T$26)+S127*12/$U$10,DAY($T$26)),DATE(YEAR($T$26),MONTH($T$26)+1+S127*12/$U$10,1)-1),"")</f>
        <v>44180</v>
      </c>
      <c r="U127" s="16">
        <f t="shared" si="29"/>
        <v>22825.439999999966</v>
      </c>
      <c r="V127" s="15">
        <f>IF(ISNUMBER(S127),ROUND(U127*$U$16,$W$4),"")</f>
        <v>50.41</v>
      </c>
      <c r="W127" s="15">
        <f t="shared" si="24"/>
        <v>1117.52</v>
      </c>
      <c r="X127" s="16">
        <f t="shared" si="25"/>
        <v>25</v>
      </c>
      <c r="Y127" s="15">
        <f t="shared" si="26"/>
        <v>1192.93</v>
      </c>
    </row>
    <row r="128" spans="3:25" x14ac:dyDescent="0.2">
      <c r="C128" s="17">
        <f t="shared" si="15"/>
        <v>102</v>
      </c>
      <c r="D128" s="19">
        <f>IF(ISNUMBER(C128),MIN(DATE(YEAR($D$26),MONTH($D$26)+C128*12/$E$10,DAY($D$26)),DATE(YEAR($D$26),MONTH($D$26)+1+C128*12/$E$10,1)-1),"")</f>
        <v>44950</v>
      </c>
      <c r="E128" s="16">
        <f t="shared" si="16"/>
        <v>74216.159999999989</v>
      </c>
      <c r="F128" s="15">
        <f>IF(ISNUMBER(C128),ROUND(E128*$E$16,$G$4),"")</f>
        <v>176.26</v>
      </c>
      <c r="G128" s="15">
        <f t="shared" si="17"/>
        <v>1023.23</v>
      </c>
      <c r="H128" s="16">
        <f t="shared" si="18"/>
        <v>25</v>
      </c>
      <c r="I128" s="15">
        <f t="shared" si="19"/>
        <v>1224.49</v>
      </c>
      <c r="K128" s="17">
        <f t="shared" si="20"/>
        <v>102</v>
      </c>
      <c r="L128" s="19">
        <f>IF(ISNUMBER(K128),MIN(DATE(YEAR($L$26),MONTH($L$26)+K128*12/$M$10,DAY($L$26)),DATE(YEAR($L$26),MONTH($L$26)+1+K128*12/$M$10,1)-1),"")</f>
        <v>45174</v>
      </c>
      <c r="M128" s="16">
        <f t="shared" si="27"/>
        <v>107467.74000000012</v>
      </c>
      <c r="N128" s="15">
        <f>IF(ISNUMBER(K128),ROUND(M128*$M$16,$O$4),"")</f>
        <v>398.53</v>
      </c>
      <c r="O128" s="15">
        <f t="shared" si="28"/>
        <v>751.06</v>
      </c>
      <c r="P128" s="16">
        <f t="shared" si="21"/>
        <v>25</v>
      </c>
      <c r="Q128" s="15">
        <f t="shared" si="22"/>
        <v>1174.5899999999999</v>
      </c>
      <c r="S128" s="17">
        <f t="shared" si="23"/>
        <v>102</v>
      </c>
      <c r="T128" s="19">
        <f>IF(ISNUMBER(S128),MIN(DATE(YEAR($T$26),MONTH($T$26)+S128*12/$U$10,DAY($T$26)),DATE(YEAR($T$26),MONTH($T$26)+1+S128*12/$U$10,1)-1),"")</f>
        <v>44211</v>
      </c>
      <c r="U128" s="16">
        <f t="shared" si="29"/>
        <v>21707.919999999966</v>
      </c>
      <c r="V128" s="15">
        <f>IF(ISNUMBER(S128),ROUND(U128*$U$16,$W$4),"")</f>
        <v>47.94</v>
      </c>
      <c r="W128" s="15">
        <f t="shared" si="24"/>
        <v>1119.99</v>
      </c>
      <c r="X128" s="16">
        <f t="shared" si="25"/>
        <v>25</v>
      </c>
      <c r="Y128" s="15">
        <f t="shared" si="26"/>
        <v>1192.93</v>
      </c>
    </row>
    <row r="129" spans="3:25" x14ac:dyDescent="0.2">
      <c r="C129" s="17">
        <f t="shared" si="15"/>
        <v>103</v>
      </c>
      <c r="D129" s="19">
        <f>IF(ISNUMBER(C129),MIN(DATE(YEAR($D$26),MONTH($D$26)+C129*12/$E$10,DAY($D$26)),DATE(YEAR($D$26),MONTH($D$26)+1+C129*12/$E$10,1)-1),"")</f>
        <v>44981</v>
      </c>
      <c r="E129" s="16">
        <f t="shared" si="16"/>
        <v>73192.929999999993</v>
      </c>
      <c r="F129" s="15">
        <f>IF(ISNUMBER(C129),ROUND(E129*$E$16,$G$4),"")</f>
        <v>173.83</v>
      </c>
      <c r="G129" s="15">
        <f t="shared" si="17"/>
        <v>1025.6600000000001</v>
      </c>
      <c r="H129" s="16">
        <f t="shared" si="18"/>
        <v>25</v>
      </c>
      <c r="I129" s="15">
        <f t="shared" si="19"/>
        <v>1224.49</v>
      </c>
      <c r="K129" s="17">
        <f t="shared" si="20"/>
        <v>103</v>
      </c>
      <c r="L129" s="19">
        <f>IF(ISNUMBER(K129),MIN(DATE(YEAR($L$26),MONTH($L$26)+K129*12/$M$10,DAY($L$26)),DATE(YEAR($L$26),MONTH($L$26)+1+K129*12/$M$10,1)-1),"")</f>
        <v>45204</v>
      </c>
      <c r="M129" s="16">
        <f t="shared" si="27"/>
        <v>106716.68000000012</v>
      </c>
      <c r="N129" s="15">
        <f>IF(ISNUMBER(K129),ROUND(M129*$M$16,$O$4),"")</f>
        <v>395.74</v>
      </c>
      <c r="O129" s="15">
        <f t="shared" si="28"/>
        <v>753.84999999999991</v>
      </c>
      <c r="P129" s="16">
        <f t="shared" si="21"/>
        <v>25</v>
      </c>
      <c r="Q129" s="15">
        <f t="shared" si="22"/>
        <v>1174.5899999999999</v>
      </c>
      <c r="S129" s="17">
        <f t="shared" si="23"/>
        <v>103</v>
      </c>
      <c r="T129" s="19">
        <f>IF(ISNUMBER(S129),MIN(DATE(YEAR($T$26),MONTH($T$26)+S129*12/$U$10,DAY($T$26)),DATE(YEAR($T$26),MONTH($T$26)+1+S129*12/$U$10,1)-1),"")</f>
        <v>44242</v>
      </c>
      <c r="U129" s="16">
        <f t="shared" si="29"/>
        <v>20587.929999999964</v>
      </c>
      <c r="V129" s="15">
        <f>IF(ISNUMBER(S129),ROUND(U129*$U$16,$W$4),"")</f>
        <v>45.47</v>
      </c>
      <c r="W129" s="15">
        <f t="shared" si="24"/>
        <v>1122.46</v>
      </c>
      <c r="X129" s="16">
        <f t="shared" si="25"/>
        <v>25</v>
      </c>
      <c r="Y129" s="15">
        <f t="shared" si="26"/>
        <v>1192.93</v>
      </c>
    </row>
    <row r="130" spans="3:25" x14ac:dyDescent="0.2">
      <c r="C130" s="17">
        <f t="shared" si="15"/>
        <v>104</v>
      </c>
      <c r="D130" s="19">
        <f>IF(ISNUMBER(C130),MIN(DATE(YEAR($D$26),MONTH($D$26)+C130*12/$E$10,DAY($D$26)),DATE(YEAR($D$26),MONTH($D$26)+1+C130*12/$E$10,1)-1),"")</f>
        <v>45009</v>
      </c>
      <c r="E130" s="16">
        <f t="shared" si="16"/>
        <v>72167.26999999999</v>
      </c>
      <c r="F130" s="15">
        <f>IF(ISNUMBER(C130),ROUND(E130*$E$16,$G$4),"")</f>
        <v>171.4</v>
      </c>
      <c r="G130" s="15">
        <f t="shared" si="17"/>
        <v>1028.0899999999999</v>
      </c>
      <c r="H130" s="16">
        <f t="shared" si="18"/>
        <v>25</v>
      </c>
      <c r="I130" s="15">
        <f t="shared" si="19"/>
        <v>1224.49</v>
      </c>
      <c r="K130" s="17">
        <f t="shared" si="20"/>
        <v>104</v>
      </c>
      <c r="L130" s="19">
        <f>IF(ISNUMBER(K130),MIN(DATE(YEAR($L$26),MONTH($L$26)+K130*12/$M$10,DAY($L$26)),DATE(YEAR($L$26),MONTH($L$26)+1+K130*12/$M$10,1)-1),"")</f>
        <v>45235</v>
      </c>
      <c r="M130" s="16">
        <f t="shared" si="27"/>
        <v>105962.83000000012</v>
      </c>
      <c r="N130" s="15">
        <f>IF(ISNUMBER(K130),ROUND(M130*$M$16,$O$4),"")</f>
        <v>392.95</v>
      </c>
      <c r="O130" s="15">
        <f t="shared" si="28"/>
        <v>756.63999999999987</v>
      </c>
      <c r="P130" s="16">
        <f t="shared" si="21"/>
        <v>25</v>
      </c>
      <c r="Q130" s="15">
        <f t="shared" si="22"/>
        <v>1174.5899999999999</v>
      </c>
      <c r="S130" s="17">
        <f t="shared" si="23"/>
        <v>104</v>
      </c>
      <c r="T130" s="19">
        <f>IF(ISNUMBER(S130),MIN(DATE(YEAR($T$26),MONTH($T$26)+S130*12/$U$10,DAY($T$26)),DATE(YEAR($T$26),MONTH($T$26)+1+S130*12/$U$10,1)-1),"")</f>
        <v>44270</v>
      </c>
      <c r="U130" s="16">
        <f t="shared" si="29"/>
        <v>19465.469999999965</v>
      </c>
      <c r="V130" s="15">
        <f>IF(ISNUMBER(S130),ROUND(U130*$U$16,$W$4),"")</f>
        <v>42.99</v>
      </c>
      <c r="W130" s="15">
        <f t="shared" si="24"/>
        <v>1124.94</v>
      </c>
      <c r="X130" s="16">
        <f t="shared" si="25"/>
        <v>25</v>
      </c>
      <c r="Y130" s="15">
        <f t="shared" si="26"/>
        <v>1192.93</v>
      </c>
    </row>
    <row r="131" spans="3:25" x14ac:dyDescent="0.2">
      <c r="C131" s="17">
        <f t="shared" si="15"/>
        <v>105</v>
      </c>
      <c r="D131" s="19">
        <f>IF(ISNUMBER(C131),MIN(DATE(YEAR($D$26),MONTH($D$26)+C131*12/$E$10,DAY($D$26)),DATE(YEAR($D$26),MONTH($D$26)+1+C131*12/$E$10,1)-1),"")</f>
        <v>45040</v>
      </c>
      <c r="E131" s="16">
        <f t="shared" si="16"/>
        <v>71139.179999999993</v>
      </c>
      <c r="F131" s="15">
        <f>IF(ISNUMBER(C131),ROUND(E131*$E$16,$G$4),"")</f>
        <v>168.96</v>
      </c>
      <c r="G131" s="15">
        <f t="shared" si="17"/>
        <v>1030.53</v>
      </c>
      <c r="H131" s="16">
        <f t="shared" si="18"/>
        <v>25</v>
      </c>
      <c r="I131" s="15">
        <f t="shared" si="19"/>
        <v>1224.49</v>
      </c>
      <c r="K131" s="17">
        <f t="shared" si="20"/>
        <v>105</v>
      </c>
      <c r="L131" s="19">
        <f>IF(ISNUMBER(K131),MIN(DATE(YEAR($L$26),MONTH($L$26)+K131*12/$M$10,DAY($L$26)),DATE(YEAR($L$26),MONTH($L$26)+1+K131*12/$M$10,1)-1),"")</f>
        <v>45265</v>
      </c>
      <c r="M131" s="16">
        <f t="shared" si="27"/>
        <v>105206.19000000012</v>
      </c>
      <c r="N131" s="15">
        <f>IF(ISNUMBER(K131),ROUND(M131*$M$16,$O$4),"")</f>
        <v>390.14</v>
      </c>
      <c r="O131" s="15">
        <f t="shared" si="28"/>
        <v>759.44999999999993</v>
      </c>
      <c r="P131" s="16">
        <f t="shared" si="21"/>
        <v>25</v>
      </c>
      <c r="Q131" s="15">
        <f t="shared" si="22"/>
        <v>1174.5899999999999</v>
      </c>
      <c r="S131" s="17">
        <f t="shared" si="23"/>
        <v>105</v>
      </c>
      <c r="T131" s="19">
        <f>IF(ISNUMBER(S131),MIN(DATE(YEAR($T$26),MONTH($T$26)+S131*12/$U$10,DAY($T$26)),DATE(YEAR($T$26),MONTH($T$26)+1+S131*12/$U$10,1)-1),"")</f>
        <v>44301</v>
      </c>
      <c r="U131" s="16">
        <f t="shared" si="29"/>
        <v>18340.529999999966</v>
      </c>
      <c r="V131" s="15">
        <f>IF(ISNUMBER(S131),ROUND(U131*$U$16,$W$4),"")</f>
        <v>40.5</v>
      </c>
      <c r="W131" s="15">
        <f t="shared" si="24"/>
        <v>1127.43</v>
      </c>
      <c r="X131" s="16">
        <f t="shared" si="25"/>
        <v>25</v>
      </c>
      <c r="Y131" s="15">
        <f t="shared" si="26"/>
        <v>1192.93</v>
      </c>
    </row>
    <row r="132" spans="3:25" x14ac:dyDescent="0.2">
      <c r="C132" s="17">
        <f t="shared" si="15"/>
        <v>106</v>
      </c>
      <c r="D132" s="19">
        <f>IF(ISNUMBER(C132),MIN(DATE(YEAR($D$26),MONTH($D$26)+C132*12/$E$10,DAY($D$26)),DATE(YEAR($D$26),MONTH($D$26)+1+C132*12/$E$10,1)-1),"")</f>
        <v>45070</v>
      </c>
      <c r="E132" s="16">
        <f t="shared" si="16"/>
        <v>70108.649999999994</v>
      </c>
      <c r="F132" s="15">
        <f>IF(ISNUMBER(C132),ROUND(E132*$E$16,$G$4),"")</f>
        <v>166.51</v>
      </c>
      <c r="G132" s="15">
        <f t="shared" si="17"/>
        <v>1032.98</v>
      </c>
      <c r="H132" s="16">
        <f t="shared" si="18"/>
        <v>25</v>
      </c>
      <c r="I132" s="15">
        <f t="shared" si="19"/>
        <v>1224.49</v>
      </c>
      <c r="K132" s="17">
        <f t="shared" si="20"/>
        <v>106</v>
      </c>
      <c r="L132" s="19">
        <f>IF(ISNUMBER(K132),MIN(DATE(YEAR($L$26),MONTH($L$26)+K132*12/$M$10,DAY($L$26)),DATE(YEAR($L$26),MONTH($L$26)+1+K132*12/$M$10,1)-1),"")</f>
        <v>45296</v>
      </c>
      <c r="M132" s="16">
        <f t="shared" si="27"/>
        <v>104446.74000000012</v>
      </c>
      <c r="N132" s="15">
        <f>IF(ISNUMBER(K132),ROUND(M132*$M$16,$O$4),"")</f>
        <v>387.32</v>
      </c>
      <c r="O132" s="15">
        <f t="shared" si="28"/>
        <v>762.27</v>
      </c>
      <c r="P132" s="16">
        <f t="shared" si="21"/>
        <v>25</v>
      </c>
      <c r="Q132" s="15">
        <f t="shared" si="22"/>
        <v>1174.5899999999999</v>
      </c>
      <c r="S132" s="17">
        <f t="shared" si="23"/>
        <v>106</v>
      </c>
      <c r="T132" s="19">
        <f>IF(ISNUMBER(S132),MIN(DATE(YEAR($T$26),MONTH($T$26)+S132*12/$U$10,DAY($T$26)),DATE(YEAR($T$26),MONTH($T$26)+1+S132*12/$U$10,1)-1),"")</f>
        <v>44331</v>
      </c>
      <c r="U132" s="16">
        <f t="shared" si="29"/>
        <v>17213.099999999966</v>
      </c>
      <c r="V132" s="15">
        <f>IF(ISNUMBER(S132),ROUND(U132*$U$16,$W$4),"")</f>
        <v>38.01</v>
      </c>
      <c r="W132" s="15">
        <f t="shared" si="24"/>
        <v>1129.92</v>
      </c>
      <c r="X132" s="16">
        <f t="shared" si="25"/>
        <v>25</v>
      </c>
      <c r="Y132" s="15">
        <f t="shared" si="26"/>
        <v>1192.93</v>
      </c>
    </row>
    <row r="133" spans="3:25" x14ac:dyDescent="0.2">
      <c r="C133" s="17">
        <f t="shared" si="15"/>
        <v>107</v>
      </c>
      <c r="D133" s="19">
        <f>IF(ISNUMBER(C133),MIN(DATE(YEAR($D$26),MONTH($D$26)+C133*12/$E$10,DAY($D$26)),DATE(YEAR($D$26),MONTH($D$26)+1+C133*12/$E$10,1)-1),"")</f>
        <v>45101</v>
      </c>
      <c r="E133" s="16">
        <f t="shared" si="16"/>
        <v>69075.67</v>
      </c>
      <c r="F133" s="15">
        <f>IF(ISNUMBER(C133),ROUND(E133*$E$16,$G$4),"")</f>
        <v>164.05</v>
      </c>
      <c r="G133" s="15">
        <f t="shared" si="17"/>
        <v>1035.44</v>
      </c>
      <c r="H133" s="16">
        <f t="shared" si="18"/>
        <v>25</v>
      </c>
      <c r="I133" s="15">
        <f t="shared" si="19"/>
        <v>1224.49</v>
      </c>
      <c r="K133" s="17">
        <f t="shared" si="20"/>
        <v>107</v>
      </c>
      <c r="L133" s="19">
        <f>IF(ISNUMBER(K133),MIN(DATE(YEAR($L$26),MONTH($L$26)+K133*12/$M$10,DAY($L$26)),DATE(YEAR($L$26),MONTH($L$26)+1+K133*12/$M$10,1)-1),"")</f>
        <v>45327</v>
      </c>
      <c r="M133" s="16">
        <f t="shared" si="27"/>
        <v>103684.47000000012</v>
      </c>
      <c r="N133" s="15">
        <f>IF(ISNUMBER(K133),ROUND(M133*$M$16,$O$4),"")</f>
        <v>384.5</v>
      </c>
      <c r="O133" s="15">
        <f t="shared" si="28"/>
        <v>765.08999999999992</v>
      </c>
      <c r="P133" s="16">
        <f t="shared" si="21"/>
        <v>25</v>
      </c>
      <c r="Q133" s="15">
        <f t="shared" si="22"/>
        <v>1174.5899999999999</v>
      </c>
      <c r="S133" s="17">
        <f t="shared" si="23"/>
        <v>107</v>
      </c>
      <c r="T133" s="19">
        <f>IF(ISNUMBER(S133),MIN(DATE(YEAR($T$26),MONTH($T$26)+S133*12/$U$10,DAY($T$26)),DATE(YEAR($T$26),MONTH($T$26)+1+S133*12/$U$10,1)-1),"")</f>
        <v>44362</v>
      </c>
      <c r="U133" s="16">
        <f t="shared" si="29"/>
        <v>16083.179999999966</v>
      </c>
      <c r="V133" s="15">
        <f>IF(ISNUMBER(S133),ROUND(U133*$U$16,$W$4),"")</f>
        <v>35.520000000000003</v>
      </c>
      <c r="W133" s="15">
        <f t="shared" si="24"/>
        <v>1132.4100000000001</v>
      </c>
      <c r="X133" s="16">
        <f t="shared" si="25"/>
        <v>25</v>
      </c>
      <c r="Y133" s="15">
        <f t="shared" si="26"/>
        <v>1192.93</v>
      </c>
    </row>
    <row r="134" spans="3:25" x14ac:dyDescent="0.2">
      <c r="C134" s="17">
        <f t="shared" si="15"/>
        <v>108</v>
      </c>
      <c r="D134" s="19">
        <f>IF(ISNUMBER(C134),MIN(DATE(YEAR($D$26),MONTH($D$26)+C134*12/$E$10,DAY($D$26)),DATE(YEAR($D$26),MONTH($D$26)+1+C134*12/$E$10,1)-1),"")</f>
        <v>45131</v>
      </c>
      <c r="E134" s="16">
        <f t="shared" si="16"/>
        <v>68040.23</v>
      </c>
      <c r="F134" s="15">
        <f>IF(ISNUMBER(C134),ROUND(E134*$E$16,$G$4),"")</f>
        <v>161.6</v>
      </c>
      <c r="G134" s="15">
        <f t="shared" si="17"/>
        <v>1037.8900000000001</v>
      </c>
      <c r="H134" s="16">
        <f t="shared" si="18"/>
        <v>25</v>
      </c>
      <c r="I134" s="15">
        <f t="shared" si="19"/>
        <v>1224.49</v>
      </c>
      <c r="K134" s="17">
        <f t="shared" si="20"/>
        <v>108</v>
      </c>
      <c r="L134" s="19">
        <f>IF(ISNUMBER(K134),MIN(DATE(YEAR($L$26),MONTH($L$26)+K134*12/$M$10,DAY($L$26)),DATE(YEAR($L$26),MONTH($L$26)+1+K134*12/$M$10,1)-1),"")</f>
        <v>45356</v>
      </c>
      <c r="M134" s="16">
        <f t="shared" si="27"/>
        <v>102919.38000000012</v>
      </c>
      <c r="N134" s="15">
        <f>IF(ISNUMBER(K134),ROUND(M134*$M$16,$O$4),"")</f>
        <v>381.66</v>
      </c>
      <c r="O134" s="15">
        <f t="shared" si="28"/>
        <v>767.92999999999984</v>
      </c>
      <c r="P134" s="16">
        <f t="shared" si="21"/>
        <v>25</v>
      </c>
      <c r="Q134" s="15">
        <f t="shared" si="22"/>
        <v>1174.5899999999999</v>
      </c>
      <c r="S134" s="17">
        <f t="shared" si="23"/>
        <v>108</v>
      </c>
      <c r="T134" s="19">
        <f>IF(ISNUMBER(S134),MIN(DATE(YEAR($T$26),MONTH($T$26)+S134*12/$U$10,DAY($T$26)),DATE(YEAR($T$26),MONTH($T$26)+1+S134*12/$U$10,1)-1),"")</f>
        <v>44392</v>
      </c>
      <c r="U134" s="16">
        <f t="shared" si="29"/>
        <v>14950.769999999966</v>
      </c>
      <c r="V134" s="15">
        <f>IF(ISNUMBER(S134),ROUND(U134*$U$16,$W$4),"")</f>
        <v>33.020000000000003</v>
      </c>
      <c r="W134" s="15">
        <f t="shared" si="24"/>
        <v>1134.9100000000001</v>
      </c>
      <c r="X134" s="16">
        <f t="shared" si="25"/>
        <v>25</v>
      </c>
      <c r="Y134" s="15">
        <f t="shared" si="26"/>
        <v>1192.93</v>
      </c>
    </row>
    <row r="135" spans="3:25" x14ac:dyDescent="0.2">
      <c r="C135" s="17">
        <f t="shared" si="15"/>
        <v>109</v>
      </c>
      <c r="D135" s="19">
        <f>IF(ISNUMBER(C135),MIN(DATE(YEAR($D$26),MONTH($D$26)+C135*12/$E$10,DAY($D$26)),DATE(YEAR($D$26),MONTH($D$26)+1+C135*12/$E$10,1)-1),"")</f>
        <v>45162</v>
      </c>
      <c r="E135" s="16">
        <f t="shared" si="16"/>
        <v>67002.34</v>
      </c>
      <c r="F135" s="15">
        <f>IF(ISNUMBER(C135),ROUND(E135*$E$16,$G$4),"")</f>
        <v>159.13</v>
      </c>
      <c r="G135" s="15">
        <f t="shared" si="17"/>
        <v>1040.3600000000001</v>
      </c>
      <c r="H135" s="16">
        <f t="shared" si="18"/>
        <v>25</v>
      </c>
      <c r="I135" s="15">
        <f t="shared" si="19"/>
        <v>1224.4900000000002</v>
      </c>
      <c r="K135" s="17">
        <f t="shared" si="20"/>
        <v>109</v>
      </c>
      <c r="L135" s="19">
        <f>IF(ISNUMBER(K135),MIN(DATE(YEAR($L$26),MONTH($L$26)+K135*12/$M$10,DAY($L$26)),DATE(YEAR($L$26),MONTH($L$26)+1+K135*12/$M$10,1)-1),"")</f>
        <v>45387</v>
      </c>
      <c r="M135" s="16">
        <f t="shared" si="27"/>
        <v>102151.45000000013</v>
      </c>
      <c r="N135" s="15">
        <f>IF(ISNUMBER(K135),ROUND(M135*$M$16,$O$4),"")</f>
        <v>378.81</v>
      </c>
      <c r="O135" s="15">
        <f t="shared" si="28"/>
        <v>770.78</v>
      </c>
      <c r="P135" s="16">
        <f t="shared" si="21"/>
        <v>25</v>
      </c>
      <c r="Q135" s="15">
        <f t="shared" si="22"/>
        <v>1174.5899999999999</v>
      </c>
      <c r="S135" s="17">
        <f t="shared" si="23"/>
        <v>109</v>
      </c>
      <c r="T135" s="19">
        <f>IF(ISNUMBER(S135),MIN(DATE(YEAR($T$26),MONTH($T$26)+S135*12/$U$10,DAY($T$26)),DATE(YEAR($T$26),MONTH($T$26)+1+S135*12/$U$10,1)-1),"")</f>
        <v>44423</v>
      </c>
      <c r="U135" s="16">
        <f t="shared" si="29"/>
        <v>13815.859999999966</v>
      </c>
      <c r="V135" s="15">
        <f>IF(ISNUMBER(S135),ROUND(U135*$U$16,$W$4),"")</f>
        <v>30.51</v>
      </c>
      <c r="W135" s="15">
        <f t="shared" si="24"/>
        <v>1137.42</v>
      </c>
      <c r="X135" s="16">
        <f t="shared" si="25"/>
        <v>25</v>
      </c>
      <c r="Y135" s="15">
        <f t="shared" si="26"/>
        <v>1192.93</v>
      </c>
    </row>
    <row r="136" spans="3:25" x14ac:dyDescent="0.2">
      <c r="C136" s="17">
        <f t="shared" si="15"/>
        <v>110</v>
      </c>
      <c r="D136" s="19">
        <f>IF(ISNUMBER(C136),MIN(DATE(YEAR($D$26),MONTH($D$26)+C136*12/$E$10,DAY($D$26)),DATE(YEAR($D$26),MONTH($D$26)+1+C136*12/$E$10,1)-1),"")</f>
        <v>45193</v>
      </c>
      <c r="E136" s="16">
        <f t="shared" si="16"/>
        <v>65961.98</v>
      </c>
      <c r="F136" s="15">
        <f>IF(ISNUMBER(C136),ROUND(E136*$E$16,$G$4),"")</f>
        <v>156.66</v>
      </c>
      <c r="G136" s="15">
        <f t="shared" si="17"/>
        <v>1042.83</v>
      </c>
      <c r="H136" s="16">
        <f t="shared" si="18"/>
        <v>25</v>
      </c>
      <c r="I136" s="15">
        <f t="shared" si="19"/>
        <v>1224.49</v>
      </c>
      <c r="K136" s="17">
        <f t="shared" si="20"/>
        <v>110</v>
      </c>
      <c r="L136" s="19">
        <f>IF(ISNUMBER(K136),MIN(DATE(YEAR($L$26),MONTH($L$26)+K136*12/$M$10,DAY($L$26)),DATE(YEAR($L$26),MONTH($L$26)+1+K136*12/$M$10,1)-1),"")</f>
        <v>45417</v>
      </c>
      <c r="M136" s="16">
        <f t="shared" si="27"/>
        <v>101380.67000000013</v>
      </c>
      <c r="N136" s="15">
        <f>IF(ISNUMBER(K136),ROUND(M136*$M$16,$O$4),"")</f>
        <v>375.95</v>
      </c>
      <c r="O136" s="15">
        <f t="shared" si="28"/>
        <v>773.63999999999987</v>
      </c>
      <c r="P136" s="16">
        <f t="shared" si="21"/>
        <v>25</v>
      </c>
      <c r="Q136" s="15">
        <f t="shared" si="22"/>
        <v>1174.5899999999999</v>
      </c>
      <c r="S136" s="17">
        <f t="shared" si="23"/>
        <v>110</v>
      </c>
      <c r="T136" s="19">
        <f>IF(ISNUMBER(S136),MIN(DATE(YEAR($T$26),MONTH($T$26)+S136*12/$U$10,DAY($T$26)),DATE(YEAR($T$26),MONTH($T$26)+1+S136*12/$U$10,1)-1),"")</f>
        <v>44454</v>
      </c>
      <c r="U136" s="16">
        <f t="shared" si="29"/>
        <v>12678.439999999966</v>
      </c>
      <c r="V136" s="15">
        <f>IF(ISNUMBER(S136),ROUND(U136*$U$16,$W$4),"")</f>
        <v>28</v>
      </c>
      <c r="W136" s="15">
        <f t="shared" si="24"/>
        <v>1139.93</v>
      </c>
      <c r="X136" s="16">
        <f t="shared" si="25"/>
        <v>25</v>
      </c>
      <c r="Y136" s="15">
        <f t="shared" si="26"/>
        <v>1192.93</v>
      </c>
    </row>
    <row r="137" spans="3:25" x14ac:dyDescent="0.2">
      <c r="C137" s="17">
        <f t="shared" si="15"/>
        <v>111</v>
      </c>
      <c r="D137" s="19">
        <f>IF(ISNUMBER(C137),MIN(DATE(YEAR($D$26),MONTH($D$26)+C137*12/$E$10,DAY($D$26)),DATE(YEAR($D$26),MONTH($D$26)+1+C137*12/$E$10,1)-1),"")</f>
        <v>45223</v>
      </c>
      <c r="E137" s="16">
        <f t="shared" si="16"/>
        <v>64919.149999999994</v>
      </c>
      <c r="F137" s="15">
        <f>IF(ISNUMBER(C137),ROUND(E137*$E$16,$G$4),"")</f>
        <v>154.18</v>
      </c>
      <c r="G137" s="15">
        <f t="shared" si="17"/>
        <v>1045.31</v>
      </c>
      <c r="H137" s="16">
        <f t="shared" si="18"/>
        <v>25</v>
      </c>
      <c r="I137" s="15">
        <f t="shared" si="19"/>
        <v>1224.49</v>
      </c>
      <c r="K137" s="17">
        <f t="shared" si="20"/>
        <v>111</v>
      </c>
      <c r="L137" s="19">
        <f>IF(ISNUMBER(K137),MIN(DATE(YEAR($L$26),MONTH($L$26)+K137*12/$M$10,DAY($L$26)),DATE(YEAR($L$26),MONTH($L$26)+1+K137*12/$M$10,1)-1),"")</f>
        <v>45448</v>
      </c>
      <c r="M137" s="16">
        <f t="shared" si="27"/>
        <v>100607.03000000013</v>
      </c>
      <c r="N137" s="15">
        <f>IF(ISNUMBER(K137),ROUND(M137*$M$16,$O$4),"")</f>
        <v>373.08</v>
      </c>
      <c r="O137" s="15">
        <f t="shared" si="28"/>
        <v>776.51</v>
      </c>
      <c r="P137" s="16">
        <f t="shared" si="21"/>
        <v>25</v>
      </c>
      <c r="Q137" s="15">
        <f t="shared" si="22"/>
        <v>1174.5899999999999</v>
      </c>
      <c r="S137" s="17">
        <f t="shared" si="23"/>
        <v>111</v>
      </c>
      <c r="T137" s="19">
        <f>IF(ISNUMBER(S137),MIN(DATE(YEAR($T$26),MONTH($T$26)+S137*12/$U$10,DAY($T$26)),DATE(YEAR($T$26),MONTH($T$26)+1+S137*12/$U$10,1)-1),"")</f>
        <v>44484</v>
      </c>
      <c r="U137" s="16">
        <f t="shared" si="29"/>
        <v>11538.509999999966</v>
      </c>
      <c r="V137" s="15">
        <f>IF(ISNUMBER(S137),ROUND(U137*$U$16,$W$4),"")</f>
        <v>25.48</v>
      </c>
      <c r="W137" s="15">
        <f t="shared" si="24"/>
        <v>1142.45</v>
      </c>
      <c r="X137" s="16">
        <f t="shared" si="25"/>
        <v>25</v>
      </c>
      <c r="Y137" s="15">
        <f t="shared" si="26"/>
        <v>1192.93</v>
      </c>
    </row>
    <row r="138" spans="3:25" x14ac:dyDescent="0.2">
      <c r="C138" s="17">
        <f t="shared" si="15"/>
        <v>112</v>
      </c>
      <c r="D138" s="19">
        <f>IF(ISNUMBER(C138),MIN(DATE(YEAR($D$26),MONTH($D$26)+C138*12/$E$10,DAY($D$26)),DATE(YEAR($D$26),MONTH($D$26)+1+C138*12/$E$10,1)-1),"")</f>
        <v>45254</v>
      </c>
      <c r="E138" s="16">
        <f t="shared" si="16"/>
        <v>63873.84</v>
      </c>
      <c r="F138" s="15">
        <f>IF(ISNUMBER(C138),ROUND(E138*$E$16,$G$4),"")</f>
        <v>151.69999999999999</v>
      </c>
      <c r="G138" s="15">
        <f t="shared" si="17"/>
        <v>1047.79</v>
      </c>
      <c r="H138" s="16">
        <f t="shared" si="18"/>
        <v>25</v>
      </c>
      <c r="I138" s="15">
        <f t="shared" si="19"/>
        <v>1224.49</v>
      </c>
      <c r="K138" s="17">
        <f t="shared" si="20"/>
        <v>112</v>
      </c>
      <c r="L138" s="19">
        <f>IF(ISNUMBER(K138),MIN(DATE(YEAR($L$26),MONTH($L$26)+K138*12/$M$10,DAY($L$26)),DATE(YEAR($L$26),MONTH($L$26)+1+K138*12/$M$10,1)-1),"")</f>
        <v>45478</v>
      </c>
      <c r="M138" s="16">
        <f t="shared" si="27"/>
        <v>99830.520000000135</v>
      </c>
      <c r="N138" s="15">
        <f>IF(ISNUMBER(K138),ROUND(M138*$M$16,$O$4),"")</f>
        <v>370.2</v>
      </c>
      <c r="O138" s="15">
        <f t="shared" si="28"/>
        <v>779.38999999999987</v>
      </c>
      <c r="P138" s="16">
        <f t="shared" si="21"/>
        <v>25</v>
      </c>
      <c r="Q138" s="15">
        <f t="shared" si="22"/>
        <v>1174.5899999999999</v>
      </c>
      <c r="S138" s="17">
        <f t="shared" si="23"/>
        <v>112</v>
      </c>
      <c r="T138" s="19">
        <f>IF(ISNUMBER(S138),MIN(DATE(YEAR($T$26),MONTH($T$26)+S138*12/$U$10,DAY($T$26)),DATE(YEAR($T$26),MONTH($T$26)+1+S138*12/$U$10,1)-1),"")</f>
        <v>44515</v>
      </c>
      <c r="U138" s="16">
        <f t="shared" si="29"/>
        <v>10396.059999999965</v>
      </c>
      <c r="V138" s="15">
        <f>IF(ISNUMBER(S138),ROUND(U138*$U$16,$W$4),"")</f>
        <v>22.96</v>
      </c>
      <c r="W138" s="15">
        <f t="shared" si="24"/>
        <v>1144.97</v>
      </c>
      <c r="X138" s="16">
        <f t="shared" si="25"/>
        <v>25</v>
      </c>
      <c r="Y138" s="15">
        <f t="shared" si="26"/>
        <v>1192.93</v>
      </c>
    </row>
    <row r="139" spans="3:25" x14ac:dyDescent="0.2">
      <c r="C139" s="17">
        <f t="shared" si="15"/>
        <v>113</v>
      </c>
      <c r="D139" s="19">
        <f>IF(ISNUMBER(C139),MIN(DATE(YEAR($D$26),MONTH($D$26)+C139*12/$E$10,DAY($D$26)),DATE(YEAR($D$26),MONTH($D$26)+1+C139*12/$E$10,1)-1),"")</f>
        <v>45284</v>
      </c>
      <c r="E139" s="16">
        <f t="shared" si="16"/>
        <v>62826.049999999996</v>
      </c>
      <c r="F139" s="15">
        <f>IF(ISNUMBER(C139),ROUND(E139*$E$16,$G$4),"")</f>
        <v>149.21</v>
      </c>
      <c r="G139" s="15">
        <f t="shared" si="17"/>
        <v>1050.28</v>
      </c>
      <c r="H139" s="16">
        <f t="shared" si="18"/>
        <v>25</v>
      </c>
      <c r="I139" s="15">
        <f t="shared" si="19"/>
        <v>1224.49</v>
      </c>
      <c r="K139" s="17">
        <f t="shared" si="20"/>
        <v>113</v>
      </c>
      <c r="L139" s="19">
        <f>IF(ISNUMBER(K139),MIN(DATE(YEAR($L$26),MONTH($L$26)+K139*12/$M$10,DAY($L$26)),DATE(YEAR($L$26),MONTH($L$26)+1+K139*12/$M$10,1)-1),"")</f>
        <v>45509</v>
      </c>
      <c r="M139" s="16">
        <f t="shared" si="27"/>
        <v>99051.130000000136</v>
      </c>
      <c r="N139" s="15">
        <f>IF(ISNUMBER(K139),ROUND(M139*$M$16,$O$4),"")</f>
        <v>367.31</v>
      </c>
      <c r="O139" s="15">
        <f t="shared" si="28"/>
        <v>782.28</v>
      </c>
      <c r="P139" s="16">
        <f t="shared" si="21"/>
        <v>25</v>
      </c>
      <c r="Q139" s="15">
        <f t="shared" si="22"/>
        <v>1174.5899999999999</v>
      </c>
      <c r="S139" s="17">
        <f t="shared" si="23"/>
        <v>113</v>
      </c>
      <c r="T139" s="19">
        <f>IF(ISNUMBER(S139),MIN(DATE(YEAR($T$26),MONTH($T$26)+S139*12/$U$10,DAY($T$26)),DATE(YEAR($T$26),MONTH($T$26)+1+S139*12/$U$10,1)-1),"")</f>
        <v>44545</v>
      </c>
      <c r="U139" s="16">
        <f t="shared" si="29"/>
        <v>9251.0899999999656</v>
      </c>
      <c r="V139" s="15">
        <f>IF(ISNUMBER(S139),ROUND(U139*$U$16,$W$4),"")</f>
        <v>20.43</v>
      </c>
      <c r="W139" s="15">
        <f t="shared" si="24"/>
        <v>1147.5</v>
      </c>
      <c r="X139" s="16">
        <f t="shared" si="25"/>
        <v>25</v>
      </c>
      <c r="Y139" s="15">
        <f t="shared" si="26"/>
        <v>1192.93</v>
      </c>
    </row>
    <row r="140" spans="3:25" x14ac:dyDescent="0.2">
      <c r="C140" s="17">
        <f t="shared" si="15"/>
        <v>114</v>
      </c>
      <c r="D140" s="19">
        <f>IF(ISNUMBER(C140),MIN(DATE(YEAR($D$26),MONTH($D$26)+C140*12/$E$10,DAY($D$26)),DATE(YEAR($D$26),MONTH($D$26)+1+C140*12/$E$10,1)-1),"")</f>
        <v>45315</v>
      </c>
      <c r="E140" s="16">
        <f t="shared" si="16"/>
        <v>61775.77</v>
      </c>
      <c r="F140" s="15">
        <f>IF(ISNUMBER(C140),ROUND(E140*$E$16,$G$4),"")</f>
        <v>146.72</v>
      </c>
      <c r="G140" s="15">
        <f t="shared" si="17"/>
        <v>1052.77</v>
      </c>
      <c r="H140" s="16">
        <f t="shared" si="18"/>
        <v>25</v>
      </c>
      <c r="I140" s="15">
        <f t="shared" si="19"/>
        <v>1224.49</v>
      </c>
      <c r="K140" s="17">
        <f t="shared" si="20"/>
        <v>114</v>
      </c>
      <c r="L140" s="19">
        <f>IF(ISNUMBER(K140),MIN(DATE(YEAR($L$26),MONTH($L$26)+K140*12/$M$10,DAY($L$26)),DATE(YEAR($L$26),MONTH($L$26)+1+K140*12/$M$10,1)-1),"")</f>
        <v>45540</v>
      </c>
      <c r="M140" s="16">
        <f t="shared" si="27"/>
        <v>98268.850000000137</v>
      </c>
      <c r="N140" s="15">
        <f>IF(ISNUMBER(K140),ROUND(M140*$M$16,$O$4),"")</f>
        <v>364.41</v>
      </c>
      <c r="O140" s="15">
        <f t="shared" si="28"/>
        <v>785.17999999999984</v>
      </c>
      <c r="P140" s="16">
        <f t="shared" si="21"/>
        <v>25</v>
      </c>
      <c r="Q140" s="15">
        <f t="shared" si="22"/>
        <v>1174.5899999999999</v>
      </c>
      <c r="S140" s="17">
        <f t="shared" si="23"/>
        <v>114</v>
      </c>
      <c r="T140" s="19">
        <f>IF(ISNUMBER(S140),MIN(DATE(YEAR($T$26),MONTH($T$26)+S140*12/$U$10,DAY($T$26)),DATE(YEAR($T$26),MONTH($T$26)+1+S140*12/$U$10,1)-1),"")</f>
        <v>44576</v>
      </c>
      <c r="U140" s="16">
        <f t="shared" si="29"/>
        <v>8103.5899999999656</v>
      </c>
      <c r="V140" s="15">
        <f>IF(ISNUMBER(S140),ROUND(U140*$U$16,$W$4),"")</f>
        <v>17.899999999999999</v>
      </c>
      <c r="W140" s="15">
        <f t="shared" si="24"/>
        <v>1150.03</v>
      </c>
      <c r="X140" s="16">
        <f t="shared" si="25"/>
        <v>25</v>
      </c>
      <c r="Y140" s="15">
        <f t="shared" si="26"/>
        <v>1192.93</v>
      </c>
    </row>
    <row r="141" spans="3:25" x14ac:dyDescent="0.2">
      <c r="C141" s="17">
        <f t="shared" si="15"/>
        <v>115</v>
      </c>
      <c r="D141" s="19">
        <f>IF(ISNUMBER(C141),MIN(DATE(YEAR($D$26),MONTH($D$26)+C141*12/$E$10,DAY($D$26)),DATE(YEAR($D$26),MONTH($D$26)+1+C141*12/$E$10,1)-1),"")</f>
        <v>45346</v>
      </c>
      <c r="E141" s="16">
        <f t="shared" si="16"/>
        <v>60723</v>
      </c>
      <c r="F141" s="15">
        <f>IF(ISNUMBER(C141),ROUND(E141*$E$16,$G$4),"")</f>
        <v>144.22</v>
      </c>
      <c r="G141" s="15">
        <f t="shared" si="17"/>
        <v>1055.27</v>
      </c>
      <c r="H141" s="16">
        <f t="shared" si="18"/>
        <v>25</v>
      </c>
      <c r="I141" s="15">
        <f t="shared" si="19"/>
        <v>1224.49</v>
      </c>
      <c r="K141" s="17">
        <f t="shared" si="20"/>
        <v>115</v>
      </c>
      <c r="L141" s="19">
        <f>IF(ISNUMBER(K141),MIN(DATE(YEAR($L$26),MONTH($L$26)+K141*12/$M$10,DAY($L$26)),DATE(YEAR($L$26),MONTH($L$26)+1+K141*12/$M$10,1)-1),"")</f>
        <v>45570</v>
      </c>
      <c r="M141" s="16">
        <f t="shared" si="27"/>
        <v>97483.670000000144</v>
      </c>
      <c r="N141" s="15">
        <f>IF(ISNUMBER(K141),ROUND(M141*$M$16,$O$4),"")</f>
        <v>361.5</v>
      </c>
      <c r="O141" s="15">
        <f t="shared" si="28"/>
        <v>788.08999999999992</v>
      </c>
      <c r="P141" s="16">
        <f t="shared" si="21"/>
        <v>25</v>
      </c>
      <c r="Q141" s="15">
        <f t="shared" si="22"/>
        <v>1174.5899999999999</v>
      </c>
      <c r="S141" s="17">
        <f t="shared" si="23"/>
        <v>115</v>
      </c>
      <c r="T141" s="19">
        <f>IF(ISNUMBER(S141),MIN(DATE(YEAR($T$26),MONTH($T$26)+S141*12/$U$10,DAY($T$26)),DATE(YEAR($T$26),MONTH($T$26)+1+S141*12/$U$10,1)-1),"")</f>
        <v>44607</v>
      </c>
      <c r="U141" s="16">
        <f t="shared" si="29"/>
        <v>6953.5599999999658</v>
      </c>
      <c r="V141" s="15">
        <f>IF(ISNUMBER(S141),ROUND(U141*$U$16,$W$4),"")</f>
        <v>15.36</v>
      </c>
      <c r="W141" s="15">
        <f t="shared" si="24"/>
        <v>1152.5700000000002</v>
      </c>
      <c r="X141" s="16">
        <f t="shared" si="25"/>
        <v>25</v>
      </c>
      <c r="Y141" s="15">
        <f t="shared" si="26"/>
        <v>1192.93</v>
      </c>
    </row>
    <row r="142" spans="3:25" x14ac:dyDescent="0.2">
      <c r="C142" s="17">
        <f t="shared" si="15"/>
        <v>116</v>
      </c>
      <c r="D142" s="19">
        <f>IF(ISNUMBER(C142),MIN(DATE(YEAR($D$26),MONTH($D$26)+C142*12/$E$10,DAY($D$26)),DATE(YEAR($D$26),MONTH($D$26)+1+C142*12/$E$10,1)-1),"")</f>
        <v>45375</v>
      </c>
      <c r="E142" s="16">
        <f t="shared" si="16"/>
        <v>59667.73</v>
      </c>
      <c r="F142" s="15">
        <f>IF(ISNUMBER(C142),ROUND(E142*$E$16,$G$4),"")</f>
        <v>141.71</v>
      </c>
      <c r="G142" s="15">
        <f t="shared" si="17"/>
        <v>1057.78</v>
      </c>
      <c r="H142" s="16">
        <f t="shared" si="18"/>
        <v>25</v>
      </c>
      <c r="I142" s="15">
        <f t="shared" si="19"/>
        <v>1224.49</v>
      </c>
      <c r="K142" s="17">
        <f t="shared" si="20"/>
        <v>116</v>
      </c>
      <c r="L142" s="19">
        <f>IF(ISNUMBER(K142),MIN(DATE(YEAR($L$26),MONTH($L$26)+K142*12/$M$10,DAY($L$26)),DATE(YEAR($L$26),MONTH($L$26)+1+K142*12/$M$10,1)-1),"")</f>
        <v>45601</v>
      </c>
      <c r="M142" s="16">
        <f t="shared" si="27"/>
        <v>96695.580000000147</v>
      </c>
      <c r="N142" s="15">
        <f>IF(ISNUMBER(K142),ROUND(M142*$M$16,$O$4),"")</f>
        <v>358.58</v>
      </c>
      <c r="O142" s="15">
        <f t="shared" si="28"/>
        <v>791.01</v>
      </c>
      <c r="P142" s="16">
        <f t="shared" si="21"/>
        <v>25</v>
      </c>
      <c r="Q142" s="15">
        <f t="shared" si="22"/>
        <v>1174.5899999999999</v>
      </c>
      <c r="S142" s="17">
        <f t="shared" si="23"/>
        <v>116</v>
      </c>
      <c r="T142" s="19">
        <f>IF(ISNUMBER(S142),MIN(DATE(YEAR($T$26),MONTH($T$26)+S142*12/$U$10,DAY($T$26)),DATE(YEAR($T$26),MONTH($T$26)+1+S142*12/$U$10,1)-1),"")</f>
        <v>44635</v>
      </c>
      <c r="U142" s="16">
        <f t="shared" si="29"/>
        <v>5800.9899999999652</v>
      </c>
      <c r="V142" s="15">
        <f>IF(ISNUMBER(S142),ROUND(U142*$U$16,$W$4),"")</f>
        <v>12.81</v>
      </c>
      <c r="W142" s="15">
        <f t="shared" si="24"/>
        <v>1155.1200000000001</v>
      </c>
      <c r="X142" s="16">
        <f t="shared" si="25"/>
        <v>25</v>
      </c>
      <c r="Y142" s="15">
        <f t="shared" si="26"/>
        <v>1192.93</v>
      </c>
    </row>
    <row r="143" spans="3:25" x14ac:dyDescent="0.2">
      <c r="C143" s="17">
        <f t="shared" si="15"/>
        <v>117</v>
      </c>
      <c r="D143" s="19">
        <f>IF(ISNUMBER(C143),MIN(DATE(YEAR($D$26),MONTH($D$26)+C143*12/$E$10,DAY($D$26)),DATE(YEAR($D$26),MONTH($D$26)+1+C143*12/$E$10,1)-1),"")</f>
        <v>45406</v>
      </c>
      <c r="E143" s="16">
        <f t="shared" si="16"/>
        <v>58609.950000000004</v>
      </c>
      <c r="F143" s="15">
        <f>IF(ISNUMBER(C143),ROUND(E143*$E$16,$G$4),"")</f>
        <v>139.19999999999999</v>
      </c>
      <c r="G143" s="15">
        <f t="shared" si="17"/>
        <v>1060.29</v>
      </c>
      <c r="H143" s="16">
        <f t="shared" si="18"/>
        <v>25</v>
      </c>
      <c r="I143" s="15">
        <f t="shared" si="19"/>
        <v>1224.49</v>
      </c>
      <c r="K143" s="17">
        <f t="shared" si="20"/>
        <v>117</v>
      </c>
      <c r="L143" s="19">
        <f>IF(ISNUMBER(K143),MIN(DATE(YEAR($L$26),MONTH($L$26)+K143*12/$M$10,DAY($L$26)),DATE(YEAR($L$26),MONTH($L$26)+1+K143*12/$M$10,1)-1),"")</f>
        <v>45631</v>
      </c>
      <c r="M143" s="16">
        <f t="shared" si="27"/>
        <v>95904.570000000153</v>
      </c>
      <c r="N143" s="15">
        <f>IF(ISNUMBER(K143),ROUND(M143*$M$16,$O$4),"")</f>
        <v>355.65</v>
      </c>
      <c r="O143" s="15">
        <f t="shared" si="28"/>
        <v>793.93999999999994</v>
      </c>
      <c r="P143" s="16">
        <f t="shared" si="21"/>
        <v>25</v>
      </c>
      <c r="Q143" s="15">
        <f t="shared" si="22"/>
        <v>1174.5899999999999</v>
      </c>
      <c r="S143" s="17">
        <f t="shared" si="23"/>
        <v>117</v>
      </c>
      <c r="T143" s="19">
        <f>IF(ISNUMBER(S143),MIN(DATE(YEAR($T$26),MONTH($T$26)+S143*12/$U$10,DAY($T$26)),DATE(YEAR($T$26),MONTH($T$26)+1+S143*12/$U$10,1)-1),"")</f>
        <v>44666</v>
      </c>
      <c r="U143" s="16">
        <f t="shared" si="29"/>
        <v>4645.8699999999653</v>
      </c>
      <c r="V143" s="15">
        <f>IF(ISNUMBER(S143),ROUND(U143*$U$16,$W$4),"")</f>
        <v>10.26</v>
      </c>
      <c r="W143" s="15">
        <f t="shared" si="24"/>
        <v>1157.67</v>
      </c>
      <c r="X143" s="16">
        <f t="shared" si="25"/>
        <v>25</v>
      </c>
      <c r="Y143" s="15">
        <f t="shared" si="26"/>
        <v>1192.93</v>
      </c>
    </row>
    <row r="144" spans="3:25" x14ac:dyDescent="0.2">
      <c r="C144" s="17">
        <f t="shared" si="15"/>
        <v>118</v>
      </c>
      <c r="D144" s="19">
        <f>IF(ISNUMBER(C144),MIN(DATE(YEAR($D$26),MONTH($D$26)+C144*12/$E$10,DAY($D$26)),DATE(YEAR($D$26),MONTH($D$26)+1+C144*12/$E$10,1)-1),"")</f>
        <v>45436</v>
      </c>
      <c r="E144" s="16">
        <f t="shared" si="16"/>
        <v>57549.66</v>
      </c>
      <c r="F144" s="15">
        <f>IF(ISNUMBER(C144),ROUND(E144*$E$16,$G$4),"")</f>
        <v>136.68</v>
      </c>
      <c r="G144" s="15">
        <f t="shared" si="17"/>
        <v>1062.81</v>
      </c>
      <c r="H144" s="16">
        <f t="shared" si="18"/>
        <v>25</v>
      </c>
      <c r="I144" s="15">
        <f t="shared" si="19"/>
        <v>1224.49</v>
      </c>
      <c r="K144" s="17">
        <f t="shared" si="20"/>
        <v>118</v>
      </c>
      <c r="L144" s="19">
        <f>IF(ISNUMBER(K144),MIN(DATE(YEAR($L$26),MONTH($L$26)+K144*12/$M$10,DAY($L$26)),DATE(YEAR($L$26),MONTH($L$26)+1+K144*12/$M$10,1)-1),"")</f>
        <v>45662</v>
      </c>
      <c r="M144" s="16">
        <f t="shared" si="27"/>
        <v>95110.63000000015</v>
      </c>
      <c r="N144" s="15">
        <f>IF(ISNUMBER(K144),ROUND(M144*$M$16,$O$4),"")</f>
        <v>352.7</v>
      </c>
      <c r="O144" s="15">
        <f t="shared" si="28"/>
        <v>796.88999999999987</v>
      </c>
      <c r="P144" s="16">
        <f t="shared" si="21"/>
        <v>25</v>
      </c>
      <c r="Q144" s="15">
        <f t="shared" si="22"/>
        <v>1174.5899999999999</v>
      </c>
      <c r="S144" s="17">
        <f t="shared" si="23"/>
        <v>118</v>
      </c>
      <c r="T144" s="19">
        <f>IF(ISNUMBER(S144),MIN(DATE(YEAR($T$26),MONTH($T$26)+S144*12/$U$10,DAY($T$26)),DATE(YEAR($T$26),MONTH($T$26)+1+S144*12/$U$10,1)-1),"")</f>
        <v>44696</v>
      </c>
      <c r="U144" s="16">
        <f t="shared" si="29"/>
        <v>3488.1999999999653</v>
      </c>
      <c r="V144" s="15">
        <f>IF(ISNUMBER(S144),ROUND(U144*$U$16,$W$4),"")</f>
        <v>7.7</v>
      </c>
      <c r="W144" s="15">
        <f t="shared" si="24"/>
        <v>1160.23</v>
      </c>
      <c r="X144" s="16">
        <f t="shared" si="25"/>
        <v>25</v>
      </c>
      <c r="Y144" s="15">
        <f t="shared" si="26"/>
        <v>1192.93</v>
      </c>
    </row>
    <row r="145" spans="3:25" x14ac:dyDescent="0.2">
      <c r="C145" s="17">
        <f t="shared" si="15"/>
        <v>119</v>
      </c>
      <c r="D145" s="19">
        <f>IF(ISNUMBER(C145),MIN(DATE(YEAR($D$26),MONTH($D$26)+C145*12/$E$10,DAY($D$26)),DATE(YEAR($D$26),MONTH($D$26)+1+C145*12/$E$10,1)-1),"")</f>
        <v>45467</v>
      </c>
      <c r="E145" s="16">
        <f t="shared" si="16"/>
        <v>56486.850000000006</v>
      </c>
      <c r="F145" s="15">
        <f>IF(ISNUMBER(C145),ROUND(E145*$E$16,$G$4),"")</f>
        <v>134.16</v>
      </c>
      <c r="G145" s="15">
        <f t="shared" si="17"/>
        <v>1065.33</v>
      </c>
      <c r="H145" s="16">
        <f t="shared" si="18"/>
        <v>25</v>
      </c>
      <c r="I145" s="15">
        <f t="shared" si="19"/>
        <v>1224.49</v>
      </c>
      <c r="K145" s="17">
        <f t="shared" si="20"/>
        <v>119</v>
      </c>
      <c r="L145" s="19">
        <f>IF(ISNUMBER(K145),MIN(DATE(YEAR($L$26),MONTH($L$26)+K145*12/$M$10,DAY($L$26)),DATE(YEAR($L$26),MONTH($L$26)+1+K145*12/$M$10,1)-1),"")</f>
        <v>45693</v>
      </c>
      <c r="M145" s="16">
        <f t="shared" si="27"/>
        <v>94313.740000000151</v>
      </c>
      <c r="N145" s="15">
        <f>IF(ISNUMBER(K145),ROUND(M145*$M$16,$O$4),"")</f>
        <v>349.75</v>
      </c>
      <c r="O145" s="15">
        <f t="shared" si="28"/>
        <v>799.83999999999992</v>
      </c>
      <c r="P145" s="16">
        <f t="shared" si="21"/>
        <v>25</v>
      </c>
      <c r="Q145" s="15">
        <f t="shared" si="22"/>
        <v>1174.5899999999999</v>
      </c>
      <c r="S145" s="17">
        <f t="shared" si="23"/>
        <v>119</v>
      </c>
      <c r="T145" s="19">
        <f>IF(ISNUMBER(S145),MIN(DATE(YEAR($T$26),MONTH($T$26)+S145*12/$U$10,DAY($T$26)),DATE(YEAR($T$26),MONTH($T$26)+1+S145*12/$U$10,1)-1),"")</f>
        <v>44727</v>
      </c>
      <c r="U145" s="16">
        <f t="shared" si="29"/>
        <v>2327.9699999999652</v>
      </c>
      <c r="V145" s="15">
        <f>IF(ISNUMBER(S145),ROUND(U145*$U$16,$W$4),"")</f>
        <v>5.14</v>
      </c>
      <c r="W145" s="15">
        <f t="shared" si="24"/>
        <v>1162.79</v>
      </c>
      <c r="X145" s="16">
        <f t="shared" si="25"/>
        <v>25</v>
      </c>
      <c r="Y145" s="15">
        <f t="shared" si="26"/>
        <v>1192.93</v>
      </c>
    </row>
    <row r="146" spans="3:25" x14ac:dyDescent="0.2">
      <c r="C146" s="17">
        <f t="shared" si="15"/>
        <v>120</v>
      </c>
      <c r="D146" s="19">
        <f>IF(ISNUMBER(C146),MIN(DATE(YEAR($D$26),MONTH($D$26)+C146*12/$E$10,DAY($D$26)),DATE(YEAR($D$26),MONTH($D$26)+1+C146*12/$E$10,1)-1),"")</f>
        <v>45497</v>
      </c>
      <c r="E146" s="16">
        <f t="shared" si="16"/>
        <v>55421.520000000004</v>
      </c>
      <c r="F146" s="15">
        <f>IF(ISNUMBER(C146),ROUND(E146*$E$16,$G$4),"")</f>
        <v>131.63</v>
      </c>
      <c r="G146" s="15">
        <f t="shared" si="17"/>
        <v>1067.8600000000001</v>
      </c>
      <c r="H146" s="16">
        <f t="shared" si="18"/>
        <v>25</v>
      </c>
      <c r="I146" s="15">
        <f t="shared" si="19"/>
        <v>1224.4900000000002</v>
      </c>
      <c r="K146" s="17">
        <f t="shared" si="20"/>
        <v>120</v>
      </c>
      <c r="L146" s="19">
        <f>IF(ISNUMBER(K146),MIN(DATE(YEAR($L$26),MONTH($L$26)+K146*12/$M$10,DAY($L$26)),DATE(YEAR($L$26),MONTH($L$26)+1+K146*12/$M$10,1)-1),"")</f>
        <v>45721</v>
      </c>
      <c r="M146" s="16">
        <f t="shared" si="27"/>
        <v>93513.900000000154</v>
      </c>
      <c r="N146" s="15">
        <f>IF(ISNUMBER(K146),ROUND(M146*$M$16,$O$4),"")</f>
        <v>346.78</v>
      </c>
      <c r="O146" s="15">
        <f t="shared" si="28"/>
        <v>802.81</v>
      </c>
      <c r="P146" s="16">
        <f t="shared" si="21"/>
        <v>25</v>
      </c>
      <c r="Q146" s="15">
        <f t="shared" si="22"/>
        <v>1174.5899999999999</v>
      </c>
      <c r="S146" s="17">
        <f t="shared" si="23"/>
        <v>120</v>
      </c>
      <c r="T146" s="19">
        <f>IF(ISNUMBER(S146),MIN(DATE(YEAR($T$26),MONTH($T$26)+S146*12/$U$10,DAY($T$26)),DATE(YEAR($T$26),MONTH($T$26)+1+S146*12/$U$10,1)-1),"")</f>
        <v>44757</v>
      </c>
      <c r="U146" s="16">
        <f t="shared" si="29"/>
        <v>1165.1799999999653</v>
      </c>
      <c r="V146" s="15">
        <f>IF(ISNUMBER(S146),ROUND(U146*$U$16,$W$4),"")</f>
        <v>2.57</v>
      </c>
      <c r="W146" s="15">
        <f t="shared" si="24"/>
        <v>1165.1799999999653</v>
      </c>
      <c r="X146" s="16">
        <f t="shared" si="25"/>
        <v>25</v>
      </c>
      <c r="Y146" s="15">
        <f t="shared" si="26"/>
        <v>1192.7499999999652</v>
      </c>
    </row>
    <row r="147" spans="3:25" x14ac:dyDescent="0.2">
      <c r="C147" s="17">
        <f t="shared" si="15"/>
        <v>121</v>
      </c>
      <c r="D147" s="19">
        <f>IF(ISNUMBER(C147),MIN(DATE(YEAR($D$26),MONTH($D$26)+C147*12/$E$10,DAY($D$26)),DATE(YEAR($D$26),MONTH($D$26)+1+C147*12/$E$10,1)-1),"")</f>
        <v>45528</v>
      </c>
      <c r="E147" s="16">
        <f t="shared" si="16"/>
        <v>54353.66</v>
      </c>
      <c r="F147" s="15">
        <f>IF(ISNUMBER(C147),ROUND(E147*$E$16,$G$4),"")</f>
        <v>129.09</v>
      </c>
      <c r="G147" s="15">
        <f t="shared" si="17"/>
        <v>1070.4000000000001</v>
      </c>
      <c r="H147" s="16">
        <f t="shared" si="18"/>
        <v>25</v>
      </c>
      <c r="I147" s="15">
        <f t="shared" si="19"/>
        <v>1224.49</v>
      </c>
      <c r="K147" s="17">
        <f t="shared" si="20"/>
        <v>121</v>
      </c>
      <c r="L147" s="19">
        <f>IF(ISNUMBER(K147),MIN(DATE(YEAR($L$26),MONTH($L$26)+K147*12/$M$10,DAY($L$26)),DATE(YEAR($L$26),MONTH($L$26)+1+K147*12/$M$10,1)-1),"")</f>
        <v>45752</v>
      </c>
      <c r="M147" s="16">
        <f t="shared" si="27"/>
        <v>92711.090000000157</v>
      </c>
      <c r="N147" s="15">
        <f>IF(ISNUMBER(K147),ROUND(M147*$M$16,$O$4),"")</f>
        <v>343.8</v>
      </c>
      <c r="O147" s="15">
        <f t="shared" si="28"/>
        <v>805.79</v>
      </c>
      <c r="P147" s="16">
        <f t="shared" si="21"/>
        <v>25</v>
      </c>
      <c r="Q147" s="15">
        <f t="shared" si="22"/>
        <v>1174.5899999999999</v>
      </c>
      <c r="S147" s="17" t="str">
        <f t="shared" si="23"/>
        <v>-</v>
      </c>
      <c r="T147" s="19" t="str">
        <f>IF(ISNUMBER(S147),MIN(DATE(YEAR($T$26),MONTH($T$26)+S147*12/$U$10,DAY($T$26)),DATE(YEAR($T$26),MONTH($T$26)+1+S147*12/$U$10,1)-1),"")</f>
        <v/>
      </c>
      <c r="U147" s="16" t="str">
        <f t="shared" si="29"/>
        <v/>
      </c>
      <c r="V147" s="15" t="str">
        <f>IF(ISNUMBER(S147),ROUND(U147*$U$16,$W$4),"")</f>
        <v/>
      </c>
      <c r="W147" s="15" t="str">
        <f t="shared" si="24"/>
        <v/>
      </c>
      <c r="X147" s="16" t="str">
        <f t="shared" si="25"/>
        <v/>
      </c>
      <c r="Y147" s="15" t="str">
        <f t="shared" si="26"/>
        <v/>
      </c>
    </row>
    <row r="148" spans="3:25" x14ac:dyDescent="0.2">
      <c r="C148" s="17">
        <f t="shared" si="15"/>
        <v>122</v>
      </c>
      <c r="D148" s="19">
        <f>IF(ISNUMBER(C148),MIN(DATE(YEAR($D$26),MONTH($D$26)+C148*12/$E$10,DAY($D$26)),DATE(YEAR($D$26),MONTH($D$26)+1+C148*12/$E$10,1)-1),"")</f>
        <v>45559</v>
      </c>
      <c r="E148" s="16">
        <f t="shared" si="16"/>
        <v>53283.26</v>
      </c>
      <c r="F148" s="15">
        <f>IF(ISNUMBER(C148),ROUND(E148*$E$16,$G$4),"")</f>
        <v>126.55</v>
      </c>
      <c r="G148" s="15">
        <f t="shared" si="17"/>
        <v>1072.94</v>
      </c>
      <c r="H148" s="16">
        <f t="shared" si="18"/>
        <v>25</v>
      </c>
      <c r="I148" s="15">
        <f t="shared" si="19"/>
        <v>1224.49</v>
      </c>
      <c r="K148" s="17">
        <f t="shared" si="20"/>
        <v>122</v>
      </c>
      <c r="L148" s="19">
        <f>IF(ISNUMBER(K148),MIN(DATE(YEAR($L$26),MONTH($L$26)+K148*12/$M$10,DAY($L$26)),DATE(YEAR($L$26),MONTH($L$26)+1+K148*12/$M$10,1)-1),"")</f>
        <v>45782</v>
      </c>
      <c r="M148" s="16">
        <f t="shared" si="27"/>
        <v>91905.300000000163</v>
      </c>
      <c r="N148" s="15">
        <f>IF(ISNUMBER(K148),ROUND(M148*$M$16,$O$4),"")</f>
        <v>340.82</v>
      </c>
      <c r="O148" s="15">
        <f t="shared" si="28"/>
        <v>808.77</v>
      </c>
      <c r="P148" s="16">
        <f t="shared" si="21"/>
        <v>25</v>
      </c>
      <c r="Q148" s="15">
        <f t="shared" si="22"/>
        <v>1174.5899999999999</v>
      </c>
      <c r="S148" s="17" t="str">
        <f t="shared" si="23"/>
        <v>-</v>
      </c>
      <c r="T148" s="19" t="str">
        <f>IF(ISNUMBER(S148),MIN(DATE(YEAR($T$26),MONTH($T$26)+S148*12/$U$10,DAY($T$26)),DATE(YEAR($T$26),MONTH($T$26)+1+S148*12/$U$10,1)-1),"")</f>
        <v/>
      </c>
      <c r="U148" s="16" t="str">
        <f t="shared" si="29"/>
        <v/>
      </c>
      <c r="V148" s="15" t="str">
        <f>IF(ISNUMBER(S148),ROUND(U148*$U$16,$W$4),"")</f>
        <v/>
      </c>
      <c r="W148" s="15" t="str">
        <f t="shared" si="24"/>
        <v/>
      </c>
      <c r="X148" s="16" t="str">
        <f t="shared" si="25"/>
        <v/>
      </c>
      <c r="Y148" s="15" t="str">
        <f t="shared" si="26"/>
        <v/>
      </c>
    </row>
    <row r="149" spans="3:25" x14ac:dyDescent="0.2">
      <c r="C149" s="17">
        <f t="shared" si="15"/>
        <v>123</v>
      </c>
      <c r="D149" s="19">
        <f>IF(ISNUMBER(C149),MIN(DATE(YEAR($D$26),MONTH($D$26)+C149*12/$E$10,DAY($D$26)),DATE(YEAR($D$26),MONTH($D$26)+1+C149*12/$E$10,1)-1),"")</f>
        <v>45589</v>
      </c>
      <c r="E149" s="16">
        <f t="shared" si="16"/>
        <v>52210.32</v>
      </c>
      <c r="F149" s="15">
        <f>IF(ISNUMBER(C149),ROUND(E149*$E$16,$G$4),"")</f>
        <v>124</v>
      </c>
      <c r="G149" s="15">
        <f t="shared" si="17"/>
        <v>1075.49</v>
      </c>
      <c r="H149" s="16">
        <f t="shared" si="18"/>
        <v>25</v>
      </c>
      <c r="I149" s="15">
        <f t="shared" si="19"/>
        <v>1224.49</v>
      </c>
      <c r="K149" s="17">
        <f t="shared" si="20"/>
        <v>123</v>
      </c>
      <c r="L149" s="19">
        <f>IF(ISNUMBER(K149),MIN(DATE(YEAR($L$26),MONTH($L$26)+K149*12/$M$10,DAY($L$26)),DATE(YEAR($L$26),MONTH($L$26)+1+K149*12/$M$10,1)-1),"")</f>
        <v>45813</v>
      </c>
      <c r="M149" s="16">
        <f t="shared" si="27"/>
        <v>91096.530000000159</v>
      </c>
      <c r="N149" s="15">
        <f>IF(ISNUMBER(K149),ROUND(M149*$M$16,$O$4),"")</f>
        <v>337.82</v>
      </c>
      <c r="O149" s="15">
        <f t="shared" si="28"/>
        <v>811.77</v>
      </c>
      <c r="P149" s="16">
        <f t="shared" si="21"/>
        <v>25</v>
      </c>
      <c r="Q149" s="15">
        <f t="shared" si="22"/>
        <v>1174.5899999999999</v>
      </c>
      <c r="S149" s="17" t="str">
        <f t="shared" si="23"/>
        <v>-</v>
      </c>
      <c r="T149" s="19" t="str">
        <f>IF(ISNUMBER(S149),MIN(DATE(YEAR($T$26),MONTH($T$26)+S149*12/$U$10,DAY($T$26)),DATE(YEAR($T$26),MONTH($T$26)+1+S149*12/$U$10,1)-1),"")</f>
        <v/>
      </c>
      <c r="U149" s="16" t="str">
        <f t="shared" si="29"/>
        <v/>
      </c>
      <c r="V149" s="15" t="str">
        <f>IF(ISNUMBER(S149),ROUND(U149*$U$16,$W$4),"")</f>
        <v/>
      </c>
      <c r="W149" s="15" t="str">
        <f t="shared" si="24"/>
        <v/>
      </c>
      <c r="X149" s="16" t="str">
        <f t="shared" si="25"/>
        <v/>
      </c>
      <c r="Y149" s="15" t="str">
        <f t="shared" si="26"/>
        <v/>
      </c>
    </row>
    <row r="150" spans="3:25" x14ac:dyDescent="0.2">
      <c r="C150" s="17">
        <f t="shared" si="15"/>
        <v>124</v>
      </c>
      <c r="D150" s="19">
        <f>IF(ISNUMBER(C150),MIN(DATE(YEAR($D$26),MONTH($D$26)+C150*12/$E$10,DAY($D$26)),DATE(YEAR($D$26),MONTH($D$26)+1+C150*12/$E$10,1)-1),"")</f>
        <v>45620</v>
      </c>
      <c r="E150" s="16">
        <f t="shared" si="16"/>
        <v>51134.83</v>
      </c>
      <c r="F150" s="15">
        <f>IF(ISNUMBER(C150),ROUND(E150*$E$16,$G$4),"")</f>
        <v>121.45</v>
      </c>
      <c r="G150" s="15">
        <f t="shared" si="17"/>
        <v>1078.04</v>
      </c>
      <c r="H150" s="16">
        <f t="shared" si="18"/>
        <v>25</v>
      </c>
      <c r="I150" s="15">
        <f t="shared" si="19"/>
        <v>1224.49</v>
      </c>
      <c r="K150" s="17">
        <f t="shared" si="20"/>
        <v>124</v>
      </c>
      <c r="L150" s="19">
        <f>IF(ISNUMBER(K150),MIN(DATE(YEAR($L$26),MONTH($L$26)+K150*12/$M$10,DAY($L$26)),DATE(YEAR($L$26),MONTH($L$26)+1+K150*12/$M$10,1)-1),"")</f>
        <v>45843</v>
      </c>
      <c r="M150" s="16">
        <f t="shared" si="27"/>
        <v>90284.760000000155</v>
      </c>
      <c r="N150" s="15">
        <f>IF(ISNUMBER(K150),ROUND(M150*$M$16,$O$4),"")</f>
        <v>334.81</v>
      </c>
      <c r="O150" s="15">
        <f t="shared" si="28"/>
        <v>814.78</v>
      </c>
      <c r="P150" s="16">
        <f t="shared" si="21"/>
        <v>25</v>
      </c>
      <c r="Q150" s="15">
        <f t="shared" si="22"/>
        <v>1174.5899999999999</v>
      </c>
      <c r="S150" s="17" t="str">
        <f t="shared" si="23"/>
        <v>-</v>
      </c>
      <c r="T150" s="19" t="str">
        <f>IF(ISNUMBER(S150),MIN(DATE(YEAR($T$26),MONTH($T$26)+S150*12/$U$10,DAY($T$26)),DATE(YEAR($T$26),MONTH($T$26)+1+S150*12/$U$10,1)-1),"")</f>
        <v/>
      </c>
      <c r="U150" s="16" t="str">
        <f t="shared" si="29"/>
        <v/>
      </c>
      <c r="V150" s="15" t="str">
        <f>IF(ISNUMBER(S150),ROUND(U150*$U$16,$W$4),"")</f>
        <v/>
      </c>
      <c r="W150" s="15" t="str">
        <f t="shared" si="24"/>
        <v/>
      </c>
      <c r="X150" s="16" t="str">
        <f t="shared" si="25"/>
        <v/>
      </c>
      <c r="Y150" s="15" t="str">
        <f t="shared" si="26"/>
        <v/>
      </c>
    </row>
    <row r="151" spans="3:25" x14ac:dyDescent="0.2">
      <c r="C151" s="17">
        <f t="shared" si="15"/>
        <v>125</v>
      </c>
      <c r="D151" s="19">
        <f>IF(ISNUMBER(C151),MIN(DATE(YEAR($D$26),MONTH($D$26)+C151*12/$E$10,DAY($D$26)),DATE(YEAR($D$26),MONTH($D$26)+1+C151*12/$E$10,1)-1),"")</f>
        <v>45650</v>
      </c>
      <c r="E151" s="16">
        <f t="shared" si="16"/>
        <v>50056.79</v>
      </c>
      <c r="F151" s="15">
        <f>IF(ISNUMBER(C151),ROUND(E151*$E$16,$G$4),"")</f>
        <v>118.88</v>
      </c>
      <c r="G151" s="15">
        <f t="shared" si="17"/>
        <v>1080.6100000000001</v>
      </c>
      <c r="H151" s="16">
        <f t="shared" si="18"/>
        <v>25</v>
      </c>
      <c r="I151" s="15">
        <f t="shared" si="19"/>
        <v>1224.4900000000002</v>
      </c>
      <c r="K151" s="17">
        <f t="shared" si="20"/>
        <v>125</v>
      </c>
      <c r="L151" s="19">
        <f>IF(ISNUMBER(K151),MIN(DATE(YEAR($L$26),MONTH($L$26)+K151*12/$M$10,DAY($L$26)),DATE(YEAR($L$26),MONTH($L$26)+1+K151*12/$M$10,1)-1),"")</f>
        <v>45874</v>
      </c>
      <c r="M151" s="16">
        <f t="shared" si="27"/>
        <v>89469.980000000156</v>
      </c>
      <c r="N151" s="15">
        <f>IF(ISNUMBER(K151),ROUND(M151*$M$16,$O$4),"")</f>
        <v>331.78</v>
      </c>
      <c r="O151" s="15">
        <f t="shared" si="28"/>
        <v>817.81</v>
      </c>
      <c r="P151" s="16">
        <f t="shared" si="21"/>
        <v>25</v>
      </c>
      <c r="Q151" s="15">
        <f t="shared" si="22"/>
        <v>1174.5899999999999</v>
      </c>
      <c r="S151" s="17" t="str">
        <f t="shared" si="23"/>
        <v>-</v>
      </c>
      <c r="T151" s="19" t="str">
        <f>IF(ISNUMBER(S151),MIN(DATE(YEAR($T$26),MONTH($T$26)+S151*12/$U$10,DAY($T$26)),DATE(YEAR($T$26),MONTH($T$26)+1+S151*12/$U$10,1)-1),"")</f>
        <v/>
      </c>
      <c r="U151" s="16" t="str">
        <f t="shared" si="29"/>
        <v/>
      </c>
      <c r="V151" s="15" t="str">
        <f>IF(ISNUMBER(S151),ROUND(U151*$U$16,$W$4),"")</f>
        <v/>
      </c>
      <c r="W151" s="15" t="str">
        <f t="shared" si="24"/>
        <v/>
      </c>
      <c r="X151" s="16" t="str">
        <f t="shared" si="25"/>
        <v/>
      </c>
      <c r="Y151" s="15" t="str">
        <f t="shared" si="26"/>
        <v/>
      </c>
    </row>
    <row r="152" spans="3:25" x14ac:dyDescent="0.2">
      <c r="C152" s="17">
        <f t="shared" si="15"/>
        <v>126</v>
      </c>
      <c r="D152" s="19">
        <f>IF(ISNUMBER(C152),MIN(DATE(YEAR($D$26),MONTH($D$26)+C152*12/$E$10,DAY($D$26)),DATE(YEAR($D$26),MONTH($D$26)+1+C152*12/$E$10,1)-1),"")</f>
        <v>45681</v>
      </c>
      <c r="E152" s="16">
        <f t="shared" si="16"/>
        <v>48976.18</v>
      </c>
      <c r="F152" s="15">
        <f>IF(ISNUMBER(C152),ROUND(E152*$E$16,$G$4),"")</f>
        <v>116.32</v>
      </c>
      <c r="G152" s="15">
        <f t="shared" si="17"/>
        <v>1083.17</v>
      </c>
      <c r="H152" s="16">
        <f t="shared" si="18"/>
        <v>25</v>
      </c>
      <c r="I152" s="15">
        <f t="shared" si="19"/>
        <v>1224.49</v>
      </c>
      <c r="K152" s="17">
        <f t="shared" si="20"/>
        <v>126</v>
      </c>
      <c r="L152" s="19">
        <f>IF(ISNUMBER(K152),MIN(DATE(YEAR($L$26),MONTH($L$26)+K152*12/$M$10,DAY($L$26)),DATE(YEAR($L$26),MONTH($L$26)+1+K152*12/$M$10,1)-1),"")</f>
        <v>45905</v>
      </c>
      <c r="M152" s="16">
        <f t="shared" si="27"/>
        <v>88652.170000000158</v>
      </c>
      <c r="N152" s="15">
        <f>IF(ISNUMBER(K152),ROUND(M152*$M$16,$O$4),"")</f>
        <v>328.75</v>
      </c>
      <c r="O152" s="15">
        <f t="shared" si="28"/>
        <v>820.83999999999992</v>
      </c>
      <c r="P152" s="16">
        <f t="shared" si="21"/>
        <v>25</v>
      </c>
      <c r="Q152" s="15">
        <f t="shared" si="22"/>
        <v>1174.5899999999999</v>
      </c>
      <c r="S152" s="17" t="str">
        <f t="shared" si="23"/>
        <v>-</v>
      </c>
      <c r="T152" s="19" t="str">
        <f>IF(ISNUMBER(S152),MIN(DATE(YEAR($T$26),MONTH($T$26)+S152*12/$U$10,DAY($T$26)),DATE(YEAR($T$26),MONTH($T$26)+1+S152*12/$U$10,1)-1),"")</f>
        <v/>
      </c>
      <c r="U152" s="16" t="str">
        <f t="shared" si="29"/>
        <v/>
      </c>
      <c r="V152" s="15" t="str">
        <f>IF(ISNUMBER(S152),ROUND(U152*$U$16,$W$4),"")</f>
        <v/>
      </c>
      <c r="W152" s="15" t="str">
        <f t="shared" si="24"/>
        <v/>
      </c>
      <c r="X152" s="16" t="str">
        <f t="shared" si="25"/>
        <v/>
      </c>
      <c r="Y152" s="15" t="str">
        <f t="shared" si="26"/>
        <v/>
      </c>
    </row>
    <row r="153" spans="3:25" x14ac:dyDescent="0.2">
      <c r="C153" s="17">
        <f t="shared" si="15"/>
        <v>127</v>
      </c>
      <c r="D153" s="19">
        <f>IF(ISNUMBER(C153),MIN(DATE(YEAR($D$26),MONTH($D$26)+C153*12/$E$10,DAY($D$26)),DATE(YEAR($D$26),MONTH($D$26)+1+C153*12/$E$10,1)-1),"")</f>
        <v>45712</v>
      </c>
      <c r="E153" s="16">
        <f t="shared" si="16"/>
        <v>47893.01</v>
      </c>
      <c r="F153" s="15">
        <f>IF(ISNUMBER(C153),ROUND(E153*$E$16,$G$4),"")</f>
        <v>113.75</v>
      </c>
      <c r="G153" s="15">
        <f t="shared" si="17"/>
        <v>1085.74</v>
      </c>
      <c r="H153" s="16">
        <f t="shared" si="18"/>
        <v>25</v>
      </c>
      <c r="I153" s="15">
        <f t="shared" si="19"/>
        <v>1224.49</v>
      </c>
      <c r="K153" s="17">
        <f t="shared" si="20"/>
        <v>127</v>
      </c>
      <c r="L153" s="19">
        <f>IF(ISNUMBER(K153),MIN(DATE(YEAR($L$26),MONTH($L$26)+K153*12/$M$10,DAY($L$26)),DATE(YEAR($L$26),MONTH($L$26)+1+K153*12/$M$10,1)-1),"")</f>
        <v>45935</v>
      </c>
      <c r="M153" s="16">
        <f t="shared" si="27"/>
        <v>87831.330000000162</v>
      </c>
      <c r="N153" s="15">
        <f>IF(ISNUMBER(K153),ROUND(M153*$M$16,$O$4),"")</f>
        <v>325.70999999999998</v>
      </c>
      <c r="O153" s="15">
        <f t="shared" si="28"/>
        <v>823.87999999999988</v>
      </c>
      <c r="P153" s="16">
        <f t="shared" si="21"/>
        <v>25</v>
      </c>
      <c r="Q153" s="15">
        <f t="shared" si="22"/>
        <v>1174.5899999999999</v>
      </c>
      <c r="S153" s="17" t="str">
        <f t="shared" si="23"/>
        <v>-</v>
      </c>
      <c r="T153" s="19" t="str">
        <f>IF(ISNUMBER(S153),MIN(DATE(YEAR($T$26),MONTH($T$26)+S153*12/$U$10,DAY($T$26)),DATE(YEAR($T$26),MONTH($T$26)+1+S153*12/$U$10,1)-1),"")</f>
        <v/>
      </c>
      <c r="U153" s="16" t="str">
        <f t="shared" si="29"/>
        <v/>
      </c>
      <c r="V153" s="15" t="str">
        <f>IF(ISNUMBER(S153),ROUND(U153*$U$16,$W$4),"")</f>
        <v/>
      </c>
      <c r="W153" s="15" t="str">
        <f t="shared" si="24"/>
        <v/>
      </c>
      <c r="X153" s="16" t="str">
        <f t="shared" si="25"/>
        <v/>
      </c>
      <c r="Y153" s="15" t="str">
        <f t="shared" si="26"/>
        <v/>
      </c>
    </row>
    <row r="154" spans="3:25" x14ac:dyDescent="0.2">
      <c r="C154" s="17">
        <f t="shared" si="15"/>
        <v>128</v>
      </c>
      <c r="D154" s="19">
        <f>IF(ISNUMBER(C154),MIN(DATE(YEAR($D$26),MONTH($D$26)+C154*12/$E$10,DAY($D$26)),DATE(YEAR($D$26),MONTH($D$26)+1+C154*12/$E$10,1)-1),"")</f>
        <v>45740</v>
      </c>
      <c r="E154" s="16">
        <f t="shared" si="16"/>
        <v>46807.270000000004</v>
      </c>
      <c r="F154" s="15">
        <f>IF(ISNUMBER(C154),ROUND(E154*$E$16,$G$4),"")</f>
        <v>111.17</v>
      </c>
      <c r="G154" s="15">
        <f t="shared" si="17"/>
        <v>1088.32</v>
      </c>
      <c r="H154" s="16">
        <f t="shared" si="18"/>
        <v>25</v>
      </c>
      <c r="I154" s="15">
        <f t="shared" si="19"/>
        <v>1224.49</v>
      </c>
      <c r="K154" s="17">
        <f t="shared" si="20"/>
        <v>128</v>
      </c>
      <c r="L154" s="19">
        <f>IF(ISNUMBER(K154),MIN(DATE(YEAR($L$26),MONTH($L$26)+K154*12/$M$10,DAY($L$26)),DATE(YEAR($L$26),MONTH($L$26)+1+K154*12/$M$10,1)-1),"")</f>
        <v>45966</v>
      </c>
      <c r="M154" s="16">
        <f t="shared" si="27"/>
        <v>87007.450000000157</v>
      </c>
      <c r="N154" s="15">
        <f>IF(ISNUMBER(K154),ROUND(M154*$M$16,$O$4),"")</f>
        <v>322.64999999999998</v>
      </c>
      <c r="O154" s="15">
        <f t="shared" si="28"/>
        <v>826.93999999999994</v>
      </c>
      <c r="P154" s="16">
        <f t="shared" si="21"/>
        <v>25</v>
      </c>
      <c r="Q154" s="15">
        <f t="shared" si="22"/>
        <v>1174.5899999999999</v>
      </c>
      <c r="S154" s="17" t="str">
        <f t="shared" si="23"/>
        <v>-</v>
      </c>
      <c r="T154" s="19" t="str">
        <f>IF(ISNUMBER(S154),MIN(DATE(YEAR($T$26),MONTH($T$26)+S154*12/$U$10,DAY($T$26)),DATE(YEAR($T$26),MONTH($T$26)+1+S154*12/$U$10,1)-1),"")</f>
        <v/>
      </c>
      <c r="U154" s="16" t="str">
        <f t="shared" si="29"/>
        <v/>
      </c>
      <c r="V154" s="15" t="str">
        <f>IF(ISNUMBER(S154),ROUND(U154*$U$16,$W$4),"")</f>
        <v/>
      </c>
      <c r="W154" s="15" t="str">
        <f t="shared" si="24"/>
        <v/>
      </c>
      <c r="X154" s="16" t="str">
        <f t="shared" si="25"/>
        <v/>
      </c>
      <c r="Y154" s="15" t="str">
        <f t="shared" si="26"/>
        <v/>
      </c>
    </row>
    <row r="155" spans="3:25" x14ac:dyDescent="0.2">
      <c r="C155" s="17">
        <f t="shared" ref="C155:C218" si="30">IF(C154&lt;$E$12,C154+1,"-")</f>
        <v>129</v>
      </c>
      <c r="D155" s="19">
        <f>IF(ISNUMBER(C155),MIN(DATE(YEAR($D$26),MONTH($D$26)+C155*12/$E$10,DAY($D$26)),DATE(YEAR($D$26),MONTH($D$26)+1+C155*12/$E$10,1)-1),"")</f>
        <v>45771</v>
      </c>
      <c r="E155" s="16">
        <f t="shared" ref="E155:E218" si="31">IF(ISNUMBER(C155),E154-G154,"")</f>
        <v>45718.950000000004</v>
      </c>
      <c r="F155" s="15">
        <f>IF(ISNUMBER(C155),ROUND(E155*$E$16,$G$4),"")</f>
        <v>108.58</v>
      </c>
      <c r="G155" s="15">
        <f t="shared" ref="G155:G218" si="32">IF(ISNUMBER(C155),IF(C155=$E$12,E155,IF(C155&gt;$E$13,$E$18-F155,0)),"")</f>
        <v>1090.9100000000001</v>
      </c>
      <c r="H155" s="16">
        <f t="shared" ref="H155:H218" si="33">IF(ISNUMBER(C155),$E$19,"")</f>
        <v>25</v>
      </c>
      <c r="I155" s="15">
        <f t="shared" ref="I155:I218" si="34">IF(ISNUMBER(C155),F155+G155+H155,"")</f>
        <v>1224.49</v>
      </c>
      <c r="K155" s="17">
        <f t="shared" si="20"/>
        <v>129</v>
      </c>
      <c r="L155" s="19">
        <f>IF(ISNUMBER(K155),MIN(DATE(YEAR($L$26),MONTH($L$26)+K155*12/$M$10,DAY($L$26)),DATE(YEAR($L$26),MONTH($L$26)+1+K155*12/$M$10,1)-1),"")</f>
        <v>45996</v>
      </c>
      <c r="M155" s="16">
        <f t="shared" si="27"/>
        <v>86180.510000000155</v>
      </c>
      <c r="N155" s="15">
        <f>IF(ISNUMBER(K155),ROUND(M155*$M$16,$O$4),"")</f>
        <v>319.58999999999997</v>
      </c>
      <c r="O155" s="15">
        <f t="shared" si="28"/>
        <v>830</v>
      </c>
      <c r="P155" s="16">
        <f t="shared" si="21"/>
        <v>25</v>
      </c>
      <c r="Q155" s="15">
        <f t="shared" si="22"/>
        <v>1174.5899999999999</v>
      </c>
      <c r="S155" s="17" t="str">
        <f t="shared" si="23"/>
        <v>-</v>
      </c>
      <c r="T155" s="19" t="str">
        <f>IF(ISNUMBER(S155),MIN(DATE(YEAR($T$26),MONTH($T$26)+S155*12/$U$10,DAY($T$26)),DATE(YEAR($T$26),MONTH($T$26)+1+S155*12/$U$10,1)-1),"")</f>
        <v/>
      </c>
      <c r="U155" s="16" t="str">
        <f t="shared" si="29"/>
        <v/>
      </c>
      <c r="V155" s="15" t="str">
        <f>IF(ISNUMBER(S155),ROUND(U155*$U$16,$W$4),"")</f>
        <v/>
      </c>
      <c r="W155" s="15" t="str">
        <f t="shared" si="24"/>
        <v/>
      </c>
      <c r="X155" s="16" t="str">
        <f t="shared" si="25"/>
        <v/>
      </c>
      <c r="Y155" s="15" t="str">
        <f t="shared" si="26"/>
        <v/>
      </c>
    </row>
    <row r="156" spans="3:25" x14ac:dyDescent="0.2">
      <c r="C156" s="17">
        <f t="shared" si="30"/>
        <v>130</v>
      </c>
      <c r="D156" s="19">
        <f>IF(ISNUMBER(C156),MIN(DATE(YEAR($D$26),MONTH($D$26)+C156*12/$E$10,DAY($D$26)),DATE(YEAR($D$26),MONTH($D$26)+1+C156*12/$E$10,1)-1),"")</f>
        <v>45801</v>
      </c>
      <c r="E156" s="16">
        <f t="shared" si="31"/>
        <v>44628.04</v>
      </c>
      <c r="F156" s="15">
        <f>IF(ISNUMBER(C156),ROUND(E156*$E$16,$G$4),"")</f>
        <v>105.99</v>
      </c>
      <c r="G156" s="15">
        <f t="shared" si="32"/>
        <v>1093.5</v>
      </c>
      <c r="H156" s="16">
        <f t="shared" si="33"/>
        <v>25</v>
      </c>
      <c r="I156" s="15">
        <f t="shared" si="34"/>
        <v>1224.49</v>
      </c>
      <c r="K156" s="17">
        <f t="shared" ref="K156:K219" si="35">IF(K155&lt;$M$12,K155+1,"-")</f>
        <v>130</v>
      </c>
      <c r="L156" s="19">
        <f>IF(ISNUMBER(K156),MIN(DATE(YEAR($L$26),MONTH($L$26)+K156*12/$M$10,DAY($L$26)),DATE(YEAR($L$26),MONTH($L$26)+1+K156*12/$M$10,1)-1),"")</f>
        <v>46027</v>
      </c>
      <c r="M156" s="16">
        <f t="shared" si="27"/>
        <v>85350.510000000155</v>
      </c>
      <c r="N156" s="15">
        <f>IF(ISNUMBER(K156),ROUND(M156*$M$16,$O$4),"")</f>
        <v>316.51</v>
      </c>
      <c r="O156" s="15">
        <f t="shared" si="28"/>
        <v>833.07999999999993</v>
      </c>
      <c r="P156" s="16">
        <f t="shared" ref="P156:P219" si="36">IF(ISNUMBER(K156),$E$19,"")</f>
        <v>25</v>
      </c>
      <c r="Q156" s="15">
        <f t="shared" ref="Q156:Q219" si="37">IF(ISNUMBER(K156),N156+O156+P156,"")</f>
        <v>1174.5899999999999</v>
      </c>
      <c r="S156" s="17" t="str">
        <f t="shared" ref="S156:S219" si="38">IF(S155&lt;$U$12,S155+1,"-")</f>
        <v>-</v>
      </c>
      <c r="T156" s="19" t="str">
        <f>IF(ISNUMBER(S156),MIN(DATE(YEAR($T$26),MONTH($T$26)+S156*12/$U$10,DAY($T$26)),DATE(YEAR($T$26),MONTH($T$26)+1+S156*12/$U$10,1)-1),"")</f>
        <v/>
      </c>
      <c r="U156" s="16" t="str">
        <f t="shared" si="29"/>
        <v/>
      </c>
      <c r="V156" s="15" t="str">
        <f>IF(ISNUMBER(S156),ROUND(U156*$U$16,$W$4),"")</f>
        <v/>
      </c>
      <c r="W156" s="15" t="str">
        <f t="shared" ref="W156:W219" si="39">IF(ISNUMBER(S156),IF(S156=$U$12,U156,IF(S156&gt;$U$13,$U$18-V156,0)),"")</f>
        <v/>
      </c>
      <c r="X156" s="16" t="str">
        <f t="shared" ref="X156:X219" si="40">IF(ISNUMBER(S156),$E$19,"")</f>
        <v/>
      </c>
      <c r="Y156" s="15" t="str">
        <f t="shared" ref="Y156:Y219" si="41">IF(ISNUMBER(S156),V156+W156+X156,"")</f>
        <v/>
      </c>
    </row>
    <row r="157" spans="3:25" x14ac:dyDescent="0.2">
      <c r="C157" s="17">
        <f t="shared" si="30"/>
        <v>131</v>
      </c>
      <c r="D157" s="19">
        <f>IF(ISNUMBER(C157),MIN(DATE(YEAR($D$26),MONTH($D$26)+C157*12/$E$10,DAY($D$26)),DATE(YEAR($D$26),MONTH($D$26)+1+C157*12/$E$10,1)-1),"")</f>
        <v>45832</v>
      </c>
      <c r="E157" s="16">
        <f t="shared" si="31"/>
        <v>43534.54</v>
      </c>
      <c r="F157" s="15">
        <f>IF(ISNUMBER(C157),ROUND(E157*$E$16,$G$4),"")</f>
        <v>103.39</v>
      </c>
      <c r="G157" s="15">
        <f t="shared" si="32"/>
        <v>1096.0999999999999</v>
      </c>
      <c r="H157" s="16">
        <f t="shared" si="33"/>
        <v>25</v>
      </c>
      <c r="I157" s="15">
        <f t="shared" si="34"/>
        <v>1224.49</v>
      </c>
      <c r="K157" s="17">
        <f t="shared" si="35"/>
        <v>131</v>
      </c>
      <c r="L157" s="19">
        <f>IF(ISNUMBER(K157),MIN(DATE(YEAR($L$26),MONTH($L$26)+K157*12/$M$10,DAY($L$26)),DATE(YEAR($L$26),MONTH($L$26)+1+K157*12/$M$10,1)-1),"")</f>
        <v>46058</v>
      </c>
      <c r="M157" s="16">
        <f t="shared" si="27"/>
        <v>84517.430000000153</v>
      </c>
      <c r="N157" s="15">
        <f>IF(ISNUMBER(K157),ROUND(M157*$M$16,$O$4),"")</f>
        <v>313.42</v>
      </c>
      <c r="O157" s="15">
        <f t="shared" si="28"/>
        <v>836.16999999999985</v>
      </c>
      <c r="P157" s="16">
        <f t="shared" si="36"/>
        <v>25</v>
      </c>
      <c r="Q157" s="15">
        <f t="shared" si="37"/>
        <v>1174.5899999999999</v>
      </c>
      <c r="S157" s="17" t="str">
        <f t="shared" si="38"/>
        <v>-</v>
      </c>
      <c r="T157" s="19" t="str">
        <f>IF(ISNUMBER(S157),MIN(DATE(YEAR($T$26),MONTH($T$26)+S157*12/$U$10,DAY($T$26)),DATE(YEAR($T$26),MONTH($T$26)+1+S157*12/$U$10,1)-1),"")</f>
        <v/>
      </c>
      <c r="U157" s="16" t="str">
        <f t="shared" si="29"/>
        <v/>
      </c>
      <c r="V157" s="15" t="str">
        <f>IF(ISNUMBER(S157),ROUND(U157*$U$16,$W$4),"")</f>
        <v/>
      </c>
      <c r="W157" s="15" t="str">
        <f t="shared" si="39"/>
        <v/>
      </c>
      <c r="X157" s="16" t="str">
        <f t="shared" si="40"/>
        <v/>
      </c>
      <c r="Y157" s="15" t="str">
        <f t="shared" si="41"/>
        <v/>
      </c>
    </row>
    <row r="158" spans="3:25" x14ac:dyDescent="0.2">
      <c r="C158" s="17">
        <f t="shared" si="30"/>
        <v>132</v>
      </c>
      <c r="D158" s="19">
        <f>IF(ISNUMBER(C158),MIN(DATE(YEAR($D$26),MONTH($D$26)+C158*12/$E$10,DAY($D$26)),DATE(YEAR($D$26),MONTH($D$26)+1+C158*12/$E$10,1)-1),"")</f>
        <v>45862</v>
      </c>
      <c r="E158" s="16">
        <f t="shared" si="31"/>
        <v>42438.44</v>
      </c>
      <c r="F158" s="15">
        <f>IF(ISNUMBER(C158),ROUND(E158*$E$16,$G$4),"")</f>
        <v>100.79</v>
      </c>
      <c r="G158" s="15">
        <f t="shared" si="32"/>
        <v>1098.7</v>
      </c>
      <c r="H158" s="16">
        <f t="shared" si="33"/>
        <v>25</v>
      </c>
      <c r="I158" s="15">
        <f t="shared" si="34"/>
        <v>1224.49</v>
      </c>
      <c r="K158" s="17">
        <f t="shared" si="35"/>
        <v>132</v>
      </c>
      <c r="L158" s="19">
        <f>IF(ISNUMBER(K158),MIN(DATE(YEAR($L$26),MONTH($L$26)+K158*12/$M$10,DAY($L$26)),DATE(YEAR($L$26),MONTH($L$26)+1+K158*12/$M$10,1)-1),"")</f>
        <v>46086</v>
      </c>
      <c r="M158" s="16">
        <f t="shared" ref="M158:M221" si="42">IF(ISNUMBER(K158),M157-O157,"")</f>
        <v>83681.260000000155</v>
      </c>
      <c r="N158" s="15">
        <f>IF(ISNUMBER(K158),ROUND(M158*$M$16,$O$4),"")</f>
        <v>310.32</v>
      </c>
      <c r="O158" s="15">
        <f t="shared" ref="O158:O221" si="43">IF(ISNUMBER(K158),IF(K158=$M$12,M158,IF(K158&gt;$M$13,$M$18-N158,0)),"")</f>
        <v>839.27</v>
      </c>
      <c r="P158" s="16">
        <f t="shared" si="36"/>
        <v>25</v>
      </c>
      <c r="Q158" s="15">
        <f t="shared" si="37"/>
        <v>1174.5899999999999</v>
      </c>
      <c r="S158" s="17" t="str">
        <f t="shared" si="38"/>
        <v>-</v>
      </c>
      <c r="T158" s="19" t="str">
        <f>IF(ISNUMBER(S158),MIN(DATE(YEAR($T$26),MONTH($T$26)+S158*12/$U$10,DAY($T$26)),DATE(YEAR($T$26),MONTH($T$26)+1+S158*12/$U$10,1)-1),"")</f>
        <v/>
      </c>
      <c r="U158" s="16" t="str">
        <f t="shared" ref="U158:U221" si="44">IF(ISNUMBER(S158),U157-W157,"")</f>
        <v/>
      </c>
      <c r="V158" s="15" t="str">
        <f>IF(ISNUMBER(S158),ROUND(U158*$U$16,$W$4),"")</f>
        <v/>
      </c>
      <c r="W158" s="15" t="str">
        <f t="shared" si="39"/>
        <v/>
      </c>
      <c r="X158" s="16" t="str">
        <f t="shared" si="40"/>
        <v/>
      </c>
      <c r="Y158" s="15" t="str">
        <f t="shared" si="41"/>
        <v/>
      </c>
    </row>
    <row r="159" spans="3:25" x14ac:dyDescent="0.2">
      <c r="C159" s="17">
        <f t="shared" si="30"/>
        <v>133</v>
      </c>
      <c r="D159" s="19">
        <f>IF(ISNUMBER(C159),MIN(DATE(YEAR($D$26),MONTH($D$26)+C159*12/$E$10,DAY($D$26)),DATE(YEAR($D$26),MONTH($D$26)+1+C159*12/$E$10,1)-1),"")</f>
        <v>45893</v>
      </c>
      <c r="E159" s="16">
        <f t="shared" si="31"/>
        <v>41339.740000000005</v>
      </c>
      <c r="F159" s="15">
        <f>IF(ISNUMBER(C159),ROUND(E159*$E$16,$G$4),"")</f>
        <v>98.18</v>
      </c>
      <c r="G159" s="15">
        <f t="shared" si="32"/>
        <v>1101.31</v>
      </c>
      <c r="H159" s="16">
        <f t="shared" si="33"/>
        <v>25</v>
      </c>
      <c r="I159" s="15">
        <f t="shared" si="34"/>
        <v>1224.49</v>
      </c>
      <c r="K159" s="17">
        <f t="shared" si="35"/>
        <v>133</v>
      </c>
      <c r="L159" s="19">
        <f>IF(ISNUMBER(K159),MIN(DATE(YEAR($L$26),MONTH($L$26)+K159*12/$M$10,DAY($L$26)),DATE(YEAR($L$26),MONTH($L$26)+1+K159*12/$M$10,1)-1),"")</f>
        <v>46117</v>
      </c>
      <c r="M159" s="16">
        <f t="shared" si="42"/>
        <v>82841.990000000151</v>
      </c>
      <c r="N159" s="15">
        <f>IF(ISNUMBER(K159),ROUND(M159*$M$16,$O$4),"")</f>
        <v>307.20999999999998</v>
      </c>
      <c r="O159" s="15">
        <f t="shared" si="43"/>
        <v>842.37999999999988</v>
      </c>
      <c r="P159" s="16">
        <f t="shared" si="36"/>
        <v>25</v>
      </c>
      <c r="Q159" s="15">
        <f t="shared" si="37"/>
        <v>1174.5899999999999</v>
      </c>
      <c r="S159" s="17" t="str">
        <f t="shared" si="38"/>
        <v>-</v>
      </c>
      <c r="T159" s="19" t="str">
        <f>IF(ISNUMBER(S159),MIN(DATE(YEAR($T$26),MONTH($T$26)+S159*12/$U$10,DAY($T$26)),DATE(YEAR($T$26),MONTH($T$26)+1+S159*12/$U$10,1)-1),"")</f>
        <v/>
      </c>
      <c r="U159" s="16" t="str">
        <f t="shared" si="44"/>
        <v/>
      </c>
      <c r="V159" s="15" t="str">
        <f>IF(ISNUMBER(S159),ROUND(U159*$U$16,$W$4),"")</f>
        <v/>
      </c>
      <c r="W159" s="15" t="str">
        <f t="shared" si="39"/>
        <v/>
      </c>
      <c r="X159" s="16" t="str">
        <f t="shared" si="40"/>
        <v/>
      </c>
      <c r="Y159" s="15" t="str">
        <f t="shared" si="41"/>
        <v/>
      </c>
    </row>
    <row r="160" spans="3:25" x14ac:dyDescent="0.2">
      <c r="C160" s="17">
        <f t="shared" si="30"/>
        <v>134</v>
      </c>
      <c r="D160" s="19">
        <f>IF(ISNUMBER(C160),MIN(DATE(YEAR($D$26),MONTH($D$26)+C160*12/$E$10,DAY($D$26)),DATE(YEAR($D$26),MONTH($D$26)+1+C160*12/$E$10,1)-1),"")</f>
        <v>45924</v>
      </c>
      <c r="E160" s="16">
        <f t="shared" si="31"/>
        <v>40238.430000000008</v>
      </c>
      <c r="F160" s="15">
        <f>IF(ISNUMBER(C160),ROUND(E160*$E$16,$G$4),"")</f>
        <v>95.57</v>
      </c>
      <c r="G160" s="15">
        <f t="shared" si="32"/>
        <v>1103.92</v>
      </c>
      <c r="H160" s="16">
        <f t="shared" si="33"/>
        <v>25</v>
      </c>
      <c r="I160" s="15">
        <f t="shared" si="34"/>
        <v>1224.49</v>
      </c>
      <c r="K160" s="17">
        <f t="shared" si="35"/>
        <v>134</v>
      </c>
      <c r="L160" s="19">
        <f>IF(ISNUMBER(K160),MIN(DATE(YEAR($L$26),MONTH($L$26)+K160*12/$M$10,DAY($L$26)),DATE(YEAR($L$26),MONTH($L$26)+1+K160*12/$M$10,1)-1),"")</f>
        <v>46147</v>
      </c>
      <c r="M160" s="16">
        <f t="shared" si="42"/>
        <v>81999.610000000146</v>
      </c>
      <c r="N160" s="15">
        <f>IF(ISNUMBER(K160),ROUND(M160*$M$16,$O$4),"")</f>
        <v>304.08</v>
      </c>
      <c r="O160" s="15">
        <f t="shared" si="43"/>
        <v>845.51</v>
      </c>
      <c r="P160" s="16">
        <f t="shared" si="36"/>
        <v>25</v>
      </c>
      <c r="Q160" s="15">
        <f t="shared" si="37"/>
        <v>1174.5899999999999</v>
      </c>
      <c r="S160" s="17" t="str">
        <f t="shared" si="38"/>
        <v>-</v>
      </c>
      <c r="T160" s="19" t="str">
        <f>IF(ISNUMBER(S160),MIN(DATE(YEAR($T$26),MONTH($T$26)+S160*12/$U$10,DAY($T$26)),DATE(YEAR($T$26),MONTH($T$26)+1+S160*12/$U$10,1)-1),"")</f>
        <v/>
      </c>
      <c r="U160" s="16" t="str">
        <f t="shared" si="44"/>
        <v/>
      </c>
      <c r="V160" s="15" t="str">
        <f>IF(ISNUMBER(S160),ROUND(U160*$U$16,$W$4),"")</f>
        <v/>
      </c>
      <c r="W160" s="15" t="str">
        <f t="shared" si="39"/>
        <v/>
      </c>
      <c r="X160" s="16" t="str">
        <f t="shared" si="40"/>
        <v/>
      </c>
      <c r="Y160" s="15" t="str">
        <f t="shared" si="41"/>
        <v/>
      </c>
    </row>
    <row r="161" spans="3:25" x14ac:dyDescent="0.2">
      <c r="C161" s="17">
        <f t="shared" si="30"/>
        <v>135</v>
      </c>
      <c r="D161" s="19">
        <f>IF(ISNUMBER(C161),MIN(DATE(YEAR($D$26),MONTH($D$26)+C161*12/$E$10,DAY($D$26)),DATE(YEAR($D$26),MONTH($D$26)+1+C161*12/$E$10,1)-1),"")</f>
        <v>45954</v>
      </c>
      <c r="E161" s="16">
        <f t="shared" si="31"/>
        <v>39134.510000000009</v>
      </c>
      <c r="F161" s="15">
        <f>IF(ISNUMBER(C161),ROUND(E161*$E$16,$G$4),"")</f>
        <v>92.94</v>
      </c>
      <c r="G161" s="15">
        <f t="shared" si="32"/>
        <v>1106.55</v>
      </c>
      <c r="H161" s="16">
        <f t="shared" si="33"/>
        <v>25</v>
      </c>
      <c r="I161" s="15">
        <f t="shared" si="34"/>
        <v>1224.49</v>
      </c>
      <c r="K161" s="17">
        <f t="shared" si="35"/>
        <v>135</v>
      </c>
      <c r="L161" s="19">
        <f>IF(ISNUMBER(K161),MIN(DATE(YEAR($L$26),MONTH($L$26)+K161*12/$M$10,DAY($L$26)),DATE(YEAR($L$26),MONTH($L$26)+1+K161*12/$M$10,1)-1),"")</f>
        <v>46178</v>
      </c>
      <c r="M161" s="16">
        <f t="shared" si="42"/>
        <v>81154.100000000151</v>
      </c>
      <c r="N161" s="15">
        <f>IF(ISNUMBER(K161),ROUND(M161*$M$16,$O$4),"")</f>
        <v>300.95</v>
      </c>
      <c r="O161" s="15">
        <f t="shared" si="43"/>
        <v>848.63999999999987</v>
      </c>
      <c r="P161" s="16">
        <f t="shared" si="36"/>
        <v>25</v>
      </c>
      <c r="Q161" s="15">
        <f t="shared" si="37"/>
        <v>1174.5899999999999</v>
      </c>
      <c r="S161" s="17" t="str">
        <f t="shared" si="38"/>
        <v>-</v>
      </c>
      <c r="T161" s="19" t="str">
        <f>IF(ISNUMBER(S161),MIN(DATE(YEAR($T$26),MONTH($T$26)+S161*12/$U$10,DAY($T$26)),DATE(YEAR($T$26),MONTH($T$26)+1+S161*12/$U$10,1)-1),"")</f>
        <v/>
      </c>
      <c r="U161" s="16" t="str">
        <f t="shared" si="44"/>
        <v/>
      </c>
      <c r="V161" s="15" t="str">
        <f>IF(ISNUMBER(S161),ROUND(U161*$U$16,$W$4),"")</f>
        <v/>
      </c>
      <c r="W161" s="15" t="str">
        <f t="shared" si="39"/>
        <v/>
      </c>
      <c r="X161" s="16" t="str">
        <f t="shared" si="40"/>
        <v/>
      </c>
      <c r="Y161" s="15" t="str">
        <f t="shared" si="41"/>
        <v/>
      </c>
    </row>
    <row r="162" spans="3:25" x14ac:dyDescent="0.2">
      <c r="C162" s="17">
        <f t="shared" si="30"/>
        <v>136</v>
      </c>
      <c r="D162" s="19">
        <f>IF(ISNUMBER(C162),MIN(DATE(YEAR($D$26),MONTH($D$26)+C162*12/$E$10,DAY($D$26)),DATE(YEAR($D$26),MONTH($D$26)+1+C162*12/$E$10,1)-1),"")</f>
        <v>45985</v>
      </c>
      <c r="E162" s="16">
        <f t="shared" si="31"/>
        <v>38027.960000000006</v>
      </c>
      <c r="F162" s="15">
        <f>IF(ISNUMBER(C162),ROUND(E162*$E$16,$G$4),"")</f>
        <v>90.32</v>
      </c>
      <c r="G162" s="15">
        <f t="shared" si="32"/>
        <v>1109.17</v>
      </c>
      <c r="H162" s="16">
        <f t="shared" si="33"/>
        <v>25</v>
      </c>
      <c r="I162" s="15">
        <f t="shared" si="34"/>
        <v>1224.49</v>
      </c>
      <c r="K162" s="17">
        <f t="shared" si="35"/>
        <v>136</v>
      </c>
      <c r="L162" s="19">
        <f>IF(ISNUMBER(K162),MIN(DATE(YEAR($L$26),MONTH($L$26)+K162*12/$M$10,DAY($L$26)),DATE(YEAR($L$26),MONTH($L$26)+1+K162*12/$M$10,1)-1),"")</f>
        <v>46208</v>
      </c>
      <c r="M162" s="16">
        <f t="shared" si="42"/>
        <v>80305.460000000152</v>
      </c>
      <c r="N162" s="15">
        <f>IF(ISNUMBER(K162),ROUND(M162*$M$16,$O$4),"")</f>
        <v>297.8</v>
      </c>
      <c r="O162" s="15">
        <f t="shared" si="43"/>
        <v>851.79</v>
      </c>
      <c r="P162" s="16">
        <f t="shared" si="36"/>
        <v>25</v>
      </c>
      <c r="Q162" s="15">
        <f t="shared" si="37"/>
        <v>1174.5899999999999</v>
      </c>
      <c r="S162" s="17" t="str">
        <f t="shared" si="38"/>
        <v>-</v>
      </c>
      <c r="T162" s="19" t="str">
        <f>IF(ISNUMBER(S162),MIN(DATE(YEAR($T$26),MONTH($T$26)+S162*12/$U$10,DAY($T$26)),DATE(YEAR($T$26),MONTH($T$26)+1+S162*12/$U$10,1)-1),"")</f>
        <v/>
      </c>
      <c r="U162" s="16" t="str">
        <f t="shared" si="44"/>
        <v/>
      </c>
      <c r="V162" s="15" t="str">
        <f>IF(ISNUMBER(S162),ROUND(U162*$U$16,$W$4),"")</f>
        <v/>
      </c>
      <c r="W162" s="15" t="str">
        <f t="shared" si="39"/>
        <v/>
      </c>
      <c r="X162" s="16" t="str">
        <f t="shared" si="40"/>
        <v/>
      </c>
      <c r="Y162" s="15" t="str">
        <f t="shared" si="41"/>
        <v/>
      </c>
    </row>
    <row r="163" spans="3:25" x14ac:dyDescent="0.2">
      <c r="C163" s="17">
        <f t="shared" si="30"/>
        <v>137</v>
      </c>
      <c r="D163" s="19">
        <f>IF(ISNUMBER(C163),MIN(DATE(YEAR($D$26),MONTH($D$26)+C163*12/$E$10,DAY($D$26)),DATE(YEAR($D$26),MONTH($D$26)+1+C163*12/$E$10,1)-1),"")</f>
        <v>46015</v>
      </c>
      <c r="E163" s="16">
        <f t="shared" si="31"/>
        <v>36918.790000000008</v>
      </c>
      <c r="F163" s="15">
        <f>IF(ISNUMBER(C163),ROUND(E163*$E$16,$G$4),"")</f>
        <v>87.68</v>
      </c>
      <c r="G163" s="15">
        <f t="shared" si="32"/>
        <v>1111.81</v>
      </c>
      <c r="H163" s="16">
        <f t="shared" si="33"/>
        <v>25</v>
      </c>
      <c r="I163" s="15">
        <f t="shared" si="34"/>
        <v>1224.49</v>
      </c>
      <c r="K163" s="17">
        <f t="shared" si="35"/>
        <v>137</v>
      </c>
      <c r="L163" s="19">
        <f>IF(ISNUMBER(K163),MIN(DATE(YEAR($L$26),MONTH($L$26)+K163*12/$M$10,DAY($L$26)),DATE(YEAR($L$26),MONTH($L$26)+1+K163*12/$M$10,1)-1),"")</f>
        <v>46239</v>
      </c>
      <c r="M163" s="16">
        <f t="shared" si="42"/>
        <v>79453.670000000158</v>
      </c>
      <c r="N163" s="15">
        <f>IF(ISNUMBER(K163),ROUND(M163*$M$16,$O$4),"")</f>
        <v>294.64</v>
      </c>
      <c r="O163" s="15">
        <f t="shared" si="43"/>
        <v>854.94999999999993</v>
      </c>
      <c r="P163" s="16">
        <f t="shared" si="36"/>
        <v>25</v>
      </c>
      <c r="Q163" s="15">
        <f t="shared" si="37"/>
        <v>1174.5899999999999</v>
      </c>
      <c r="S163" s="17" t="str">
        <f t="shared" si="38"/>
        <v>-</v>
      </c>
      <c r="T163" s="19" t="str">
        <f>IF(ISNUMBER(S163),MIN(DATE(YEAR($T$26),MONTH($T$26)+S163*12/$U$10,DAY($T$26)),DATE(YEAR($T$26),MONTH($T$26)+1+S163*12/$U$10,1)-1),"")</f>
        <v/>
      </c>
      <c r="U163" s="16" t="str">
        <f t="shared" si="44"/>
        <v/>
      </c>
      <c r="V163" s="15" t="str">
        <f>IF(ISNUMBER(S163),ROUND(U163*$U$16,$W$4),"")</f>
        <v/>
      </c>
      <c r="W163" s="15" t="str">
        <f t="shared" si="39"/>
        <v/>
      </c>
      <c r="X163" s="16" t="str">
        <f t="shared" si="40"/>
        <v/>
      </c>
      <c r="Y163" s="15" t="str">
        <f t="shared" si="41"/>
        <v/>
      </c>
    </row>
    <row r="164" spans="3:25" x14ac:dyDescent="0.2">
      <c r="C164" s="17">
        <f t="shared" si="30"/>
        <v>138</v>
      </c>
      <c r="D164" s="19">
        <f>IF(ISNUMBER(C164),MIN(DATE(YEAR($D$26),MONTH($D$26)+C164*12/$E$10,DAY($D$26)),DATE(YEAR($D$26),MONTH($D$26)+1+C164*12/$E$10,1)-1),"")</f>
        <v>46046</v>
      </c>
      <c r="E164" s="16">
        <f t="shared" si="31"/>
        <v>35806.98000000001</v>
      </c>
      <c r="F164" s="15">
        <f>IF(ISNUMBER(C164),ROUND(E164*$E$16,$G$4),"")</f>
        <v>85.04</v>
      </c>
      <c r="G164" s="15">
        <f t="shared" si="32"/>
        <v>1114.45</v>
      </c>
      <c r="H164" s="16">
        <f t="shared" si="33"/>
        <v>25</v>
      </c>
      <c r="I164" s="15">
        <f t="shared" si="34"/>
        <v>1224.49</v>
      </c>
      <c r="K164" s="17">
        <f t="shared" si="35"/>
        <v>138</v>
      </c>
      <c r="L164" s="19">
        <f>IF(ISNUMBER(K164),MIN(DATE(YEAR($L$26),MONTH($L$26)+K164*12/$M$10,DAY($L$26)),DATE(YEAR($L$26),MONTH($L$26)+1+K164*12/$M$10,1)-1),"")</f>
        <v>46270</v>
      </c>
      <c r="M164" s="16">
        <f t="shared" si="42"/>
        <v>78598.720000000161</v>
      </c>
      <c r="N164" s="15">
        <f>IF(ISNUMBER(K164),ROUND(M164*$M$16,$O$4),"")</f>
        <v>291.47000000000003</v>
      </c>
      <c r="O164" s="15">
        <f t="shared" si="43"/>
        <v>858.11999999999989</v>
      </c>
      <c r="P164" s="16">
        <f t="shared" si="36"/>
        <v>25</v>
      </c>
      <c r="Q164" s="15">
        <f t="shared" si="37"/>
        <v>1174.5899999999999</v>
      </c>
      <c r="S164" s="17" t="str">
        <f t="shared" si="38"/>
        <v>-</v>
      </c>
      <c r="T164" s="19" t="str">
        <f>IF(ISNUMBER(S164),MIN(DATE(YEAR($T$26),MONTH($T$26)+S164*12/$U$10,DAY($T$26)),DATE(YEAR($T$26),MONTH($T$26)+1+S164*12/$U$10,1)-1),"")</f>
        <v/>
      </c>
      <c r="U164" s="16" t="str">
        <f t="shared" si="44"/>
        <v/>
      </c>
      <c r="V164" s="15" t="str">
        <f>IF(ISNUMBER(S164),ROUND(U164*$U$16,$W$4),"")</f>
        <v/>
      </c>
      <c r="W164" s="15" t="str">
        <f t="shared" si="39"/>
        <v/>
      </c>
      <c r="X164" s="16" t="str">
        <f t="shared" si="40"/>
        <v/>
      </c>
      <c r="Y164" s="15" t="str">
        <f t="shared" si="41"/>
        <v/>
      </c>
    </row>
    <row r="165" spans="3:25" x14ac:dyDescent="0.2">
      <c r="C165" s="17">
        <f t="shared" si="30"/>
        <v>139</v>
      </c>
      <c r="D165" s="19">
        <f>IF(ISNUMBER(C165),MIN(DATE(YEAR($D$26),MONTH($D$26)+C165*12/$E$10,DAY($D$26)),DATE(YEAR($D$26),MONTH($D$26)+1+C165*12/$E$10,1)-1),"")</f>
        <v>46077</v>
      </c>
      <c r="E165" s="16">
        <f t="shared" si="31"/>
        <v>34692.530000000013</v>
      </c>
      <c r="F165" s="15">
        <f>IF(ISNUMBER(C165),ROUND(E165*$E$16,$G$4),"")</f>
        <v>82.39</v>
      </c>
      <c r="G165" s="15">
        <f t="shared" si="32"/>
        <v>1117.0999999999999</v>
      </c>
      <c r="H165" s="16">
        <f t="shared" si="33"/>
        <v>25</v>
      </c>
      <c r="I165" s="15">
        <f t="shared" si="34"/>
        <v>1224.49</v>
      </c>
      <c r="K165" s="17">
        <f t="shared" si="35"/>
        <v>139</v>
      </c>
      <c r="L165" s="19">
        <f>IF(ISNUMBER(K165),MIN(DATE(YEAR($L$26),MONTH($L$26)+K165*12/$M$10,DAY($L$26)),DATE(YEAR($L$26),MONTH($L$26)+1+K165*12/$M$10,1)-1),"")</f>
        <v>46300</v>
      </c>
      <c r="M165" s="16">
        <f t="shared" si="42"/>
        <v>77740.600000000166</v>
      </c>
      <c r="N165" s="15">
        <f>IF(ISNUMBER(K165),ROUND(M165*$M$16,$O$4),"")</f>
        <v>288.29000000000002</v>
      </c>
      <c r="O165" s="15">
        <f t="shared" si="43"/>
        <v>861.3</v>
      </c>
      <c r="P165" s="16">
        <f t="shared" si="36"/>
        <v>25</v>
      </c>
      <c r="Q165" s="15">
        <f t="shared" si="37"/>
        <v>1174.5899999999999</v>
      </c>
      <c r="S165" s="17" t="str">
        <f t="shared" si="38"/>
        <v>-</v>
      </c>
      <c r="T165" s="19" t="str">
        <f>IF(ISNUMBER(S165),MIN(DATE(YEAR($T$26),MONTH($T$26)+S165*12/$U$10,DAY($T$26)),DATE(YEAR($T$26),MONTH($T$26)+1+S165*12/$U$10,1)-1),"")</f>
        <v/>
      </c>
      <c r="U165" s="16" t="str">
        <f t="shared" si="44"/>
        <v/>
      </c>
      <c r="V165" s="15" t="str">
        <f>IF(ISNUMBER(S165),ROUND(U165*$U$16,$W$4),"")</f>
        <v/>
      </c>
      <c r="W165" s="15" t="str">
        <f t="shared" si="39"/>
        <v/>
      </c>
      <c r="X165" s="16" t="str">
        <f t="shared" si="40"/>
        <v/>
      </c>
      <c r="Y165" s="15" t="str">
        <f t="shared" si="41"/>
        <v/>
      </c>
    </row>
    <row r="166" spans="3:25" x14ac:dyDescent="0.2">
      <c r="C166" s="17">
        <f t="shared" si="30"/>
        <v>140</v>
      </c>
      <c r="D166" s="19">
        <f>IF(ISNUMBER(C166),MIN(DATE(YEAR($D$26),MONTH($D$26)+C166*12/$E$10,DAY($D$26)),DATE(YEAR($D$26),MONTH($D$26)+1+C166*12/$E$10,1)-1),"")</f>
        <v>46105</v>
      </c>
      <c r="E166" s="16">
        <f t="shared" si="31"/>
        <v>33575.430000000015</v>
      </c>
      <c r="F166" s="15">
        <f>IF(ISNUMBER(C166),ROUND(E166*$E$16,$G$4),"")</f>
        <v>79.739999999999995</v>
      </c>
      <c r="G166" s="15">
        <f t="shared" si="32"/>
        <v>1119.75</v>
      </c>
      <c r="H166" s="16">
        <f t="shared" si="33"/>
        <v>25</v>
      </c>
      <c r="I166" s="15">
        <f t="shared" si="34"/>
        <v>1224.49</v>
      </c>
      <c r="K166" s="17">
        <f t="shared" si="35"/>
        <v>140</v>
      </c>
      <c r="L166" s="19">
        <f>IF(ISNUMBER(K166),MIN(DATE(YEAR($L$26),MONTH($L$26)+K166*12/$M$10,DAY($L$26)),DATE(YEAR($L$26),MONTH($L$26)+1+K166*12/$M$10,1)-1),"")</f>
        <v>46331</v>
      </c>
      <c r="M166" s="16">
        <f t="shared" si="42"/>
        <v>76879.300000000163</v>
      </c>
      <c r="N166" s="15">
        <f>IF(ISNUMBER(K166),ROUND(M166*$M$16,$O$4),"")</f>
        <v>285.08999999999997</v>
      </c>
      <c r="O166" s="15">
        <f t="shared" si="43"/>
        <v>864.5</v>
      </c>
      <c r="P166" s="16">
        <f t="shared" si="36"/>
        <v>25</v>
      </c>
      <c r="Q166" s="15">
        <f t="shared" si="37"/>
        <v>1174.5899999999999</v>
      </c>
      <c r="S166" s="17" t="str">
        <f t="shared" si="38"/>
        <v>-</v>
      </c>
      <c r="T166" s="19" t="str">
        <f>IF(ISNUMBER(S166),MIN(DATE(YEAR($T$26),MONTH($T$26)+S166*12/$U$10,DAY($T$26)),DATE(YEAR($T$26),MONTH($T$26)+1+S166*12/$U$10,1)-1),"")</f>
        <v/>
      </c>
      <c r="U166" s="16" t="str">
        <f t="shared" si="44"/>
        <v/>
      </c>
      <c r="V166" s="15" t="str">
        <f>IF(ISNUMBER(S166),ROUND(U166*$U$16,$W$4),"")</f>
        <v/>
      </c>
      <c r="W166" s="15" t="str">
        <f t="shared" si="39"/>
        <v/>
      </c>
      <c r="X166" s="16" t="str">
        <f t="shared" si="40"/>
        <v/>
      </c>
      <c r="Y166" s="15" t="str">
        <f t="shared" si="41"/>
        <v/>
      </c>
    </row>
    <row r="167" spans="3:25" x14ac:dyDescent="0.2">
      <c r="C167" s="17">
        <f t="shared" si="30"/>
        <v>141</v>
      </c>
      <c r="D167" s="19">
        <f>IF(ISNUMBER(C167),MIN(DATE(YEAR($D$26),MONTH($D$26)+C167*12/$E$10,DAY($D$26)),DATE(YEAR($D$26),MONTH($D$26)+1+C167*12/$E$10,1)-1),"")</f>
        <v>46136</v>
      </c>
      <c r="E167" s="16">
        <f t="shared" si="31"/>
        <v>32455.680000000015</v>
      </c>
      <c r="F167" s="15">
        <f>IF(ISNUMBER(C167),ROUND(E167*$E$16,$G$4),"")</f>
        <v>77.08</v>
      </c>
      <c r="G167" s="15">
        <f t="shared" si="32"/>
        <v>1122.4100000000001</v>
      </c>
      <c r="H167" s="16">
        <f t="shared" si="33"/>
        <v>25</v>
      </c>
      <c r="I167" s="15">
        <f t="shared" si="34"/>
        <v>1224.49</v>
      </c>
      <c r="K167" s="17">
        <f t="shared" si="35"/>
        <v>141</v>
      </c>
      <c r="L167" s="19">
        <f>IF(ISNUMBER(K167),MIN(DATE(YEAR($L$26),MONTH($L$26)+K167*12/$M$10,DAY($L$26)),DATE(YEAR($L$26),MONTH($L$26)+1+K167*12/$M$10,1)-1),"")</f>
        <v>46361</v>
      </c>
      <c r="M167" s="16">
        <f t="shared" si="42"/>
        <v>76014.800000000163</v>
      </c>
      <c r="N167" s="15">
        <f>IF(ISNUMBER(K167),ROUND(M167*$M$16,$O$4),"")</f>
        <v>281.89</v>
      </c>
      <c r="O167" s="15">
        <f t="shared" si="43"/>
        <v>867.69999999999993</v>
      </c>
      <c r="P167" s="16">
        <f t="shared" si="36"/>
        <v>25</v>
      </c>
      <c r="Q167" s="15">
        <f t="shared" si="37"/>
        <v>1174.5899999999999</v>
      </c>
      <c r="S167" s="17" t="str">
        <f t="shared" si="38"/>
        <v>-</v>
      </c>
      <c r="T167" s="19" t="str">
        <f>IF(ISNUMBER(S167),MIN(DATE(YEAR($T$26),MONTH($T$26)+S167*12/$U$10,DAY($T$26)),DATE(YEAR($T$26),MONTH($T$26)+1+S167*12/$U$10,1)-1),"")</f>
        <v/>
      </c>
      <c r="U167" s="16" t="str">
        <f t="shared" si="44"/>
        <v/>
      </c>
      <c r="V167" s="15" t="str">
        <f>IF(ISNUMBER(S167),ROUND(U167*$U$16,$W$4),"")</f>
        <v/>
      </c>
      <c r="W167" s="15" t="str">
        <f t="shared" si="39"/>
        <v/>
      </c>
      <c r="X167" s="16" t="str">
        <f t="shared" si="40"/>
        <v/>
      </c>
      <c r="Y167" s="15" t="str">
        <f t="shared" si="41"/>
        <v/>
      </c>
    </row>
    <row r="168" spans="3:25" x14ac:dyDescent="0.2">
      <c r="C168" s="17">
        <f t="shared" si="30"/>
        <v>142</v>
      </c>
      <c r="D168" s="19">
        <f>IF(ISNUMBER(C168),MIN(DATE(YEAR($D$26),MONTH($D$26)+C168*12/$E$10,DAY($D$26)),DATE(YEAR($D$26),MONTH($D$26)+1+C168*12/$E$10,1)-1),"")</f>
        <v>46166</v>
      </c>
      <c r="E168" s="16">
        <f t="shared" si="31"/>
        <v>31333.270000000015</v>
      </c>
      <c r="F168" s="15">
        <f>IF(ISNUMBER(C168),ROUND(E168*$E$16,$G$4),"")</f>
        <v>74.42</v>
      </c>
      <c r="G168" s="15">
        <f t="shared" si="32"/>
        <v>1125.07</v>
      </c>
      <c r="H168" s="16">
        <f t="shared" si="33"/>
        <v>25</v>
      </c>
      <c r="I168" s="15">
        <f t="shared" si="34"/>
        <v>1224.49</v>
      </c>
      <c r="K168" s="17">
        <f t="shared" si="35"/>
        <v>142</v>
      </c>
      <c r="L168" s="19">
        <f>IF(ISNUMBER(K168),MIN(DATE(YEAR($L$26),MONTH($L$26)+K168*12/$M$10,DAY($L$26)),DATE(YEAR($L$26),MONTH($L$26)+1+K168*12/$M$10,1)-1),"")</f>
        <v>46392</v>
      </c>
      <c r="M168" s="16">
        <f t="shared" si="42"/>
        <v>75147.100000000166</v>
      </c>
      <c r="N168" s="15">
        <f>IF(ISNUMBER(K168),ROUND(M168*$M$16,$O$4),"")</f>
        <v>278.67</v>
      </c>
      <c r="O168" s="15">
        <f t="shared" si="43"/>
        <v>870.91999999999985</v>
      </c>
      <c r="P168" s="16">
        <f t="shared" si="36"/>
        <v>25</v>
      </c>
      <c r="Q168" s="15">
        <f t="shared" si="37"/>
        <v>1174.5899999999999</v>
      </c>
      <c r="S168" s="17" t="str">
        <f t="shared" si="38"/>
        <v>-</v>
      </c>
      <c r="T168" s="19" t="str">
        <f>IF(ISNUMBER(S168),MIN(DATE(YEAR($T$26),MONTH($T$26)+S168*12/$U$10,DAY($T$26)),DATE(YEAR($T$26),MONTH($T$26)+1+S168*12/$U$10,1)-1),"")</f>
        <v/>
      </c>
      <c r="U168" s="16" t="str">
        <f t="shared" si="44"/>
        <v/>
      </c>
      <c r="V168" s="15" t="str">
        <f>IF(ISNUMBER(S168),ROUND(U168*$U$16,$W$4),"")</f>
        <v/>
      </c>
      <c r="W168" s="15" t="str">
        <f t="shared" si="39"/>
        <v/>
      </c>
      <c r="X168" s="16" t="str">
        <f t="shared" si="40"/>
        <v/>
      </c>
      <c r="Y168" s="15" t="str">
        <f t="shared" si="41"/>
        <v/>
      </c>
    </row>
    <row r="169" spans="3:25" x14ac:dyDescent="0.2">
      <c r="C169" s="17">
        <f t="shared" si="30"/>
        <v>143</v>
      </c>
      <c r="D169" s="19">
        <f>IF(ISNUMBER(C169),MIN(DATE(YEAR($D$26),MONTH($D$26)+C169*12/$E$10,DAY($D$26)),DATE(YEAR($D$26),MONTH($D$26)+1+C169*12/$E$10,1)-1),"")</f>
        <v>46197</v>
      </c>
      <c r="E169" s="16">
        <f t="shared" si="31"/>
        <v>30208.200000000015</v>
      </c>
      <c r="F169" s="15">
        <f>IF(ISNUMBER(C169),ROUND(E169*$E$16,$G$4),"")</f>
        <v>71.739999999999995</v>
      </c>
      <c r="G169" s="15">
        <f t="shared" si="32"/>
        <v>1127.75</v>
      </c>
      <c r="H169" s="16">
        <f t="shared" si="33"/>
        <v>25</v>
      </c>
      <c r="I169" s="15">
        <f t="shared" si="34"/>
        <v>1224.49</v>
      </c>
      <c r="K169" s="17">
        <f t="shared" si="35"/>
        <v>143</v>
      </c>
      <c r="L169" s="19">
        <f>IF(ISNUMBER(K169),MIN(DATE(YEAR($L$26),MONTH($L$26)+K169*12/$M$10,DAY($L$26)),DATE(YEAR($L$26),MONTH($L$26)+1+K169*12/$M$10,1)-1),"")</f>
        <v>46423</v>
      </c>
      <c r="M169" s="16">
        <f t="shared" si="42"/>
        <v>74276.180000000168</v>
      </c>
      <c r="N169" s="15">
        <f>IF(ISNUMBER(K169),ROUND(M169*$M$16,$O$4),"")</f>
        <v>275.44</v>
      </c>
      <c r="O169" s="15">
        <f t="shared" si="43"/>
        <v>874.14999999999986</v>
      </c>
      <c r="P169" s="16">
        <f t="shared" si="36"/>
        <v>25</v>
      </c>
      <c r="Q169" s="15">
        <f t="shared" si="37"/>
        <v>1174.5899999999999</v>
      </c>
      <c r="S169" s="17" t="str">
        <f t="shared" si="38"/>
        <v>-</v>
      </c>
      <c r="T169" s="19" t="str">
        <f>IF(ISNUMBER(S169),MIN(DATE(YEAR($T$26),MONTH($T$26)+S169*12/$U$10,DAY($T$26)),DATE(YEAR($T$26),MONTH($T$26)+1+S169*12/$U$10,1)-1),"")</f>
        <v/>
      </c>
      <c r="U169" s="16" t="str">
        <f t="shared" si="44"/>
        <v/>
      </c>
      <c r="V169" s="15" t="str">
        <f>IF(ISNUMBER(S169),ROUND(U169*$U$16,$W$4),"")</f>
        <v/>
      </c>
      <c r="W169" s="15" t="str">
        <f t="shared" si="39"/>
        <v/>
      </c>
      <c r="X169" s="16" t="str">
        <f t="shared" si="40"/>
        <v/>
      </c>
      <c r="Y169" s="15" t="str">
        <f t="shared" si="41"/>
        <v/>
      </c>
    </row>
    <row r="170" spans="3:25" x14ac:dyDescent="0.2">
      <c r="C170" s="17">
        <f t="shared" si="30"/>
        <v>144</v>
      </c>
      <c r="D170" s="19">
        <f>IF(ISNUMBER(C170),MIN(DATE(YEAR($D$26),MONTH($D$26)+C170*12/$E$10,DAY($D$26)),DATE(YEAR($D$26),MONTH($D$26)+1+C170*12/$E$10,1)-1),"")</f>
        <v>46227</v>
      </c>
      <c r="E170" s="16">
        <f t="shared" si="31"/>
        <v>29080.450000000015</v>
      </c>
      <c r="F170" s="15">
        <f>IF(ISNUMBER(C170),ROUND(E170*$E$16,$G$4),"")</f>
        <v>69.069999999999993</v>
      </c>
      <c r="G170" s="15">
        <f t="shared" si="32"/>
        <v>1130.42</v>
      </c>
      <c r="H170" s="16">
        <f t="shared" si="33"/>
        <v>25</v>
      </c>
      <c r="I170" s="15">
        <f t="shared" si="34"/>
        <v>1224.49</v>
      </c>
      <c r="K170" s="17">
        <f t="shared" si="35"/>
        <v>144</v>
      </c>
      <c r="L170" s="19">
        <f>IF(ISNUMBER(K170),MIN(DATE(YEAR($L$26),MONTH($L$26)+K170*12/$M$10,DAY($L$26)),DATE(YEAR($L$26),MONTH($L$26)+1+K170*12/$M$10,1)-1),"")</f>
        <v>46451</v>
      </c>
      <c r="M170" s="16">
        <f t="shared" si="42"/>
        <v>73402.030000000173</v>
      </c>
      <c r="N170" s="15">
        <f>IF(ISNUMBER(K170),ROUND(M170*$M$16,$O$4),"")</f>
        <v>272.2</v>
      </c>
      <c r="O170" s="15">
        <f t="shared" si="43"/>
        <v>877.38999999999987</v>
      </c>
      <c r="P170" s="16">
        <f t="shared" si="36"/>
        <v>25</v>
      </c>
      <c r="Q170" s="15">
        <f t="shared" si="37"/>
        <v>1174.5899999999999</v>
      </c>
      <c r="S170" s="17" t="str">
        <f t="shared" si="38"/>
        <v>-</v>
      </c>
      <c r="T170" s="19" t="str">
        <f>IF(ISNUMBER(S170),MIN(DATE(YEAR($T$26),MONTH($T$26)+S170*12/$U$10,DAY($T$26)),DATE(YEAR($T$26),MONTH($T$26)+1+S170*12/$U$10,1)-1),"")</f>
        <v/>
      </c>
      <c r="U170" s="16" t="str">
        <f t="shared" si="44"/>
        <v/>
      </c>
      <c r="V170" s="15" t="str">
        <f>IF(ISNUMBER(S170),ROUND(U170*$U$16,$W$4),"")</f>
        <v/>
      </c>
      <c r="W170" s="15" t="str">
        <f t="shared" si="39"/>
        <v/>
      </c>
      <c r="X170" s="16" t="str">
        <f t="shared" si="40"/>
        <v/>
      </c>
      <c r="Y170" s="15" t="str">
        <f t="shared" si="41"/>
        <v/>
      </c>
    </row>
    <row r="171" spans="3:25" x14ac:dyDescent="0.2">
      <c r="C171" s="17">
        <f t="shared" si="30"/>
        <v>145</v>
      </c>
      <c r="D171" s="19">
        <f>IF(ISNUMBER(C171),MIN(DATE(YEAR($D$26),MONTH($D$26)+C171*12/$E$10,DAY($D$26)),DATE(YEAR($D$26),MONTH($D$26)+1+C171*12/$E$10,1)-1),"")</f>
        <v>46258</v>
      </c>
      <c r="E171" s="16">
        <f t="shared" si="31"/>
        <v>27950.030000000013</v>
      </c>
      <c r="F171" s="15">
        <f>IF(ISNUMBER(C171),ROUND(E171*$E$16,$G$4),"")</f>
        <v>66.38</v>
      </c>
      <c r="G171" s="15">
        <f t="shared" si="32"/>
        <v>1133.1100000000001</v>
      </c>
      <c r="H171" s="16">
        <f t="shared" si="33"/>
        <v>25</v>
      </c>
      <c r="I171" s="15">
        <f t="shared" si="34"/>
        <v>1224.4900000000002</v>
      </c>
      <c r="K171" s="17">
        <f t="shared" si="35"/>
        <v>145</v>
      </c>
      <c r="L171" s="19">
        <f>IF(ISNUMBER(K171),MIN(DATE(YEAR($L$26),MONTH($L$26)+K171*12/$M$10,DAY($L$26)),DATE(YEAR($L$26),MONTH($L$26)+1+K171*12/$M$10,1)-1),"")</f>
        <v>46482</v>
      </c>
      <c r="M171" s="16">
        <f t="shared" si="42"/>
        <v>72524.640000000174</v>
      </c>
      <c r="N171" s="15">
        <f>IF(ISNUMBER(K171),ROUND(M171*$M$16,$O$4),"")</f>
        <v>268.95</v>
      </c>
      <c r="O171" s="15">
        <f t="shared" si="43"/>
        <v>880.63999999999987</v>
      </c>
      <c r="P171" s="16">
        <f t="shared" si="36"/>
        <v>25</v>
      </c>
      <c r="Q171" s="15">
        <f t="shared" si="37"/>
        <v>1174.5899999999999</v>
      </c>
      <c r="S171" s="17" t="str">
        <f t="shared" si="38"/>
        <v>-</v>
      </c>
      <c r="T171" s="19" t="str">
        <f>IF(ISNUMBER(S171),MIN(DATE(YEAR($T$26),MONTH($T$26)+S171*12/$U$10,DAY($T$26)),DATE(YEAR($T$26),MONTH($T$26)+1+S171*12/$U$10,1)-1),"")</f>
        <v/>
      </c>
      <c r="U171" s="16" t="str">
        <f t="shared" si="44"/>
        <v/>
      </c>
      <c r="V171" s="15" t="str">
        <f>IF(ISNUMBER(S171),ROUND(U171*$U$16,$W$4),"")</f>
        <v/>
      </c>
      <c r="W171" s="15" t="str">
        <f t="shared" si="39"/>
        <v/>
      </c>
      <c r="X171" s="16" t="str">
        <f t="shared" si="40"/>
        <v/>
      </c>
      <c r="Y171" s="15" t="str">
        <f t="shared" si="41"/>
        <v/>
      </c>
    </row>
    <row r="172" spans="3:25" x14ac:dyDescent="0.2">
      <c r="C172" s="17">
        <f t="shared" si="30"/>
        <v>146</v>
      </c>
      <c r="D172" s="19">
        <f>IF(ISNUMBER(C172),MIN(DATE(YEAR($D$26),MONTH($D$26)+C172*12/$E$10,DAY($D$26)),DATE(YEAR($D$26),MONTH($D$26)+1+C172*12/$E$10,1)-1),"")</f>
        <v>46289</v>
      </c>
      <c r="E172" s="16">
        <f t="shared" si="31"/>
        <v>26816.920000000013</v>
      </c>
      <c r="F172" s="15">
        <f>IF(ISNUMBER(C172),ROUND(E172*$E$16,$G$4),"")</f>
        <v>63.69</v>
      </c>
      <c r="G172" s="15">
        <f t="shared" si="32"/>
        <v>1135.8</v>
      </c>
      <c r="H172" s="16">
        <f t="shared" si="33"/>
        <v>25</v>
      </c>
      <c r="I172" s="15">
        <f t="shared" si="34"/>
        <v>1224.49</v>
      </c>
      <c r="K172" s="17">
        <f t="shared" si="35"/>
        <v>146</v>
      </c>
      <c r="L172" s="19">
        <f>IF(ISNUMBER(K172),MIN(DATE(YEAR($L$26),MONTH($L$26)+K172*12/$M$10,DAY($L$26)),DATE(YEAR($L$26),MONTH($L$26)+1+K172*12/$M$10,1)-1),"")</f>
        <v>46512</v>
      </c>
      <c r="M172" s="16">
        <f t="shared" si="42"/>
        <v>71644.000000000175</v>
      </c>
      <c r="N172" s="15">
        <f>IF(ISNUMBER(K172),ROUND(M172*$M$16,$O$4),"")</f>
        <v>265.68</v>
      </c>
      <c r="O172" s="15">
        <f t="shared" si="43"/>
        <v>883.90999999999985</v>
      </c>
      <c r="P172" s="16">
        <f t="shared" si="36"/>
        <v>25</v>
      </c>
      <c r="Q172" s="15">
        <f t="shared" si="37"/>
        <v>1174.5899999999999</v>
      </c>
      <c r="S172" s="17" t="str">
        <f t="shared" si="38"/>
        <v>-</v>
      </c>
      <c r="T172" s="19" t="str">
        <f>IF(ISNUMBER(S172),MIN(DATE(YEAR($T$26),MONTH($T$26)+S172*12/$U$10,DAY($T$26)),DATE(YEAR($T$26),MONTH($T$26)+1+S172*12/$U$10,1)-1),"")</f>
        <v/>
      </c>
      <c r="U172" s="16" t="str">
        <f t="shared" si="44"/>
        <v/>
      </c>
      <c r="V172" s="15" t="str">
        <f>IF(ISNUMBER(S172),ROUND(U172*$U$16,$W$4),"")</f>
        <v/>
      </c>
      <c r="W172" s="15" t="str">
        <f t="shared" si="39"/>
        <v/>
      </c>
      <c r="X172" s="16" t="str">
        <f t="shared" si="40"/>
        <v/>
      </c>
      <c r="Y172" s="15" t="str">
        <f t="shared" si="41"/>
        <v/>
      </c>
    </row>
    <row r="173" spans="3:25" x14ac:dyDescent="0.2">
      <c r="C173" s="17">
        <f t="shared" si="30"/>
        <v>147</v>
      </c>
      <c r="D173" s="19">
        <f>IF(ISNUMBER(C173),MIN(DATE(YEAR($D$26),MONTH($D$26)+C173*12/$E$10,DAY($D$26)),DATE(YEAR($D$26),MONTH($D$26)+1+C173*12/$E$10,1)-1),"")</f>
        <v>46319</v>
      </c>
      <c r="E173" s="16">
        <f t="shared" si="31"/>
        <v>25681.120000000014</v>
      </c>
      <c r="F173" s="15">
        <f>IF(ISNUMBER(C173),ROUND(E173*$E$16,$G$4),"")</f>
        <v>60.99</v>
      </c>
      <c r="G173" s="15">
        <f t="shared" si="32"/>
        <v>1138.5</v>
      </c>
      <c r="H173" s="16">
        <f t="shared" si="33"/>
        <v>25</v>
      </c>
      <c r="I173" s="15">
        <f t="shared" si="34"/>
        <v>1224.49</v>
      </c>
      <c r="K173" s="17">
        <f t="shared" si="35"/>
        <v>147</v>
      </c>
      <c r="L173" s="19">
        <f>IF(ISNUMBER(K173),MIN(DATE(YEAR($L$26),MONTH($L$26)+K173*12/$M$10,DAY($L$26)),DATE(YEAR($L$26),MONTH($L$26)+1+K173*12/$M$10,1)-1),"")</f>
        <v>46543</v>
      </c>
      <c r="M173" s="16">
        <f t="shared" si="42"/>
        <v>70760.090000000171</v>
      </c>
      <c r="N173" s="15">
        <f>IF(ISNUMBER(K173),ROUND(M173*$M$16,$O$4),"")</f>
        <v>262.39999999999998</v>
      </c>
      <c r="O173" s="15">
        <f t="shared" si="43"/>
        <v>887.18999999999994</v>
      </c>
      <c r="P173" s="16">
        <f t="shared" si="36"/>
        <v>25</v>
      </c>
      <c r="Q173" s="15">
        <f t="shared" si="37"/>
        <v>1174.5899999999999</v>
      </c>
      <c r="S173" s="17" t="str">
        <f t="shared" si="38"/>
        <v>-</v>
      </c>
      <c r="T173" s="19" t="str">
        <f>IF(ISNUMBER(S173),MIN(DATE(YEAR($T$26),MONTH($T$26)+S173*12/$U$10,DAY($T$26)),DATE(YEAR($T$26),MONTH($T$26)+1+S173*12/$U$10,1)-1),"")</f>
        <v/>
      </c>
      <c r="U173" s="16" t="str">
        <f t="shared" si="44"/>
        <v/>
      </c>
      <c r="V173" s="15" t="str">
        <f>IF(ISNUMBER(S173),ROUND(U173*$U$16,$W$4),"")</f>
        <v/>
      </c>
      <c r="W173" s="15" t="str">
        <f t="shared" si="39"/>
        <v/>
      </c>
      <c r="X173" s="16" t="str">
        <f t="shared" si="40"/>
        <v/>
      </c>
      <c r="Y173" s="15" t="str">
        <f t="shared" si="41"/>
        <v/>
      </c>
    </row>
    <row r="174" spans="3:25" x14ac:dyDescent="0.2">
      <c r="C174" s="17">
        <f t="shared" si="30"/>
        <v>148</v>
      </c>
      <c r="D174" s="19">
        <f>IF(ISNUMBER(C174),MIN(DATE(YEAR($D$26),MONTH($D$26)+C174*12/$E$10,DAY($D$26)),DATE(YEAR($D$26),MONTH($D$26)+1+C174*12/$E$10,1)-1),"")</f>
        <v>46350</v>
      </c>
      <c r="E174" s="16">
        <f t="shared" si="31"/>
        <v>24542.620000000014</v>
      </c>
      <c r="F174" s="15">
        <f>IF(ISNUMBER(C174),ROUND(E174*$E$16,$G$4),"")</f>
        <v>58.29</v>
      </c>
      <c r="G174" s="15">
        <f t="shared" si="32"/>
        <v>1141.2</v>
      </c>
      <c r="H174" s="16">
        <f t="shared" si="33"/>
        <v>25</v>
      </c>
      <c r="I174" s="15">
        <f t="shared" si="34"/>
        <v>1224.49</v>
      </c>
      <c r="K174" s="17">
        <f t="shared" si="35"/>
        <v>148</v>
      </c>
      <c r="L174" s="19">
        <f>IF(ISNUMBER(K174),MIN(DATE(YEAR($L$26),MONTH($L$26)+K174*12/$M$10,DAY($L$26)),DATE(YEAR($L$26),MONTH($L$26)+1+K174*12/$M$10,1)-1),"")</f>
        <v>46573</v>
      </c>
      <c r="M174" s="16">
        <f t="shared" si="42"/>
        <v>69872.900000000169</v>
      </c>
      <c r="N174" s="15">
        <f>IF(ISNUMBER(K174),ROUND(M174*$M$16,$O$4),"")</f>
        <v>259.11</v>
      </c>
      <c r="O174" s="15">
        <f t="shared" si="43"/>
        <v>890.4799999999999</v>
      </c>
      <c r="P174" s="16">
        <f t="shared" si="36"/>
        <v>25</v>
      </c>
      <c r="Q174" s="15">
        <f t="shared" si="37"/>
        <v>1174.5899999999999</v>
      </c>
      <c r="S174" s="17" t="str">
        <f t="shared" si="38"/>
        <v>-</v>
      </c>
      <c r="T174" s="19" t="str">
        <f>IF(ISNUMBER(S174),MIN(DATE(YEAR($T$26),MONTH($T$26)+S174*12/$U$10,DAY($T$26)),DATE(YEAR($T$26),MONTH($T$26)+1+S174*12/$U$10,1)-1),"")</f>
        <v/>
      </c>
      <c r="U174" s="16" t="str">
        <f t="shared" si="44"/>
        <v/>
      </c>
      <c r="V174" s="15" t="str">
        <f>IF(ISNUMBER(S174),ROUND(U174*$U$16,$W$4),"")</f>
        <v/>
      </c>
      <c r="W174" s="15" t="str">
        <f t="shared" si="39"/>
        <v/>
      </c>
      <c r="X174" s="16" t="str">
        <f t="shared" si="40"/>
        <v/>
      </c>
      <c r="Y174" s="15" t="str">
        <f t="shared" si="41"/>
        <v/>
      </c>
    </row>
    <row r="175" spans="3:25" x14ac:dyDescent="0.2">
      <c r="C175" s="17">
        <f t="shared" si="30"/>
        <v>149</v>
      </c>
      <c r="D175" s="19">
        <f>IF(ISNUMBER(C175),MIN(DATE(YEAR($D$26),MONTH($D$26)+C175*12/$E$10,DAY($D$26)),DATE(YEAR($D$26),MONTH($D$26)+1+C175*12/$E$10,1)-1),"")</f>
        <v>46380</v>
      </c>
      <c r="E175" s="16">
        <f t="shared" si="31"/>
        <v>23401.420000000013</v>
      </c>
      <c r="F175" s="15">
        <f>IF(ISNUMBER(C175),ROUND(E175*$E$16,$G$4),"")</f>
        <v>55.58</v>
      </c>
      <c r="G175" s="15">
        <f t="shared" si="32"/>
        <v>1143.9100000000001</v>
      </c>
      <c r="H175" s="16">
        <f t="shared" si="33"/>
        <v>25</v>
      </c>
      <c r="I175" s="15">
        <f t="shared" si="34"/>
        <v>1224.49</v>
      </c>
      <c r="K175" s="17">
        <f t="shared" si="35"/>
        <v>149</v>
      </c>
      <c r="L175" s="19">
        <f>IF(ISNUMBER(K175),MIN(DATE(YEAR($L$26),MONTH($L$26)+K175*12/$M$10,DAY($L$26)),DATE(YEAR($L$26),MONTH($L$26)+1+K175*12/$M$10,1)-1),"")</f>
        <v>46604</v>
      </c>
      <c r="M175" s="16">
        <f t="shared" si="42"/>
        <v>68982.420000000173</v>
      </c>
      <c r="N175" s="15">
        <f>IF(ISNUMBER(K175),ROUND(M175*$M$16,$O$4),"")</f>
        <v>255.81</v>
      </c>
      <c r="O175" s="15">
        <f t="shared" si="43"/>
        <v>893.78</v>
      </c>
      <c r="P175" s="16">
        <f t="shared" si="36"/>
        <v>25</v>
      </c>
      <c r="Q175" s="15">
        <f t="shared" si="37"/>
        <v>1174.5899999999999</v>
      </c>
      <c r="S175" s="17" t="str">
        <f t="shared" si="38"/>
        <v>-</v>
      </c>
      <c r="T175" s="19" t="str">
        <f>IF(ISNUMBER(S175),MIN(DATE(YEAR($T$26),MONTH($T$26)+S175*12/$U$10,DAY($T$26)),DATE(YEAR($T$26),MONTH($T$26)+1+S175*12/$U$10,1)-1),"")</f>
        <v/>
      </c>
      <c r="U175" s="16" t="str">
        <f t="shared" si="44"/>
        <v/>
      </c>
      <c r="V175" s="15" t="str">
        <f>IF(ISNUMBER(S175),ROUND(U175*$U$16,$W$4),"")</f>
        <v/>
      </c>
      <c r="W175" s="15" t="str">
        <f t="shared" si="39"/>
        <v/>
      </c>
      <c r="X175" s="16" t="str">
        <f t="shared" si="40"/>
        <v/>
      </c>
      <c r="Y175" s="15" t="str">
        <f t="shared" si="41"/>
        <v/>
      </c>
    </row>
    <row r="176" spans="3:25" x14ac:dyDescent="0.2">
      <c r="C176" s="17">
        <f t="shared" si="30"/>
        <v>150</v>
      </c>
      <c r="D176" s="19">
        <f>IF(ISNUMBER(C176),MIN(DATE(YEAR($D$26),MONTH($D$26)+C176*12/$E$10,DAY($D$26)),DATE(YEAR($D$26),MONTH($D$26)+1+C176*12/$E$10,1)-1),"")</f>
        <v>46411</v>
      </c>
      <c r="E176" s="16">
        <f t="shared" si="31"/>
        <v>22257.510000000013</v>
      </c>
      <c r="F176" s="15">
        <f>IF(ISNUMBER(C176),ROUND(E176*$E$16,$G$4),"")</f>
        <v>52.86</v>
      </c>
      <c r="G176" s="15">
        <f t="shared" si="32"/>
        <v>1146.6300000000001</v>
      </c>
      <c r="H176" s="16">
        <f t="shared" si="33"/>
        <v>25</v>
      </c>
      <c r="I176" s="15">
        <f t="shared" si="34"/>
        <v>1224.49</v>
      </c>
      <c r="K176" s="17">
        <f t="shared" si="35"/>
        <v>150</v>
      </c>
      <c r="L176" s="19">
        <f>IF(ISNUMBER(K176),MIN(DATE(YEAR($L$26),MONTH($L$26)+K176*12/$M$10,DAY($L$26)),DATE(YEAR($L$26),MONTH($L$26)+1+K176*12/$M$10,1)-1),"")</f>
        <v>46635</v>
      </c>
      <c r="M176" s="16">
        <f t="shared" si="42"/>
        <v>68088.640000000174</v>
      </c>
      <c r="N176" s="15">
        <f>IF(ISNUMBER(K176),ROUND(M176*$M$16,$O$4),"")</f>
        <v>252.5</v>
      </c>
      <c r="O176" s="15">
        <f t="shared" si="43"/>
        <v>897.08999999999992</v>
      </c>
      <c r="P176" s="16">
        <f t="shared" si="36"/>
        <v>25</v>
      </c>
      <c r="Q176" s="15">
        <f t="shared" si="37"/>
        <v>1174.5899999999999</v>
      </c>
      <c r="S176" s="17" t="str">
        <f t="shared" si="38"/>
        <v>-</v>
      </c>
      <c r="T176" s="19" t="str">
        <f>IF(ISNUMBER(S176),MIN(DATE(YEAR($T$26),MONTH($T$26)+S176*12/$U$10,DAY($T$26)),DATE(YEAR($T$26),MONTH($T$26)+1+S176*12/$U$10,1)-1),"")</f>
        <v/>
      </c>
      <c r="U176" s="16" t="str">
        <f t="shared" si="44"/>
        <v/>
      </c>
      <c r="V176" s="15" t="str">
        <f>IF(ISNUMBER(S176),ROUND(U176*$U$16,$W$4),"")</f>
        <v/>
      </c>
      <c r="W176" s="15" t="str">
        <f t="shared" si="39"/>
        <v/>
      </c>
      <c r="X176" s="16" t="str">
        <f t="shared" si="40"/>
        <v/>
      </c>
      <c r="Y176" s="15" t="str">
        <f t="shared" si="41"/>
        <v/>
      </c>
    </row>
    <row r="177" spans="3:25" x14ac:dyDescent="0.2">
      <c r="C177" s="17">
        <f t="shared" si="30"/>
        <v>151</v>
      </c>
      <c r="D177" s="19">
        <f>IF(ISNUMBER(C177),MIN(DATE(YEAR($D$26),MONTH($D$26)+C177*12/$E$10,DAY($D$26)),DATE(YEAR($D$26),MONTH($D$26)+1+C177*12/$E$10,1)-1),"")</f>
        <v>46442</v>
      </c>
      <c r="E177" s="16">
        <f t="shared" si="31"/>
        <v>21110.880000000012</v>
      </c>
      <c r="F177" s="15">
        <f>IF(ISNUMBER(C177),ROUND(E177*$E$16,$G$4),"")</f>
        <v>50.14</v>
      </c>
      <c r="G177" s="15">
        <f t="shared" si="32"/>
        <v>1149.3499999999999</v>
      </c>
      <c r="H177" s="16">
        <f t="shared" si="33"/>
        <v>25</v>
      </c>
      <c r="I177" s="15">
        <f t="shared" si="34"/>
        <v>1224.49</v>
      </c>
      <c r="K177" s="17">
        <f t="shared" si="35"/>
        <v>151</v>
      </c>
      <c r="L177" s="19">
        <f>IF(ISNUMBER(K177),MIN(DATE(YEAR($L$26),MONTH($L$26)+K177*12/$M$10,DAY($L$26)),DATE(YEAR($L$26),MONTH($L$26)+1+K177*12/$M$10,1)-1),"")</f>
        <v>46665</v>
      </c>
      <c r="M177" s="16">
        <f t="shared" si="42"/>
        <v>67191.550000000178</v>
      </c>
      <c r="N177" s="15">
        <f>IF(ISNUMBER(K177),ROUND(M177*$M$16,$O$4),"")</f>
        <v>249.17</v>
      </c>
      <c r="O177" s="15">
        <f t="shared" si="43"/>
        <v>900.42</v>
      </c>
      <c r="P177" s="16">
        <f t="shared" si="36"/>
        <v>25</v>
      </c>
      <c r="Q177" s="15">
        <f t="shared" si="37"/>
        <v>1174.5899999999999</v>
      </c>
      <c r="S177" s="17" t="str">
        <f t="shared" si="38"/>
        <v>-</v>
      </c>
      <c r="T177" s="19" t="str">
        <f>IF(ISNUMBER(S177),MIN(DATE(YEAR($T$26),MONTH($T$26)+S177*12/$U$10,DAY($T$26)),DATE(YEAR($T$26),MONTH($T$26)+1+S177*12/$U$10,1)-1),"")</f>
        <v/>
      </c>
      <c r="U177" s="16" t="str">
        <f t="shared" si="44"/>
        <v/>
      </c>
      <c r="V177" s="15" t="str">
        <f>IF(ISNUMBER(S177),ROUND(U177*$U$16,$W$4),"")</f>
        <v/>
      </c>
      <c r="W177" s="15" t="str">
        <f t="shared" si="39"/>
        <v/>
      </c>
      <c r="X177" s="16" t="str">
        <f t="shared" si="40"/>
        <v/>
      </c>
      <c r="Y177" s="15" t="str">
        <f t="shared" si="41"/>
        <v/>
      </c>
    </row>
    <row r="178" spans="3:25" x14ac:dyDescent="0.2">
      <c r="C178" s="17">
        <f t="shared" si="30"/>
        <v>152</v>
      </c>
      <c r="D178" s="19">
        <f>IF(ISNUMBER(C178),MIN(DATE(YEAR($D$26),MONTH($D$26)+C178*12/$E$10,DAY($D$26)),DATE(YEAR($D$26),MONTH($D$26)+1+C178*12/$E$10,1)-1),"")</f>
        <v>46470</v>
      </c>
      <c r="E178" s="16">
        <f t="shared" si="31"/>
        <v>19961.530000000013</v>
      </c>
      <c r="F178" s="15">
        <f>IF(ISNUMBER(C178),ROUND(E178*$E$16,$G$4),"")</f>
        <v>47.41</v>
      </c>
      <c r="G178" s="15">
        <f t="shared" si="32"/>
        <v>1152.08</v>
      </c>
      <c r="H178" s="16">
        <f t="shared" si="33"/>
        <v>25</v>
      </c>
      <c r="I178" s="15">
        <f t="shared" si="34"/>
        <v>1224.49</v>
      </c>
      <c r="K178" s="17">
        <f t="shared" si="35"/>
        <v>152</v>
      </c>
      <c r="L178" s="19">
        <f>IF(ISNUMBER(K178),MIN(DATE(YEAR($L$26),MONTH($L$26)+K178*12/$M$10,DAY($L$26)),DATE(YEAR($L$26),MONTH($L$26)+1+K178*12/$M$10,1)-1),"")</f>
        <v>46696</v>
      </c>
      <c r="M178" s="16">
        <f t="shared" si="42"/>
        <v>66291.130000000179</v>
      </c>
      <c r="N178" s="15">
        <f>IF(ISNUMBER(K178),ROUND(M178*$M$16,$O$4),"")</f>
        <v>245.83</v>
      </c>
      <c r="O178" s="15">
        <f t="shared" si="43"/>
        <v>903.75999999999988</v>
      </c>
      <c r="P178" s="16">
        <f t="shared" si="36"/>
        <v>25</v>
      </c>
      <c r="Q178" s="15">
        <f t="shared" si="37"/>
        <v>1174.5899999999999</v>
      </c>
      <c r="S178" s="17" t="str">
        <f t="shared" si="38"/>
        <v>-</v>
      </c>
      <c r="T178" s="19" t="str">
        <f>IF(ISNUMBER(S178),MIN(DATE(YEAR($T$26),MONTH($T$26)+S178*12/$U$10,DAY($T$26)),DATE(YEAR($T$26),MONTH($T$26)+1+S178*12/$U$10,1)-1),"")</f>
        <v/>
      </c>
      <c r="U178" s="16" t="str">
        <f t="shared" si="44"/>
        <v/>
      </c>
      <c r="V178" s="15" t="str">
        <f>IF(ISNUMBER(S178),ROUND(U178*$U$16,$W$4),"")</f>
        <v/>
      </c>
      <c r="W178" s="15" t="str">
        <f t="shared" si="39"/>
        <v/>
      </c>
      <c r="X178" s="16" t="str">
        <f t="shared" si="40"/>
        <v/>
      </c>
      <c r="Y178" s="15" t="str">
        <f t="shared" si="41"/>
        <v/>
      </c>
    </row>
    <row r="179" spans="3:25" x14ac:dyDescent="0.2">
      <c r="C179" s="17">
        <f t="shared" si="30"/>
        <v>153</v>
      </c>
      <c r="D179" s="19">
        <f>IF(ISNUMBER(C179),MIN(DATE(YEAR($D$26),MONTH($D$26)+C179*12/$E$10,DAY($D$26)),DATE(YEAR($D$26),MONTH($D$26)+1+C179*12/$E$10,1)-1),"")</f>
        <v>46501</v>
      </c>
      <c r="E179" s="16">
        <f t="shared" si="31"/>
        <v>18809.450000000012</v>
      </c>
      <c r="F179" s="15">
        <f>IF(ISNUMBER(C179),ROUND(E179*$E$16,$G$4),"")</f>
        <v>44.67</v>
      </c>
      <c r="G179" s="15">
        <f t="shared" si="32"/>
        <v>1154.82</v>
      </c>
      <c r="H179" s="16">
        <f t="shared" si="33"/>
        <v>25</v>
      </c>
      <c r="I179" s="15">
        <f t="shared" si="34"/>
        <v>1224.49</v>
      </c>
      <c r="K179" s="17">
        <f t="shared" si="35"/>
        <v>153</v>
      </c>
      <c r="L179" s="19">
        <f>IF(ISNUMBER(K179),MIN(DATE(YEAR($L$26),MONTH($L$26)+K179*12/$M$10,DAY($L$26)),DATE(YEAR($L$26),MONTH($L$26)+1+K179*12/$M$10,1)-1),"")</f>
        <v>46726</v>
      </c>
      <c r="M179" s="16">
        <f t="shared" si="42"/>
        <v>65387.370000000177</v>
      </c>
      <c r="N179" s="15">
        <f>IF(ISNUMBER(K179),ROUND(M179*$M$16,$O$4),"")</f>
        <v>242.48</v>
      </c>
      <c r="O179" s="15">
        <f t="shared" si="43"/>
        <v>907.1099999999999</v>
      </c>
      <c r="P179" s="16">
        <f t="shared" si="36"/>
        <v>25</v>
      </c>
      <c r="Q179" s="15">
        <f t="shared" si="37"/>
        <v>1174.5899999999999</v>
      </c>
      <c r="S179" s="17" t="str">
        <f t="shared" si="38"/>
        <v>-</v>
      </c>
      <c r="T179" s="19" t="str">
        <f>IF(ISNUMBER(S179),MIN(DATE(YEAR($T$26),MONTH($T$26)+S179*12/$U$10,DAY($T$26)),DATE(YEAR($T$26),MONTH($T$26)+1+S179*12/$U$10,1)-1),"")</f>
        <v/>
      </c>
      <c r="U179" s="16" t="str">
        <f t="shared" si="44"/>
        <v/>
      </c>
      <c r="V179" s="15" t="str">
        <f>IF(ISNUMBER(S179),ROUND(U179*$U$16,$W$4),"")</f>
        <v/>
      </c>
      <c r="W179" s="15" t="str">
        <f t="shared" si="39"/>
        <v/>
      </c>
      <c r="X179" s="16" t="str">
        <f t="shared" si="40"/>
        <v/>
      </c>
      <c r="Y179" s="15" t="str">
        <f t="shared" si="41"/>
        <v/>
      </c>
    </row>
    <row r="180" spans="3:25" x14ac:dyDescent="0.2">
      <c r="C180" s="17">
        <f t="shared" si="30"/>
        <v>154</v>
      </c>
      <c r="D180" s="19">
        <f>IF(ISNUMBER(C180),MIN(DATE(YEAR($D$26),MONTH($D$26)+C180*12/$E$10,DAY($D$26)),DATE(YEAR($D$26),MONTH($D$26)+1+C180*12/$E$10,1)-1),"")</f>
        <v>46531</v>
      </c>
      <c r="E180" s="16">
        <f t="shared" si="31"/>
        <v>17654.630000000012</v>
      </c>
      <c r="F180" s="15">
        <f>IF(ISNUMBER(C180),ROUND(E180*$E$16,$G$4),"")</f>
        <v>41.93</v>
      </c>
      <c r="G180" s="15">
        <f t="shared" si="32"/>
        <v>1157.56</v>
      </c>
      <c r="H180" s="16">
        <f t="shared" si="33"/>
        <v>25</v>
      </c>
      <c r="I180" s="15">
        <f t="shared" si="34"/>
        <v>1224.49</v>
      </c>
      <c r="K180" s="17">
        <f t="shared" si="35"/>
        <v>154</v>
      </c>
      <c r="L180" s="19">
        <f>IF(ISNUMBER(K180),MIN(DATE(YEAR($L$26),MONTH($L$26)+K180*12/$M$10,DAY($L$26)),DATE(YEAR($L$26),MONTH($L$26)+1+K180*12/$M$10,1)-1),"")</f>
        <v>46757</v>
      </c>
      <c r="M180" s="16">
        <f t="shared" si="42"/>
        <v>64480.260000000177</v>
      </c>
      <c r="N180" s="15">
        <f>IF(ISNUMBER(K180),ROUND(M180*$M$16,$O$4),"")</f>
        <v>239.11</v>
      </c>
      <c r="O180" s="15">
        <f t="shared" si="43"/>
        <v>910.4799999999999</v>
      </c>
      <c r="P180" s="16">
        <f t="shared" si="36"/>
        <v>25</v>
      </c>
      <c r="Q180" s="15">
        <f t="shared" si="37"/>
        <v>1174.5899999999999</v>
      </c>
      <c r="S180" s="17" t="str">
        <f t="shared" si="38"/>
        <v>-</v>
      </c>
      <c r="T180" s="19" t="str">
        <f>IF(ISNUMBER(S180),MIN(DATE(YEAR($T$26),MONTH($T$26)+S180*12/$U$10,DAY($T$26)),DATE(YEAR($T$26),MONTH($T$26)+1+S180*12/$U$10,1)-1),"")</f>
        <v/>
      </c>
      <c r="U180" s="16" t="str">
        <f t="shared" si="44"/>
        <v/>
      </c>
      <c r="V180" s="15" t="str">
        <f>IF(ISNUMBER(S180),ROUND(U180*$U$16,$W$4),"")</f>
        <v/>
      </c>
      <c r="W180" s="15" t="str">
        <f t="shared" si="39"/>
        <v/>
      </c>
      <c r="X180" s="16" t="str">
        <f t="shared" si="40"/>
        <v/>
      </c>
      <c r="Y180" s="15" t="str">
        <f t="shared" si="41"/>
        <v/>
      </c>
    </row>
    <row r="181" spans="3:25" x14ac:dyDescent="0.2">
      <c r="C181" s="17">
        <f t="shared" si="30"/>
        <v>155</v>
      </c>
      <c r="D181" s="19">
        <f>IF(ISNUMBER(C181),MIN(DATE(YEAR($D$26),MONTH($D$26)+C181*12/$E$10,DAY($D$26)),DATE(YEAR($D$26),MONTH($D$26)+1+C181*12/$E$10,1)-1),"")</f>
        <v>46562</v>
      </c>
      <c r="E181" s="16">
        <f t="shared" si="31"/>
        <v>16497.070000000011</v>
      </c>
      <c r="F181" s="15">
        <f>IF(ISNUMBER(C181),ROUND(E181*$E$16,$G$4),"")</f>
        <v>39.18</v>
      </c>
      <c r="G181" s="15">
        <f t="shared" si="32"/>
        <v>1160.31</v>
      </c>
      <c r="H181" s="16">
        <f t="shared" si="33"/>
        <v>25</v>
      </c>
      <c r="I181" s="15">
        <f t="shared" si="34"/>
        <v>1224.49</v>
      </c>
      <c r="K181" s="17">
        <f t="shared" si="35"/>
        <v>155</v>
      </c>
      <c r="L181" s="19">
        <f>IF(ISNUMBER(K181),MIN(DATE(YEAR($L$26),MONTH($L$26)+K181*12/$M$10,DAY($L$26)),DATE(YEAR($L$26),MONTH($L$26)+1+K181*12/$M$10,1)-1),"")</f>
        <v>46788</v>
      </c>
      <c r="M181" s="16">
        <f t="shared" si="42"/>
        <v>63569.780000000173</v>
      </c>
      <c r="N181" s="15">
        <f>IF(ISNUMBER(K181),ROUND(M181*$M$16,$O$4),"")</f>
        <v>235.74</v>
      </c>
      <c r="O181" s="15">
        <f t="shared" si="43"/>
        <v>913.84999999999991</v>
      </c>
      <c r="P181" s="16">
        <f t="shared" si="36"/>
        <v>25</v>
      </c>
      <c r="Q181" s="15">
        <f t="shared" si="37"/>
        <v>1174.5899999999999</v>
      </c>
      <c r="S181" s="17" t="str">
        <f t="shared" si="38"/>
        <v>-</v>
      </c>
      <c r="T181" s="19" t="str">
        <f>IF(ISNUMBER(S181),MIN(DATE(YEAR($T$26),MONTH($T$26)+S181*12/$U$10,DAY($T$26)),DATE(YEAR($T$26),MONTH($T$26)+1+S181*12/$U$10,1)-1),"")</f>
        <v/>
      </c>
      <c r="U181" s="16" t="str">
        <f t="shared" si="44"/>
        <v/>
      </c>
      <c r="V181" s="15" t="str">
        <f>IF(ISNUMBER(S181),ROUND(U181*$U$16,$W$4),"")</f>
        <v/>
      </c>
      <c r="W181" s="15" t="str">
        <f t="shared" si="39"/>
        <v/>
      </c>
      <c r="X181" s="16" t="str">
        <f t="shared" si="40"/>
        <v/>
      </c>
      <c r="Y181" s="15" t="str">
        <f t="shared" si="41"/>
        <v/>
      </c>
    </row>
    <row r="182" spans="3:25" x14ac:dyDescent="0.2">
      <c r="C182" s="17">
        <f t="shared" si="30"/>
        <v>156</v>
      </c>
      <c r="D182" s="19">
        <f>IF(ISNUMBER(C182),MIN(DATE(YEAR($D$26),MONTH($D$26)+C182*12/$E$10,DAY($D$26)),DATE(YEAR($D$26),MONTH($D$26)+1+C182*12/$E$10,1)-1),"")</f>
        <v>46592</v>
      </c>
      <c r="E182" s="16">
        <f t="shared" si="31"/>
        <v>15336.760000000011</v>
      </c>
      <c r="F182" s="15">
        <f>IF(ISNUMBER(C182),ROUND(E182*$E$16,$G$4),"")</f>
        <v>36.42</v>
      </c>
      <c r="G182" s="15">
        <f t="shared" si="32"/>
        <v>1163.07</v>
      </c>
      <c r="H182" s="16">
        <f t="shared" si="33"/>
        <v>25</v>
      </c>
      <c r="I182" s="15">
        <f t="shared" si="34"/>
        <v>1224.49</v>
      </c>
      <c r="K182" s="17">
        <f t="shared" si="35"/>
        <v>156</v>
      </c>
      <c r="L182" s="19">
        <f>IF(ISNUMBER(K182),MIN(DATE(YEAR($L$26),MONTH($L$26)+K182*12/$M$10,DAY($L$26)),DATE(YEAR($L$26),MONTH($L$26)+1+K182*12/$M$10,1)-1),"")</f>
        <v>46817</v>
      </c>
      <c r="M182" s="16">
        <f t="shared" si="42"/>
        <v>62655.930000000175</v>
      </c>
      <c r="N182" s="15">
        <f>IF(ISNUMBER(K182),ROUND(M182*$M$16,$O$4),"")</f>
        <v>232.35</v>
      </c>
      <c r="O182" s="15">
        <f t="shared" si="43"/>
        <v>917.2399999999999</v>
      </c>
      <c r="P182" s="16">
        <f t="shared" si="36"/>
        <v>25</v>
      </c>
      <c r="Q182" s="15">
        <f t="shared" si="37"/>
        <v>1174.5899999999999</v>
      </c>
      <c r="S182" s="17" t="str">
        <f t="shared" si="38"/>
        <v>-</v>
      </c>
      <c r="T182" s="19" t="str">
        <f>IF(ISNUMBER(S182),MIN(DATE(YEAR($T$26),MONTH($T$26)+S182*12/$U$10,DAY($T$26)),DATE(YEAR($T$26),MONTH($T$26)+1+S182*12/$U$10,1)-1),"")</f>
        <v/>
      </c>
      <c r="U182" s="16" t="str">
        <f t="shared" si="44"/>
        <v/>
      </c>
      <c r="V182" s="15" t="str">
        <f>IF(ISNUMBER(S182),ROUND(U182*$U$16,$W$4),"")</f>
        <v/>
      </c>
      <c r="W182" s="15" t="str">
        <f t="shared" si="39"/>
        <v/>
      </c>
      <c r="X182" s="16" t="str">
        <f t="shared" si="40"/>
        <v/>
      </c>
      <c r="Y182" s="15" t="str">
        <f t="shared" si="41"/>
        <v/>
      </c>
    </row>
    <row r="183" spans="3:25" x14ac:dyDescent="0.2">
      <c r="C183" s="17">
        <f t="shared" si="30"/>
        <v>157</v>
      </c>
      <c r="D183" s="19">
        <f>IF(ISNUMBER(C183),MIN(DATE(YEAR($D$26),MONTH($D$26)+C183*12/$E$10,DAY($D$26)),DATE(YEAR($D$26),MONTH($D$26)+1+C183*12/$E$10,1)-1),"")</f>
        <v>46623</v>
      </c>
      <c r="E183" s="16">
        <f t="shared" si="31"/>
        <v>14173.690000000011</v>
      </c>
      <c r="F183" s="15">
        <f>IF(ISNUMBER(C183),ROUND(E183*$E$16,$G$4),"")</f>
        <v>33.659999999999997</v>
      </c>
      <c r="G183" s="15">
        <f t="shared" si="32"/>
        <v>1165.83</v>
      </c>
      <c r="H183" s="16">
        <f t="shared" si="33"/>
        <v>25</v>
      </c>
      <c r="I183" s="15">
        <f t="shared" si="34"/>
        <v>1224.49</v>
      </c>
      <c r="K183" s="17">
        <f t="shared" si="35"/>
        <v>157</v>
      </c>
      <c r="L183" s="19">
        <f>IF(ISNUMBER(K183),MIN(DATE(YEAR($L$26),MONTH($L$26)+K183*12/$M$10,DAY($L$26)),DATE(YEAR($L$26),MONTH($L$26)+1+K183*12/$M$10,1)-1),"")</f>
        <v>46848</v>
      </c>
      <c r="M183" s="16">
        <f t="shared" si="42"/>
        <v>61738.690000000177</v>
      </c>
      <c r="N183" s="15">
        <f>IF(ISNUMBER(K183),ROUND(M183*$M$16,$O$4),"")</f>
        <v>228.95</v>
      </c>
      <c r="O183" s="15">
        <f t="shared" si="43"/>
        <v>920.63999999999987</v>
      </c>
      <c r="P183" s="16">
        <f t="shared" si="36"/>
        <v>25</v>
      </c>
      <c r="Q183" s="15">
        <f t="shared" si="37"/>
        <v>1174.5899999999999</v>
      </c>
      <c r="S183" s="17" t="str">
        <f t="shared" si="38"/>
        <v>-</v>
      </c>
      <c r="T183" s="19" t="str">
        <f>IF(ISNUMBER(S183),MIN(DATE(YEAR($T$26),MONTH($T$26)+S183*12/$U$10,DAY($T$26)),DATE(YEAR($T$26),MONTH($T$26)+1+S183*12/$U$10,1)-1),"")</f>
        <v/>
      </c>
      <c r="U183" s="16" t="str">
        <f t="shared" si="44"/>
        <v/>
      </c>
      <c r="V183" s="15" t="str">
        <f>IF(ISNUMBER(S183),ROUND(U183*$U$16,$W$4),"")</f>
        <v/>
      </c>
      <c r="W183" s="15" t="str">
        <f t="shared" si="39"/>
        <v/>
      </c>
      <c r="X183" s="16" t="str">
        <f t="shared" si="40"/>
        <v/>
      </c>
      <c r="Y183" s="15" t="str">
        <f t="shared" si="41"/>
        <v/>
      </c>
    </row>
    <row r="184" spans="3:25" x14ac:dyDescent="0.2">
      <c r="C184" s="17">
        <f t="shared" si="30"/>
        <v>158</v>
      </c>
      <c r="D184" s="19">
        <f>IF(ISNUMBER(C184),MIN(DATE(YEAR($D$26),MONTH($D$26)+C184*12/$E$10,DAY($D$26)),DATE(YEAR($D$26),MONTH($D$26)+1+C184*12/$E$10,1)-1),"")</f>
        <v>46654</v>
      </c>
      <c r="E184" s="16">
        <f t="shared" si="31"/>
        <v>13007.860000000011</v>
      </c>
      <c r="F184" s="15">
        <f>IF(ISNUMBER(C184),ROUND(E184*$E$16,$G$4),"")</f>
        <v>30.89</v>
      </c>
      <c r="G184" s="15">
        <f t="shared" si="32"/>
        <v>1168.5999999999999</v>
      </c>
      <c r="H184" s="16">
        <f t="shared" si="33"/>
        <v>25</v>
      </c>
      <c r="I184" s="15">
        <f t="shared" si="34"/>
        <v>1224.49</v>
      </c>
      <c r="K184" s="17">
        <f t="shared" si="35"/>
        <v>158</v>
      </c>
      <c r="L184" s="19">
        <f>IF(ISNUMBER(K184),MIN(DATE(YEAR($L$26),MONTH($L$26)+K184*12/$M$10,DAY($L$26)),DATE(YEAR($L$26),MONTH($L$26)+1+K184*12/$M$10,1)-1),"")</f>
        <v>46878</v>
      </c>
      <c r="M184" s="16">
        <f t="shared" si="42"/>
        <v>60818.050000000178</v>
      </c>
      <c r="N184" s="15">
        <f>IF(ISNUMBER(K184),ROUND(M184*$M$16,$O$4),"")</f>
        <v>225.53</v>
      </c>
      <c r="O184" s="15">
        <f t="shared" si="43"/>
        <v>924.06</v>
      </c>
      <c r="P184" s="16">
        <f t="shared" si="36"/>
        <v>25</v>
      </c>
      <c r="Q184" s="15">
        <f t="shared" si="37"/>
        <v>1174.5899999999999</v>
      </c>
      <c r="S184" s="17" t="str">
        <f t="shared" si="38"/>
        <v>-</v>
      </c>
      <c r="T184" s="19" t="str">
        <f>IF(ISNUMBER(S184),MIN(DATE(YEAR($T$26),MONTH($T$26)+S184*12/$U$10,DAY($T$26)),DATE(YEAR($T$26),MONTH($T$26)+1+S184*12/$U$10,1)-1),"")</f>
        <v/>
      </c>
      <c r="U184" s="16" t="str">
        <f t="shared" si="44"/>
        <v/>
      </c>
      <c r="V184" s="15" t="str">
        <f>IF(ISNUMBER(S184),ROUND(U184*$U$16,$W$4),"")</f>
        <v/>
      </c>
      <c r="W184" s="15" t="str">
        <f t="shared" si="39"/>
        <v/>
      </c>
      <c r="X184" s="16" t="str">
        <f t="shared" si="40"/>
        <v/>
      </c>
      <c r="Y184" s="15" t="str">
        <f t="shared" si="41"/>
        <v/>
      </c>
    </row>
    <row r="185" spans="3:25" x14ac:dyDescent="0.2">
      <c r="C185" s="17">
        <f t="shared" si="30"/>
        <v>159</v>
      </c>
      <c r="D185" s="19">
        <f>IF(ISNUMBER(C185),MIN(DATE(YEAR($D$26),MONTH($D$26)+C185*12/$E$10,DAY($D$26)),DATE(YEAR($D$26),MONTH($D$26)+1+C185*12/$E$10,1)-1),"")</f>
        <v>46684</v>
      </c>
      <c r="E185" s="16">
        <f t="shared" si="31"/>
        <v>11839.260000000011</v>
      </c>
      <c r="F185" s="15">
        <f>IF(ISNUMBER(C185),ROUND(E185*$E$16,$G$4),"")</f>
        <v>28.12</v>
      </c>
      <c r="G185" s="15">
        <f t="shared" si="32"/>
        <v>1171.3700000000001</v>
      </c>
      <c r="H185" s="16">
        <f t="shared" si="33"/>
        <v>25</v>
      </c>
      <c r="I185" s="15">
        <f t="shared" si="34"/>
        <v>1224.49</v>
      </c>
      <c r="K185" s="17">
        <f t="shared" si="35"/>
        <v>159</v>
      </c>
      <c r="L185" s="19">
        <f>IF(ISNUMBER(K185),MIN(DATE(YEAR($L$26),MONTH($L$26)+K185*12/$M$10,DAY($L$26)),DATE(YEAR($L$26),MONTH($L$26)+1+K185*12/$M$10,1)-1),"")</f>
        <v>46909</v>
      </c>
      <c r="M185" s="16">
        <f t="shared" si="42"/>
        <v>59893.99000000018</v>
      </c>
      <c r="N185" s="15">
        <f>IF(ISNUMBER(K185),ROUND(M185*$M$16,$O$4),"")</f>
        <v>222.11</v>
      </c>
      <c r="O185" s="15">
        <f t="shared" si="43"/>
        <v>927.4799999999999</v>
      </c>
      <c r="P185" s="16">
        <f t="shared" si="36"/>
        <v>25</v>
      </c>
      <c r="Q185" s="15">
        <f t="shared" si="37"/>
        <v>1174.5899999999999</v>
      </c>
      <c r="S185" s="17" t="str">
        <f t="shared" si="38"/>
        <v>-</v>
      </c>
      <c r="T185" s="19" t="str">
        <f>IF(ISNUMBER(S185),MIN(DATE(YEAR($T$26),MONTH($T$26)+S185*12/$U$10,DAY($T$26)),DATE(YEAR($T$26),MONTH($T$26)+1+S185*12/$U$10,1)-1),"")</f>
        <v/>
      </c>
      <c r="U185" s="16" t="str">
        <f t="shared" si="44"/>
        <v/>
      </c>
      <c r="V185" s="15" t="str">
        <f>IF(ISNUMBER(S185),ROUND(U185*$U$16,$W$4),"")</f>
        <v/>
      </c>
      <c r="W185" s="15" t="str">
        <f t="shared" si="39"/>
        <v/>
      </c>
      <c r="X185" s="16" t="str">
        <f t="shared" si="40"/>
        <v/>
      </c>
      <c r="Y185" s="15" t="str">
        <f t="shared" si="41"/>
        <v/>
      </c>
    </row>
    <row r="186" spans="3:25" x14ac:dyDescent="0.2">
      <c r="C186" s="17">
        <f t="shared" si="30"/>
        <v>160</v>
      </c>
      <c r="D186" s="19">
        <f>IF(ISNUMBER(C186),MIN(DATE(YEAR($D$26),MONTH($D$26)+C186*12/$E$10,DAY($D$26)),DATE(YEAR($D$26),MONTH($D$26)+1+C186*12/$E$10,1)-1),"")</f>
        <v>46715</v>
      </c>
      <c r="E186" s="16">
        <f t="shared" si="31"/>
        <v>10667.89000000001</v>
      </c>
      <c r="F186" s="15">
        <f>IF(ISNUMBER(C186),ROUND(E186*$E$16,$G$4),"")</f>
        <v>25.34</v>
      </c>
      <c r="G186" s="15">
        <f t="shared" si="32"/>
        <v>1174.1500000000001</v>
      </c>
      <c r="H186" s="16">
        <f t="shared" si="33"/>
        <v>25</v>
      </c>
      <c r="I186" s="15">
        <f t="shared" si="34"/>
        <v>1224.49</v>
      </c>
      <c r="K186" s="17">
        <f t="shared" si="35"/>
        <v>160</v>
      </c>
      <c r="L186" s="19">
        <f>IF(ISNUMBER(K186),MIN(DATE(YEAR($L$26),MONTH($L$26)+K186*12/$M$10,DAY($L$26)),DATE(YEAR($L$26),MONTH($L$26)+1+K186*12/$M$10,1)-1),"")</f>
        <v>46939</v>
      </c>
      <c r="M186" s="16">
        <f t="shared" si="42"/>
        <v>58966.510000000177</v>
      </c>
      <c r="N186" s="15">
        <f>IF(ISNUMBER(K186),ROUND(M186*$M$16,$O$4),"")</f>
        <v>218.67</v>
      </c>
      <c r="O186" s="15">
        <f t="shared" si="43"/>
        <v>930.92</v>
      </c>
      <c r="P186" s="16">
        <f t="shared" si="36"/>
        <v>25</v>
      </c>
      <c r="Q186" s="15">
        <f t="shared" si="37"/>
        <v>1174.5899999999999</v>
      </c>
      <c r="S186" s="17" t="str">
        <f t="shared" si="38"/>
        <v>-</v>
      </c>
      <c r="T186" s="19" t="str">
        <f>IF(ISNUMBER(S186),MIN(DATE(YEAR($T$26),MONTH($T$26)+S186*12/$U$10,DAY($T$26)),DATE(YEAR($T$26),MONTH($T$26)+1+S186*12/$U$10,1)-1),"")</f>
        <v/>
      </c>
      <c r="U186" s="16" t="str">
        <f t="shared" si="44"/>
        <v/>
      </c>
      <c r="V186" s="15" t="str">
        <f>IF(ISNUMBER(S186),ROUND(U186*$U$16,$W$4),"")</f>
        <v/>
      </c>
      <c r="W186" s="15" t="str">
        <f t="shared" si="39"/>
        <v/>
      </c>
      <c r="X186" s="16" t="str">
        <f t="shared" si="40"/>
        <v/>
      </c>
      <c r="Y186" s="15" t="str">
        <f t="shared" si="41"/>
        <v/>
      </c>
    </row>
    <row r="187" spans="3:25" x14ac:dyDescent="0.2">
      <c r="C187" s="17">
        <f t="shared" si="30"/>
        <v>161</v>
      </c>
      <c r="D187" s="19">
        <f>IF(ISNUMBER(C187),MIN(DATE(YEAR($D$26),MONTH($D$26)+C187*12/$E$10,DAY($D$26)),DATE(YEAR($D$26),MONTH($D$26)+1+C187*12/$E$10,1)-1),"")</f>
        <v>46745</v>
      </c>
      <c r="E187" s="16">
        <f t="shared" si="31"/>
        <v>9493.7400000000107</v>
      </c>
      <c r="F187" s="15">
        <f>IF(ISNUMBER(C187),ROUND(E187*$E$16,$G$4),"")</f>
        <v>22.55</v>
      </c>
      <c r="G187" s="15">
        <f t="shared" si="32"/>
        <v>1176.94</v>
      </c>
      <c r="H187" s="16">
        <f t="shared" si="33"/>
        <v>25</v>
      </c>
      <c r="I187" s="15">
        <f t="shared" si="34"/>
        <v>1224.49</v>
      </c>
      <c r="K187" s="17">
        <f t="shared" si="35"/>
        <v>161</v>
      </c>
      <c r="L187" s="19">
        <f>IF(ISNUMBER(K187),MIN(DATE(YEAR($L$26),MONTH($L$26)+K187*12/$M$10,DAY($L$26)),DATE(YEAR($L$26),MONTH($L$26)+1+K187*12/$M$10,1)-1),"")</f>
        <v>46970</v>
      </c>
      <c r="M187" s="16">
        <f t="shared" si="42"/>
        <v>58035.590000000178</v>
      </c>
      <c r="N187" s="15">
        <f>IF(ISNUMBER(K187),ROUND(M187*$M$16,$O$4),"")</f>
        <v>215.22</v>
      </c>
      <c r="O187" s="15">
        <f t="shared" si="43"/>
        <v>934.36999999999989</v>
      </c>
      <c r="P187" s="16">
        <f t="shared" si="36"/>
        <v>25</v>
      </c>
      <c r="Q187" s="15">
        <f t="shared" si="37"/>
        <v>1174.5899999999999</v>
      </c>
      <c r="S187" s="17" t="str">
        <f t="shared" si="38"/>
        <v>-</v>
      </c>
      <c r="T187" s="19" t="str">
        <f>IF(ISNUMBER(S187),MIN(DATE(YEAR($T$26),MONTH($T$26)+S187*12/$U$10,DAY($T$26)),DATE(YEAR($T$26),MONTH($T$26)+1+S187*12/$U$10,1)-1),"")</f>
        <v/>
      </c>
      <c r="U187" s="16" t="str">
        <f t="shared" si="44"/>
        <v/>
      </c>
      <c r="V187" s="15" t="str">
        <f>IF(ISNUMBER(S187),ROUND(U187*$U$16,$W$4),"")</f>
        <v/>
      </c>
      <c r="W187" s="15" t="str">
        <f t="shared" si="39"/>
        <v/>
      </c>
      <c r="X187" s="16" t="str">
        <f t="shared" si="40"/>
        <v/>
      </c>
      <c r="Y187" s="15" t="str">
        <f t="shared" si="41"/>
        <v/>
      </c>
    </row>
    <row r="188" spans="3:25" x14ac:dyDescent="0.2">
      <c r="C188" s="17">
        <f t="shared" si="30"/>
        <v>162</v>
      </c>
      <c r="D188" s="19">
        <f>IF(ISNUMBER(C188),MIN(DATE(YEAR($D$26),MONTH($D$26)+C188*12/$E$10,DAY($D$26)),DATE(YEAR($D$26),MONTH($D$26)+1+C188*12/$E$10,1)-1),"")</f>
        <v>46776</v>
      </c>
      <c r="E188" s="16">
        <f t="shared" si="31"/>
        <v>8316.8000000000102</v>
      </c>
      <c r="F188" s="15">
        <f>IF(ISNUMBER(C188),ROUND(E188*$E$16,$G$4),"")</f>
        <v>19.75</v>
      </c>
      <c r="G188" s="15">
        <f t="shared" si="32"/>
        <v>1179.74</v>
      </c>
      <c r="H188" s="16">
        <f t="shared" si="33"/>
        <v>25</v>
      </c>
      <c r="I188" s="15">
        <f t="shared" si="34"/>
        <v>1224.49</v>
      </c>
      <c r="K188" s="17">
        <f t="shared" si="35"/>
        <v>162</v>
      </c>
      <c r="L188" s="19">
        <f>IF(ISNUMBER(K188),MIN(DATE(YEAR($L$26),MONTH($L$26)+K188*12/$M$10,DAY($L$26)),DATE(YEAR($L$26),MONTH($L$26)+1+K188*12/$M$10,1)-1),"")</f>
        <v>47001</v>
      </c>
      <c r="M188" s="16">
        <f t="shared" si="42"/>
        <v>57101.220000000176</v>
      </c>
      <c r="N188" s="15">
        <f>IF(ISNUMBER(K188),ROUND(M188*$M$16,$O$4),"")</f>
        <v>211.75</v>
      </c>
      <c r="O188" s="15">
        <f t="shared" si="43"/>
        <v>937.83999999999992</v>
      </c>
      <c r="P188" s="16">
        <f t="shared" si="36"/>
        <v>25</v>
      </c>
      <c r="Q188" s="15">
        <f t="shared" si="37"/>
        <v>1174.5899999999999</v>
      </c>
      <c r="S188" s="17" t="str">
        <f t="shared" si="38"/>
        <v>-</v>
      </c>
      <c r="T188" s="19" t="str">
        <f>IF(ISNUMBER(S188),MIN(DATE(YEAR($T$26),MONTH($T$26)+S188*12/$U$10,DAY($T$26)),DATE(YEAR($T$26),MONTH($T$26)+1+S188*12/$U$10,1)-1),"")</f>
        <v/>
      </c>
      <c r="U188" s="16" t="str">
        <f t="shared" si="44"/>
        <v/>
      </c>
      <c r="V188" s="15" t="str">
        <f>IF(ISNUMBER(S188),ROUND(U188*$U$16,$W$4),"")</f>
        <v/>
      </c>
      <c r="W188" s="15" t="str">
        <f t="shared" si="39"/>
        <v/>
      </c>
      <c r="X188" s="16" t="str">
        <f t="shared" si="40"/>
        <v/>
      </c>
      <c r="Y188" s="15" t="str">
        <f t="shared" si="41"/>
        <v/>
      </c>
    </row>
    <row r="189" spans="3:25" x14ac:dyDescent="0.2">
      <c r="C189" s="17">
        <f t="shared" si="30"/>
        <v>163</v>
      </c>
      <c r="D189" s="19">
        <f>IF(ISNUMBER(C189),MIN(DATE(YEAR($D$26),MONTH($D$26)+C189*12/$E$10,DAY($D$26)),DATE(YEAR($D$26),MONTH($D$26)+1+C189*12/$E$10,1)-1),"")</f>
        <v>46807</v>
      </c>
      <c r="E189" s="16">
        <f t="shared" si="31"/>
        <v>7137.0600000000104</v>
      </c>
      <c r="F189" s="15">
        <f>IF(ISNUMBER(C189),ROUND(E189*$E$16,$G$4),"")</f>
        <v>16.95</v>
      </c>
      <c r="G189" s="15">
        <f t="shared" si="32"/>
        <v>1182.54</v>
      </c>
      <c r="H189" s="16">
        <f t="shared" si="33"/>
        <v>25</v>
      </c>
      <c r="I189" s="15">
        <f t="shared" si="34"/>
        <v>1224.49</v>
      </c>
      <c r="K189" s="17">
        <f t="shared" si="35"/>
        <v>163</v>
      </c>
      <c r="L189" s="19">
        <f>IF(ISNUMBER(K189),MIN(DATE(YEAR($L$26),MONTH($L$26)+K189*12/$M$10,DAY($L$26)),DATE(YEAR($L$26),MONTH($L$26)+1+K189*12/$M$10,1)-1),"")</f>
        <v>47031</v>
      </c>
      <c r="M189" s="16">
        <f t="shared" si="42"/>
        <v>56163.380000000179</v>
      </c>
      <c r="N189" s="15">
        <f>IF(ISNUMBER(K189),ROUND(M189*$M$16,$O$4),"")</f>
        <v>208.27</v>
      </c>
      <c r="O189" s="15">
        <f t="shared" si="43"/>
        <v>941.31999999999994</v>
      </c>
      <c r="P189" s="16">
        <f t="shared" si="36"/>
        <v>25</v>
      </c>
      <c r="Q189" s="15">
        <f t="shared" si="37"/>
        <v>1174.5899999999999</v>
      </c>
      <c r="S189" s="17" t="str">
        <f t="shared" si="38"/>
        <v>-</v>
      </c>
      <c r="T189" s="19" t="str">
        <f>IF(ISNUMBER(S189),MIN(DATE(YEAR($T$26),MONTH($T$26)+S189*12/$U$10,DAY($T$26)),DATE(YEAR($T$26),MONTH($T$26)+1+S189*12/$U$10,1)-1),"")</f>
        <v/>
      </c>
      <c r="U189" s="16" t="str">
        <f t="shared" si="44"/>
        <v/>
      </c>
      <c r="V189" s="15" t="str">
        <f>IF(ISNUMBER(S189),ROUND(U189*$U$16,$W$4),"")</f>
        <v/>
      </c>
      <c r="W189" s="15" t="str">
        <f t="shared" si="39"/>
        <v/>
      </c>
      <c r="X189" s="16" t="str">
        <f t="shared" si="40"/>
        <v/>
      </c>
      <c r="Y189" s="15" t="str">
        <f t="shared" si="41"/>
        <v/>
      </c>
    </row>
    <row r="190" spans="3:25" x14ac:dyDescent="0.2">
      <c r="C190" s="17">
        <f t="shared" si="30"/>
        <v>164</v>
      </c>
      <c r="D190" s="19">
        <f>IF(ISNUMBER(C190),MIN(DATE(YEAR($D$26),MONTH($D$26)+C190*12/$E$10,DAY($D$26)),DATE(YEAR($D$26),MONTH($D$26)+1+C190*12/$E$10,1)-1),"")</f>
        <v>46836</v>
      </c>
      <c r="E190" s="16">
        <f t="shared" si="31"/>
        <v>5954.5200000000104</v>
      </c>
      <c r="F190" s="15">
        <f>IF(ISNUMBER(C190),ROUND(E190*$E$16,$G$4),"")</f>
        <v>14.14</v>
      </c>
      <c r="G190" s="15">
        <f t="shared" si="32"/>
        <v>1185.3499999999999</v>
      </c>
      <c r="H190" s="16">
        <f t="shared" si="33"/>
        <v>25</v>
      </c>
      <c r="I190" s="15">
        <f t="shared" si="34"/>
        <v>1224.49</v>
      </c>
      <c r="K190" s="17">
        <f t="shared" si="35"/>
        <v>164</v>
      </c>
      <c r="L190" s="19">
        <f>IF(ISNUMBER(K190),MIN(DATE(YEAR($L$26),MONTH($L$26)+K190*12/$M$10,DAY($L$26)),DATE(YEAR($L$26),MONTH($L$26)+1+K190*12/$M$10,1)-1),"")</f>
        <v>47062</v>
      </c>
      <c r="M190" s="16">
        <f t="shared" si="42"/>
        <v>55222.06000000018</v>
      </c>
      <c r="N190" s="15">
        <f>IF(ISNUMBER(K190),ROUND(M190*$M$16,$O$4),"")</f>
        <v>204.78</v>
      </c>
      <c r="O190" s="15">
        <f t="shared" si="43"/>
        <v>944.81</v>
      </c>
      <c r="P190" s="16">
        <f t="shared" si="36"/>
        <v>25</v>
      </c>
      <c r="Q190" s="15">
        <f t="shared" si="37"/>
        <v>1174.5899999999999</v>
      </c>
      <c r="S190" s="17" t="str">
        <f t="shared" si="38"/>
        <v>-</v>
      </c>
      <c r="T190" s="19" t="str">
        <f>IF(ISNUMBER(S190),MIN(DATE(YEAR($T$26),MONTH($T$26)+S190*12/$U$10,DAY($T$26)),DATE(YEAR($T$26),MONTH($T$26)+1+S190*12/$U$10,1)-1),"")</f>
        <v/>
      </c>
      <c r="U190" s="16" t="str">
        <f t="shared" si="44"/>
        <v/>
      </c>
      <c r="V190" s="15" t="str">
        <f>IF(ISNUMBER(S190),ROUND(U190*$U$16,$W$4),"")</f>
        <v/>
      </c>
      <c r="W190" s="15" t="str">
        <f t="shared" si="39"/>
        <v/>
      </c>
      <c r="X190" s="16" t="str">
        <f t="shared" si="40"/>
        <v/>
      </c>
      <c r="Y190" s="15" t="str">
        <f t="shared" si="41"/>
        <v/>
      </c>
    </row>
    <row r="191" spans="3:25" x14ac:dyDescent="0.2">
      <c r="C191" s="17">
        <f t="shared" si="30"/>
        <v>165</v>
      </c>
      <c r="D191" s="19">
        <f>IF(ISNUMBER(C191),MIN(DATE(YEAR($D$26),MONTH($D$26)+C191*12/$E$10,DAY($D$26)),DATE(YEAR($D$26),MONTH($D$26)+1+C191*12/$E$10,1)-1),"")</f>
        <v>46867</v>
      </c>
      <c r="E191" s="16">
        <f t="shared" si="31"/>
        <v>4769.170000000011</v>
      </c>
      <c r="F191" s="15">
        <f>IF(ISNUMBER(C191),ROUND(E191*$E$16,$G$4),"")</f>
        <v>11.33</v>
      </c>
      <c r="G191" s="15">
        <f t="shared" si="32"/>
        <v>1188.1600000000001</v>
      </c>
      <c r="H191" s="16">
        <f t="shared" si="33"/>
        <v>25</v>
      </c>
      <c r="I191" s="15">
        <f t="shared" si="34"/>
        <v>1224.49</v>
      </c>
      <c r="K191" s="17">
        <f t="shared" si="35"/>
        <v>165</v>
      </c>
      <c r="L191" s="19">
        <f>IF(ISNUMBER(K191),MIN(DATE(YEAR($L$26),MONTH($L$26)+K191*12/$M$10,DAY($L$26)),DATE(YEAR($L$26),MONTH($L$26)+1+K191*12/$M$10,1)-1),"")</f>
        <v>47092</v>
      </c>
      <c r="M191" s="16">
        <f t="shared" si="42"/>
        <v>54277.250000000182</v>
      </c>
      <c r="N191" s="15">
        <f>IF(ISNUMBER(K191),ROUND(M191*$M$16,$O$4),"")</f>
        <v>201.28</v>
      </c>
      <c r="O191" s="15">
        <f t="shared" si="43"/>
        <v>948.31</v>
      </c>
      <c r="P191" s="16">
        <f t="shared" si="36"/>
        <v>25</v>
      </c>
      <c r="Q191" s="15">
        <f t="shared" si="37"/>
        <v>1174.5899999999999</v>
      </c>
      <c r="S191" s="17" t="str">
        <f t="shared" si="38"/>
        <v>-</v>
      </c>
      <c r="T191" s="19" t="str">
        <f>IF(ISNUMBER(S191),MIN(DATE(YEAR($T$26),MONTH($T$26)+S191*12/$U$10,DAY($T$26)),DATE(YEAR($T$26),MONTH($T$26)+1+S191*12/$U$10,1)-1),"")</f>
        <v/>
      </c>
      <c r="U191" s="16" t="str">
        <f t="shared" si="44"/>
        <v/>
      </c>
      <c r="V191" s="15" t="str">
        <f>IF(ISNUMBER(S191),ROUND(U191*$U$16,$W$4),"")</f>
        <v/>
      </c>
      <c r="W191" s="15" t="str">
        <f t="shared" si="39"/>
        <v/>
      </c>
      <c r="X191" s="16" t="str">
        <f t="shared" si="40"/>
        <v/>
      </c>
      <c r="Y191" s="15" t="str">
        <f t="shared" si="41"/>
        <v/>
      </c>
    </row>
    <row r="192" spans="3:25" x14ac:dyDescent="0.2">
      <c r="C192" s="17">
        <f t="shared" si="30"/>
        <v>166</v>
      </c>
      <c r="D192" s="19">
        <f>IF(ISNUMBER(C192),MIN(DATE(YEAR($D$26),MONTH($D$26)+C192*12/$E$10,DAY($D$26)),DATE(YEAR($D$26),MONTH($D$26)+1+C192*12/$E$10,1)-1),"")</f>
        <v>46897</v>
      </c>
      <c r="E192" s="16">
        <f t="shared" si="31"/>
        <v>3581.0100000000111</v>
      </c>
      <c r="F192" s="15">
        <f>IF(ISNUMBER(C192),ROUND(E192*$E$16,$G$4),"")</f>
        <v>8.5</v>
      </c>
      <c r="G192" s="15">
        <f t="shared" si="32"/>
        <v>1190.99</v>
      </c>
      <c r="H192" s="16">
        <f t="shared" si="33"/>
        <v>25</v>
      </c>
      <c r="I192" s="15">
        <f t="shared" si="34"/>
        <v>1224.49</v>
      </c>
      <c r="K192" s="17">
        <f t="shared" si="35"/>
        <v>166</v>
      </c>
      <c r="L192" s="19">
        <f>IF(ISNUMBER(K192),MIN(DATE(YEAR($L$26),MONTH($L$26)+K192*12/$M$10,DAY($L$26)),DATE(YEAR($L$26),MONTH($L$26)+1+K192*12/$M$10,1)-1),"")</f>
        <v>47123</v>
      </c>
      <c r="M192" s="16">
        <f t="shared" si="42"/>
        <v>53328.940000000184</v>
      </c>
      <c r="N192" s="15">
        <f>IF(ISNUMBER(K192),ROUND(M192*$M$16,$O$4),"")</f>
        <v>197.76</v>
      </c>
      <c r="O192" s="15">
        <f t="shared" si="43"/>
        <v>951.82999999999993</v>
      </c>
      <c r="P192" s="16">
        <f t="shared" si="36"/>
        <v>25</v>
      </c>
      <c r="Q192" s="15">
        <f t="shared" si="37"/>
        <v>1174.5899999999999</v>
      </c>
      <c r="S192" s="17" t="str">
        <f t="shared" si="38"/>
        <v>-</v>
      </c>
      <c r="T192" s="19" t="str">
        <f>IF(ISNUMBER(S192),MIN(DATE(YEAR($T$26),MONTH($T$26)+S192*12/$U$10,DAY($T$26)),DATE(YEAR($T$26),MONTH($T$26)+1+S192*12/$U$10,1)-1),"")</f>
        <v/>
      </c>
      <c r="U192" s="16" t="str">
        <f t="shared" si="44"/>
        <v/>
      </c>
      <c r="V192" s="15" t="str">
        <f>IF(ISNUMBER(S192),ROUND(U192*$U$16,$W$4),"")</f>
        <v/>
      </c>
      <c r="W192" s="15" t="str">
        <f t="shared" si="39"/>
        <v/>
      </c>
      <c r="X192" s="16" t="str">
        <f t="shared" si="40"/>
        <v/>
      </c>
      <c r="Y192" s="15" t="str">
        <f t="shared" si="41"/>
        <v/>
      </c>
    </row>
    <row r="193" spans="3:25" x14ac:dyDescent="0.2">
      <c r="C193" s="17">
        <f t="shared" si="30"/>
        <v>167</v>
      </c>
      <c r="D193" s="19">
        <f>IF(ISNUMBER(C193),MIN(DATE(YEAR($D$26),MONTH($D$26)+C193*12/$E$10,DAY($D$26)),DATE(YEAR($D$26),MONTH($D$26)+1+C193*12/$E$10,1)-1),"")</f>
        <v>46928</v>
      </c>
      <c r="E193" s="16">
        <f t="shared" si="31"/>
        <v>2390.0200000000114</v>
      </c>
      <c r="F193" s="15">
        <f>IF(ISNUMBER(C193),ROUND(E193*$E$16,$G$4),"")</f>
        <v>5.68</v>
      </c>
      <c r="G193" s="15">
        <f t="shared" si="32"/>
        <v>1193.81</v>
      </c>
      <c r="H193" s="16">
        <f t="shared" si="33"/>
        <v>25</v>
      </c>
      <c r="I193" s="15">
        <f t="shared" si="34"/>
        <v>1224.49</v>
      </c>
      <c r="K193" s="17">
        <f t="shared" si="35"/>
        <v>167</v>
      </c>
      <c r="L193" s="19">
        <f>IF(ISNUMBER(K193),MIN(DATE(YEAR($L$26),MONTH($L$26)+K193*12/$M$10,DAY($L$26)),DATE(YEAR($L$26),MONTH($L$26)+1+K193*12/$M$10,1)-1),"")</f>
        <v>47154</v>
      </c>
      <c r="M193" s="16">
        <f t="shared" si="42"/>
        <v>52377.110000000182</v>
      </c>
      <c r="N193" s="15">
        <f>IF(ISNUMBER(K193),ROUND(M193*$M$16,$O$4),"")</f>
        <v>194.23</v>
      </c>
      <c r="O193" s="15">
        <f t="shared" si="43"/>
        <v>955.3599999999999</v>
      </c>
      <c r="P193" s="16">
        <f t="shared" si="36"/>
        <v>25</v>
      </c>
      <c r="Q193" s="15">
        <f t="shared" si="37"/>
        <v>1174.5899999999999</v>
      </c>
      <c r="S193" s="17" t="str">
        <f t="shared" si="38"/>
        <v>-</v>
      </c>
      <c r="T193" s="19" t="str">
        <f>IF(ISNUMBER(S193),MIN(DATE(YEAR($T$26),MONTH($T$26)+S193*12/$U$10,DAY($T$26)),DATE(YEAR($T$26),MONTH($T$26)+1+S193*12/$U$10,1)-1),"")</f>
        <v/>
      </c>
      <c r="U193" s="16" t="str">
        <f t="shared" si="44"/>
        <v/>
      </c>
      <c r="V193" s="15" t="str">
        <f>IF(ISNUMBER(S193),ROUND(U193*$U$16,$W$4),"")</f>
        <v/>
      </c>
      <c r="W193" s="15" t="str">
        <f t="shared" si="39"/>
        <v/>
      </c>
      <c r="X193" s="16" t="str">
        <f t="shared" si="40"/>
        <v/>
      </c>
      <c r="Y193" s="15" t="str">
        <f t="shared" si="41"/>
        <v/>
      </c>
    </row>
    <row r="194" spans="3:25" x14ac:dyDescent="0.2">
      <c r="C194" s="17">
        <f t="shared" si="30"/>
        <v>168</v>
      </c>
      <c r="D194" s="19">
        <f>IF(ISNUMBER(C194),MIN(DATE(YEAR($D$26),MONTH($D$26)+C194*12/$E$10,DAY($D$26)),DATE(YEAR($D$26),MONTH($D$26)+1+C194*12/$E$10,1)-1),"")</f>
        <v>46958</v>
      </c>
      <c r="E194" s="16">
        <f t="shared" si="31"/>
        <v>1196.2100000000114</v>
      </c>
      <c r="F194" s="15">
        <f>IF(ISNUMBER(C194),ROUND(E194*$E$16,$G$4),"")</f>
        <v>2.84</v>
      </c>
      <c r="G194" s="15">
        <f t="shared" si="32"/>
        <v>1196.2100000000114</v>
      </c>
      <c r="H194" s="16">
        <f t="shared" si="33"/>
        <v>25</v>
      </c>
      <c r="I194" s="15">
        <f t="shared" si="34"/>
        <v>1224.0500000000113</v>
      </c>
      <c r="K194" s="17">
        <f t="shared" si="35"/>
        <v>168</v>
      </c>
      <c r="L194" s="19">
        <f>IF(ISNUMBER(K194),MIN(DATE(YEAR($L$26),MONTH($L$26)+K194*12/$M$10,DAY($L$26)),DATE(YEAR($L$26),MONTH($L$26)+1+K194*12/$M$10,1)-1),"")</f>
        <v>47182</v>
      </c>
      <c r="M194" s="16">
        <f t="shared" si="42"/>
        <v>51421.750000000182</v>
      </c>
      <c r="N194" s="15">
        <f>IF(ISNUMBER(K194),ROUND(M194*$M$16,$O$4),"")</f>
        <v>190.69</v>
      </c>
      <c r="O194" s="15">
        <f t="shared" si="43"/>
        <v>958.89999999999986</v>
      </c>
      <c r="P194" s="16">
        <f t="shared" si="36"/>
        <v>25</v>
      </c>
      <c r="Q194" s="15">
        <f t="shared" si="37"/>
        <v>1174.5899999999999</v>
      </c>
      <c r="S194" s="17" t="str">
        <f t="shared" si="38"/>
        <v>-</v>
      </c>
      <c r="T194" s="19" t="str">
        <f>IF(ISNUMBER(S194),MIN(DATE(YEAR($T$26),MONTH($T$26)+S194*12/$U$10,DAY($T$26)),DATE(YEAR($T$26),MONTH($T$26)+1+S194*12/$U$10,1)-1),"")</f>
        <v/>
      </c>
      <c r="U194" s="16" t="str">
        <f t="shared" si="44"/>
        <v/>
      </c>
      <c r="V194" s="15" t="str">
        <f>IF(ISNUMBER(S194),ROUND(U194*$U$16,$W$4),"")</f>
        <v/>
      </c>
      <c r="W194" s="15" t="str">
        <f t="shared" si="39"/>
        <v/>
      </c>
      <c r="X194" s="16" t="str">
        <f t="shared" si="40"/>
        <v/>
      </c>
      <c r="Y194" s="15" t="str">
        <f t="shared" si="41"/>
        <v/>
      </c>
    </row>
    <row r="195" spans="3:25" x14ac:dyDescent="0.2">
      <c r="C195" s="17" t="str">
        <f t="shared" si="30"/>
        <v>-</v>
      </c>
      <c r="D195" s="19" t="str">
        <f>IF(ISNUMBER(C195),MIN(DATE(YEAR($D$26),MONTH($D$26)+C195*12/$E$10,DAY($D$26)),DATE(YEAR($D$26),MONTH($D$26)+1+C195*12/$E$10,1)-1),"")</f>
        <v/>
      </c>
      <c r="E195" s="16" t="str">
        <f t="shared" si="31"/>
        <v/>
      </c>
      <c r="F195" s="15" t="str">
        <f>IF(ISNUMBER(C195),ROUND(E195*$E$16,$G$4),"")</f>
        <v/>
      </c>
      <c r="G195" s="15" t="str">
        <f t="shared" si="32"/>
        <v/>
      </c>
      <c r="H195" s="16" t="str">
        <f t="shared" si="33"/>
        <v/>
      </c>
      <c r="I195" s="15" t="str">
        <f t="shared" si="34"/>
        <v/>
      </c>
      <c r="K195" s="17">
        <f t="shared" si="35"/>
        <v>169</v>
      </c>
      <c r="L195" s="19">
        <f>IF(ISNUMBER(K195),MIN(DATE(YEAR($L$26),MONTH($L$26)+K195*12/$M$10,DAY($L$26)),DATE(YEAR($L$26),MONTH($L$26)+1+K195*12/$M$10,1)-1),"")</f>
        <v>47213</v>
      </c>
      <c r="M195" s="16">
        <f t="shared" si="42"/>
        <v>50462.85000000018</v>
      </c>
      <c r="N195" s="15">
        <f>IF(ISNUMBER(K195),ROUND(M195*$M$16,$O$4),"")</f>
        <v>187.13</v>
      </c>
      <c r="O195" s="15">
        <f t="shared" si="43"/>
        <v>962.45999999999992</v>
      </c>
      <c r="P195" s="16">
        <f t="shared" si="36"/>
        <v>25</v>
      </c>
      <c r="Q195" s="15">
        <f t="shared" si="37"/>
        <v>1174.5899999999999</v>
      </c>
      <c r="S195" s="17" t="str">
        <f t="shared" si="38"/>
        <v>-</v>
      </c>
      <c r="T195" s="19" t="str">
        <f>IF(ISNUMBER(S195),MIN(DATE(YEAR($T$26),MONTH($T$26)+S195*12/$U$10,DAY($T$26)),DATE(YEAR($T$26),MONTH($T$26)+1+S195*12/$U$10,1)-1),"")</f>
        <v/>
      </c>
      <c r="U195" s="16" t="str">
        <f t="shared" si="44"/>
        <v/>
      </c>
      <c r="V195" s="15" t="str">
        <f>IF(ISNUMBER(S195),ROUND(U195*$U$16,$W$4),"")</f>
        <v/>
      </c>
      <c r="W195" s="15" t="str">
        <f t="shared" si="39"/>
        <v/>
      </c>
      <c r="X195" s="16" t="str">
        <f t="shared" si="40"/>
        <v/>
      </c>
      <c r="Y195" s="15" t="str">
        <f t="shared" si="41"/>
        <v/>
      </c>
    </row>
    <row r="196" spans="3:25" x14ac:dyDescent="0.2">
      <c r="C196" s="17" t="str">
        <f t="shared" si="30"/>
        <v>-</v>
      </c>
      <c r="D196" s="19" t="str">
        <f>IF(ISNUMBER(C196),MIN(DATE(YEAR($D$26),MONTH($D$26)+C196*12/$E$10,DAY($D$26)),DATE(YEAR($D$26),MONTH($D$26)+1+C196*12/$E$10,1)-1),"")</f>
        <v/>
      </c>
      <c r="E196" s="16" t="str">
        <f t="shared" si="31"/>
        <v/>
      </c>
      <c r="F196" s="15" t="str">
        <f>IF(ISNUMBER(C196),ROUND(E196*$E$16,$G$4),"")</f>
        <v/>
      </c>
      <c r="G196" s="15" t="str">
        <f t="shared" si="32"/>
        <v/>
      </c>
      <c r="H196" s="16" t="str">
        <f t="shared" si="33"/>
        <v/>
      </c>
      <c r="I196" s="15" t="str">
        <f t="shared" si="34"/>
        <v/>
      </c>
      <c r="K196" s="17">
        <f t="shared" si="35"/>
        <v>170</v>
      </c>
      <c r="L196" s="19">
        <f>IF(ISNUMBER(K196),MIN(DATE(YEAR($L$26),MONTH($L$26)+K196*12/$M$10,DAY($L$26)),DATE(YEAR($L$26),MONTH($L$26)+1+K196*12/$M$10,1)-1),"")</f>
        <v>47243</v>
      </c>
      <c r="M196" s="16">
        <f t="shared" si="42"/>
        <v>49500.390000000181</v>
      </c>
      <c r="N196" s="15">
        <f>IF(ISNUMBER(K196),ROUND(M196*$M$16,$O$4),"")</f>
        <v>183.56</v>
      </c>
      <c r="O196" s="15">
        <f t="shared" si="43"/>
        <v>966.03</v>
      </c>
      <c r="P196" s="16">
        <f t="shared" si="36"/>
        <v>25</v>
      </c>
      <c r="Q196" s="15">
        <f t="shared" si="37"/>
        <v>1174.5899999999999</v>
      </c>
      <c r="S196" s="17" t="str">
        <f t="shared" si="38"/>
        <v>-</v>
      </c>
      <c r="T196" s="19" t="str">
        <f>IF(ISNUMBER(S196),MIN(DATE(YEAR($T$26),MONTH($T$26)+S196*12/$U$10,DAY($T$26)),DATE(YEAR($T$26),MONTH($T$26)+1+S196*12/$U$10,1)-1),"")</f>
        <v/>
      </c>
      <c r="U196" s="16" t="str">
        <f t="shared" si="44"/>
        <v/>
      </c>
      <c r="V196" s="15" t="str">
        <f>IF(ISNUMBER(S196),ROUND(U196*$U$16,$W$4),"")</f>
        <v/>
      </c>
      <c r="W196" s="15" t="str">
        <f t="shared" si="39"/>
        <v/>
      </c>
      <c r="X196" s="16" t="str">
        <f t="shared" si="40"/>
        <v/>
      </c>
      <c r="Y196" s="15" t="str">
        <f t="shared" si="41"/>
        <v/>
      </c>
    </row>
    <row r="197" spans="3:25" x14ac:dyDescent="0.2">
      <c r="C197" s="17" t="str">
        <f t="shared" si="30"/>
        <v>-</v>
      </c>
      <c r="D197" s="19" t="str">
        <f>IF(ISNUMBER(C197),MIN(DATE(YEAR($D$26),MONTH($D$26)+C197*12/$E$10,DAY($D$26)),DATE(YEAR($D$26),MONTH($D$26)+1+C197*12/$E$10,1)-1),"")</f>
        <v/>
      </c>
      <c r="E197" s="16" t="str">
        <f t="shared" si="31"/>
        <v/>
      </c>
      <c r="F197" s="15" t="str">
        <f>IF(ISNUMBER(C197),ROUND(E197*$E$16,$G$4),"")</f>
        <v/>
      </c>
      <c r="G197" s="15" t="str">
        <f t="shared" si="32"/>
        <v/>
      </c>
      <c r="H197" s="16" t="str">
        <f t="shared" si="33"/>
        <v/>
      </c>
      <c r="I197" s="15" t="str">
        <f t="shared" si="34"/>
        <v/>
      </c>
      <c r="K197" s="17">
        <f t="shared" si="35"/>
        <v>171</v>
      </c>
      <c r="L197" s="19">
        <f>IF(ISNUMBER(K197),MIN(DATE(YEAR($L$26),MONTH($L$26)+K197*12/$M$10,DAY($L$26)),DATE(YEAR($L$26),MONTH($L$26)+1+K197*12/$M$10,1)-1),"")</f>
        <v>47274</v>
      </c>
      <c r="M197" s="16">
        <f t="shared" si="42"/>
        <v>48534.360000000182</v>
      </c>
      <c r="N197" s="15">
        <f>IF(ISNUMBER(K197),ROUND(M197*$M$16,$O$4),"")</f>
        <v>179.98</v>
      </c>
      <c r="O197" s="15">
        <f t="shared" si="43"/>
        <v>969.6099999999999</v>
      </c>
      <c r="P197" s="16">
        <f t="shared" si="36"/>
        <v>25</v>
      </c>
      <c r="Q197" s="15">
        <f t="shared" si="37"/>
        <v>1174.5899999999999</v>
      </c>
      <c r="S197" s="17" t="str">
        <f t="shared" si="38"/>
        <v>-</v>
      </c>
      <c r="T197" s="19" t="str">
        <f>IF(ISNUMBER(S197),MIN(DATE(YEAR($T$26),MONTH($T$26)+S197*12/$U$10,DAY($T$26)),DATE(YEAR($T$26),MONTH($T$26)+1+S197*12/$U$10,1)-1),"")</f>
        <v/>
      </c>
      <c r="U197" s="16" t="str">
        <f t="shared" si="44"/>
        <v/>
      </c>
      <c r="V197" s="15" t="str">
        <f>IF(ISNUMBER(S197),ROUND(U197*$U$16,$W$4),"")</f>
        <v/>
      </c>
      <c r="W197" s="15" t="str">
        <f t="shared" si="39"/>
        <v/>
      </c>
      <c r="X197" s="16" t="str">
        <f t="shared" si="40"/>
        <v/>
      </c>
      <c r="Y197" s="15" t="str">
        <f t="shared" si="41"/>
        <v/>
      </c>
    </row>
    <row r="198" spans="3:25" x14ac:dyDescent="0.2">
      <c r="C198" s="17" t="str">
        <f t="shared" si="30"/>
        <v>-</v>
      </c>
      <c r="D198" s="19" t="str">
        <f>IF(ISNUMBER(C198),MIN(DATE(YEAR($D$26),MONTH($D$26)+C198*12/$E$10,DAY($D$26)),DATE(YEAR($D$26),MONTH($D$26)+1+C198*12/$E$10,1)-1),"")</f>
        <v/>
      </c>
      <c r="E198" s="16" t="str">
        <f t="shared" si="31"/>
        <v/>
      </c>
      <c r="F198" s="15" t="str">
        <f>IF(ISNUMBER(C198),ROUND(E198*$E$16,$G$4),"")</f>
        <v/>
      </c>
      <c r="G198" s="15" t="str">
        <f t="shared" si="32"/>
        <v/>
      </c>
      <c r="H198" s="16" t="str">
        <f t="shared" si="33"/>
        <v/>
      </c>
      <c r="I198" s="15" t="str">
        <f t="shared" si="34"/>
        <v/>
      </c>
      <c r="K198" s="17">
        <f t="shared" si="35"/>
        <v>172</v>
      </c>
      <c r="L198" s="19">
        <f>IF(ISNUMBER(K198),MIN(DATE(YEAR($L$26),MONTH($L$26)+K198*12/$M$10,DAY($L$26)),DATE(YEAR($L$26),MONTH($L$26)+1+K198*12/$M$10,1)-1),"")</f>
        <v>47304</v>
      </c>
      <c r="M198" s="16">
        <f t="shared" si="42"/>
        <v>47564.750000000182</v>
      </c>
      <c r="N198" s="15">
        <f>IF(ISNUMBER(K198),ROUND(M198*$M$16,$O$4),"")</f>
        <v>176.39</v>
      </c>
      <c r="O198" s="15">
        <f t="shared" si="43"/>
        <v>973.19999999999993</v>
      </c>
      <c r="P198" s="16">
        <f t="shared" si="36"/>
        <v>25</v>
      </c>
      <c r="Q198" s="15">
        <f t="shared" si="37"/>
        <v>1174.5899999999999</v>
      </c>
      <c r="S198" s="17" t="str">
        <f t="shared" si="38"/>
        <v>-</v>
      </c>
      <c r="T198" s="19" t="str">
        <f>IF(ISNUMBER(S198),MIN(DATE(YEAR($T$26),MONTH($T$26)+S198*12/$U$10,DAY($T$26)),DATE(YEAR($T$26),MONTH($T$26)+1+S198*12/$U$10,1)-1),"")</f>
        <v/>
      </c>
      <c r="U198" s="16" t="str">
        <f t="shared" si="44"/>
        <v/>
      </c>
      <c r="V198" s="15" t="str">
        <f>IF(ISNUMBER(S198),ROUND(U198*$U$16,$W$4),"")</f>
        <v/>
      </c>
      <c r="W198" s="15" t="str">
        <f t="shared" si="39"/>
        <v/>
      </c>
      <c r="X198" s="16" t="str">
        <f t="shared" si="40"/>
        <v/>
      </c>
      <c r="Y198" s="15" t="str">
        <f t="shared" si="41"/>
        <v/>
      </c>
    </row>
    <row r="199" spans="3:25" x14ac:dyDescent="0.2">
      <c r="C199" s="17" t="str">
        <f t="shared" si="30"/>
        <v>-</v>
      </c>
      <c r="D199" s="19" t="str">
        <f>IF(ISNUMBER(C199),MIN(DATE(YEAR($D$26),MONTH($D$26)+C199*12/$E$10,DAY($D$26)),DATE(YEAR($D$26),MONTH($D$26)+1+C199*12/$E$10,1)-1),"")</f>
        <v/>
      </c>
      <c r="E199" s="16" t="str">
        <f t="shared" si="31"/>
        <v/>
      </c>
      <c r="F199" s="15" t="str">
        <f>IF(ISNUMBER(C199),ROUND(E199*$E$16,$G$4),"")</f>
        <v/>
      </c>
      <c r="G199" s="15" t="str">
        <f t="shared" si="32"/>
        <v/>
      </c>
      <c r="H199" s="16" t="str">
        <f t="shared" si="33"/>
        <v/>
      </c>
      <c r="I199" s="15" t="str">
        <f t="shared" si="34"/>
        <v/>
      </c>
      <c r="K199" s="17">
        <f t="shared" si="35"/>
        <v>173</v>
      </c>
      <c r="L199" s="19">
        <f>IF(ISNUMBER(K199),MIN(DATE(YEAR($L$26),MONTH($L$26)+K199*12/$M$10,DAY($L$26)),DATE(YEAR($L$26),MONTH($L$26)+1+K199*12/$M$10,1)-1),"")</f>
        <v>47335</v>
      </c>
      <c r="M199" s="16">
        <f t="shared" si="42"/>
        <v>46591.550000000185</v>
      </c>
      <c r="N199" s="15">
        <f>IF(ISNUMBER(K199),ROUND(M199*$M$16,$O$4),"")</f>
        <v>172.78</v>
      </c>
      <c r="O199" s="15">
        <f t="shared" si="43"/>
        <v>976.81</v>
      </c>
      <c r="P199" s="16">
        <f t="shared" si="36"/>
        <v>25</v>
      </c>
      <c r="Q199" s="15">
        <f t="shared" si="37"/>
        <v>1174.5899999999999</v>
      </c>
      <c r="S199" s="17" t="str">
        <f t="shared" si="38"/>
        <v>-</v>
      </c>
      <c r="T199" s="19" t="str">
        <f>IF(ISNUMBER(S199),MIN(DATE(YEAR($T$26),MONTH($T$26)+S199*12/$U$10,DAY($T$26)),DATE(YEAR($T$26),MONTH($T$26)+1+S199*12/$U$10,1)-1),"")</f>
        <v/>
      </c>
      <c r="U199" s="16" t="str">
        <f t="shared" si="44"/>
        <v/>
      </c>
      <c r="V199" s="15" t="str">
        <f>IF(ISNUMBER(S199),ROUND(U199*$U$16,$W$4),"")</f>
        <v/>
      </c>
      <c r="W199" s="15" t="str">
        <f t="shared" si="39"/>
        <v/>
      </c>
      <c r="X199" s="16" t="str">
        <f t="shared" si="40"/>
        <v/>
      </c>
      <c r="Y199" s="15" t="str">
        <f t="shared" si="41"/>
        <v/>
      </c>
    </row>
    <row r="200" spans="3:25" x14ac:dyDescent="0.2">
      <c r="C200" s="17" t="str">
        <f t="shared" si="30"/>
        <v>-</v>
      </c>
      <c r="D200" s="19" t="str">
        <f>IF(ISNUMBER(C200),MIN(DATE(YEAR($D$26),MONTH($D$26)+C200*12/$E$10,DAY($D$26)),DATE(YEAR($D$26),MONTH($D$26)+1+C200*12/$E$10,1)-1),"")</f>
        <v/>
      </c>
      <c r="E200" s="16" t="str">
        <f t="shared" si="31"/>
        <v/>
      </c>
      <c r="F200" s="15" t="str">
        <f>IF(ISNUMBER(C200),ROUND(E200*$E$16,$G$4),"")</f>
        <v/>
      </c>
      <c r="G200" s="15" t="str">
        <f t="shared" si="32"/>
        <v/>
      </c>
      <c r="H200" s="16" t="str">
        <f t="shared" si="33"/>
        <v/>
      </c>
      <c r="I200" s="15" t="str">
        <f t="shared" si="34"/>
        <v/>
      </c>
      <c r="K200" s="17">
        <f t="shared" si="35"/>
        <v>174</v>
      </c>
      <c r="L200" s="19">
        <f>IF(ISNUMBER(K200),MIN(DATE(YEAR($L$26),MONTH($L$26)+K200*12/$M$10,DAY($L$26)),DATE(YEAR($L$26),MONTH($L$26)+1+K200*12/$M$10,1)-1),"")</f>
        <v>47366</v>
      </c>
      <c r="M200" s="16">
        <f t="shared" si="42"/>
        <v>45614.740000000187</v>
      </c>
      <c r="N200" s="15">
        <f>IF(ISNUMBER(K200),ROUND(M200*$M$16,$O$4),"")</f>
        <v>169.15</v>
      </c>
      <c r="O200" s="15">
        <f t="shared" si="43"/>
        <v>980.43999999999994</v>
      </c>
      <c r="P200" s="16">
        <f t="shared" si="36"/>
        <v>25</v>
      </c>
      <c r="Q200" s="15">
        <f t="shared" si="37"/>
        <v>1174.5899999999999</v>
      </c>
      <c r="S200" s="17" t="str">
        <f t="shared" si="38"/>
        <v>-</v>
      </c>
      <c r="T200" s="19" t="str">
        <f>IF(ISNUMBER(S200),MIN(DATE(YEAR($T$26),MONTH($T$26)+S200*12/$U$10,DAY($T$26)),DATE(YEAR($T$26),MONTH($T$26)+1+S200*12/$U$10,1)-1),"")</f>
        <v/>
      </c>
      <c r="U200" s="16" t="str">
        <f t="shared" si="44"/>
        <v/>
      </c>
      <c r="V200" s="15" t="str">
        <f>IF(ISNUMBER(S200),ROUND(U200*$U$16,$W$4),"")</f>
        <v/>
      </c>
      <c r="W200" s="15" t="str">
        <f t="shared" si="39"/>
        <v/>
      </c>
      <c r="X200" s="16" t="str">
        <f t="shared" si="40"/>
        <v/>
      </c>
      <c r="Y200" s="15" t="str">
        <f t="shared" si="41"/>
        <v/>
      </c>
    </row>
    <row r="201" spans="3:25" x14ac:dyDescent="0.2">
      <c r="C201" s="17" t="str">
        <f t="shared" si="30"/>
        <v>-</v>
      </c>
      <c r="D201" s="19" t="str">
        <f>IF(ISNUMBER(C201),MIN(DATE(YEAR($D$26),MONTH($D$26)+C201*12/$E$10,DAY($D$26)),DATE(YEAR($D$26),MONTH($D$26)+1+C201*12/$E$10,1)-1),"")</f>
        <v/>
      </c>
      <c r="E201" s="16" t="str">
        <f t="shared" si="31"/>
        <v/>
      </c>
      <c r="F201" s="15" t="str">
        <f>IF(ISNUMBER(C201),ROUND(E201*$E$16,$G$4),"")</f>
        <v/>
      </c>
      <c r="G201" s="15" t="str">
        <f t="shared" si="32"/>
        <v/>
      </c>
      <c r="H201" s="16" t="str">
        <f t="shared" si="33"/>
        <v/>
      </c>
      <c r="I201" s="15" t="str">
        <f t="shared" si="34"/>
        <v/>
      </c>
      <c r="K201" s="17">
        <f t="shared" si="35"/>
        <v>175</v>
      </c>
      <c r="L201" s="19">
        <f>IF(ISNUMBER(K201),MIN(DATE(YEAR($L$26),MONTH($L$26)+K201*12/$M$10,DAY($L$26)),DATE(YEAR($L$26),MONTH($L$26)+1+K201*12/$M$10,1)-1),"")</f>
        <v>47396</v>
      </c>
      <c r="M201" s="16">
        <f t="shared" si="42"/>
        <v>44634.300000000185</v>
      </c>
      <c r="N201" s="15">
        <f>IF(ISNUMBER(K201),ROUND(M201*$M$16,$O$4),"")</f>
        <v>165.52</v>
      </c>
      <c r="O201" s="15">
        <f t="shared" si="43"/>
        <v>984.06999999999994</v>
      </c>
      <c r="P201" s="16">
        <f t="shared" si="36"/>
        <v>25</v>
      </c>
      <c r="Q201" s="15">
        <f t="shared" si="37"/>
        <v>1174.5899999999999</v>
      </c>
      <c r="S201" s="17" t="str">
        <f t="shared" si="38"/>
        <v>-</v>
      </c>
      <c r="T201" s="19" t="str">
        <f>IF(ISNUMBER(S201),MIN(DATE(YEAR($T$26),MONTH($T$26)+S201*12/$U$10,DAY($T$26)),DATE(YEAR($T$26),MONTH($T$26)+1+S201*12/$U$10,1)-1),"")</f>
        <v/>
      </c>
      <c r="U201" s="16" t="str">
        <f t="shared" si="44"/>
        <v/>
      </c>
      <c r="V201" s="15" t="str">
        <f>IF(ISNUMBER(S201),ROUND(U201*$U$16,$W$4),"")</f>
        <v/>
      </c>
      <c r="W201" s="15" t="str">
        <f t="shared" si="39"/>
        <v/>
      </c>
      <c r="X201" s="16" t="str">
        <f t="shared" si="40"/>
        <v/>
      </c>
      <c r="Y201" s="15" t="str">
        <f t="shared" si="41"/>
        <v/>
      </c>
    </row>
    <row r="202" spans="3:25" x14ac:dyDescent="0.2">
      <c r="C202" s="17" t="str">
        <f t="shared" si="30"/>
        <v>-</v>
      </c>
      <c r="D202" s="19" t="str">
        <f>IF(ISNUMBER(C202),MIN(DATE(YEAR($D$26),MONTH($D$26)+C202*12/$E$10,DAY($D$26)),DATE(YEAR($D$26),MONTH($D$26)+1+C202*12/$E$10,1)-1),"")</f>
        <v/>
      </c>
      <c r="E202" s="16" t="str">
        <f t="shared" si="31"/>
        <v/>
      </c>
      <c r="F202" s="15" t="str">
        <f>IF(ISNUMBER(C202),ROUND(E202*$E$16,$G$4),"")</f>
        <v/>
      </c>
      <c r="G202" s="15" t="str">
        <f t="shared" si="32"/>
        <v/>
      </c>
      <c r="H202" s="16" t="str">
        <f t="shared" si="33"/>
        <v/>
      </c>
      <c r="I202" s="15" t="str">
        <f t="shared" si="34"/>
        <v/>
      </c>
      <c r="K202" s="17">
        <f t="shared" si="35"/>
        <v>176</v>
      </c>
      <c r="L202" s="19">
        <f>IF(ISNUMBER(K202),MIN(DATE(YEAR($L$26),MONTH($L$26)+K202*12/$M$10,DAY($L$26)),DATE(YEAR($L$26),MONTH($L$26)+1+K202*12/$M$10,1)-1),"")</f>
        <v>47427</v>
      </c>
      <c r="M202" s="16">
        <f t="shared" si="42"/>
        <v>43650.230000000185</v>
      </c>
      <c r="N202" s="15">
        <f>IF(ISNUMBER(K202),ROUND(M202*$M$16,$O$4),"")</f>
        <v>161.87</v>
      </c>
      <c r="O202" s="15">
        <f t="shared" si="43"/>
        <v>987.71999999999991</v>
      </c>
      <c r="P202" s="16">
        <f t="shared" si="36"/>
        <v>25</v>
      </c>
      <c r="Q202" s="15">
        <f t="shared" si="37"/>
        <v>1174.5899999999999</v>
      </c>
      <c r="S202" s="17" t="str">
        <f t="shared" si="38"/>
        <v>-</v>
      </c>
      <c r="T202" s="19" t="str">
        <f>IF(ISNUMBER(S202),MIN(DATE(YEAR($T$26),MONTH($T$26)+S202*12/$U$10,DAY($T$26)),DATE(YEAR($T$26),MONTH($T$26)+1+S202*12/$U$10,1)-1),"")</f>
        <v/>
      </c>
      <c r="U202" s="16" t="str">
        <f t="shared" si="44"/>
        <v/>
      </c>
      <c r="V202" s="15" t="str">
        <f>IF(ISNUMBER(S202),ROUND(U202*$U$16,$W$4),"")</f>
        <v/>
      </c>
      <c r="W202" s="15" t="str">
        <f t="shared" si="39"/>
        <v/>
      </c>
      <c r="X202" s="16" t="str">
        <f t="shared" si="40"/>
        <v/>
      </c>
      <c r="Y202" s="15" t="str">
        <f t="shared" si="41"/>
        <v/>
      </c>
    </row>
    <row r="203" spans="3:25" x14ac:dyDescent="0.2">
      <c r="C203" s="17" t="str">
        <f t="shared" si="30"/>
        <v>-</v>
      </c>
      <c r="D203" s="19" t="str">
        <f>IF(ISNUMBER(C203),MIN(DATE(YEAR($D$26),MONTH($D$26)+C203*12/$E$10,DAY($D$26)),DATE(YEAR($D$26),MONTH($D$26)+1+C203*12/$E$10,1)-1),"")</f>
        <v/>
      </c>
      <c r="E203" s="16" t="str">
        <f t="shared" si="31"/>
        <v/>
      </c>
      <c r="F203" s="15" t="str">
        <f>IF(ISNUMBER(C203),ROUND(E203*$E$16,$G$4),"")</f>
        <v/>
      </c>
      <c r="G203" s="15" t="str">
        <f t="shared" si="32"/>
        <v/>
      </c>
      <c r="H203" s="16" t="str">
        <f t="shared" si="33"/>
        <v/>
      </c>
      <c r="I203" s="15" t="str">
        <f t="shared" si="34"/>
        <v/>
      </c>
      <c r="K203" s="17">
        <f t="shared" si="35"/>
        <v>177</v>
      </c>
      <c r="L203" s="19">
        <f>IF(ISNUMBER(K203),MIN(DATE(YEAR($L$26),MONTH($L$26)+K203*12/$M$10,DAY($L$26)),DATE(YEAR($L$26),MONTH($L$26)+1+K203*12/$M$10,1)-1),"")</f>
        <v>47457</v>
      </c>
      <c r="M203" s="16">
        <f t="shared" si="42"/>
        <v>42662.510000000184</v>
      </c>
      <c r="N203" s="15">
        <f>IF(ISNUMBER(K203),ROUND(M203*$M$16,$O$4),"")</f>
        <v>158.21</v>
      </c>
      <c r="O203" s="15">
        <f t="shared" si="43"/>
        <v>991.37999999999988</v>
      </c>
      <c r="P203" s="16">
        <f t="shared" si="36"/>
        <v>25</v>
      </c>
      <c r="Q203" s="15">
        <f t="shared" si="37"/>
        <v>1174.5899999999999</v>
      </c>
      <c r="S203" s="17" t="str">
        <f t="shared" si="38"/>
        <v>-</v>
      </c>
      <c r="T203" s="19" t="str">
        <f>IF(ISNUMBER(S203),MIN(DATE(YEAR($T$26),MONTH($T$26)+S203*12/$U$10,DAY($T$26)),DATE(YEAR($T$26),MONTH($T$26)+1+S203*12/$U$10,1)-1),"")</f>
        <v/>
      </c>
      <c r="U203" s="16" t="str">
        <f t="shared" si="44"/>
        <v/>
      </c>
      <c r="V203" s="15" t="str">
        <f>IF(ISNUMBER(S203),ROUND(U203*$U$16,$W$4),"")</f>
        <v/>
      </c>
      <c r="W203" s="15" t="str">
        <f t="shared" si="39"/>
        <v/>
      </c>
      <c r="X203" s="16" t="str">
        <f t="shared" si="40"/>
        <v/>
      </c>
      <c r="Y203" s="15" t="str">
        <f t="shared" si="41"/>
        <v/>
      </c>
    </row>
    <row r="204" spans="3:25" x14ac:dyDescent="0.2">
      <c r="C204" s="17" t="str">
        <f t="shared" si="30"/>
        <v>-</v>
      </c>
      <c r="D204" s="19" t="str">
        <f>IF(ISNUMBER(C204),MIN(DATE(YEAR($D$26),MONTH($D$26)+C204*12/$E$10,DAY($D$26)),DATE(YEAR($D$26),MONTH($D$26)+1+C204*12/$E$10,1)-1),"")</f>
        <v/>
      </c>
      <c r="E204" s="16" t="str">
        <f t="shared" si="31"/>
        <v/>
      </c>
      <c r="F204" s="15" t="str">
        <f>IF(ISNUMBER(C204),ROUND(E204*$E$16,$G$4),"")</f>
        <v/>
      </c>
      <c r="G204" s="15" t="str">
        <f t="shared" si="32"/>
        <v/>
      </c>
      <c r="H204" s="16" t="str">
        <f t="shared" si="33"/>
        <v/>
      </c>
      <c r="I204" s="15" t="str">
        <f t="shared" si="34"/>
        <v/>
      </c>
      <c r="K204" s="17">
        <f t="shared" si="35"/>
        <v>178</v>
      </c>
      <c r="L204" s="19">
        <f>IF(ISNUMBER(K204),MIN(DATE(YEAR($L$26),MONTH($L$26)+K204*12/$M$10,DAY($L$26)),DATE(YEAR($L$26),MONTH($L$26)+1+K204*12/$M$10,1)-1),"")</f>
        <v>47488</v>
      </c>
      <c r="M204" s="16">
        <f t="shared" si="42"/>
        <v>41671.130000000187</v>
      </c>
      <c r="N204" s="15">
        <f>IF(ISNUMBER(K204),ROUND(M204*$M$16,$O$4),"")</f>
        <v>154.53</v>
      </c>
      <c r="O204" s="15">
        <f t="shared" si="43"/>
        <v>995.06</v>
      </c>
      <c r="P204" s="16">
        <f t="shared" si="36"/>
        <v>25</v>
      </c>
      <c r="Q204" s="15">
        <f t="shared" si="37"/>
        <v>1174.5899999999999</v>
      </c>
      <c r="S204" s="17" t="str">
        <f t="shared" si="38"/>
        <v>-</v>
      </c>
      <c r="T204" s="19" t="str">
        <f>IF(ISNUMBER(S204),MIN(DATE(YEAR($T$26),MONTH($T$26)+S204*12/$U$10,DAY($T$26)),DATE(YEAR($T$26),MONTH($T$26)+1+S204*12/$U$10,1)-1),"")</f>
        <v/>
      </c>
      <c r="U204" s="16" t="str">
        <f t="shared" si="44"/>
        <v/>
      </c>
      <c r="V204" s="15" t="str">
        <f>IF(ISNUMBER(S204),ROUND(U204*$U$16,$W$4),"")</f>
        <v/>
      </c>
      <c r="W204" s="15" t="str">
        <f t="shared" si="39"/>
        <v/>
      </c>
      <c r="X204" s="16" t="str">
        <f t="shared" si="40"/>
        <v/>
      </c>
      <c r="Y204" s="15" t="str">
        <f t="shared" si="41"/>
        <v/>
      </c>
    </row>
    <row r="205" spans="3:25" x14ac:dyDescent="0.2">
      <c r="C205" s="17" t="str">
        <f t="shared" si="30"/>
        <v>-</v>
      </c>
      <c r="D205" s="19" t="str">
        <f>IF(ISNUMBER(C205),MIN(DATE(YEAR($D$26),MONTH($D$26)+C205*12/$E$10,DAY($D$26)),DATE(YEAR($D$26),MONTH($D$26)+1+C205*12/$E$10,1)-1),"")</f>
        <v/>
      </c>
      <c r="E205" s="16" t="str">
        <f t="shared" si="31"/>
        <v/>
      </c>
      <c r="F205" s="15" t="str">
        <f>IF(ISNUMBER(C205),ROUND(E205*$E$16,$G$4),"")</f>
        <v/>
      </c>
      <c r="G205" s="15" t="str">
        <f t="shared" si="32"/>
        <v/>
      </c>
      <c r="H205" s="16" t="str">
        <f t="shared" si="33"/>
        <v/>
      </c>
      <c r="I205" s="15" t="str">
        <f t="shared" si="34"/>
        <v/>
      </c>
      <c r="K205" s="17">
        <f t="shared" si="35"/>
        <v>179</v>
      </c>
      <c r="L205" s="19">
        <f>IF(ISNUMBER(K205),MIN(DATE(YEAR($L$26),MONTH($L$26)+K205*12/$M$10,DAY($L$26)),DATE(YEAR($L$26),MONTH($L$26)+1+K205*12/$M$10,1)-1),"")</f>
        <v>47519</v>
      </c>
      <c r="M205" s="16">
        <f t="shared" si="42"/>
        <v>40676.070000000189</v>
      </c>
      <c r="N205" s="15">
        <f>IF(ISNUMBER(K205),ROUND(M205*$M$16,$O$4),"")</f>
        <v>150.84</v>
      </c>
      <c r="O205" s="15">
        <f t="shared" si="43"/>
        <v>998.74999999999989</v>
      </c>
      <c r="P205" s="16">
        <f t="shared" si="36"/>
        <v>25</v>
      </c>
      <c r="Q205" s="15">
        <f t="shared" si="37"/>
        <v>1174.5899999999999</v>
      </c>
      <c r="S205" s="17" t="str">
        <f t="shared" si="38"/>
        <v>-</v>
      </c>
      <c r="T205" s="19" t="str">
        <f>IF(ISNUMBER(S205),MIN(DATE(YEAR($T$26),MONTH($T$26)+S205*12/$U$10,DAY($T$26)),DATE(YEAR($T$26),MONTH($T$26)+1+S205*12/$U$10,1)-1),"")</f>
        <v/>
      </c>
      <c r="U205" s="16" t="str">
        <f t="shared" si="44"/>
        <v/>
      </c>
      <c r="V205" s="15" t="str">
        <f>IF(ISNUMBER(S205),ROUND(U205*$U$16,$W$4),"")</f>
        <v/>
      </c>
      <c r="W205" s="15" t="str">
        <f t="shared" si="39"/>
        <v/>
      </c>
      <c r="X205" s="16" t="str">
        <f t="shared" si="40"/>
        <v/>
      </c>
      <c r="Y205" s="15" t="str">
        <f t="shared" si="41"/>
        <v/>
      </c>
    </row>
    <row r="206" spans="3:25" x14ac:dyDescent="0.2">
      <c r="C206" s="17" t="str">
        <f t="shared" si="30"/>
        <v>-</v>
      </c>
      <c r="D206" s="19" t="str">
        <f>IF(ISNUMBER(C206),MIN(DATE(YEAR($D$26),MONTH($D$26)+C206*12/$E$10,DAY($D$26)),DATE(YEAR($D$26),MONTH($D$26)+1+C206*12/$E$10,1)-1),"")</f>
        <v/>
      </c>
      <c r="E206" s="16" t="str">
        <f t="shared" si="31"/>
        <v/>
      </c>
      <c r="F206" s="15" t="str">
        <f>IF(ISNUMBER(C206),ROUND(E206*$E$16,$G$4),"")</f>
        <v/>
      </c>
      <c r="G206" s="15" t="str">
        <f t="shared" si="32"/>
        <v/>
      </c>
      <c r="H206" s="16" t="str">
        <f t="shared" si="33"/>
        <v/>
      </c>
      <c r="I206" s="15" t="str">
        <f t="shared" si="34"/>
        <v/>
      </c>
      <c r="K206" s="17">
        <f t="shared" si="35"/>
        <v>180</v>
      </c>
      <c r="L206" s="19">
        <f>IF(ISNUMBER(K206),MIN(DATE(YEAR($L$26),MONTH($L$26)+K206*12/$M$10,DAY($L$26)),DATE(YEAR($L$26),MONTH($L$26)+1+K206*12/$M$10,1)-1),"")</f>
        <v>47547</v>
      </c>
      <c r="M206" s="16">
        <f t="shared" si="42"/>
        <v>39677.320000000189</v>
      </c>
      <c r="N206" s="15">
        <f>IF(ISNUMBER(K206),ROUND(M206*$M$16,$O$4),"")</f>
        <v>147.13999999999999</v>
      </c>
      <c r="O206" s="15">
        <f t="shared" si="43"/>
        <v>1002.4499999999999</v>
      </c>
      <c r="P206" s="16">
        <f t="shared" si="36"/>
        <v>25</v>
      </c>
      <c r="Q206" s="15">
        <f t="shared" si="37"/>
        <v>1174.5899999999999</v>
      </c>
      <c r="S206" s="17" t="str">
        <f t="shared" si="38"/>
        <v>-</v>
      </c>
      <c r="T206" s="19" t="str">
        <f>IF(ISNUMBER(S206),MIN(DATE(YEAR($T$26),MONTH($T$26)+S206*12/$U$10,DAY($T$26)),DATE(YEAR($T$26),MONTH($T$26)+1+S206*12/$U$10,1)-1),"")</f>
        <v/>
      </c>
      <c r="U206" s="16" t="str">
        <f t="shared" si="44"/>
        <v/>
      </c>
      <c r="V206" s="15" t="str">
        <f>IF(ISNUMBER(S206),ROUND(U206*$U$16,$W$4),"")</f>
        <v/>
      </c>
      <c r="W206" s="15" t="str">
        <f t="shared" si="39"/>
        <v/>
      </c>
      <c r="X206" s="16" t="str">
        <f t="shared" si="40"/>
        <v/>
      </c>
      <c r="Y206" s="15" t="str">
        <f t="shared" si="41"/>
        <v/>
      </c>
    </row>
    <row r="207" spans="3:25" x14ac:dyDescent="0.2">
      <c r="C207" s="17" t="str">
        <f t="shared" si="30"/>
        <v>-</v>
      </c>
      <c r="D207" s="19" t="str">
        <f>IF(ISNUMBER(C207),MIN(DATE(YEAR($D$26),MONTH($D$26)+C207*12/$E$10,DAY($D$26)),DATE(YEAR($D$26),MONTH($D$26)+1+C207*12/$E$10,1)-1),"")</f>
        <v/>
      </c>
      <c r="E207" s="16" t="str">
        <f t="shared" si="31"/>
        <v/>
      </c>
      <c r="F207" s="15" t="str">
        <f>IF(ISNUMBER(C207),ROUND(E207*$E$16,$G$4),"")</f>
        <v/>
      </c>
      <c r="G207" s="15" t="str">
        <f t="shared" si="32"/>
        <v/>
      </c>
      <c r="H207" s="16" t="str">
        <f t="shared" si="33"/>
        <v/>
      </c>
      <c r="I207" s="15" t="str">
        <f t="shared" si="34"/>
        <v/>
      </c>
      <c r="K207" s="17">
        <f t="shared" si="35"/>
        <v>181</v>
      </c>
      <c r="L207" s="19">
        <f>IF(ISNUMBER(K207),MIN(DATE(YEAR($L$26),MONTH($L$26)+K207*12/$M$10,DAY($L$26)),DATE(YEAR($L$26),MONTH($L$26)+1+K207*12/$M$10,1)-1),"")</f>
        <v>47578</v>
      </c>
      <c r="M207" s="16">
        <f t="shared" si="42"/>
        <v>38674.870000000192</v>
      </c>
      <c r="N207" s="15">
        <f>IF(ISNUMBER(K207),ROUND(M207*$M$16,$O$4),"")</f>
        <v>143.41999999999999</v>
      </c>
      <c r="O207" s="15">
        <f t="shared" si="43"/>
        <v>1006.17</v>
      </c>
      <c r="P207" s="16">
        <f t="shared" si="36"/>
        <v>25</v>
      </c>
      <c r="Q207" s="15">
        <f t="shared" si="37"/>
        <v>1174.5899999999999</v>
      </c>
      <c r="S207" s="17" t="str">
        <f t="shared" si="38"/>
        <v>-</v>
      </c>
      <c r="T207" s="19" t="str">
        <f>IF(ISNUMBER(S207),MIN(DATE(YEAR($T$26),MONTH($T$26)+S207*12/$U$10,DAY($T$26)),DATE(YEAR($T$26),MONTH($T$26)+1+S207*12/$U$10,1)-1),"")</f>
        <v/>
      </c>
      <c r="U207" s="16" t="str">
        <f t="shared" si="44"/>
        <v/>
      </c>
      <c r="V207" s="15" t="str">
        <f>IF(ISNUMBER(S207),ROUND(U207*$U$16,$W$4),"")</f>
        <v/>
      </c>
      <c r="W207" s="15" t="str">
        <f t="shared" si="39"/>
        <v/>
      </c>
      <c r="X207" s="16" t="str">
        <f t="shared" si="40"/>
        <v/>
      </c>
      <c r="Y207" s="15" t="str">
        <f t="shared" si="41"/>
        <v/>
      </c>
    </row>
    <row r="208" spans="3:25" x14ac:dyDescent="0.2">
      <c r="C208" s="17" t="str">
        <f t="shared" si="30"/>
        <v>-</v>
      </c>
      <c r="D208" s="19" t="str">
        <f>IF(ISNUMBER(C208),MIN(DATE(YEAR($D$26),MONTH($D$26)+C208*12/$E$10,DAY($D$26)),DATE(YEAR($D$26),MONTH($D$26)+1+C208*12/$E$10,1)-1),"")</f>
        <v/>
      </c>
      <c r="E208" s="16" t="str">
        <f t="shared" si="31"/>
        <v/>
      </c>
      <c r="F208" s="15" t="str">
        <f>IF(ISNUMBER(C208),ROUND(E208*$E$16,$G$4),"")</f>
        <v/>
      </c>
      <c r="G208" s="15" t="str">
        <f t="shared" si="32"/>
        <v/>
      </c>
      <c r="H208" s="16" t="str">
        <f t="shared" si="33"/>
        <v/>
      </c>
      <c r="I208" s="15" t="str">
        <f t="shared" si="34"/>
        <v/>
      </c>
      <c r="K208" s="17">
        <f t="shared" si="35"/>
        <v>182</v>
      </c>
      <c r="L208" s="19">
        <f>IF(ISNUMBER(K208),MIN(DATE(YEAR($L$26),MONTH($L$26)+K208*12/$M$10,DAY($L$26)),DATE(YEAR($L$26),MONTH($L$26)+1+K208*12/$M$10,1)-1),"")</f>
        <v>47608</v>
      </c>
      <c r="M208" s="16">
        <f t="shared" si="42"/>
        <v>37668.700000000194</v>
      </c>
      <c r="N208" s="15">
        <f>IF(ISNUMBER(K208),ROUND(M208*$M$16,$O$4),"")</f>
        <v>139.69</v>
      </c>
      <c r="O208" s="15">
        <f t="shared" si="43"/>
        <v>1009.8999999999999</v>
      </c>
      <c r="P208" s="16">
        <f t="shared" si="36"/>
        <v>25</v>
      </c>
      <c r="Q208" s="15">
        <f t="shared" si="37"/>
        <v>1174.5899999999999</v>
      </c>
      <c r="S208" s="17" t="str">
        <f t="shared" si="38"/>
        <v>-</v>
      </c>
      <c r="T208" s="19" t="str">
        <f>IF(ISNUMBER(S208),MIN(DATE(YEAR($T$26),MONTH($T$26)+S208*12/$U$10,DAY($T$26)),DATE(YEAR($T$26),MONTH($T$26)+1+S208*12/$U$10,1)-1),"")</f>
        <v/>
      </c>
      <c r="U208" s="16" t="str">
        <f t="shared" si="44"/>
        <v/>
      </c>
      <c r="V208" s="15" t="str">
        <f>IF(ISNUMBER(S208),ROUND(U208*$U$16,$W$4),"")</f>
        <v/>
      </c>
      <c r="W208" s="15" t="str">
        <f t="shared" si="39"/>
        <v/>
      </c>
      <c r="X208" s="16" t="str">
        <f t="shared" si="40"/>
        <v/>
      </c>
      <c r="Y208" s="15" t="str">
        <f t="shared" si="41"/>
        <v/>
      </c>
    </row>
    <row r="209" spans="3:25" x14ac:dyDescent="0.2">
      <c r="C209" s="17" t="str">
        <f t="shared" si="30"/>
        <v>-</v>
      </c>
      <c r="D209" s="19" t="str">
        <f>IF(ISNUMBER(C209),MIN(DATE(YEAR($D$26),MONTH($D$26)+C209*12/$E$10,DAY($D$26)),DATE(YEAR($D$26),MONTH($D$26)+1+C209*12/$E$10,1)-1),"")</f>
        <v/>
      </c>
      <c r="E209" s="16" t="str">
        <f t="shared" si="31"/>
        <v/>
      </c>
      <c r="F209" s="15" t="str">
        <f>IF(ISNUMBER(C209),ROUND(E209*$E$16,$G$4),"")</f>
        <v/>
      </c>
      <c r="G209" s="15" t="str">
        <f t="shared" si="32"/>
        <v/>
      </c>
      <c r="H209" s="16" t="str">
        <f t="shared" si="33"/>
        <v/>
      </c>
      <c r="I209" s="15" t="str">
        <f t="shared" si="34"/>
        <v/>
      </c>
      <c r="K209" s="17">
        <f t="shared" si="35"/>
        <v>183</v>
      </c>
      <c r="L209" s="19">
        <f>IF(ISNUMBER(K209),MIN(DATE(YEAR($L$26),MONTH($L$26)+K209*12/$M$10,DAY($L$26)),DATE(YEAR($L$26),MONTH($L$26)+1+K209*12/$M$10,1)-1),"")</f>
        <v>47639</v>
      </c>
      <c r="M209" s="16">
        <f t="shared" si="42"/>
        <v>36658.800000000192</v>
      </c>
      <c r="N209" s="15">
        <f>IF(ISNUMBER(K209),ROUND(M209*$M$16,$O$4),"")</f>
        <v>135.94</v>
      </c>
      <c r="O209" s="15">
        <f t="shared" si="43"/>
        <v>1013.6499999999999</v>
      </c>
      <c r="P209" s="16">
        <f t="shared" si="36"/>
        <v>25</v>
      </c>
      <c r="Q209" s="15">
        <f t="shared" si="37"/>
        <v>1174.5899999999999</v>
      </c>
      <c r="S209" s="17" t="str">
        <f t="shared" si="38"/>
        <v>-</v>
      </c>
      <c r="T209" s="19" t="str">
        <f>IF(ISNUMBER(S209),MIN(DATE(YEAR($T$26),MONTH($T$26)+S209*12/$U$10,DAY($T$26)),DATE(YEAR($T$26),MONTH($T$26)+1+S209*12/$U$10,1)-1),"")</f>
        <v/>
      </c>
      <c r="U209" s="16" t="str">
        <f t="shared" si="44"/>
        <v/>
      </c>
      <c r="V209" s="15" t="str">
        <f>IF(ISNUMBER(S209),ROUND(U209*$U$16,$W$4),"")</f>
        <v/>
      </c>
      <c r="W209" s="15" t="str">
        <f t="shared" si="39"/>
        <v/>
      </c>
      <c r="X209" s="16" t="str">
        <f t="shared" si="40"/>
        <v/>
      </c>
      <c r="Y209" s="15" t="str">
        <f t="shared" si="41"/>
        <v/>
      </c>
    </row>
    <row r="210" spans="3:25" x14ac:dyDescent="0.2">
      <c r="C210" s="17" t="str">
        <f t="shared" si="30"/>
        <v>-</v>
      </c>
      <c r="D210" s="19" t="str">
        <f>IF(ISNUMBER(C210),MIN(DATE(YEAR($D$26),MONTH($D$26)+C210*12/$E$10,DAY($D$26)),DATE(YEAR($D$26),MONTH($D$26)+1+C210*12/$E$10,1)-1),"")</f>
        <v/>
      </c>
      <c r="E210" s="16" t="str">
        <f t="shared" si="31"/>
        <v/>
      </c>
      <c r="F210" s="15" t="str">
        <f>IF(ISNUMBER(C210),ROUND(E210*$E$16,$G$4),"")</f>
        <v/>
      </c>
      <c r="G210" s="15" t="str">
        <f t="shared" si="32"/>
        <v/>
      </c>
      <c r="H210" s="16" t="str">
        <f t="shared" si="33"/>
        <v/>
      </c>
      <c r="I210" s="15" t="str">
        <f t="shared" si="34"/>
        <v/>
      </c>
      <c r="K210" s="17">
        <f t="shared" si="35"/>
        <v>184</v>
      </c>
      <c r="L210" s="19">
        <f>IF(ISNUMBER(K210),MIN(DATE(YEAR($L$26),MONTH($L$26)+K210*12/$M$10,DAY($L$26)),DATE(YEAR($L$26),MONTH($L$26)+1+K210*12/$M$10,1)-1),"")</f>
        <v>47669</v>
      </c>
      <c r="M210" s="16">
        <f t="shared" si="42"/>
        <v>35645.150000000191</v>
      </c>
      <c r="N210" s="15">
        <f>IF(ISNUMBER(K210),ROUND(M210*$M$16,$O$4),"")</f>
        <v>132.18</v>
      </c>
      <c r="O210" s="15">
        <f t="shared" si="43"/>
        <v>1017.4099999999999</v>
      </c>
      <c r="P210" s="16">
        <f t="shared" si="36"/>
        <v>25</v>
      </c>
      <c r="Q210" s="15">
        <f t="shared" si="37"/>
        <v>1174.5899999999999</v>
      </c>
      <c r="S210" s="17" t="str">
        <f t="shared" si="38"/>
        <v>-</v>
      </c>
      <c r="T210" s="19" t="str">
        <f>IF(ISNUMBER(S210),MIN(DATE(YEAR($T$26),MONTH($T$26)+S210*12/$U$10,DAY($T$26)),DATE(YEAR($T$26),MONTH($T$26)+1+S210*12/$U$10,1)-1),"")</f>
        <v/>
      </c>
      <c r="U210" s="16" t="str">
        <f t="shared" si="44"/>
        <v/>
      </c>
      <c r="V210" s="15" t="str">
        <f>IF(ISNUMBER(S210),ROUND(U210*$U$16,$W$4),"")</f>
        <v/>
      </c>
      <c r="W210" s="15" t="str">
        <f t="shared" si="39"/>
        <v/>
      </c>
      <c r="X210" s="16" t="str">
        <f t="shared" si="40"/>
        <v/>
      </c>
      <c r="Y210" s="15" t="str">
        <f t="shared" si="41"/>
        <v/>
      </c>
    </row>
    <row r="211" spans="3:25" x14ac:dyDescent="0.2">
      <c r="C211" s="17" t="str">
        <f t="shared" si="30"/>
        <v>-</v>
      </c>
      <c r="D211" s="19" t="str">
        <f>IF(ISNUMBER(C211),MIN(DATE(YEAR($D$26),MONTH($D$26)+C211*12/$E$10,DAY($D$26)),DATE(YEAR($D$26),MONTH($D$26)+1+C211*12/$E$10,1)-1),"")</f>
        <v/>
      </c>
      <c r="E211" s="16" t="str">
        <f t="shared" si="31"/>
        <v/>
      </c>
      <c r="F211" s="15" t="str">
        <f>IF(ISNUMBER(C211),ROUND(E211*$E$16,$G$4),"")</f>
        <v/>
      </c>
      <c r="G211" s="15" t="str">
        <f t="shared" si="32"/>
        <v/>
      </c>
      <c r="H211" s="16" t="str">
        <f t="shared" si="33"/>
        <v/>
      </c>
      <c r="I211" s="15" t="str">
        <f t="shared" si="34"/>
        <v/>
      </c>
      <c r="K211" s="17">
        <f t="shared" si="35"/>
        <v>185</v>
      </c>
      <c r="L211" s="19">
        <f>IF(ISNUMBER(K211),MIN(DATE(YEAR($L$26),MONTH($L$26)+K211*12/$M$10,DAY($L$26)),DATE(YEAR($L$26),MONTH($L$26)+1+K211*12/$M$10,1)-1),"")</f>
        <v>47700</v>
      </c>
      <c r="M211" s="16">
        <f t="shared" si="42"/>
        <v>34627.740000000194</v>
      </c>
      <c r="N211" s="15">
        <f>IF(ISNUMBER(K211),ROUND(M211*$M$16,$O$4),"")</f>
        <v>128.41</v>
      </c>
      <c r="O211" s="15">
        <f t="shared" si="43"/>
        <v>1021.18</v>
      </c>
      <c r="P211" s="16">
        <f t="shared" si="36"/>
        <v>25</v>
      </c>
      <c r="Q211" s="15">
        <f t="shared" si="37"/>
        <v>1174.5899999999999</v>
      </c>
      <c r="S211" s="17" t="str">
        <f t="shared" si="38"/>
        <v>-</v>
      </c>
      <c r="T211" s="19" t="str">
        <f>IF(ISNUMBER(S211),MIN(DATE(YEAR($T$26),MONTH($T$26)+S211*12/$U$10,DAY($T$26)),DATE(YEAR($T$26),MONTH($T$26)+1+S211*12/$U$10,1)-1),"")</f>
        <v/>
      </c>
      <c r="U211" s="16" t="str">
        <f t="shared" si="44"/>
        <v/>
      </c>
      <c r="V211" s="15" t="str">
        <f>IF(ISNUMBER(S211),ROUND(U211*$U$16,$W$4),"")</f>
        <v/>
      </c>
      <c r="W211" s="15" t="str">
        <f t="shared" si="39"/>
        <v/>
      </c>
      <c r="X211" s="16" t="str">
        <f t="shared" si="40"/>
        <v/>
      </c>
      <c r="Y211" s="15" t="str">
        <f t="shared" si="41"/>
        <v/>
      </c>
    </row>
    <row r="212" spans="3:25" x14ac:dyDescent="0.2">
      <c r="C212" s="17" t="str">
        <f t="shared" si="30"/>
        <v>-</v>
      </c>
      <c r="D212" s="19" t="str">
        <f>IF(ISNUMBER(C212),MIN(DATE(YEAR($D$26),MONTH($D$26)+C212*12/$E$10,DAY($D$26)),DATE(YEAR($D$26),MONTH($D$26)+1+C212*12/$E$10,1)-1),"")</f>
        <v/>
      </c>
      <c r="E212" s="16" t="str">
        <f t="shared" si="31"/>
        <v/>
      </c>
      <c r="F212" s="15" t="str">
        <f>IF(ISNUMBER(C212),ROUND(E212*$E$16,$G$4),"")</f>
        <v/>
      </c>
      <c r="G212" s="15" t="str">
        <f t="shared" si="32"/>
        <v/>
      </c>
      <c r="H212" s="16" t="str">
        <f t="shared" si="33"/>
        <v/>
      </c>
      <c r="I212" s="15" t="str">
        <f t="shared" si="34"/>
        <v/>
      </c>
      <c r="K212" s="17">
        <f t="shared" si="35"/>
        <v>186</v>
      </c>
      <c r="L212" s="19">
        <f>IF(ISNUMBER(K212),MIN(DATE(YEAR($L$26),MONTH($L$26)+K212*12/$M$10,DAY($L$26)),DATE(YEAR($L$26),MONTH($L$26)+1+K212*12/$M$10,1)-1),"")</f>
        <v>47731</v>
      </c>
      <c r="M212" s="16">
        <f t="shared" si="42"/>
        <v>33606.560000000194</v>
      </c>
      <c r="N212" s="15">
        <f>IF(ISNUMBER(K212),ROUND(M212*$M$16,$O$4),"")</f>
        <v>124.62</v>
      </c>
      <c r="O212" s="15">
        <f t="shared" si="43"/>
        <v>1024.9699999999998</v>
      </c>
      <c r="P212" s="16">
        <f t="shared" si="36"/>
        <v>25</v>
      </c>
      <c r="Q212" s="15">
        <f t="shared" si="37"/>
        <v>1174.5899999999997</v>
      </c>
      <c r="S212" s="17" t="str">
        <f t="shared" si="38"/>
        <v>-</v>
      </c>
      <c r="T212" s="19" t="str">
        <f>IF(ISNUMBER(S212),MIN(DATE(YEAR($T$26),MONTH($T$26)+S212*12/$U$10,DAY($T$26)),DATE(YEAR($T$26),MONTH($T$26)+1+S212*12/$U$10,1)-1),"")</f>
        <v/>
      </c>
      <c r="U212" s="16" t="str">
        <f t="shared" si="44"/>
        <v/>
      </c>
      <c r="V212" s="15" t="str">
        <f>IF(ISNUMBER(S212),ROUND(U212*$U$16,$W$4),"")</f>
        <v/>
      </c>
      <c r="W212" s="15" t="str">
        <f t="shared" si="39"/>
        <v/>
      </c>
      <c r="X212" s="16" t="str">
        <f t="shared" si="40"/>
        <v/>
      </c>
      <c r="Y212" s="15" t="str">
        <f t="shared" si="41"/>
        <v/>
      </c>
    </row>
    <row r="213" spans="3:25" x14ac:dyDescent="0.2">
      <c r="C213" s="17" t="str">
        <f t="shared" si="30"/>
        <v>-</v>
      </c>
      <c r="D213" s="19" t="str">
        <f>IF(ISNUMBER(C213),MIN(DATE(YEAR($D$26),MONTH($D$26)+C213*12/$E$10,DAY($D$26)),DATE(YEAR($D$26),MONTH($D$26)+1+C213*12/$E$10,1)-1),"")</f>
        <v/>
      </c>
      <c r="E213" s="16" t="str">
        <f t="shared" si="31"/>
        <v/>
      </c>
      <c r="F213" s="15" t="str">
        <f>IF(ISNUMBER(C213),ROUND(E213*$E$16,$G$4),"")</f>
        <v/>
      </c>
      <c r="G213" s="15" t="str">
        <f t="shared" si="32"/>
        <v/>
      </c>
      <c r="H213" s="16" t="str">
        <f t="shared" si="33"/>
        <v/>
      </c>
      <c r="I213" s="15" t="str">
        <f t="shared" si="34"/>
        <v/>
      </c>
      <c r="K213" s="17">
        <f t="shared" si="35"/>
        <v>187</v>
      </c>
      <c r="L213" s="19">
        <f>IF(ISNUMBER(K213),MIN(DATE(YEAR($L$26),MONTH($L$26)+K213*12/$M$10,DAY($L$26)),DATE(YEAR($L$26),MONTH($L$26)+1+K213*12/$M$10,1)-1),"")</f>
        <v>47761</v>
      </c>
      <c r="M213" s="16">
        <f t="shared" si="42"/>
        <v>32581.590000000193</v>
      </c>
      <c r="N213" s="15">
        <f>IF(ISNUMBER(K213),ROUND(M213*$M$16,$O$4),"")</f>
        <v>120.82</v>
      </c>
      <c r="O213" s="15">
        <f t="shared" si="43"/>
        <v>1028.77</v>
      </c>
      <c r="P213" s="16">
        <f t="shared" si="36"/>
        <v>25</v>
      </c>
      <c r="Q213" s="15">
        <f t="shared" si="37"/>
        <v>1174.5899999999999</v>
      </c>
      <c r="S213" s="17" t="str">
        <f t="shared" si="38"/>
        <v>-</v>
      </c>
      <c r="T213" s="19" t="str">
        <f>IF(ISNUMBER(S213),MIN(DATE(YEAR($T$26),MONTH($T$26)+S213*12/$U$10,DAY($T$26)),DATE(YEAR($T$26),MONTH($T$26)+1+S213*12/$U$10,1)-1),"")</f>
        <v/>
      </c>
      <c r="U213" s="16" t="str">
        <f t="shared" si="44"/>
        <v/>
      </c>
      <c r="V213" s="15" t="str">
        <f>IF(ISNUMBER(S213),ROUND(U213*$U$16,$W$4),"")</f>
        <v/>
      </c>
      <c r="W213" s="15" t="str">
        <f t="shared" si="39"/>
        <v/>
      </c>
      <c r="X213" s="16" t="str">
        <f t="shared" si="40"/>
        <v/>
      </c>
      <c r="Y213" s="15" t="str">
        <f t="shared" si="41"/>
        <v/>
      </c>
    </row>
    <row r="214" spans="3:25" x14ac:dyDescent="0.2">
      <c r="C214" s="17" t="str">
        <f t="shared" si="30"/>
        <v>-</v>
      </c>
      <c r="D214" s="19" t="str">
        <f>IF(ISNUMBER(C214),MIN(DATE(YEAR($D$26),MONTH($D$26)+C214*12/$E$10,DAY($D$26)),DATE(YEAR($D$26),MONTH($D$26)+1+C214*12/$E$10,1)-1),"")</f>
        <v/>
      </c>
      <c r="E214" s="16" t="str">
        <f t="shared" si="31"/>
        <v/>
      </c>
      <c r="F214" s="15" t="str">
        <f>IF(ISNUMBER(C214),ROUND(E214*$E$16,$G$4),"")</f>
        <v/>
      </c>
      <c r="G214" s="15" t="str">
        <f t="shared" si="32"/>
        <v/>
      </c>
      <c r="H214" s="16" t="str">
        <f t="shared" si="33"/>
        <v/>
      </c>
      <c r="I214" s="15" t="str">
        <f t="shared" si="34"/>
        <v/>
      </c>
      <c r="K214" s="17">
        <f t="shared" si="35"/>
        <v>188</v>
      </c>
      <c r="L214" s="19">
        <f>IF(ISNUMBER(K214),MIN(DATE(YEAR($L$26),MONTH($L$26)+K214*12/$M$10,DAY($L$26)),DATE(YEAR($L$26),MONTH($L$26)+1+K214*12/$M$10,1)-1),"")</f>
        <v>47792</v>
      </c>
      <c r="M214" s="16">
        <f t="shared" si="42"/>
        <v>31552.820000000193</v>
      </c>
      <c r="N214" s="15">
        <f>IF(ISNUMBER(K214),ROUND(M214*$M$16,$O$4),"")</f>
        <v>117.01</v>
      </c>
      <c r="O214" s="15">
        <f t="shared" si="43"/>
        <v>1032.58</v>
      </c>
      <c r="P214" s="16">
        <f t="shared" si="36"/>
        <v>25</v>
      </c>
      <c r="Q214" s="15">
        <f t="shared" si="37"/>
        <v>1174.5899999999999</v>
      </c>
      <c r="S214" s="17" t="str">
        <f t="shared" si="38"/>
        <v>-</v>
      </c>
      <c r="T214" s="19" t="str">
        <f>IF(ISNUMBER(S214),MIN(DATE(YEAR($T$26),MONTH($T$26)+S214*12/$U$10,DAY($T$26)),DATE(YEAR($T$26),MONTH($T$26)+1+S214*12/$U$10,1)-1),"")</f>
        <v/>
      </c>
      <c r="U214" s="16" t="str">
        <f t="shared" si="44"/>
        <v/>
      </c>
      <c r="V214" s="15" t="str">
        <f>IF(ISNUMBER(S214),ROUND(U214*$U$16,$W$4),"")</f>
        <v/>
      </c>
      <c r="W214" s="15" t="str">
        <f t="shared" si="39"/>
        <v/>
      </c>
      <c r="X214" s="16" t="str">
        <f t="shared" si="40"/>
        <v/>
      </c>
      <c r="Y214" s="15" t="str">
        <f t="shared" si="41"/>
        <v/>
      </c>
    </row>
    <row r="215" spans="3:25" x14ac:dyDescent="0.2">
      <c r="C215" s="17" t="str">
        <f t="shared" si="30"/>
        <v>-</v>
      </c>
      <c r="D215" s="19" t="str">
        <f>IF(ISNUMBER(C215),MIN(DATE(YEAR($D$26),MONTH($D$26)+C215*12/$E$10,DAY($D$26)),DATE(YEAR($D$26),MONTH($D$26)+1+C215*12/$E$10,1)-1),"")</f>
        <v/>
      </c>
      <c r="E215" s="16" t="str">
        <f t="shared" si="31"/>
        <v/>
      </c>
      <c r="F215" s="15" t="str">
        <f>IF(ISNUMBER(C215),ROUND(E215*$E$16,$G$4),"")</f>
        <v/>
      </c>
      <c r="G215" s="15" t="str">
        <f t="shared" si="32"/>
        <v/>
      </c>
      <c r="H215" s="16" t="str">
        <f t="shared" si="33"/>
        <v/>
      </c>
      <c r="I215" s="15" t="str">
        <f t="shared" si="34"/>
        <v/>
      </c>
      <c r="K215" s="17">
        <f t="shared" si="35"/>
        <v>189</v>
      </c>
      <c r="L215" s="19">
        <f>IF(ISNUMBER(K215),MIN(DATE(YEAR($L$26),MONTH($L$26)+K215*12/$M$10,DAY($L$26)),DATE(YEAR($L$26),MONTH($L$26)+1+K215*12/$M$10,1)-1),"")</f>
        <v>47822</v>
      </c>
      <c r="M215" s="16">
        <f t="shared" si="42"/>
        <v>30520.240000000194</v>
      </c>
      <c r="N215" s="15">
        <f>IF(ISNUMBER(K215),ROUND(M215*$M$16,$O$4),"")</f>
        <v>113.18</v>
      </c>
      <c r="O215" s="15">
        <f t="shared" si="43"/>
        <v>1036.4099999999999</v>
      </c>
      <c r="P215" s="16">
        <f t="shared" si="36"/>
        <v>25</v>
      </c>
      <c r="Q215" s="15">
        <f t="shared" si="37"/>
        <v>1174.5899999999999</v>
      </c>
      <c r="S215" s="17" t="str">
        <f t="shared" si="38"/>
        <v>-</v>
      </c>
      <c r="T215" s="19" t="str">
        <f>IF(ISNUMBER(S215),MIN(DATE(YEAR($T$26),MONTH($T$26)+S215*12/$U$10,DAY($T$26)),DATE(YEAR($T$26),MONTH($T$26)+1+S215*12/$U$10,1)-1),"")</f>
        <v/>
      </c>
      <c r="U215" s="16" t="str">
        <f t="shared" si="44"/>
        <v/>
      </c>
      <c r="V215" s="15" t="str">
        <f>IF(ISNUMBER(S215),ROUND(U215*$U$16,$W$4),"")</f>
        <v/>
      </c>
      <c r="W215" s="15" t="str">
        <f t="shared" si="39"/>
        <v/>
      </c>
      <c r="X215" s="16" t="str">
        <f t="shared" si="40"/>
        <v/>
      </c>
      <c r="Y215" s="15" t="str">
        <f t="shared" si="41"/>
        <v/>
      </c>
    </row>
    <row r="216" spans="3:25" x14ac:dyDescent="0.2">
      <c r="C216" s="17" t="str">
        <f t="shared" si="30"/>
        <v>-</v>
      </c>
      <c r="D216" s="19" t="str">
        <f>IF(ISNUMBER(C216),MIN(DATE(YEAR($D$26),MONTH($D$26)+C216*12/$E$10,DAY($D$26)),DATE(YEAR($D$26),MONTH($D$26)+1+C216*12/$E$10,1)-1),"")</f>
        <v/>
      </c>
      <c r="E216" s="16" t="str">
        <f t="shared" si="31"/>
        <v/>
      </c>
      <c r="F216" s="15" t="str">
        <f>IF(ISNUMBER(C216),ROUND(E216*$E$16,$G$4),"")</f>
        <v/>
      </c>
      <c r="G216" s="15" t="str">
        <f t="shared" si="32"/>
        <v/>
      </c>
      <c r="H216" s="16" t="str">
        <f t="shared" si="33"/>
        <v/>
      </c>
      <c r="I216" s="15" t="str">
        <f t="shared" si="34"/>
        <v/>
      </c>
      <c r="K216" s="17">
        <f t="shared" si="35"/>
        <v>190</v>
      </c>
      <c r="L216" s="19">
        <f>IF(ISNUMBER(K216),MIN(DATE(YEAR($L$26),MONTH($L$26)+K216*12/$M$10,DAY($L$26)),DATE(YEAR($L$26),MONTH($L$26)+1+K216*12/$M$10,1)-1),"")</f>
        <v>47853</v>
      </c>
      <c r="M216" s="16">
        <f t="shared" si="42"/>
        <v>29483.830000000195</v>
      </c>
      <c r="N216" s="15">
        <f>IF(ISNUMBER(K216),ROUND(M216*$M$16,$O$4),"")</f>
        <v>109.34</v>
      </c>
      <c r="O216" s="15">
        <f t="shared" si="43"/>
        <v>1040.25</v>
      </c>
      <c r="P216" s="16">
        <f t="shared" si="36"/>
        <v>25</v>
      </c>
      <c r="Q216" s="15">
        <f t="shared" si="37"/>
        <v>1174.5899999999999</v>
      </c>
      <c r="S216" s="17" t="str">
        <f t="shared" si="38"/>
        <v>-</v>
      </c>
      <c r="T216" s="19" t="str">
        <f>IF(ISNUMBER(S216),MIN(DATE(YEAR($T$26),MONTH($T$26)+S216*12/$U$10,DAY($T$26)),DATE(YEAR($T$26),MONTH($T$26)+1+S216*12/$U$10,1)-1),"")</f>
        <v/>
      </c>
      <c r="U216" s="16" t="str">
        <f t="shared" si="44"/>
        <v/>
      </c>
      <c r="V216" s="15" t="str">
        <f>IF(ISNUMBER(S216),ROUND(U216*$U$16,$W$4),"")</f>
        <v/>
      </c>
      <c r="W216" s="15" t="str">
        <f t="shared" si="39"/>
        <v/>
      </c>
      <c r="X216" s="16" t="str">
        <f t="shared" si="40"/>
        <v/>
      </c>
      <c r="Y216" s="15" t="str">
        <f t="shared" si="41"/>
        <v/>
      </c>
    </row>
    <row r="217" spans="3:25" x14ac:dyDescent="0.2">
      <c r="C217" s="17" t="str">
        <f t="shared" si="30"/>
        <v>-</v>
      </c>
      <c r="D217" s="19" t="str">
        <f>IF(ISNUMBER(C217),MIN(DATE(YEAR($D$26),MONTH($D$26)+C217*12/$E$10,DAY($D$26)),DATE(YEAR($D$26),MONTH($D$26)+1+C217*12/$E$10,1)-1),"")</f>
        <v/>
      </c>
      <c r="E217" s="16" t="str">
        <f t="shared" si="31"/>
        <v/>
      </c>
      <c r="F217" s="15" t="str">
        <f>IF(ISNUMBER(C217),ROUND(E217*$E$16,$G$4),"")</f>
        <v/>
      </c>
      <c r="G217" s="15" t="str">
        <f t="shared" si="32"/>
        <v/>
      </c>
      <c r="H217" s="16" t="str">
        <f t="shared" si="33"/>
        <v/>
      </c>
      <c r="I217" s="15" t="str">
        <f t="shared" si="34"/>
        <v/>
      </c>
      <c r="K217" s="17">
        <f t="shared" si="35"/>
        <v>191</v>
      </c>
      <c r="L217" s="19">
        <f>IF(ISNUMBER(K217),MIN(DATE(YEAR($L$26),MONTH($L$26)+K217*12/$M$10,DAY($L$26)),DATE(YEAR($L$26),MONTH($L$26)+1+K217*12/$M$10,1)-1),"")</f>
        <v>47884</v>
      </c>
      <c r="M217" s="16">
        <f t="shared" si="42"/>
        <v>28443.580000000195</v>
      </c>
      <c r="N217" s="15">
        <f>IF(ISNUMBER(K217),ROUND(M217*$M$16,$O$4),"")</f>
        <v>105.48</v>
      </c>
      <c r="O217" s="15">
        <f t="shared" si="43"/>
        <v>1044.1099999999999</v>
      </c>
      <c r="P217" s="16">
        <f t="shared" si="36"/>
        <v>25</v>
      </c>
      <c r="Q217" s="15">
        <f t="shared" si="37"/>
        <v>1174.5899999999999</v>
      </c>
      <c r="S217" s="17" t="str">
        <f t="shared" si="38"/>
        <v>-</v>
      </c>
      <c r="T217" s="19" t="str">
        <f>IF(ISNUMBER(S217),MIN(DATE(YEAR($T$26),MONTH($T$26)+S217*12/$U$10,DAY($T$26)),DATE(YEAR($T$26),MONTH($T$26)+1+S217*12/$U$10,1)-1),"")</f>
        <v/>
      </c>
      <c r="U217" s="16" t="str">
        <f t="shared" si="44"/>
        <v/>
      </c>
      <c r="V217" s="15" t="str">
        <f>IF(ISNUMBER(S217),ROUND(U217*$U$16,$W$4),"")</f>
        <v/>
      </c>
      <c r="W217" s="15" t="str">
        <f t="shared" si="39"/>
        <v/>
      </c>
      <c r="X217" s="16" t="str">
        <f t="shared" si="40"/>
        <v/>
      </c>
      <c r="Y217" s="15" t="str">
        <f t="shared" si="41"/>
        <v/>
      </c>
    </row>
    <row r="218" spans="3:25" x14ac:dyDescent="0.2">
      <c r="C218" s="17" t="str">
        <f t="shared" si="30"/>
        <v>-</v>
      </c>
      <c r="D218" s="19" t="str">
        <f>IF(ISNUMBER(C218),MIN(DATE(YEAR($D$26),MONTH($D$26)+C218*12/$E$10,DAY($D$26)),DATE(YEAR($D$26),MONTH($D$26)+1+C218*12/$E$10,1)-1),"")</f>
        <v/>
      </c>
      <c r="E218" s="16" t="str">
        <f t="shared" si="31"/>
        <v/>
      </c>
      <c r="F218" s="15" t="str">
        <f>IF(ISNUMBER(C218),ROUND(E218*$E$16,$G$4),"")</f>
        <v/>
      </c>
      <c r="G218" s="15" t="str">
        <f t="shared" si="32"/>
        <v/>
      </c>
      <c r="H218" s="16" t="str">
        <f t="shared" si="33"/>
        <v/>
      </c>
      <c r="I218" s="15" t="str">
        <f t="shared" si="34"/>
        <v/>
      </c>
      <c r="K218" s="17">
        <f t="shared" si="35"/>
        <v>192</v>
      </c>
      <c r="L218" s="19">
        <f>IF(ISNUMBER(K218),MIN(DATE(YEAR($L$26),MONTH($L$26)+K218*12/$M$10,DAY($L$26)),DATE(YEAR($L$26),MONTH($L$26)+1+K218*12/$M$10,1)-1),"")</f>
        <v>47912</v>
      </c>
      <c r="M218" s="16">
        <f t="shared" si="42"/>
        <v>27399.470000000194</v>
      </c>
      <c r="N218" s="15">
        <f>IF(ISNUMBER(K218),ROUND(M218*$M$16,$O$4),"")</f>
        <v>101.61</v>
      </c>
      <c r="O218" s="15">
        <f t="shared" si="43"/>
        <v>1047.98</v>
      </c>
      <c r="P218" s="16">
        <f t="shared" si="36"/>
        <v>25</v>
      </c>
      <c r="Q218" s="15">
        <f t="shared" si="37"/>
        <v>1174.5899999999999</v>
      </c>
      <c r="S218" s="17" t="str">
        <f t="shared" si="38"/>
        <v>-</v>
      </c>
      <c r="T218" s="19" t="str">
        <f>IF(ISNUMBER(S218),MIN(DATE(YEAR($T$26),MONTH($T$26)+S218*12/$U$10,DAY($T$26)),DATE(YEAR($T$26),MONTH($T$26)+1+S218*12/$U$10,1)-1),"")</f>
        <v/>
      </c>
      <c r="U218" s="16" t="str">
        <f t="shared" si="44"/>
        <v/>
      </c>
      <c r="V218" s="15" t="str">
        <f>IF(ISNUMBER(S218),ROUND(U218*$U$16,$W$4),"")</f>
        <v/>
      </c>
      <c r="W218" s="15" t="str">
        <f t="shared" si="39"/>
        <v/>
      </c>
      <c r="X218" s="16" t="str">
        <f t="shared" si="40"/>
        <v/>
      </c>
      <c r="Y218" s="15" t="str">
        <f t="shared" si="41"/>
        <v/>
      </c>
    </row>
    <row r="219" spans="3:25" x14ac:dyDescent="0.2">
      <c r="C219" s="17" t="str">
        <f t="shared" ref="C219:C282" si="45">IF(C218&lt;$E$12,C218+1,"-")</f>
        <v>-</v>
      </c>
      <c r="D219" s="19" t="str">
        <f>IF(ISNUMBER(C219),MIN(DATE(YEAR($D$26),MONTH($D$26)+C219*12/$E$10,DAY($D$26)),DATE(YEAR($D$26),MONTH($D$26)+1+C219*12/$E$10,1)-1),"")</f>
        <v/>
      </c>
      <c r="E219" s="16" t="str">
        <f t="shared" ref="E219:E282" si="46">IF(ISNUMBER(C219),E218-G218,"")</f>
        <v/>
      </c>
      <c r="F219" s="15" t="str">
        <f>IF(ISNUMBER(C219),ROUND(E219*$E$16,$G$4),"")</f>
        <v/>
      </c>
      <c r="G219" s="15" t="str">
        <f t="shared" ref="G219:G282" si="47">IF(ISNUMBER(C219),IF(C219=$E$12,E219,IF(C219&gt;$E$13,$E$18-F219,0)),"")</f>
        <v/>
      </c>
      <c r="H219" s="16" t="str">
        <f t="shared" ref="H219:H282" si="48">IF(ISNUMBER(C219),$E$19,"")</f>
        <v/>
      </c>
      <c r="I219" s="15" t="str">
        <f t="shared" ref="I219:I282" si="49">IF(ISNUMBER(C219),F219+G219+H219,"")</f>
        <v/>
      </c>
      <c r="K219" s="17">
        <f t="shared" si="35"/>
        <v>193</v>
      </c>
      <c r="L219" s="19">
        <f>IF(ISNUMBER(K219),MIN(DATE(YEAR($L$26),MONTH($L$26)+K219*12/$M$10,DAY($L$26)),DATE(YEAR($L$26),MONTH($L$26)+1+K219*12/$M$10,1)-1),"")</f>
        <v>47943</v>
      </c>
      <c r="M219" s="16">
        <f t="shared" si="42"/>
        <v>26351.490000000194</v>
      </c>
      <c r="N219" s="15">
        <f>IF(ISNUMBER(K219),ROUND(M219*$M$16,$O$4),"")</f>
        <v>97.72</v>
      </c>
      <c r="O219" s="15">
        <f t="shared" si="43"/>
        <v>1051.8699999999999</v>
      </c>
      <c r="P219" s="16">
        <f t="shared" si="36"/>
        <v>25</v>
      </c>
      <c r="Q219" s="15">
        <f t="shared" si="37"/>
        <v>1174.5899999999999</v>
      </c>
      <c r="S219" s="17" t="str">
        <f t="shared" si="38"/>
        <v>-</v>
      </c>
      <c r="T219" s="19" t="str">
        <f>IF(ISNUMBER(S219),MIN(DATE(YEAR($T$26),MONTH($T$26)+S219*12/$U$10,DAY($T$26)),DATE(YEAR($T$26),MONTH($T$26)+1+S219*12/$U$10,1)-1),"")</f>
        <v/>
      </c>
      <c r="U219" s="16" t="str">
        <f t="shared" si="44"/>
        <v/>
      </c>
      <c r="V219" s="15" t="str">
        <f>IF(ISNUMBER(S219),ROUND(U219*$U$16,$W$4),"")</f>
        <v/>
      </c>
      <c r="W219" s="15" t="str">
        <f t="shared" si="39"/>
        <v/>
      </c>
      <c r="X219" s="16" t="str">
        <f t="shared" si="40"/>
        <v/>
      </c>
      <c r="Y219" s="15" t="str">
        <f t="shared" si="41"/>
        <v/>
      </c>
    </row>
    <row r="220" spans="3:25" x14ac:dyDescent="0.2">
      <c r="C220" s="17" t="str">
        <f t="shared" si="45"/>
        <v>-</v>
      </c>
      <c r="D220" s="19" t="str">
        <f>IF(ISNUMBER(C220),MIN(DATE(YEAR($D$26),MONTH($D$26)+C220*12/$E$10,DAY($D$26)),DATE(YEAR($D$26),MONTH($D$26)+1+C220*12/$E$10,1)-1),"")</f>
        <v/>
      </c>
      <c r="E220" s="16" t="str">
        <f t="shared" si="46"/>
        <v/>
      </c>
      <c r="F220" s="15" t="str">
        <f>IF(ISNUMBER(C220),ROUND(E220*$E$16,$G$4),"")</f>
        <v/>
      </c>
      <c r="G220" s="15" t="str">
        <f t="shared" si="47"/>
        <v/>
      </c>
      <c r="H220" s="16" t="str">
        <f t="shared" si="48"/>
        <v/>
      </c>
      <c r="I220" s="15" t="str">
        <f t="shared" si="49"/>
        <v/>
      </c>
      <c r="K220" s="17">
        <f t="shared" ref="K220:K283" si="50">IF(K219&lt;$M$12,K219+1,"-")</f>
        <v>194</v>
      </c>
      <c r="L220" s="19">
        <f>IF(ISNUMBER(K220),MIN(DATE(YEAR($L$26),MONTH($L$26)+K220*12/$M$10,DAY($L$26)),DATE(YEAR($L$26),MONTH($L$26)+1+K220*12/$M$10,1)-1),"")</f>
        <v>47973</v>
      </c>
      <c r="M220" s="16">
        <f t="shared" si="42"/>
        <v>25299.620000000195</v>
      </c>
      <c r="N220" s="15">
        <f>IF(ISNUMBER(K220),ROUND(M220*$M$16,$O$4),"")</f>
        <v>93.82</v>
      </c>
      <c r="O220" s="15">
        <f t="shared" si="43"/>
        <v>1055.77</v>
      </c>
      <c r="P220" s="16">
        <f t="shared" ref="P220:P283" si="51">IF(ISNUMBER(K220),$E$19,"")</f>
        <v>25</v>
      </c>
      <c r="Q220" s="15">
        <f t="shared" ref="Q220:Q283" si="52">IF(ISNUMBER(K220),N220+O220+P220,"")</f>
        <v>1174.5899999999999</v>
      </c>
      <c r="S220" s="17" t="str">
        <f t="shared" ref="S220:S283" si="53">IF(S219&lt;$U$12,S219+1,"-")</f>
        <v>-</v>
      </c>
      <c r="T220" s="19" t="str">
        <f>IF(ISNUMBER(S220),MIN(DATE(YEAR($T$26),MONTH($T$26)+S220*12/$U$10,DAY($T$26)),DATE(YEAR($T$26),MONTH($T$26)+1+S220*12/$U$10,1)-1),"")</f>
        <v/>
      </c>
      <c r="U220" s="16" t="str">
        <f t="shared" si="44"/>
        <v/>
      </c>
      <c r="V220" s="15" t="str">
        <f>IF(ISNUMBER(S220),ROUND(U220*$U$16,$W$4),"")</f>
        <v/>
      </c>
      <c r="W220" s="15" t="str">
        <f t="shared" ref="W220:W283" si="54">IF(ISNUMBER(S220),IF(S220=$U$12,U220,IF(S220&gt;$U$13,$U$18-V220,0)),"")</f>
        <v/>
      </c>
      <c r="X220" s="16" t="str">
        <f t="shared" ref="X220:X283" si="55">IF(ISNUMBER(S220),$E$19,"")</f>
        <v/>
      </c>
      <c r="Y220" s="15" t="str">
        <f t="shared" ref="Y220:Y283" si="56">IF(ISNUMBER(S220),V220+W220+X220,"")</f>
        <v/>
      </c>
    </row>
    <row r="221" spans="3:25" x14ac:dyDescent="0.2">
      <c r="C221" s="17" t="str">
        <f t="shared" si="45"/>
        <v>-</v>
      </c>
      <c r="D221" s="19" t="str">
        <f>IF(ISNUMBER(C221),MIN(DATE(YEAR($D$26),MONTH($D$26)+C221*12/$E$10,DAY($D$26)),DATE(YEAR($D$26),MONTH($D$26)+1+C221*12/$E$10,1)-1),"")</f>
        <v/>
      </c>
      <c r="E221" s="16" t="str">
        <f t="shared" si="46"/>
        <v/>
      </c>
      <c r="F221" s="15" t="str">
        <f>IF(ISNUMBER(C221),ROUND(E221*$E$16,$G$4),"")</f>
        <v/>
      </c>
      <c r="G221" s="15" t="str">
        <f t="shared" si="47"/>
        <v/>
      </c>
      <c r="H221" s="16" t="str">
        <f t="shared" si="48"/>
        <v/>
      </c>
      <c r="I221" s="15" t="str">
        <f t="shared" si="49"/>
        <v/>
      </c>
      <c r="K221" s="17">
        <f t="shared" si="50"/>
        <v>195</v>
      </c>
      <c r="L221" s="19">
        <f>IF(ISNUMBER(K221),MIN(DATE(YEAR($L$26),MONTH($L$26)+K221*12/$M$10,DAY($L$26)),DATE(YEAR($L$26),MONTH($L$26)+1+K221*12/$M$10,1)-1),"")</f>
        <v>48004</v>
      </c>
      <c r="M221" s="16">
        <f t="shared" si="42"/>
        <v>24243.850000000195</v>
      </c>
      <c r="N221" s="15">
        <f>IF(ISNUMBER(K221),ROUND(M221*$M$16,$O$4),"")</f>
        <v>89.9</v>
      </c>
      <c r="O221" s="15">
        <f t="shared" si="43"/>
        <v>1059.6899999999998</v>
      </c>
      <c r="P221" s="16">
        <f t="shared" si="51"/>
        <v>25</v>
      </c>
      <c r="Q221" s="15">
        <f t="shared" si="52"/>
        <v>1174.5899999999999</v>
      </c>
      <c r="S221" s="17" t="str">
        <f t="shared" si="53"/>
        <v>-</v>
      </c>
      <c r="T221" s="19" t="str">
        <f>IF(ISNUMBER(S221),MIN(DATE(YEAR($T$26),MONTH($T$26)+S221*12/$U$10,DAY($T$26)),DATE(YEAR($T$26),MONTH($T$26)+1+S221*12/$U$10,1)-1),"")</f>
        <v/>
      </c>
      <c r="U221" s="16" t="str">
        <f t="shared" si="44"/>
        <v/>
      </c>
      <c r="V221" s="15" t="str">
        <f>IF(ISNUMBER(S221),ROUND(U221*$U$16,$W$4),"")</f>
        <v/>
      </c>
      <c r="W221" s="15" t="str">
        <f t="shared" si="54"/>
        <v/>
      </c>
      <c r="X221" s="16" t="str">
        <f t="shared" si="55"/>
        <v/>
      </c>
      <c r="Y221" s="15" t="str">
        <f t="shared" si="56"/>
        <v/>
      </c>
    </row>
    <row r="222" spans="3:25" x14ac:dyDescent="0.2">
      <c r="C222" s="17" t="str">
        <f t="shared" si="45"/>
        <v>-</v>
      </c>
      <c r="D222" s="19" t="str">
        <f>IF(ISNUMBER(C222),MIN(DATE(YEAR($D$26),MONTH($D$26)+C222*12/$E$10,DAY($D$26)),DATE(YEAR($D$26),MONTH($D$26)+1+C222*12/$E$10,1)-1),"")</f>
        <v/>
      </c>
      <c r="E222" s="16" t="str">
        <f t="shared" si="46"/>
        <v/>
      </c>
      <c r="F222" s="15" t="str">
        <f>IF(ISNUMBER(C222),ROUND(E222*$E$16,$G$4),"")</f>
        <v/>
      </c>
      <c r="G222" s="15" t="str">
        <f t="shared" si="47"/>
        <v/>
      </c>
      <c r="H222" s="16" t="str">
        <f t="shared" si="48"/>
        <v/>
      </c>
      <c r="I222" s="15" t="str">
        <f t="shared" si="49"/>
        <v/>
      </c>
      <c r="K222" s="17">
        <f t="shared" si="50"/>
        <v>196</v>
      </c>
      <c r="L222" s="19">
        <f>IF(ISNUMBER(K222),MIN(DATE(YEAR($L$26),MONTH($L$26)+K222*12/$M$10,DAY($L$26)),DATE(YEAR($L$26),MONTH($L$26)+1+K222*12/$M$10,1)-1),"")</f>
        <v>48034</v>
      </c>
      <c r="M222" s="16">
        <f t="shared" ref="M222:M285" si="57">IF(ISNUMBER(K222),M221-O221,"")</f>
        <v>23184.160000000196</v>
      </c>
      <c r="N222" s="15">
        <f>IF(ISNUMBER(K222),ROUND(M222*$M$16,$O$4),"")</f>
        <v>85.97</v>
      </c>
      <c r="O222" s="15">
        <f t="shared" ref="O222:O285" si="58">IF(ISNUMBER(K222),IF(K222=$M$12,M222,IF(K222&gt;$M$13,$M$18-N222,0)),"")</f>
        <v>1063.6199999999999</v>
      </c>
      <c r="P222" s="16">
        <f t="shared" si="51"/>
        <v>25</v>
      </c>
      <c r="Q222" s="15">
        <f t="shared" si="52"/>
        <v>1174.5899999999999</v>
      </c>
      <c r="S222" s="17" t="str">
        <f t="shared" si="53"/>
        <v>-</v>
      </c>
      <c r="T222" s="19" t="str">
        <f>IF(ISNUMBER(S222),MIN(DATE(YEAR($T$26),MONTH($T$26)+S222*12/$U$10,DAY($T$26)),DATE(YEAR($T$26),MONTH($T$26)+1+S222*12/$U$10,1)-1),"")</f>
        <v/>
      </c>
      <c r="U222" s="16" t="str">
        <f t="shared" ref="U222:U285" si="59">IF(ISNUMBER(S222),U221-W221,"")</f>
        <v/>
      </c>
      <c r="V222" s="15" t="str">
        <f>IF(ISNUMBER(S222),ROUND(U222*$U$16,$W$4),"")</f>
        <v/>
      </c>
      <c r="W222" s="15" t="str">
        <f t="shared" si="54"/>
        <v/>
      </c>
      <c r="X222" s="16" t="str">
        <f t="shared" si="55"/>
        <v/>
      </c>
      <c r="Y222" s="15" t="str">
        <f t="shared" si="56"/>
        <v/>
      </c>
    </row>
    <row r="223" spans="3:25" x14ac:dyDescent="0.2">
      <c r="C223" s="17" t="str">
        <f t="shared" si="45"/>
        <v>-</v>
      </c>
      <c r="D223" s="19" t="str">
        <f>IF(ISNUMBER(C223),MIN(DATE(YEAR($D$26),MONTH($D$26)+C223*12/$E$10,DAY($D$26)),DATE(YEAR($D$26),MONTH($D$26)+1+C223*12/$E$10,1)-1),"")</f>
        <v/>
      </c>
      <c r="E223" s="16" t="str">
        <f t="shared" si="46"/>
        <v/>
      </c>
      <c r="F223" s="15" t="str">
        <f>IF(ISNUMBER(C223),ROUND(E223*$E$16,$G$4),"")</f>
        <v/>
      </c>
      <c r="G223" s="15" t="str">
        <f t="shared" si="47"/>
        <v/>
      </c>
      <c r="H223" s="16" t="str">
        <f t="shared" si="48"/>
        <v/>
      </c>
      <c r="I223" s="15" t="str">
        <f t="shared" si="49"/>
        <v/>
      </c>
      <c r="K223" s="17">
        <f t="shared" si="50"/>
        <v>197</v>
      </c>
      <c r="L223" s="19">
        <f>IF(ISNUMBER(K223),MIN(DATE(YEAR($L$26),MONTH($L$26)+K223*12/$M$10,DAY($L$26)),DATE(YEAR($L$26),MONTH($L$26)+1+K223*12/$M$10,1)-1),"")</f>
        <v>48065</v>
      </c>
      <c r="M223" s="16">
        <f t="shared" si="57"/>
        <v>22120.540000000197</v>
      </c>
      <c r="N223" s="15">
        <f>IF(ISNUMBER(K223),ROUND(M223*$M$16,$O$4),"")</f>
        <v>82.03</v>
      </c>
      <c r="O223" s="15">
        <f t="shared" si="58"/>
        <v>1067.56</v>
      </c>
      <c r="P223" s="16">
        <f t="shared" si="51"/>
        <v>25</v>
      </c>
      <c r="Q223" s="15">
        <f t="shared" si="52"/>
        <v>1174.5899999999999</v>
      </c>
      <c r="S223" s="17" t="str">
        <f t="shared" si="53"/>
        <v>-</v>
      </c>
      <c r="T223" s="19" t="str">
        <f>IF(ISNUMBER(S223),MIN(DATE(YEAR($T$26),MONTH($T$26)+S223*12/$U$10,DAY($T$26)),DATE(YEAR($T$26),MONTH($T$26)+1+S223*12/$U$10,1)-1),"")</f>
        <v/>
      </c>
      <c r="U223" s="16" t="str">
        <f t="shared" si="59"/>
        <v/>
      </c>
      <c r="V223" s="15" t="str">
        <f>IF(ISNUMBER(S223),ROUND(U223*$U$16,$W$4),"")</f>
        <v/>
      </c>
      <c r="W223" s="15" t="str">
        <f t="shared" si="54"/>
        <v/>
      </c>
      <c r="X223" s="16" t="str">
        <f t="shared" si="55"/>
        <v/>
      </c>
      <c r="Y223" s="15" t="str">
        <f t="shared" si="56"/>
        <v/>
      </c>
    </row>
    <row r="224" spans="3:25" x14ac:dyDescent="0.2">
      <c r="C224" s="17" t="str">
        <f t="shared" si="45"/>
        <v>-</v>
      </c>
      <c r="D224" s="19" t="str">
        <f>IF(ISNUMBER(C224),MIN(DATE(YEAR($D$26),MONTH($D$26)+C224*12/$E$10,DAY($D$26)),DATE(YEAR($D$26),MONTH($D$26)+1+C224*12/$E$10,1)-1),"")</f>
        <v/>
      </c>
      <c r="E224" s="16" t="str">
        <f t="shared" si="46"/>
        <v/>
      </c>
      <c r="F224" s="15" t="str">
        <f>IF(ISNUMBER(C224),ROUND(E224*$E$16,$G$4),"")</f>
        <v/>
      </c>
      <c r="G224" s="15" t="str">
        <f t="shared" si="47"/>
        <v/>
      </c>
      <c r="H224" s="16" t="str">
        <f t="shared" si="48"/>
        <v/>
      </c>
      <c r="I224" s="15" t="str">
        <f t="shared" si="49"/>
        <v/>
      </c>
      <c r="K224" s="17">
        <f t="shared" si="50"/>
        <v>198</v>
      </c>
      <c r="L224" s="19">
        <f>IF(ISNUMBER(K224),MIN(DATE(YEAR($L$26),MONTH($L$26)+K224*12/$M$10,DAY($L$26)),DATE(YEAR($L$26),MONTH($L$26)+1+K224*12/$M$10,1)-1),"")</f>
        <v>48096</v>
      </c>
      <c r="M224" s="16">
        <f t="shared" si="57"/>
        <v>21052.980000000196</v>
      </c>
      <c r="N224" s="15">
        <f>IF(ISNUMBER(K224),ROUND(M224*$M$16,$O$4),"")</f>
        <v>78.069999999999993</v>
      </c>
      <c r="O224" s="15">
        <f t="shared" si="58"/>
        <v>1071.52</v>
      </c>
      <c r="P224" s="16">
        <f t="shared" si="51"/>
        <v>25</v>
      </c>
      <c r="Q224" s="15">
        <f t="shared" si="52"/>
        <v>1174.5899999999999</v>
      </c>
      <c r="S224" s="17" t="str">
        <f t="shared" si="53"/>
        <v>-</v>
      </c>
      <c r="T224" s="19" t="str">
        <f>IF(ISNUMBER(S224),MIN(DATE(YEAR($T$26),MONTH($T$26)+S224*12/$U$10,DAY($T$26)),DATE(YEAR($T$26),MONTH($T$26)+1+S224*12/$U$10,1)-1),"")</f>
        <v/>
      </c>
      <c r="U224" s="16" t="str">
        <f t="shared" si="59"/>
        <v/>
      </c>
      <c r="V224" s="15" t="str">
        <f>IF(ISNUMBER(S224),ROUND(U224*$U$16,$W$4),"")</f>
        <v/>
      </c>
      <c r="W224" s="15" t="str">
        <f t="shared" si="54"/>
        <v/>
      </c>
      <c r="X224" s="16" t="str">
        <f t="shared" si="55"/>
        <v/>
      </c>
      <c r="Y224" s="15" t="str">
        <f t="shared" si="56"/>
        <v/>
      </c>
    </row>
    <row r="225" spans="3:25" x14ac:dyDescent="0.2">
      <c r="C225" s="17" t="str">
        <f t="shared" si="45"/>
        <v>-</v>
      </c>
      <c r="D225" s="19" t="str">
        <f>IF(ISNUMBER(C225),MIN(DATE(YEAR($D$26),MONTH($D$26)+C225*12/$E$10,DAY($D$26)),DATE(YEAR($D$26),MONTH($D$26)+1+C225*12/$E$10,1)-1),"")</f>
        <v/>
      </c>
      <c r="E225" s="16" t="str">
        <f t="shared" si="46"/>
        <v/>
      </c>
      <c r="F225" s="15" t="str">
        <f>IF(ISNUMBER(C225),ROUND(E225*$E$16,$G$4),"")</f>
        <v/>
      </c>
      <c r="G225" s="15" t="str">
        <f t="shared" si="47"/>
        <v/>
      </c>
      <c r="H225" s="16" t="str">
        <f t="shared" si="48"/>
        <v/>
      </c>
      <c r="I225" s="15" t="str">
        <f t="shared" si="49"/>
        <v/>
      </c>
      <c r="K225" s="17">
        <f t="shared" si="50"/>
        <v>199</v>
      </c>
      <c r="L225" s="19">
        <f>IF(ISNUMBER(K225),MIN(DATE(YEAR($L$26),MONTH($L$26)+K225*12/$M$10,DAY($L$26)),DATE(YEAR($L$26),MONTH($L$26)+1+K225*12/$M$10,1)-1),"")</f>
        <v>48126</v>
      </c>
      <c r="M225" s="16">
        <f t="shared" si="57"/>
        <v>19981.460000000196</v>
      </c>
      <c r="N225" s="15">
        <f>IF(ISNUMBER(K225),ROUND(M225*$M$16,$O$4),"")</f>
        <v>74.099999999999994</v>
      </c>
      <c r="O225" s="15">
        <f t="shared" si="58"/>
        <v>1075.49</v>
      </c>
      <c r="P225" s="16">
        <f t="shared" si="51"/>
        <v>25</v>
      </c>
      <c r="Q225" s="15">
        <f t="shared" si="52"/>
        <v>1174.5899999999999</v>
      </c>
      <c r="S225" s="17" t="str">
        <f t="shared" si="53"/>
        <v>-</v>
      </c>
      <c r="T225" s="19" t="str">
        <f>IF(ISNUMBER(S225),MIN(DATE(YEAR($T$26),MONTH($T$26)+S225*12/$U$10,DAY($T$26)),DATE(YEAR($T$26),MONTH($T$26)+1+S225*12/$U$10,1)-1),"")</f>
        <v/>
      </c>
      <c r="U225" s="16" t="str">
        <f t="shared" si="59"/>
        <v/>
      </c>
      <c r="V225" s="15" t="str">
        <f>IF(ISNUMBER(S225),ROUND(U225*$U$16,$W$4),"")</f>
        <v/>
      </c>
      <c r="W225" s="15" t="str">
        <f t="shared" si="54"/>
        <v/>
      </c>
      <c r="X225" s="16" t="str">
        <f t="shared" si="55"/>
        <v/>
      </c>
      <c r="Y225" s="15" t="str">
        <f t="shared" si="56"/>
        <v/>
      </c>
    </row>
    <row r="226" spans="3:25" x14ac:dyDescent="0.2">
      <c r="C226" s="17" t="str">
        <f t="shared" si="45"/>
        <v>-</v>
      </c>
      <c r="D226" s="19" t="str">
        <f>IF(ISNUMBER(C226),MIN(DATE(YEAR($D$26),MONTH($D$26)+C226*12/$E$10,DAY($D$26)),DATE(YEAR($D$26),MONTH($D$26)+1+C226*12/$E$10,1)-1),"")</f>
        <v/>
      </c>
      <c r="E226" s="16" t="str">
        <f t="shared" si="46"/>
        <v/>
      </c>
      <c r="F226" s="15" t="str">
        <f>IF(ISNUMBER(C226),ROUND(E226*$E$16,$G$4),"")</f>
        <v/>
      </c>
      <c r="G226" s="15" t="str">
        <f t="shared" si="47"/>
        <v/>
      </c>
      <c r="H226" s="16" t="str">
        <f t="shared" si="48"/>
        <v/>
      </c>
      <c r="I226" s="15" t="str">
        <f t="shared" si="49"/>
        <v/>
      </c>
      <c r="K226" s="17">
        <f t="shared" si="50"/>
        <v>200</v>
      </c>
      <c r="L226" s="19">
        <f>IF(ISNUMBER(K226),MIN(DATE(YEAR($L$26),MONTH($L$26)+K226*12/$M$10,DAY($L$26)),DATE(YEAR($L$26),MONTH($L$26)+1+K226*12/$M$10,1)-1),"")</f>
        <v>48157</v>
      </c>
      <c r="M226" s="16">
        <f t="shared" si="57"/>
        <v>18905.970000000194</v>
      </c>
      <c r="N226" s="15">
        <f>IF(ISNUMBER(K226),ROUND(M226*$M$16,$O$4),"")</f>
        <v>70.11</v>
      </c>
      <c r="O226" s="15">
        <f t="shared" si="58"/>
        <v>1079.48</v>
      </c>
      <c r="P226" s="16">
        <f t="shared" si="51"/>
        <v>25</v>
      </c>
      <c r="Q226" s="15">
        <f t="shared" si="52"/>
        <v>1174.5899999999999</v>
      </c>
      <c r="S226" s="17" t="str">
        <f t="shared" si="53"/>
        <v>-</v>
      </c>
      <c r="T226" s="19" t="str">
        <f>IF(ISNUMBER(S226),MIN(DATE(YEAR($T$26),MONTH($T$26)+S226*12/$U$10,DAY($T$26)),DATE(YEAR($T$26),MONTH($T$26)+1+S226*12/$U$10,1)-1),"")</f>
        <v/>
      </c>
      <c r="U226" s="16" t="str">
        <f t="shared" si="59"/>
        <v/>
      </c>
      <c r="V226" s="15" t="str">
        <f>IF(ISNUMBER(S226),ROUND(U226*$U$16,$W$4),"")</f>
        <v/>
      </c>
      <c r="W226" s="15" t="str">
        <f t="shared" si="54"/>
        <v/>
      </c>
      <c r="X226" s="16" t="str">
        <f t="shared" si="55"/>
        <v/>
      </c>
      <c r="Y226" s="15" t="str">
        <f t="shared" si="56"/>
        <v/>
      </c>
    </row>
    <row r="227" spans="3:25" x14ac:dyDescent="0.2">
      <c r="C227" s="17" t="str">
        <f t="shared" si="45"/>
        <v>-</v>
      </c>
      <c r="D227" s="19" t="str">
        <f>IF(ISNUMBER(C227),MIN(DATE(YEAR($D$26),MONTH($D$26)+C227*12/$E$10,DAY($D$26)),DATE(YEAR($D$26),MONTH($D$26)+1+C227*12/$E$10,1)-1),"")</f>
        <v/>
      </c>
      <c r="E227" s="16" t="str">
        <f t="shared" si="46"/>
        <v/>
      </c>
      <c r="F227" s="15" t="str">
        <f>IF(ISNUMBER(C227),ROUND(E227*$E$16,$G$4),"")</f>
        <v/>
      </c>
      <c r="G227" s="15" t="str">
        <f t="shared" si="47"/>
        <v/>
      </c>
      <c r="H227" s="16" t="str">
        <f t="shared" si="48"/>
        <v/>
      </c>
      <c r="I227" s="15" t="str">
        <f t="shared" si="49"/>
        <v/>
      </c>
      <c r="K227" s="17">
        <f t="shared" si="50"/>
        <v>201</v>
      </c>
      <c r="L227" s="19">
        <f>IF(ISNUMBER(K227),MIN(DATE(YEAR($L$26),MONTH($L$26)+K227*12/$M$10,DAY($L$26)),DATE(YEAR($L$26),MONTH($L$26)+1+K227*12/$M$10,1)-1),"")</f>
        <v>48187</v>
      </c>
      <c r="M227" s="16">
        <f t="shared" si="57"/>
        <v>17826.490000000194</v>
      </c>
      <c r="N227" s="15">
        <f>IF(ISNUMBER(K227),ROUND(M227*$M$16,$O$4),"")</f>
        <v>66.11</v>
      </c>
      <c r="O227" s="15">
        <f t="shared" si="58"/>
        <v>1083.48</v>
      </c>
      <c r="P227" s="16">
        <f t="shared" si="51"/>
        <v>25</v>
      </c>
      <c r="Q227" s="15">
        <f t="shared" si="52"/>
        <v>1174.5899999999999</v>
      </c>
      <c r="S227" s="17" t="str">
        <f t="shared" si="53"/>
        <v>-</v>
      </c>
      <c r="T227" s="19" t="str">
        <f>IF(ISNUMBER(S227),MIN(DATE(YEAR($T$26),MONTH($T$26)+S227*12/$U$10,DAY($T$26)),DATE(YEAR($T$26),MONTH($T$26)+1+S227*12/$U$10,1)-1),"")</f>
        <v/>
      </c>
      <c r="U227" s="16" t="str">
        <f t="shared" si="59"/>
        <v/>
      </c>
      <c r="V227" s="15" t="str">
        <f>IF(ISNUMBER(S227),ROUND(U227*$U$16,$W$4),"")</f>
        <v/>
      </c>
      <c r="W227" s="15" t="str">
        <f t="shared" si="54"/>
        <v/>
      </c>
      <c r="X227" s="16" t="str">
        <f t="shared" si="55"/>
        <v/>
      </c>
      <c r="Y227" s="15" t="str">
        <f t="shared" si="56"/>
        <v/>
      </c>
    </row>
    <row r="228" spans="3:25" x14ac:dyDescent="0.2">
      <c r="C228" s="17" t="str">
        <f t="shared" si="45"/>
        <v>-</v>
      </c>
      <c r="D228" s="19" t="str">
        <f>IF(ISNUMBER(C228),MIN(DATE(YEAR($D$26),MONTH($D$26)+C228*12/$E$10,DAY($D$26)),DATE(YEAR($D$26),MONTH($D$26)+1+C228*12/$E$10,1)-1),"")</f>
        <v/>
      </c>
      <c r="E228" s="16" t="str">
        <f t="shared" si="46"/>
        <v/>
      </c>
      <c r="F228" s="15" t="str">
        <f>IF(ISNUMBER(C228),ROUND(E228*$E$16,$G$4),"")</f>
        <v/>
      </c>
      <c r="G228" s="15" t="str">
        <f t="shared" si="47"/>
        <v/>
      </c>
      <c r="H228" s="16" t="str">
        <f t="shared" si="48"/>
        <v/>
      </c>
      <c r="I228" s="15" t="str">
        <f t="shared" si="49"/>
        <v/>
      </c>
      <c r="K228" s="17">
        <f t="shared" si="50"/>
        <v>202</v>
      </c>
      <c r="L228" s="19">
        <f>IF(ISNUMBER(K228),MIN(DATE(YEAR($L$26),MONTH($L$26)+K228*12/$M$10,DAY($L$26)),DATE(YEAR($L$26),MONTH($L$26)+1+K228*12/$M$10,1)-1),"")</f>
        <v>48218</v>
      </c>
      <c r="M228" s="16">
        <f t="shared" si="57"/>
        <v>16743.010000000195</v>
      </c>
      <c r="N228" s="15">
        <f>IF(ISNUMBER(K228),ROUND(M228*$M$16,$O$4),"")</f>
        <v>62.09</v>
      </c>
      <c r="O228" s="15">
        <f t="shared" si="58"/>
        <v>1087.5</v>
      </c>
      <c r="P228" s="16">
        <f t="shared" si="51"/>
        <v>25</v>
      </c>
      <c r="Q228" s="15">
        <f t="shared" si="52"/>
        <v>1174.5899999999999</v>
      </c>
      <c r="S228" s="17" t="str">
        <f t="shared" si="53"/>
        <v>-</v>
      </c>
      <c r="T228" s="19" t="str">
        <f>IF(ISNUMBER(S228),MIN(DATE(YEAR($T$26),MONTH($T$26)+S228*12/$U$10,DAY($T$26)),DATE(YEAR($T$26),MONTH($T$26)+1+S228*12/$U$10,1)-1),"")</f>
        <v/>
      </c>
      <c r="U228" s="16" t="str">
        <f t="shared" si="59"/>
        <v/>
      </c>
      <c r="V228" s="15" t="str">
        <f>IF(ISNUMBER(S228),ROUND(U228*$U$16,$W$4),"")</f>
        <v/>
      </c>
      <c r="W228" s="15" t="str">
        <f t="shared" si="54"/>
        <v/>
      </c>
      <c r="X228" s="16" t="str">
        <f t="shared" si="55"/>
        <v/>
      </c>
      <c r="Y228" s="15" t="str">
        <f t="shared" si="56"/>
        <v/>
      </c>
    </row>
    <row r="229" spans="3:25" x14ac:dyDescent="0.2">
      <c r="C229" s="17" t="str">
        <f t="shared" si="45"/>
        <v>-</v>
      </c>
      <c r="D229" s="19" t="str">
        <f>IF(ISNUMBER(C229),MIN(DATE(YEAR($D$26),MONTH($D$26)+C229*12/$E$10,DAY($D$26)),DATE(YEAR($D$26),MONTH($D$26)+1+C229*12/$E$10,1)-1),"")</f>
        <v/>
      </c>
      <c r="E229" s="16" t="str">
        <f t="shared" si="46"/>
        <v/>
      </c>
      <c r="F229" s="15" t="str">
        <f>IF(ISNUMBER(C229),ROUND(E229*$E$16,$G$4),"")</f>
        <v/>
      </c>
      <c r="G229" s="15" t="str">
        <f t="shared" si="47"/>
        <v/>
      </c>
      <c r="H229" s="16" t="str">
        <f t="shared" si="48"/>
        <v/>
      </c>
      <c r="I229" s="15" t="str">
        <f t="shared" si="49"/>
        <v/>
      </c>
      <c r="K229" s="17">
        <f t="shared" si="50"/>
        <v>203</v>
      </c>
      <c r="L229" s="19">
        <f>IF(ISNUMBER(K229),MIN(DATE(YEAR($L$26),MONTH($L$26)+K229*12/$M$10,DAY($L$26)),DATE(YEAR($L$26),MONTH($L$26)+1+K229*12/$M$10,1)-1),"")</f>
        <v>48249</v>
      </c>
      <c r="M229" s="16">
        <f t="shared" si="57"/>
        <v>15655.510000000195</v>
      </c>
      <c r="N229" s="15">
        <f>IF(ISNUMBER(K229),ROUND(M229*$M$16,$O$4),"")</f>
        <v>58.06</v>
      </c>
      <c r="O229" s="15">
        <f t="shared" si="58"/>
        <v>1091.53</v>
      </c>
      <c r="P229" s="16">
        <f t="shared" si="51"/>
        <v>25</v>
      </c>
      <c r="Q229" s="15">
        <f t="shared" si="52"/>
        <v>1174.5899999999999</v>
      </c>
      <c r="S229" s="17" t="str">
        <f t="shared" si="53"/>
        <v>-</v>
      </c>
      <c r="T229" s="19" t="str">
        <f>IF(ISNUMBER(S229),MIN(DATE(YEAR($T$26),MONTH($T$26)+S229*12/$U$10,DAY($T$26)),DATE(YEAR($T$26),MONTH($T$26)+1+S229*12/$U$10,1)-1),"")</f>
        <v/>
      </c>
      <c r="U229" s="16" t="str">
        <f t="shared" si="59"/>
        <v/>
      </c>
      <c r="V229" s="15" t="str">
        <f>IF(ISNUMBER(S229),ROUND(U229*$U$16,$W$4),"")</f>
        <v/>
      </c>
      <c r="W229" s="15" t="str">
        <f t="shared" si="54"/>
        <v/>
      </c>
      <c r="X229" s="16" t="str">
        <f t="shared" si="55"/>
        <v/>
      </c>
      <c r="Y229" s="15" t="str">
        <f t="shared" si="56"/>
        <v/>
      </c>
    </row>
    <row r="230" spans="3:25" x14ac:dyDescent="0.2">
      <c r="C230" s="17" t="str">
        <f t="shared" si="45"/>
        <v>-</v>
      </c>
      <c r="D230" s="19" t="str">
        <f>IF(ISNUMBER(C230),MIN(DATE(YEAR($D$26),MONTH($D$26)+C230*12/$E$10,DAY($D$26)),DATE(YEAR($D$26),MONTH($D$26)+1+C230*12/$E$10,1)-1),"")</f>
        <v/>
      </c>
      <c r="E230" s="16" t="str">
        <f t="shared" si="46"/>
        <v/>
      </c>
      <c r="F230" s="15" t="str">
        <f>IF(ISNUMBER(C230),ROUND(E230*$E$16,$G$4),"")</f>
        <v/>
      </c>
      <c r="G230" s="15" t="str">
        <f t="shared" si="47"/>
        <v/>
      </c>
      <c r="H230" s="16" t="str">
        <f t="shared" si="48"/>
        <v/>
      </c>
      <c r="I230" s="15" t="str">
        <f t="shared" si="49"/>
        <v/>
      </c>
      <c r="K230" s="17">
        <f t="shared" si="50"/>
        <v>204</v>
      </c>
      <c r="L230" s="19">
        <f>IF(ISNUMBER(K230),MIN(DATE(YEAR($L$26),MONTH($L$26)+K230*12/$M$10,DAY($L$26)),DATE(YEAR($L$26),MONTH($L$26)+1+K230*12/$M$10,1)-1),"")</f>
        <v>48278</v>
      </c>
      <c r="M230" s="16">
        <f t="shared" si="57"/>
        <v>14563.980000000194</v>
      </c>
      <c r="N230" s="15">
        <f>IF(ISNUMBER(K230),ROUND(M230*$M$16,$O$4),"")</f>
        <v>54.01</v>
      </c>
      <c r="O230" s="15">
        <f t="shared" si="58"/>
        <v>1095.58</v>
      </c>
      <c r="P230" s="16">
        <f t="shared" si="51"/>
        <v>25</v>
      </c>
      <c r="Q230" s="15">
        <f t="shared" si="52"/>
        <v>1174.5899999999999</v>
      </c>
      <c r="S230" s="17" t="str">
        <f t="shared" si="53"/>
        <v>-</v>
      </c>
      <c r="T230" s="19" t="str">
        <f>IF(ISNUMBER(S230),MIN(DATE(YEAR($T$26),MONTH($T$26)+S230*12/$U$10,DAY($T$26)),DATE(YEAR($T$26),MONTH($T$26)+1+S230*12/$U$10,1)-1),"")</f>
        <v/>
      </c>
      <c r="U230" s="16" t="str">
        <f t="shared" si="59"/>
        <v/>
      </c>
      <c r="V230" s="15" t="str">
        <f>IF(ISNUMBER(S230),ROUND(U230*$U$16,$W$4),"")</f>
        <v/>
      </c>
      <c r="W230" s="15" t="str">
        <f t="shared" si="54"/>
        <v/>
      </c>
      <c r="X230" s="16" t="str">
        <f t="shared" si="55"/>
        <v/>
      </c>
      <c r="Y230" s="15" t="str">
        <f t="shared" si="56"/>
        <v/>
      </c>
    </row>
    <row r="231" spans="3:25" x14ac:dyDescent="0.2">
      <c r="C231" s="17" t="str">
        <f t="shared" si="45"/>
        <v>-</v>
      </c>
      <c r="D231" s="19" t="str">
        <f>IF(ISNUMBER(C231),MIN(DATE(YEAR($D$26),MONTH($D$26)+C231*12/$E$10,DAY($D$26)),DATE(YEAR($D$26),MONTH($D$26)+1+C231*12/$E$10,1)-1),"")</f>
        <v/>
      </c>
      <c r="E231" s="16" t="str">
        <f t="shared" si="46"/>
        <v/>
      </c>
      <c r="F231" s="15" t="str">
        <f>IF(ISNUMBER(C231),ROUND(E231*$E$16,$G$4),"")</f>
        <v/>
      </c>
      <c r="G231" s="15" t="str">
        <f t="shared" si="47"/>
        <v/>
      </c>
      <c r="H231" s="16" t="str">
        <f t="shared" si="48"/>
        <v/>
      </c>
      <c r="I231" s="15" t="str">
        <f t="shared" si="49"/>
        <v/>
      </c>
      <c r="K231" s="17">
        <f t="shared" si="50"/>
        <v>205</v>
      </c>
      <c r="L231" s="19">
        <f>IF(ISNUMBER(K231),MIN(DATE(YEAR($L$26),MONTH($L$26)+K231*12/$M$10,DAY($L$26)),DATE(YEAR($L$26),MONTH($L$26)+1+K231*12/$M$10,1)-1),"")</f>
        <v>48309</v>
      </c>
      <c r="M231" s="16">
        <f t="shared" si="57"/>
        <v>13468.400000000194</v>
      </c>
      <c r="N231" s="15">
        <f>IF(ISNUMBER(K231),ROUND(M231*$M$16,$O$4),"")</f>
        <v>49.95</v>
      </c>
      <c r="O231" s="15">
        <f t="shared" si="58"/>
        <v>1099.6399999999999</v>
      </c>
      <c r="P231" s="16">
        <f t="shared" si="51"/>
        <v>25</v>
      </c>
      <c r="Q231" s="15">
        <f t="shared" si="52"/>
        <v>1174.5899999999999</v>
      </c>
      <c r="S231" s="17" t="str">
        <f t="shared" si="53"/>
        <v>-</v>
      </c>
      <c r="T231" s="19" t="str">
        <f>IF(ISNUMBER(S231),MIN(DATE(YEAR($T$26),MONTH($T$26)+S231*12/$U$10,DAY($T$26)),DATE(YEAR($T$26),MONTH($T$26)+1+S231*12/$U$10,1)-1),"")</f>
        <v/>
      </c>
      <c r="U231" s="16" t="str">
        <f t="shared" si="59"/>
        <v/>
      </c>
      <c r="V231" s="15" t="str">
        <f>IF(ISNUMBER(S231),ROUND(U231*$U$16,$W$4),"")</f>
        <v/>
      </c>
      <c r="W231" s="15" t="str">
        <f t="shared" si="54"/>
        <v/>
      </c>
      <c r="X231" s="16" t="str">
        <f t="shared" si="55"/>
        <v/>
      </c>
      <c r="Y231" s="15" t="str">
        <f t="shared" si="56"/>
        <v/>
      </c>
    </row>
    <row r="232" spans="3:25" x14ac:dyDescent="0.2">
      <c r="C232" s="17" t="str">
        <f t="shared" si="45"/>
        <v>-</v>
      </c>
      <c r="D232" s="19" t="str">
        <f>IF(ISNUMBER(C232),MIN(DATE(YEAR($D$26),MONTH($D$26)+C232*12/$E$10,DAY($D$26)),DATE(YEAR($D$26),MONTH($D$26)+1+C232*12/$E$10,1)-1),"")</f>
        <v/>
      </c>
      <c r="E232" s="16" t="str">
        <f t="shared" si="46"/>
        <v/>
      </c>
      <c r="F232" s="15" t="str">
        <f>IF(ISNUMBER(C232),ROUND(E232*$E$16,$G$4),"")</f>
        <v/>
      </c>
      <c r="G232" s="15" t="str">
        <f t="shared" si="47"/>
        <v/>
      </c>
      <c r="H232" s="16" t="str">
        <f t="shared" si="48"/>
        <v/>
      </c>
      <c r="I232" s="15" t="str">
        <f t="shared" si="49"/>
        <v/>
      </c>
      <c r="K232" s="17">
        <f t="shared" si="50"/>
        <v>206</v>
      </c>
      <c r="L232" s="19">
        <f>IF(ISNUMBER(K232),MIN(DATE(YEAR($L$26),MONTH($L$26)+K232*12/$M$10,DAY($L$26)),DATE(YEAR($L$26),MONTH($L$26)+1+K232*12/$M$10,1)-1),"")</f>
        <v>48339</v>
      </c>
      <c r="M232" s="16">
        <f t="shared" si="57"/>
        <v>12368.760000000195</v>
      </c>
      <c r="N232" s="15">
        <f>IF(ISNUMBER(K232),ROUND(M232*$M$16,$O$4),"")</f>
        <v>45.87</v>
      </c>
      <c r="O232" s="15">
        <f t="shared" si="58"/>
        <v>1103.72</v>
      </c>
      <c r="P232" s="16">
        <f t="shared" si="51"/>
        <v>25</v>
      </c>
      <c r="Q232" s="15">
        <f t="shared" si="52"/>
        <v>1174.5899999999999</v>
      </c>
      <c r="S232" s="17" t="str">
        <f t="shared" si="53"/>
        <v>-</v>
      </c>
      <c r="T232" s="19" t="str">
        <f>IF(ISNUMBER(S232),MIN(DATE(YEAR($T$26),MONTH($T$26)+S232*12/$U$10,DAY($T$26)),DATE(YEAR($T$26),MONTH($T$26)+1+S232*12/$U$10,1)-1),"")</f>
        <v/>
      </c>
      <c r="U232" s="16" t="str">
        <f t="shared" si="59"/>
        <v/>
      </c>
      <c r="V232" s="15" t="str">
        <f>IF(ISNUMBER(S232),ROUND(U232*$U$16,$W$4),"")</f>
        <v/>
      </c>
      <c r="W232" s="15" t="str">
        <f t="shared" si="54"/>
        <v/>
      </c>
      <c r="X232" s="16" t="str">
        <f t="shared" si="55"/>
        <v/>
      </c>
      <c r="Y232" s="15" t="str">
        <f t="shared" si="56"/>
        <v/>
      </c>
    </row>
    <row r="233" spans="3:25" x14ac:dyDescent="0.2">
      <c r="C233" s="17" t="str">
        <f t="shared" si="45"/>
        <v>-</v>
      </c>
      <c r="D233" s="19" t="str">
        <f>IF(ISNUMBER(C233),MIN(DATE(YEAR($D$26),MONTH($D$26)+C233*12/$E$10,DAY($D$26)),DATE(YEAR($D$26),MONTH($D$26)+1+C233*12/$E$10,1)-1),"")</f>
        <v/>
      </c>
      <c r="E233" s="16" t="str">
        <f t="shared" si="46"/>
        <v/>
      </c>
      <c r="F233" s="15" t="str">
        <f>IF(ISNUMBER(C233),ROUND(E233*$E$16,$G$4),"")</f>
        <v/>
      </c>
      <c r="G233" s="15" t="str">
        <f t="shared" si="47"/>
        <v/>
      </c>
      <c r="H233" s="16" t="str">
        <f t="shared" si="48"/>
        <v/>
      </c>
      <c r="I233" s="15" t="str">
        <f t="shared" si="49"/>
        <v/>
      </c>
      <c r="K233" s="17">
        <f t="shared" si="50"/>
        <v>207</v>
      </c>
      <c r="L233" s="19">
        <f>IF(ISNUMBER(K233),MIN(DATE(YEAR($L$26),MONTH($L$26)+K233*12/$M$10,DAY($L$26)),DATE(YEAR($L$26),MONTH($L$26)+1+K233*12/$M$10,1)-1),"")</f>
        <v>48370</v>
      </c>
      <c r="M233" s="16">
        <f t="shared" si="57"/>
        <v>11265.040000000196</v>
      </c>
      <c r="N233" s="15">
        <f>IF(ISNUMBER(K233),ROUND(M233*$M$16,$O$4),"")</f>
        <v>41.77</v>
      </c>
      <c r="O233" s="15">
        <f t="shared" si="58"/>
        <v>1107.82</v>
      </c>
      <c r="P233" s="16">
        <f t="shared" si="51"/>
        <v>25</v>
      </c>
      <c r="Q233" s="15">
        <f t="shared" si="52"/>
        <v>1174.5899999999999</v>
      </c>
      <c r="S233" s="17" t="str">
        <f t="shared" si="53"/>
        <v>-</v>
      </c>
      <c r="T233" s="19" t="str">
        <f>IF(ISNUMBER(S233),MIN(DATE(YEAR($T$26),MONTH($T$26)+S233*12/$U$10,DAY($T$26)),DATE(YEAR($T$26),MONTH($T$26)+1+S233*12/$U$10,1)-1),"")</f>
        <v/>
      </c>
      <c r="U233" s="16" t="str">
        <f t="shared" si="59"/>
        <v/>
      </c>
      <c r="V233" s="15" t="str">
        <f>IF(ISNUMBER(S233),ROUND(U233*$U$16,$W$4),"")</f>
        <v/>
      </c>
      <c r="W233" s="15" t="str">
        <f t="shared" si="54"/>
        <v/>
      </c>
      <c r="X233" s="16" t="str">
        <f t="shared" si="55"/>
        <v/>
      </c>
      <c r="Y233" s="15" t="str">
        <f t="shared" si="56"/>
        <v/>
      </c>
    </row>
    <row r="234" spans="3:25" x14ac:dyDescent="0.2">
      <c r="C234" s="17" t="str">
        <f t="shared" si="45"/>
        <v>-</v>
      </c>
      <c r="D234" s="19" t="str">
        <f>IF(ISNUMBER(C234),MIN(DATE(YEAR($D$26),MONTH($D$26)+C234*12/$E$10,DAY($D$26)),DATE(YEAR($D$26),MONTH($D$26)+1+C234*12/$E$10,1)-1),"")</f>
        <v/>
      </c>
      <c r="E234" s="16" t="str">
        <f t="shared" si="46"/>
        <v/>
      </c>
      <c r="F234" s="15" t="str">
        <f>IF(ISNUMBER(C234),ROUND(E234*$E$16,$G$4),"")</f>
        <v/>
      </c>
      <c r="G234" s="15" t="str">
        <f t="shared" si="47"/>
        <v/>
      </c>
      <c r="H234" s="16" t="str">
        <f t="shared" si="48"/>
        <v/>
      </c>
      <c r="I234" s="15" t="str">
        <f t="shared" si="49"/>
        <v/>
      </c>
      <c r="K234" s="17">
        <f t="shared" si="50"/>
        <v>208</v>
      </c>
      <c r="L234" s="19">
        <f>IF(ISNUMBER(K234),MIN(DATE(YEAR($L$26),MONTH($L$26)+K234*12/$M$10,DAY($L$26)),DATE(YEAR($L$26),MONTH($L$26)+1+K234*12/$M$10,1)-1),"")</f>
        <v>48400</v>
      </c>
      <c r="M234" s="16">
        <f t="shared" si="57"/>
        <v>10157.220000000196</v>
      </c>
      <c r="N234" s="15">
        <f>IF(ISNUMBER(K234),ROUND(M234*$M$16,$O$4),"")</f>
        <v>37.67</v>
      </c>
      <c r="O234" s="15">
        <f t="shared" si="58"/>
        <v>1111.9199999999998</v>
      </c>
      <c r="P234" s="16">
        <f t="shared" si="51"/>
        <v>25</v>
      </c>
      <c r="Q234" s="15">
        <f t="shared" si="52"/>
        <v>1174.5899999999999</v>
      </c>
      <c r="S234" s="17" t="str">
        <f t="shared" si="53"/>
        <v>-</v>
      </c>
      <c r="T234" s="19" t="str">
        <f>IF(ISNUMBER(S234),MIN(DATE(YEAR($T$26),MONTH($T$26)+S234*12/$U$10,DAY($T$26)),DATE(YEAR($T$26),MONTH($T$26)+1+S234*12/$U$10,1)-1),"")</f>
        <v/>
      </c>
      <c r="U234" s="16" t="str">
        <f t="shared" si="59"/>
        <v/>
      </c>
      <c r="V234" s="15" t="str">
        <f>IF(ISNUMBER(S234),ROUND(U234*$U$16,$W$4),"")</f>
        <v/>
      </c>
      <c r="W234" s="15" t="str">
        <f t="shared" si="54"/>
        <v/>
      </c>
      <c r="X234" s="16" t="str">
        <f t="shared" si="55"/>
        <v/>
      </c>
      <c r="Y234" s="15" t="str">
        <f t="shared" si="56"/>
        <v/>
      </c>
    </row>
    <row r="235" spans="3:25" x14ac:dyDescent="0.2">
      <c r="C235" s="17" t="str">
        <f t="shared" si="45"/>
        <v>-</v>
      </c>
      <c r="D235" s="19" t="str">
        <f>IF(ISNUMBER(C235),MIN(DATE(YEAR($D$26),MONTH($D$26)+C235*12/$E$10,DAY($D$26)),DATE(YEAR($D$26),MONTH($D$26)+1+C235*12/$E$10,1)-1),"")</f>
        <v/>
      </c>
      <c r="E235" s="16" t="str">
        <f t="shared" si="46"/>
        <v/>
      </c>
      <c r="F235" s="15" t="str">
        <f>IF(ISNUMBER(C235),ROUND(E235*$E$16,$G$4),"")</f>
        <v/>
      </c>
      <c r="G235" s="15" t="str">
        <f t="shared" si="47"/>
        <v/>
      </c>
      <c r="H235" s="16" t="str">
        <f t="shared" si="48"/>
        <v/>
      </c>
      <c r="I235" s="15" t="str">
        <f t="shared" si="49"/>
        <v/>
      </c>
      <c r="K235" s="17">
        <f t="shared" si="50"/>
        <v>209</v>
      </c>
      <c r="L235" s="19">
        <f>IF(ISNUMBER(K235),MIN(DATE(YEAR($L$26),MONTH($L$26)+K235*12/$M$10,DAY($L$26)),DATE(YEAR($L$26),MONTH($L$26)+1+K235*12/$M$10,1)-1),"")</f>
        <v>48431</v>
      </c>
      <c r="M235" s="16">
        <f t="shared" si="57"/>
        <v>9045.3000000001957</v>
      </c>
      <c r="N235" s="15">
        <f>IF(ISNUMBER(K235),ROUND(M235*$M$16,$O$4),"")</f>
        <v>33.54</v>
      </c>
      <c r="O235" s="15">
        <f t="shared" si="58"/>
        <v>1116.05</v>
      </c>
      <c r="P235" s="16">
        <f t="shared" si="51"/>
        <v>25</v>
      </c>
      <c r="Q235" s="15">
        <f t="shared" si="52"/>
        <v>1174.5899999999999</v>
      </c>
      <c r="S235" s="17" t="str">
        <f t="shared" si="53"/>
        <v>-</v>
      </c>
      <c r="T235" s="19" t="str">
        <f>IF(ISNUMBER(S235),MIN(DATE(YEAR($T$26),MONTH($T$26)+S235*12/$U$10,DAY($T$26)),DATE(YEAR($T$26),MONTH($T$26)+1+S235*12/$U$10,1)-1),"")</f>
        <v/>
      </c>
      <c r="U235" s="16" t="str">
        <f t="shared" si="59"/>
        <v/>
      </c>
      <c r="V235" s="15" t="str">
        <f>IF(ISNUMBER(S235),ROUND(U235*$U$16,$W$4),"")</f>
        <v/>
      </c>
      <c r="W235" s="15" t="str">
        <f t="shared" si="54"/>
        <v/>
      </c>
      <c r="X235" s="16" t="str">
        <f t="shared" si="55"/>
        <v/>
      </c>
      <c r="Y235" s="15" t="str">
        <f t="shared" si="56"/>
        <v/>
      </c>
    </row>
    <row r="236" spans="3:25" x14ac:dyDescent="0.2">
      <c r="C236" s="17" t="str">
        <f t="shared" si="45"/>
        <v>-</v>
      </c>
      <c r="D236" s="19" t="str">
        <f>IF(ISNUMBER(C236),MIN(DATE(YEAR($D$26),MONTH($D$26)+C236*12/$E$10,DAY($D$26)),DATE(YEAR($D$26),MONTH($D$26)+1+C236*12/$E$10,1)-1),"")</f>
        <v/>
      </c>
      <c r="E236" s="16" t="str">
        <f t="shared" si="46"/>
        <v/>
      </c>
      <c r="F236" s="15" t="str">
        <f>IF(ISNUMBER(C236),ROUND(E236*$E$16,$G$4),"")</f>
        <v/>
      </c>
      <c r="G236" s="15" t="str">
        <f t="shared" si="47"/>
        <v/>
      </c>
      <c r="H236" s="16" t="str">
        <f t="shared" si="48"/>
        <v/>
      </c>
      <c r="I236" s="15" t="str">
        <f t="shared" si="49"/>
        <v/>
      </c>
      <c r="K236" s="17">
        <f t="shared" si="50"/>
        <v>210</v>
      </c>
      <c r="L236" s="19">
        <f>IF(ISNUMBER(K236),MIN(DATE(YEAR($L$26),MONTH($L$26)+K236*12/$M$10,DAY($L$26)),DATE(YEAR($L$26),MONTH($L$26)+1+K236*12/$M$10,1)-1),"")</f>
        <v>48462</v>
      </c>
      <c r="M236" s="16">
        <f t="shared" si="57"/>
        <v>7929.2500000001955</v>
      </c>
      <c r="N236" s="15">
        <f>IF(ISNUMBER(K236),ROUND(M236*$M$16,$O$4),"")</f>
        <v>29.4</v>
      </c>
      <c r="O236" s="15">
        <f t="shared" si="58"/>
        <v>1120.1899999999998</v>
      </c>
      <c r="P236" s="16">
        <f t="shared" si="51"/>
        <v>25</v>
      </c>
      <c r="Q236" s="15">
        <f t="shared" si="52"/>
        <v>1174.5899999999999</v>
      </c>
      <c r="S236" s="17" t="str">
        <f t="shared" si="53"/>
        <v>-</v>
      </c>
      <c r="T236" s="19" t="str">
        <f>IF(ISNUMBER(S236),MIN(DATE(YEAR($T$26),MONTH($T$26)+S236*12/$U$10,DAY($T$26)),DATE(YEAR($T$26),MONTH($T$26)+1+S236*12/$U$10,1)-1),"")</f>
        <v/>
      </c>
      <c r="U236" s="16" t="str">
        <f t="shared" si="59"/>
        <v/>
      </c>
      <c r="V236" s="15" t="str">
        <f>IF(ISNUMBER(S236),ROUND(U236*$U$16,$W$4),"")</f>
        <v/>
      </c>
      <c r="W236" s="15" t="str">
        <f t="shared" si="54"/>
        <v/>
      </c>
      <c r="X236" s="16" t="str">
        <f t="shared" si="55"/>
        <v/>
      </c>
      <c r="Y236" s="15" t="str">
        <f t="shared" si="56"/>
        <v/>
      </c>
    </row>
    <row r="237" spans="3:25" x14ac:dyDescent="0.2">
      <c r="C237" s="17" t="str">
        <f t="shared" si="45"/>
        <v>-</v>
      </c>
      <c r="D237" s="19" t="str">
        <f>IF(ISNUMBER(C237),MIN(DATE(YEAR($D$26),MONTH($D$26)+C237*12/$E$10,DAY($D$26)),DATE(YEAR($D$26),MONTH($D$26)+1+C237*12/$E$10,1)-1),"")</f>
        <v/>
      </c>
      <c r="E237" s="16" t="str">
        <f t="shared" si="46"/>
        <v/>
      </c>
      <c r="F237" s="15" t="str">
        <f>IF(ISNUMBER(C237),ROUND(E237*$E$16,$G$4),"")</f>
        <v/>
      </c>
      <c r="G237" s="15" t="str">
        <f t="shared" si="47"/>
        <v/>
      </c>
      <c r="H237" s="16" t="str">
        <f t="shared" si="48"/>
        <v/>
      </c>
      <c r="I237" s="15" t="str">
        <f t="shared" si="49"/>
        <v/>
      </c>
      <c r="K237" s="17">
        <f t="shared" si="50"/>
        <v>211</v>
      </c>
      <c r="L237" s="19">
        <f>IF(ISNUMBER(K237),MIN(DATE(YEAR($L$26),MONTH($L$26)+K237*12/$M$10,DAY($L$26)),DATE(YEAR($L$26),MONTH($L$26)+1+K237*12/$M$10,1)-1),"")</f>
        <v>48492</v>
      </c>
      <c r="M237" s="16">
        <f t="shared" si="57"/>
        <v>6809.0600000001959</v>
      </c>
      <c r="N237" s="15">
        <f>IF(ISNUMBER(K237),ROUND(M237*$M$16,$O$4),"")</f>
        <v>25.25</v>
      </c>
      <c r="O237" s="15">
        <f t="shared" si="58"/>
        <v>1124.3399999999999</v>
      </c>
      <c r="P237" s="16">
        <f t="shared" si="51"/>
        <v>25</v>
      </c>
      <c r="Q237" s="15">
        <f t="shared" si="52"/>
        <v>1174.5899999999999</v>
      </c>
      <c r="S237" s="17" t="str">
        <f t="shared" si="53"/>
        <v>-</v>
      </c>
      <c r="T237" s="19" t="str">
        <f>IF(ISNUMBER(S237),MIN(DATE(YEAR($T$26),MONTH($T$26)+S237*12/$U$10,DAY($T$26)),DATE(YEAR($T$26),MONTH($T$26)+1+S237*12/$U$10,1)-1),"")</f>
        <v/>
      </c>
      <c r="U237" s="16" t="str">
        <f t="shared" si="59"/>
        <v/>
      </c>
      <c r="V237" s="15" t="str">
        <f>IF(ISNUMBER(S237),ROUND(U237*$U$16,$W$4),"")</f>
        <v/>
      </c>
      <c r="W237" s="15" t="str">
        <f t="shared" si="54"/>
        <v/>
      </c>
      <c r="X237" s="16" t="str">
        <f t="shared" si="55"/>
        <v/>
      </c>
      <c r="Y237" s="15" t="str">
        <f t="shared" si="56"/>
        <v/>
      </c>
    </row>
    <row r="238" spans="3:25" x14ac:dyDescent="0.2">
      <c r="C238" s="17" t="str">
        <f t="shared" si="45"/>
        <v>-</v>
      </c>
      <c r="D238" s="19" t="str">
        <f>IF(ISNUMBER(C238),MIN(DATE(YEAR($D$26),MONTH($D$26)+C238*12/$E$10,DAY($D$26)),DATE(YEAR($D$26),MONTH($D$26)+1+C238*12/$E$10,1)-1),"")</f>
        <v/>
      </c>
      <c r="E238" s="16" t="str">
        <f t="shared" si="46"/>
        <v/>
      </c>
      <c r="F238" s="15" t="str">
        <f>IF(ISNUMBER(C238),ROUND(E238*$E$16,$G$4),"")</f>
        <v/>
      </c>
      <c r="G238" s="15" t="str">
        <f t="shared" si="47"/>
        <v/>
      </c>
      <c r="H238" s="16" t="str">
        <f t="shared" si="48"/>
        <v/>
      </c>
      <c r="I238" s="15" t="str">
        <f t="shared" si="49"/>
        <v/>
      </c>
      <c r="K238" s="17">
        <f t="shared" si="50"/>
        <v>212</v>
      </c>
      <c r="L238" s="19">
        <f>IF(ISNUMBER(K238),MIN(DATE(YEAR($L$26),MONTH($L$26)+K238*12/$M$10,DAY($L$26)),DATE(YEAR($L$26),MONTH($L$26)+1+K238*12/$M$10,1)-1),"")</f>
        <v>48523</v>
      </c>
      <c r="M238" s="16">
        <f t="shared" si="57"/>
        <v>5684.7200000001958</v>
      </c>
      <c r="N238" s="15">
        <f>IF(ISNUMBER(K238),ROUND(M238*$M$16,$O$4),"")</f>
        <v>21.08</v>
      </c>
      <c r="O238" s="15">
        <f t="shared" si="58"/>
        <v>1128.51</v>
      </c>
      <c r="P238" s="16">
        <f t="shared" si="51"/>
        <v>25</v>
      </c>
      <c r="Q238" s="15">
        <f t="shared" si="52"/>
        <v>1174.5899999999999</v>
      </c>
      <c r="S238" s="17" t="str">
        <f t="shared" si="53"/>
        <v>-</v>
      </c>
      <c r="T238" s="19" t="str">
        <f>IF(ISNUMBER(S238),MIN(DATE(YEAR($T$26),MONTH($T$26)+S238*12/$U$10,DAY($T$26)),DATE(YEAR($T$26),MONTH($T$26)+1+S238*12/$U$10,1)-1),"")</f>
        <v/>
      </c>
      <c r="U238" s="16" t="str">
        <f t="shared" si="59"/>
        <v/>
      </c>
      <c r="V238" s="15" t="str">
        <f>IF(ISNUMBER(S238),ROUND(U238*$U$16,$W$4),"")</f>
        <v/>
      </c>
      <c r="W238" s="15" t="str">
        <f t="shared" si="54"/>
        <v/>
      </c>
      <c r="X238" s="16" t="str">
        <f t="shared" si="55"/>
        <v/>
      </c>
      <c r="Y238" s="15" t="str">
        <f t="shared" si="56"/>
        <v/>
      </c>
    </row>
    <row r="239" spans="3:25" x14ac:dyDescent="0.2">
      <c r="C239" s="17" t="str">
        <f t="shared" si="45"/>
        <v>-</v>
      </c>
      <c r="D239" s="19" t="str">
        <f>IF(ISNUMBER(C239),MIN(DATE(YEAR($D$26),MONTH($D$26)+C239*12/$E$10,DAY($D$26)),DATE(YEAR($D$26),MONTH($D$26)+1+C239*12/$E$10,1)-1),"")</f>
        <v/>
      </c>
      <c r="E239" s="16" t="str">
        <f t="shared" si="46"/>
        <v/>
      </c>
      <c r="F239" s="15" t="str">
        <f>IF(ISNUMBER(C239),ROUND(E239*$E$16,$G$4),"")</f>
        <v/>
      </c>
      <c r="G239" s="15" t="str">
        <f t="shared" si="47"/>
        <v/>
      </c>
      <c r="H239" s="16" t="str">
        <f t="shared" si="48"/>
        <v/>
      </c>
      <c r="I239" s="15" t="str">
        <f t="shared" si="49"/>
        <v/>
      </c>
      <c r="K239" s="17">
        <f t="shared" si="50"/>
        <v>213</v>
      </c>
      <c r="L239" s="19">
        <f>IF(ISNUMBER(K239),MIN(DATE(YEAR($L$26),MONTH($L$26)+K239*12/$M$10,DAY($L$26)),DATE(YEAR($L$26),MONTH($L$26)+1+K239*12/$M$10,1)-1),"")</f>
        <v>48553</v>
      </c>
      <c r="M239" s="16">
        <f t="shared" si="57"/>
        <v>4556.2100000001956</v>
      </c>
      <c r="N239" s="15">
        <f>IF(ISNUMBER(K239),ROUND(M239*$M$16,$O$4),"")</f>
        <v>16.899999999999999</v>
      </c>
      <c r="O239" s="15">
        <f t="shared" si="58"/>
        <v>1132.6899999999998</v>
      </c>
      <c r="P239" s="16">
        <f t="shared" si="51"/>
        <v>25</v>
      </c>
      <c r="Q239" s="15">
        <f t="shared" si="52"/>
        <v>1174.5899999999999</v>
      </c>
      <c r="S239" s="17" t="str">
        <f t="shared" si="53"/>
        <v>-</v>
      </c>
      <c r="T239" s="19" t="str">
        <f>IF(ISNUMBER(S239),MIN(DATE(YEAR($T$26),MONTH($T$26)+S239*12/$U$10,DAY($T$26)),DATE(YEAR($T$26),MONTH($T$26)+1+S239*12/$U$10,1)-1),"")</f>
        <v/>
      </c>
      <c r="U239" s="16" t="str">
        <f t="shared" si="59"/>
        <v/>
      </c>
      <c r="V239" s="15" t="str">
        <f>IF(ISNUMBER(S239),ROUND(U239*$U$16,$W$4),"")</f>
        <v/>
      </c>
      <c r="W239" s="15" t="str">
        <f t="shared" si="54"/>
        <v/>
      </c>
      <c r="X239" s="16" t="str">
        <f t="shared" si="55"/>
        <v/>
      </c>
      <c r="Y239" s="15" t="str">
        <f t="shared" si="56"/>
        <v/>
      </c>
    </row>
    <row r="240" spans="3:25" x14ac:dyDescent="0.2">
      <c r="C240" s="17" t="str">
        <f t="shared" si="45"/>
        <v>-</v>
      </c>
      <c r="D240" s="19" t="str">
        <f>IF(ISNUMBER(C240),MIN(DATE(YEAR($D$26),MONTH($D$26)+C240*12/$E$10,DAY($D$26)),DATE(YEAR($D$26),MONTH($D$26)+1+C240*12/$E$10,1)-1),"")</f>
        <v/>
      </c>
      <c r="E240" s="16" t="str">
        <f t="shared" si="46"/>
        <v/>
      </c>
      <c r="F240" s="15" t="str">
        <f>IF(ISNUMBER(C240),ROUND(E240*$E$16,$G$4),"")</f>
        <v/>
      </c>
      <c r="G240" s="15" t="str">
        <f t="shared" si="47"/>
        <v/>
      </c>
      <c r="H240" s="16" t="str">
        <f t="shared" si="48"/>
        <v/>
      </c>
      <c r="I240" s="15" t="str">
        <f t="shared" si="49"/>
        <v/>
      </c>
      <c r="K240" s="17">
        <f t="shared" si="50"/>
        <v>214</v>
      </c>
      <c r="L240" s="19">
        <f>IF(ISNUMBER(K240),MIN(DATE(YEAR($L$26),MONTH($L$26)+K240*12/$M$10,DAY($L$26)),DATE(YEAR($L$26),MONTH($L$26)+1+K240*12/$M$10,1)-1),"")</f>
        <v>48584</v>
      </c>
      <c r="M240" s="16">
        <f t="shared" si="57"/>
        <v>3423.520000000196</v>
      </c>
      <c r="N240" s="15">
        <f>IF(ISNUMBER(K240),ROUND(M240*$M$16,$O$4),"")</f>
        <v>12.7</v>
      </c>
      <c r="O240" s="15">
        <f t="shared" si="58"/>
        <v>1136.8899999999999</v>
      </c>
      <c r="P240" s="16">
        <f t="shared" si="51"/>
        <v>25</v>
      </c>
      <c r="Q240" s="15">
        <f t="shared" si="52"/>
        <v>1174.5899999999999</v>
      </c>
      <c r="S240" s="17" t="str">
        <f t="shared" si="53"/>
        <v>-</v>
      </c>
      <c r="T240" s="19" t="str">
        <f>IF(ISNUMBER(S240),MIN(DATE(YEAR($T$26),MONTH($T$26)+S240*12/$U$10,DAY($T$26)),DATE(YEAR($T$26),MONTH($T$26)+1+S240*12/$U$10,1)-1),"")</f>
        <v/>
      </c>
      <c r="U240" s="16" t="str">
        <f t="shared" si="59"/>
        <v/>
      </c>
      <c r="V240" s="15" t="str">
        <f>IF(ISNUMBER(S240),ROUND(U240*$U$16,$W$4),"")</f>
        <v/>
      </c>
      <c r="W240" s="15" t="str">
        <f t="shared" si="54"/>
        <v/>
      </c>
      <c r="X240" s="16" t="str">
        <f t="shared" si="55"/>
        <v/>
      </c>
      <c r="Y240" s="15" t="str">
        <f t="shared" si="56"/>
        <v/>
      </c>
    </row>
    <row r="241" spans="3:25" x14ac:dyDescent="0.2">
      <c r="C241" s="17" t="str">
        <f t="shared" si="45"/>
        <v>-</v>
      </c>
      <c r="D241" s="19" t="str">
        <f>IF(ISNUMBER(C241),MIN(DATE(YEAR($D$26),MONTH($D$26)+C241*12/$E$10,DAY($D$26)),DATE(YEAR($D$26),MONTH($D$26)+1+C241*12/$E$10,1)-1),"")</f>
        <v/>
      </c>
      <c r="E241" s="16" t="str">
        <f t="shared" si="46"/>
        <v/>
      </c>
      <c r="F241" s="15" t="str">
        <f>IF(ISNUMBER(C241),ROUND(E241*$E$16,$G$4),"")</f>
        <v/>
      </c>
      <c r="G241" s="15" t="str">
        <f t="shared" si="47"/>
        <v/>
      </c>
      <c r="H241" s="16" t="str">
        <f t="shared" si="48"/>
        <v/>
      </c>
      <c r="I241" s="15" t="str">
        <f t="shared" si="49"/>
        <v/>
      </c>
      <c r="K241" s="17">
        <f t="shared" si="50"/>
        <v>215</v>
      </c>
      <c r="L241" s="19">
        <f>IF(ISNUMBER(K241),MIN(DATE(YEAR($L$26),MONTH($L$26)+K241*12/$M$10,DAY($L$26)),DATE(YEAR($L$26),MONTH($L$26)+1+K241*12/$M$10,1)-1),"")</f>
        <v>48615</v>
      </c>
      <c r="M241" s="16">
        <f t="shared" si="57"/>
        <v>2286.6300000001961</v>
      </c>
      <c r="N241" s="15">
        <f>IF(ISNUMBER(K241),ROUND(M241*$M$16,$O$4),"")</f>
        <v>8.48</v>
      </c>
      <c r="O241" s="15">
        <f t="shared" si="58"/>
        <v>1141.1099999999999</v>
      </c>
      <c r="P241" s="16">
        <f t="shared" si="51"/>
        <v>25</v>
      </c>
      <c r="Q241" s="15">
        <f t="shared" si="52"/>
        <v>1174.5899999999999</v>
      </c>
      <c r="S241" s="17" t="str">
        <f t="shared" si="53"/>
        <v>-</v>
      </c>
      <c r="T241" s="19" t="str">
        <f>IF(ISNUMBER(S241),MIN(DATE(YEAR($T$26),MONTH($T$26)+S241*12/$U$10,DAY($T$26)),DATE(YEAR($T$26),MONTH($T$26)+1+S241*12/$U$10,1)-1),"")</f>
        <v/>
      </c>
      <c r="U241" s="16" t="str">
        <f t="shared" si="59"/>
        <v/>
      </c>
      <c r="V241" s="15" t="str">
        <f>IF(ISNUMBER(S241),ROUND(U241*$U$16,$W$4),"")</f>
        <v/>
      </c>
      <c r="W241" s="15" t="str">
        <f t="shared" si="54"/>
        <v/>
      </c>
      <c r="X241" s="16" t="str">
        <f t="shared" si="55"/>
        <v/>
      </c>
      <c r="Y241" s="15" t="str">
        <f t="shared" si="56"/>
        <v/>
      </c>
    </row>
    <row r="242" spans="3:25" x14ac:dyDescent="0.2">
      <c r="C242" s="17" t="str">
        <f t="shared" si="45"/>
        <v>-</v>
      </c>
      <c r="D242" s="19" t="str">
        <f>IF(ISNUMBER(C242),MIN(DATE(YEAR($D$26),MONTH($D$26)+C242*12/$E$10,DAY($D$26)),DATE(YEAR($D$26),MONTH($D$26)+1+C242*12/$E$10,1)-1),"")</f>
        <v/>
      </c>
      <c r="E242" s="16" t="str">
        <f t="shared" si="46"/>
        <v/>
      </c>
      <c r="F242" s="15" t="str">
        <f>IF(ISNUMBER(C242),ROUND(E242*$E$16,$G$4),"")</f>
        <v/>
      </c>
      <c r="G242" s="15" t="str">
        <f t="shared" si="47"/>
        <v/>
      </c>
      <c r="H242" s="16" t="str">
        <f t="shared" si="48"/>
        <v/>
      </c>
      <c r="I242" s="15" t="str">
        <f t="shared" si="49"/>
        <v/>
      </c>
      <c r="K242" s="17">
        <f t="shared" si="50"/>
        <v>216</v>
      </c>
      <c r="L242" s="19">
        <f>IF(ISNUMBER(K242),MIN(DATE(YEAR($L$26),MONTH($L$26)+K242*12/$M$10,DAY($L$26)),DATE(YEAR($L$26),MONTH($L$26)+1+K242*12/$M$10,1)-1),"")</f>
        <v>48643</v>
      </c>
      <c r="M242" s="16">
        <f t="shared" si="57"/>
        <v>1145.5200000001962</v>
      </c>
      <c r="N242" s="15">
        <f>IF(ISNUMBER(K242),ROUND(M242*$M$16,$O$4),"")</f>
        <v>4.25</v>
      </c>
      <c r="O242" s="15">
        <f t="shared" si="58"/>
        <v>1145.5200000001962</v>
      </c>
      <c r="P242" s="16">
        <f t="shared" si="51"/>
        <v>25</v>
      </c>
      <c r="Q242" s="15">
        <f t="shared" si="52"/>
        <v>1174.7700000001962</v>
      </c>
      <c r="S242" s="17" t="str">
        <f t="shared" si="53"/>
        <v>-</v>
      </c>
      <c r="T242" s="19" t="str">
        <f>IF(ISNUMBER(S242),MIN(DATE(YEAR($T$26),MONTH($T$26)+S242*12/$U$10,DAY($T$26)),DATE(YEAR($T$26),MONTH($T$26)+1+S242*12/$U$10,1)-1),"")</f>
        <v/>
      </c>
      <c r="U242" s="16" t="str">
        <f t="shared" si="59"/>
        <v/>
      </c>
      <c r="V242" s="15" t="str">
        <f>IF(ISNUMBER(S242),ROUND(U242*$U$16,$W$4),"")</f>
        <v/>
      </c>
      <c r="W242" s="15" t="str">
        <f t="shared" si="54"/>
        <v/>
      </c>
      <c r="X242" s="16" t="str">
        <f t="shared" si="55"/>
        <v/>
      </c>
      <c r="Y242" s="15" t="str">
        <f t="shared" si="56"/>
        <v/>
      </c>
    </row>
    <row r="243" spans="3:25" x14ac:dyDescent="0.2">
      <c r="C243" s="17" t="str">
        <f t="shared" si="45"/>
        <v>-</v>
      </c>
      <c r="D243" s="19" t="str">
        <f>IF(ISNUMBER(C243),MIN(DATE(YEAR($D$26),MONTH($D$26)+C243*12/$E$10,DAY($D$26)),DATE(YEAR($D$26),MONTH($D$26)+1+C243*12/$E$10,1)-1),"")</f>
        <v/>
      </c>
      <c r="E243" s="16" t="str">
        <f t="shared" si="46"/>
        <v/>
      </c>
      <c r="F243" s="15" t="str">
        <f>IF(ISNUMBER(C243),ROUND(E243*$E$16,$G$4),"")</f>
        <v/>
      </c>
      <c r="G243" s="15" t="str">
        <f t="shared" si="47"/>
        <v/>
      </c>
      <c r="H243" s="16" t="str">
        <f t="shared" si="48"/>
        <v/>
      </c>
      <c r="I243" s="15" t="str">
        <f t="shared" si="49"/>
        <v/>
      </c>
      <c r="K243" s="17" t="str">
        <f t="shared" si="50"/>
        <v>-</v>
      </c>
      <c r="L243" s="19" t="str">
        <f>IF(ISNUMBER(K243),MIN(DATE(YEAR($L$26),MONTH($L$26)+K243*12/$M$10,DAY($L$26)),DATE(YEAR($L$26),MONTH($L$26)+1+K243*12/$M$10,1)-1),"")</f>
        <v/>
      </c>
      <c r="M243" s="16" t="str">
        <f t="shared" si="57"/>
        <v/>
      </c>
      <c r="N243" s="15" t="str">
        <f>IF(ISNUMBER(K243),ROUND(M243*$M$16,$O$4),"")</f>
        <v/>
      </c>
      <c r="O243" s="15" t="str">
        <f t="shared" si="58"/>
        <v/>
      </c>
      <c r="P243" s="16" t="str">
        <f t="shared" si="51"/>
        <v/>
      </c>
      <c r="Q243" s="15" t="str">
        <f t="shared" si="52"/>
        <v/>
      </c>
      <c r="S243" s="17" t="str">
        <f t="shared" si="53"/>
        <v>-</v>
      </c>
      <c r="T243" s="19" t="str">
        <f>IF(ISNUMBER(S243),MIN(DATE(YEAR($T$26),MONTH($T$26)+S243*12/$U$10,DAY($T$26)),DATE(YEAR($T$26),MONTH($T$26)+1+S243*12/$U$10,1)-1),"")</f>
        <v/>
      </c>
      <c r="U243" s="16" t="str">
        <f t="shared" si="59"/>
        <v/>
      </c>
      <c r="V243" s="15" t="str">
        <f>IF(ISNUMBER(S243),ROUND(U243*$U$16,$W$4),"")</f>
        <v/>
      </c>
      <c r="W243" s="15" t="str">
        <f t="shared" si="54"/>
        <v/>
      </c>
      <c r="X243" s="16" t="str">
        <f t="shared" si="55"/>
        <v/>
      </c>
      <c r="Y243" s="15" t="str">
        <f t="shared" si="56"/>
        <v/>
      </c>
    </row>
    <row r="244" spans="3:25" x14ac:dyDescent="0.2">
      <c r="C244" s="17" t="str">
        <f t="shared" si="45"/>
        <v>-</v>
      </c>
      <c r="D244" s="19" t="str">
        <f>IF(ISNUMBER(C244),MIN(DATE(YEAR($D$26),MONTH($D$26)+C244*12/$E$10,DAY($D$26)),DATE(YEAR($D$26),MONTH($D$26)+1+C244*12/$E$10,1)-1),"")</f>
        <v/>
      </c>
      <c r="E244" s="16" t="str">
        <f t="shared" si="46"/>
        <v/>
      </c>
      <c r="F244" s="15" t="str">
        <f>IF(ISNUMBER(C244),ROUND(E244*$E$16,$G$4),"")</f>
        <v/>
      </c>
      <c r="G244" s="15" t="str">
        <f t="shared" si="47"/>
        <v/>
      </c>
      <c r="H244" s="16" t="str">
        <f t="shared" si="48"/>
        <v/>
      </c>
      <c r="I244" s="15" t="str">
        <f t="shared" si="49"/>
        <v/>
      </c>
      <c r="K244" s="17" t="str">
        <f t="shared" si="50"/>
        <v>-</v>
      </c>
      <c r="L244" s="19" t="str">
        <f>IF(ISNUMBER(K244),MIN(DATE(YEAR($L$26),MONTH($L$26)+K244*12/$M$10,DAY($L$26)),DATE(YEAR($L$26),MONTH($L$26)+1+K244*12/$M$10,1)-1),"")</f>
        <v/>
      </c>
      <c r="M244" s="16" t="str">
        <f t="shared" si="57"/>
        <v/>
      </c>
      <c r="N244" s="15" t="str">
        <f>IF(ISNUMBER(K244),ROUND(M244*$M$16,$O$4),"")</f>
        <v/>
      </c>
      <c r="O244" s="15" t="str">
        <f t="shared" si="58"/>
        <v/>
      </c>
      <c r="P244" s="16" t="str">
        <f t="shared" si="51"/>
        <v/>
      </c>
      <c r="Q244" s="15" t="str">
        <f t="shared" si="52"/>
        <v/>
      </c>
      <c r="S244" s="17" t="str">
        <f t="shared" si="53"/>
        <v>-</v>
      </c>
      <c r="T244" s="19" t="str">
        <f>IF(ISNUMBER(S244),MIN(DATE(YEAR($T$26),MONTH($T$26)+S244*12/$U$10,DAY($T$26)),DATE(YEAR($T$26),MONTH($T$26)+1+S244*12/$U$10,1)-1),"")</f>
        <v/>
      </c>
      <c r="U244" s="16" t="str">
        <f t="shared" si="59"/>
        <v/>
      </c>
      <c r="V244" s="15" t="str">
        <f>IF(ISNUMBER(S244),ROUND(U244*$U$16,$W$4),"")</f>
        <v/>
      </c>
      <c r="W244" s="15" t="str">
        <f t="shared" si="54"/>
        <v/>
      </c>
      <c r="X244" s="16" t="str">
        <f t="shared" si="55"/>
        <v/>
      </c>
      <c r="Y244" s="15" t="str">
        <f t="shared" si="56"/>
        <v/>
      </c>
    </row>
    <row r="245" spans="3:25" x14ac:dyDescent="0.2">
      <c r="C245" s="17" t="str">
        <f t="shared" si="45"/>
        <v>-</v>
      </c>
      <c r="D245" s="19" t="str">
        <f>IF(ISNUMBER(C245),MIN(DATE(YEAR($D$26),MONTH($D$26)+C245*12/$E$10,DAY($D$26)),DATE(YEAR($D$26),MONTH($D$26)+1+C245*12/$E$10,1)-1),"")</f>
        <v/>
      </c>
      <c r="E245" s="16" t="str">
        <f t="shared" si="46"/>
        <v/>
      </c>
      <c r="F245" s="15" t="str">
        <f>IF(ISNUMBER(C245),ROUND(E245*$E$16,$G$4),"")</f>
        <v/>
      </c>
      <c r="G245" s="15" t="str">
        <f t="shared" si="47"/>
        <v/>
      </c>
      <c r="H245" s="16" t="str">
        <f t="shared" si="48"/>
        <v/>
      </c>
      <c r="I245" s="15" t="str">
        <f t="shared" si="49"/>
        <v/>
      </c>
      <c r="K245" s="17" t="str">
        <f t="shared" si="50"/>
        <v>-</v>
      </c>
      <c r="L245" s="19" t="str">
        <f>IF(ISNUMBER(K245),MIN(DATE(YEAR($L$26),MONTH($L$26)+K245*12/$M$10,DAY($L$26)),DATE(YEAR($L$26),MONTH($L$26)+1+K245*12/$M$10,1)-1),"")</f>
        <v/>
      </c>
      <c r="M245" s="16" t="str">
        <f t="shared" si="57"/>
        <v/>
      </c>
      <c r="N245" s="15" t="str">
        <f>IF(ISNUMBER(K245),ROUND(M245*$M$16,$O$4),"")</f>
        <v/>
      </c>
      <c r="O245" s="15" t="str">
        <f t="shared" si="58"/>
        <v/>
      </c>
      <c r="P245" s="16" t="str">
        <f t="shared" si="51"/>
        <v/>
      </c>
      <c r="Q245" s="15" t="str">
        <f t="shared" si="52"/>
        <v/>
      </c>
      <c r="S245" s="17" t="str">
        <f t="shared" si="53"/>
        <v>-</v>
      </c>
      <c r="T245" s="19" t="str">
        <f>IF(ISNUMBER(S245),MIN(DATE(YEAR($T$26),MONTH($T$26)+S245*12/$U$10,DAY($T$26)),DATE(YEAR($T$26),MONTH($T$26)+1+S245*12/$U$10,1)-1),"")</f>
        <v/>
      </c>
      <c r="U245" s="16" t="str">
        <f t="shared" si="59"/>
        <v/>
      </c>
      <c r="V245" s="15" t="str">
        <f>IF(ISNUMBER(S245),ROUND(U245*$U$16,$W$4),"")</f>
        <v/>
      </c>
      <c r="W245" s="15" t="str">
        <f t="shared" si="54"/>
        <v/>
      </c>
      <c r="X245" s="16" t="str">
        <f t="shared" si="55"/>
        <v/>
      </c>
      <c r="Y245" s="15" t="str">
        <f t="shared" si="56"/>
        <v/>
      </c>
    </row>
    <row r="246" spans="3:25" x14ac:dyDescent="0.2">
      <c r="C246" s="17" t="str">
        <f t="shared" si="45"/>
        <v>-</v>
      </c>
      <c r="D246" s="19" t="str">
        <f>IF(ISNUMBER(C246),MIN(DATE(YEAR($D$26),MONTH($D$26)+C246*12/$E$10,DAY($D$26)),DATE(YEAR($D$26),MONTH($D$26)+1+C246*12/$E$10,1)-1),"")</f>
        <v/>
      </c>
      <c r="E246" s="16" t="str">
        <f t="shared" si="46"/>
        <v/>
      </c>
      <c r="F246" s="15" t="str">
        <f>IF(ISNUMBER(C246),ROUND(E246*$E$16,$G$4),"")</f>
        <v/>
      </c>
      <c r="G246" s="15" t="str">
        <f t="shared" si="47"/>
        <v/>
      </c>
      <c r="H246" s="16" t="str">
        <f t="shared" si="48"/>
        <v/>
      </c>
      <c r="I246" s="15" t="str">
        <f t="shared" si="49"/>
        <v/>
      </c>
      <c r="K246" s="17" t="str">
        <f t="shared" si="50"/>
        <v>-</v>
      </c>
      <c r="L246" s="19" t="str">
        <f>IF(ISNUMBER(K246),MIN(DATE(YEAR($L$26),MONTH($L$26)+K246*12/$M$10,DAY($L$26)),DATE(YEAR($L$26),MONTH($L$26)+1+K246*12/$M$10,1)-1),"")</f>
        <v/>
      </c>
      <c r="M246" s="16" t="str">
        <f t="shared" si="57"/>
        <v/>
      </c>
      <c r="N246" s="15" t="str">
        <f>IF(ISNUMBER(K246),ROUND(M246*$M$16,$O$4),"")</f>
        <v/>
      </c>
      <c r="O246" s="15" t="str">
        <f t="shared" si="58"/>
        <v/>
      </c>
      <c r="P246" s="16" t="str">
        <f t="shared" si="51"/>
        <v/>
      </c>
      <c r="Q246" s="15" t="str">
        <f t="shared" si="52"/>
        <v/>
      </c>
      <c r="S246" s="17" t="str">
        <f t="shared" si="53"/>
        <v>-</v>
      </c>
      <c r="T246" s="19" t="str">
        <f>IF(ISNUMBER(S246),MIN(DATE(YEAR($T$26),MONTH($T$26)+S246*12/$U$10,DAY($T$26)),DATE(YEAR($T$26),MONTH($T$26)+1+S246*12/$U$10,1)-1),"")</f>
        <v/>
      </c>
      <c r="U246" s="16" t="str">
        <f t="shared" si="59"/>
        <v/>
      </c>
      <c r="V246" s="15" t="str">
        <f>IF(ISNUMBER(S246),ROUND(U246*$U$16,$W$4),"")</f>
        <v/>
      </c>
      <c r="W246" s="15" t="str">
        <f t="shared" si="54"/>
        <v/>
      </c>
      <c r="X246" s="16" t="str">
        <f t="shared" si="55"/>
        <v/>
      </c>
      <c r="Y246" s="15" t="str">
        <f t="shared" si="56"/>
        <v/>
      </c>
    </row>
    <row r="247" spans="3:25" x14ac:dyDescent="0.2">
      <c r="C247" s="17" t="str">
        <f t="shared" si="45"/>
        <v>-</v>
      </c>
      <c r="D247" s="19" t="str">
        <f>IF(ISNUMBER(C247),MIN(DATE(YEAR($D$26),MONTH($D$26)+C247*12/$E$10,DAY($D$26)),DATE(YEAR($D$26),MONTH($D$26)+1+C247*12/$E$10,1)-1),"")</f>
        <v/>
      </c>
      <c r="E247" s="16" t="str">
        <f t="shared" si="46"/>
        <v/>
      </c>
      <c r="F247" s="15" t="str">
        <f>IF(ISNUMBER(C247),ROUND(E247*$E$16,$G$4),"")</f>
        <v/>
      </c>
      <c r="G247" s="15" t="str">
        <f t="shared" si="47"/>
        <v/>
      </c>
      <c r="H247" s="16" t="str">
        <f t="shared" si="48"/>
        <v/>
      </c>
      <c r="I247" s="15" t="str">
        <f t="shared" si="49"/>
        <v/>
      </c>
      <c r="K247" s="17" t="str">
        <f t="shared" si="50"/>
        <v>-</v>
      </c>
      <c r="L247" s="19" t="str">
        <f>IF(ISNUMBER(K247),MIN(DATE(YEAR($L$26),MONTH($L$26)+K247*12/$M$10,DAY($L$26)),DATE(YEAR($L$26),MONTH($L$26)+1+K247*12/$M$10,1)-1),"")</f>
        <v/>
      </c>
      <c r="M247" s="16" t="str">
        <f t="shared" si="57"/>
        <v/>
      </c>
      <c r="N247" s="15" t="str">
        <f>IF(ISNUMBER(K247),ROUND(M247*$M$16,$O$4),"")</f>
        <v/>
      </c>
      <c r="O247" s="15" t="str">
        <f t="shared" si="58"/>
        <v/>
      </c>
      <c r="P247" s="16" t="str">
        <f t="shared" si="51"/>
        <v/>
      </c>
      <c r="Q247" s="15" t="str">
        <f t="shared" si="52"/>
        <v/>
      </c>
      <c r="S247" s="17" t="str">
        <f t="shared" si="53"/>
        <v>-</v>
      </c>
      <c r="T247" s="19" t="str">
        <f>IF(ISNUMBER(S247),MIN(DATE(YEAR($T$26),MONTH($T$26)+S247*12/$U$10,DAY($T$26)),DATE(YEAR($T$26),MONTH($T$26)+1+S247*12/$U$10,1)-1),"")</f>
        <v/>
      </c>
      <c r="U247" s="16" t="str">
        <f t="shared" si="59"/>
        <v/>
      </c>
      <c r="V247" s="15" t="str">
        <f>IF(ISNUMBER(S247),ROUND(U247*$U$16,$W$4),"")</f>
        <v/>
      </c>
      <c r="W247" s="15" t="str">
        <f t="shared" si="54"/>
        <v/>
      </c>
      <c r="X247" s="16" t="str">
        <f t="shared" si="55"/>
        <v/>
      </c>
      <c r="Y247" s="15" t="str">
        <f t="shared" si="56"/>
        <v/>
      </c>
    </row>
    <row r="248" spans="3:25" x14ac:dyDescent="0.2">
      <c r="C248" s="17" t="str">
        <f t="shared" si="45"/>
        <v>-</v>
      </c>
      <c r="D248" s="19" t="str">
        <f>IF(ISNUMBER(C248),MIN(DATE(YEAR($D$26),MONTH($D$26)+C248*12/$E$10,DAY($D$26)),DATE(YEAR($D$26),MONTH($D$26)+1+C248*12/$E$10,1)-1),"")</f>
        <v/>
      </c>
      <c r="E248" s="16" t="str">
        <f t="shared" si="46"/>
        <v/>
      </c>
      <c r="F248" s="15" t="str">
        <f>IF(ISNUMBER(C248),ROUND(E248*$E$16,$G$4),"")</f>
        <v/>
      </c>
      <c r="G248" s="15" t="str">
        <f t="shared" si="47"/>
        <v/>
      </c>
      <c r="H248" s="16" t="str">
        <f t="shared" si="48"/>
        <v/>
      </c>
      <c r="I248" s="15" t="str">
        <f t="shared" si="49"/>
        <v/>
      </c>
      <c r="K248" s="17" t="str">
        <f t="shared" si="50"/>
        <v>-</v>
      </c>
      <c r="L248" s="19" t="str">
        <f>IF(ISNUMBER(K248),MIN(DATE(YEAR($L$26),MONTH($L$26)+K248*12/$M$10,DAY($L$26)),DATE(YEAR($L$26),MONTH($L$26)+1+K248*12/$M$10,1)-1),"")</f>
        <v/>
      </c>
      <c r="M248" s="16" t="str">
        <f t="shared" si="57"/>
        <v/>
      </c>
      <c r="N248" s="15" t="str">
        <f>IF(ISNUMBER(K248),ROUND(M248*$M$16,$O$4),"")</f>
        <v/>
      </c>
      <c r="O248" s="15" t="str">
        <f t="shared" si="58"/>
        <v/>
      </c>
      <c r="P248" s="16" t="str">
        <f t="shared" si="51"/>
        <v/>
      </c>
      <c r="Q248" s="15" t="str">
        <f t="shared" si="52"/>
        <v/>
      </c>
      <c r="S248" s="17" t="str">
        <f t="shared" si="53"/>
        <v>-</v>
      </c>
      <c r="T248" s="19" t="str">
        <f>IF(ISNUMBER(S248),MIN(DATE(YEAR($T$26),MONTH($T$26)+S248*12/$U$10,DAY($T$26)),DATE(YEAR($T$26),MONTH($T$26)+1+S248*12/$U$10,1)-1),"")</f>
        <v/>
      </c>
      <c r="U248" s="16" t="str">
        <f t="shared" si="59"/>
        <v/>
      </c>
      <c r="V248" s="15" t="str">
        <f>IF(ISNUMBER(S248),ROUND(U248*$U$16,$W$4),"")</f>
        <v/>
      </c>
      <c r="W248" s="15" t="str">
        <f t="shared" si="54"/>
        <v/>
      </c>
      <c r="X248" s="16" t="str">
        <f t="shared" si="55"/>
        <v/>
      </c>
      <c r="Y248" s="15" t="str">
        <f t="shared" si="56"/>
        <v/>
      </c>
    </row>
    <row r="249" spans="3:25" x14ac:dyDescent="0.2">
      <c r="C249" s="17" t="str">
        <f t="shared" si="45"/>
        <v>-</v>
      </c>
      <c r="D249" s="19" t="str">
        <f>IF(ISNUMBER(C249),MIN(DATE(YEAR($D$26),MONTH($D$26)+C249*12/$E$10,DAY($D$26)),DATE(YEAR($D$26),MONTH($D$26)+1+C249*12/$E$10,1)-1),"")</f>
        <v/>
      </c>
      <c r="E249" s="16" t="str">
        <f t="shared" si="46"/>
        <v/>
      </c>
      <c r="F249" s="15" t="str">
        <f>IF(ISNUMBER(C249),ROUND(E249*$E$16,$G$4),"")</f>
        <v/>
      </c>
      <c r="G249" s="15" t="str">
        <f t="shared" si="47"/>
        <v/>
      </c>
      <c r="H249" s="16" t="str">
        <f t="shared" si="48"/>
        <v/>
      </c>
      <c r="I249" s="15" t="str">
        <f t="shared" si="49"/>
        <v/>
      </c>
      <c r="K249" s="17" t="str">
        <f t="shared" si="50"/>
        <v>-</v>
      </c>
      <c r="L249" s="19" t="str">
        <f>IF(ISNUMBER(K249),MIN(DATE(YEAR($L$26),MONTH($L$26)+K249*12/$M$10,DAY($L$26)),DATE(YEAR($L$26),MONTH($L$26)+1+K249*12/$M$10,1)-1),"")</f>
        <v/>
      </c>
      <c r="M249" s="16" t="str">
        <f t="shared" si="57"/>
        <v/>
      </c>
      <c r="N249" s="15" t="str">
        <f>IF(ISNUMBER(K249),ROUND(M249*$M$16,$O$4),"")</f>
        <v/>
      </c>
      <c r="O249" s="15" t="str">
        <f t="shared" si="58"/>
        <v/>
      </c>
      <c r="P249" s="16" t="str">
        <f t="shared" si="51"/>
        <v/>
      </c>
      <c r="Q249" s="15" t="str">
        <f t="shared" si="52"/>
        <v/>
      </c>
      <c r="S249" s="17" t="str">
        <f t="shared" si="53"/>
        <v>-</v>
      </c>
      <c r="T249" s="19" t="str">
        <f>IF(ISNUMBER(S249),MIN(DATE(YEAR($T$26),MONTH($T$26)+S249*12/$U$10,DAY($T$26)),DATE(YEAR($T$26),MONTH($T$26)+1+S249*12/$U$10,1)-1),"")</f>
        <v/>
      </c>
      <c r="U249" s="16" t="str">
        <f t="shared" si="59"/>
        <v/>
      </c>
      <c r="V249" s="15" t="str">
        <f>IF(ISNUMBER(S249),ROUND(U249*$U$16,$W$4),"")</f>
        <v/>
      </c>
      <c r="W249" s="15" t="str">
        <f t="shared" si="54"/>
        <v/>
      </c>
      <c r="X249" s="16" t="str">
        <f t="shared" si="55"/>
        <v/>
      </c>
      <c r="Y249" s="15" t="str">
        <f t="shared" si="56"/>
        <v/>
      </c>
    </row>
    <row r="250" spans="3:25" x14ac:dyDescent="0.2">
      <c r="C250" s="17" t="str">
        <f t="shared" si="45"/>
        <v>-</v>
      </c>
      <c r="D250" s="19" t="str">
        <f>IF(ISNUMBER(C250),MIN(DATE(YEAR($D$26),MONTH($D$26)+C250*12/$E$10,DAY($D$26)),DATE(YEAR($D$26),MONTH($D$26)+1+C250*12/$E$10,1)-1),"")</f>
        <v/>
      </c>
      <c r="E250" s="16" t="str">
        <f t="shared" si="46"/>
        <v/>
      </c>
      <c r="F250" s="15" t="str">
        <f>IF(ISNUMBER(C250),ROUND(E250*$E$16,$G$4),"")</f>
        <v/>
      </c>
      <c r="G250" s="15" t="str">
        <f t="shared" si="47"/>
        <v/>
      </c>
      <c r="H250" s="16" t="str">
        <f t="shared" si="48"/>
        <v/>
      </c>
      <c r="I250" s="15" t="str">
        <f t="shared" si="49"/>
        <v/>
      </c>
      <c r="K250" s="17" t="str">
        <f t="shared" si="50"/>
        <v>-</v>
      </c>
      <c r="L250" s="19" t="str">
        <f>IF(ISNUMBER(K250),MIN(DATE(YEAR($L$26),MONTH($L$26)+K250*12/$M$10,DAY($L$26)),DATE(YEAR($L$26),MONTH($L$26)+1+K250*12/$M$10,1)-1),"")</f>
        <v/>
      </c>
      <c r="M250" s="16" t="str">
        <f t="shared" si="57"/>
        <v/>
      </c>
      <c r="N250" s="15" t="str">
        <f>IF(ISNUMBER(K250),ROUND(M250*$M$16,$O$4),"")</f>
        <v/>
      </c>
      <c r="O250" s="15" t="str">
        <f t="shared" si="58"/>
        <v/>
      </c>
      <c r="P250" s="16" t="str">
        <f t="shared" si="51"/>
        <v/>
      </c>
      <c r="Q250" s="15" t="str">
        <f t="shared" si="52"/>
        <v/>
      </c>
      <c r="S250" s="17" t="str">
        <f t="shared" si="53"/>
        <v>-</v>
      </c>
      <c r="T250" s="19" t="str">
        <f>IF(ISNUMBER(S250),MIN(DATE(YEAR($T$26),MONTH($T$26)+S250*12/$U$10,DAY($T$26)),DATE(YEAR($T$26),MONTH($T$26)+1+S250*12/$U$10,1)-1),"")</f>
        <v/>
      </c>
      <c r="U250" s="16" t="str">
        <f t="shared" si="59"/>
        <v/>
      </c>
      <c r="V250" s="15" t="str">
        <f>IF(ISNUMBER(S250),ROUND(U250*$U$16,$W$4),"")</f>
        <v/>
      </c>
      <c r="W250" s="15" t="str">
        <f t="shared" si="54"/>
        <v/>
      </c>
      <c r="X250" s="16" t="str">
        <f t="shared" si="55"/>
        <v/>
      </c>
      <c r="Y250" s="15" t="str">
        <f t="shared" si="56"/>
        <v/>
      </c>
    </row>
    <row r="251" spans="3:25" x14ac:dyDescent="0.2">
      <c r="C251" s="17" t="str">
        <f t="shared" si="45"/>
        <v>-</v>
      </c>
      <c r="D251" s="19" t="str">
        <f>IF(ISNUMBER(C251),MIN(DATE(YEAR($D$26),MONTH($D$26)+C251*12/$E$10,DAY($D$26)),DATE(YEAR($D$26),MONTH($D$26)+1+C251*12/$E$10,1)-1),"")</f>
        <v/>
      </c>
      <c r="E251" s="16" t="str">
        <f t="shared" si="46"/>
        <v/>
      </c>
      <c r="F251" s="15" t="str">
        <f>IF(ISNUMBER(C251),ROUND(E251*$E$16,$G$4),"")</f>
        <v/>
      </c>
      <c r="G251" s="15" t="str">
        <f t="shared" si="47"/>
        <v/>
      </c>
      <c r="H251" s="16" t="str">
        <f t="shared" si="48"/>
        <v/>
      </c>
      <c r="I251" s="15" t="str">
        <f t="shared" si="49"/>
        <v/>
      </c>
      <c r="K251" s="17" t="str">
        <f t="shared" si="50"/>
        <v>-</v>
      </c>
      <c r="L251" s="19" t="str">
        <f>IF(ISNUMBER(K251),MIN(DATE(YEAR($L$26),MONTH($L$26)+K251*12/$M$10,DAY($L$26)),DATE(YEAR($L$26),MONTH($L$26)+1+K251*12/$M$10,1)-1),"")</f>
        <v/>
      </c>
      <c r="M251" s="16" t="str">
        <f t="shared" si="57"/>
        <v/>
      </c>
      <c r="N251" s="15" t="str">
        <f>IF(ISNUMBER(K251),ROUND(M251*$M$16,$O$4),"")</f>
        <v/>
      </c>
      <c r="O251" s="15" t="str">
        <f t="shared" si="58"/>
        <v/>
      </c>
      <c r="P251" s="16" t="str">
        <f t="shared" si="51"/>
        <v/>
      </c>
      <c r="Q251" s="15" t="str">
        <f t="shared" si="52"/>
        <v/>
      </c>
      <c r="S251" s="17" t="str">
        <f t="shared" si="53"/>
        <v>-</v>
      </c>
      <c r="T251" s="19" t="str">
        <f>IF(ISNUMBER(S251),MIN(DATE(YEAR($T$26),MONTH($T$26)+S251*12/$U$10,DAY($T$26)),DATE(YEAR($T$26),MONTH($T$26)+1+S251*12/$U$10,1)-1),"")</f>
        <v/>
      </c>
      <c r="U251" s="16" t="str">
        <f t="shared" si="59"/>
        <v/>
      </c>
      <c r="V251" s="15" t="str">
        <f>IF(ISNUMBER(S251),ROUND(U251*$U$16,$W$4),"")</f>
        <v/>
      </c>
      <c r="W251" s="15" t="str">
        <f t="shared" si="54"/>
        <v/>
      </c>
      <c r="X251" s="16" t="str">
        <f t="shared" si="55"/>
        <v/>
      </c>
      <c r="Y251" s="15" t="str">
        <f t="shared" si="56"/>
        <v/>
      </c>
    </row>
    <row r="252" spans="3:25" x14ac:dyDescent="0.2">
      <c r="C252" s="17" t="str">
        <f t="shared" si="45"/>
        <v>-</v>
      </c>
      <c r="D252" s="19" t="str">
        <f>IF(ISNUMBER(C252),MIN(DATE(YEAR($D$26),MONTH($D$26)+C252*12/$E$10,DAY($D$26)),DATE(YEAR($D$26),MONTH($D$26)+1+C252*12/$E$10,1)-1),"")</f>
        <v/>
      </c>
      <c r="E252" s="16" t="str">
        <f t="shared" si="46"/>
        <v/>
      </c>
      <c r="F252" s="15" t="str">
        <f>IF(ISNUMBER(C252),ROUND(E252*$E$16,$G$4),"")</f>
        <v/>
      </c>
      <c r="G252" s="15" t="str">
        <f t="shared" si="47"/>
        <v/>
      </c>
      <c r="H252" s="16" t="str">
        <f t="shared" si="48"/>
        <v/>
      </c>
      <c r="I252" s="15" t="str">
        <f t="shared" si="49"/>
        <v/>
      </c>
      <c r="K252" s="17" t="str">
        <f t="shared" si="50"/>
        <v>-</v>
      </c>
      <c r="L252" s="19" t="str">
        <f>IF(ISNUMBER(K252),MIN(DATE(YEAR($L$26),MONTH($L$26)+K252*12/$M$10,DAY($L$26)),DATE(YEAR($L$26),MONTH($L$26)+1+K252*12/$M$10,1)-1),"")</f>
        <v/>
      </c>
      <c r="M252" s="16" t="str">
        <f t="shared" si="57"/>
        <v/>
      </c>
      <c r="N252" s="15" t="str">
        <f>IF(ISNUMBER(K252),ROUND(M252*$M$16,$O$4),"")</f>
        <v/>
      </c>
      <c r="O252" s="15" t="str">
        <f t="shared" si="58"/>
        <v/>
      </c>
      <c r="P252" s="16" t="str">
        <f t="shared" si="51"/>
        <v/>
      </c>
      <c r="Q252" s="15" t="str">
        <f t="shared" si="52"/>
        <v/>
      </c>
      <c r="S252" s="17" t="str">
        <f t="shared" si="53"/>
        <v>-</v>
      </c>
      <c r="T252" s="19" t="str">
        <f>IF(ISNUMBER(S252),MIN(DATE(YEAR($T$26),MONTH($T$26)+S252*12/$U$10,DAY($T$26)),DATE(YEAR($T$26),MONTH($T$26)+1+S252*12/$U$10,1)-1),"")</f>
        <v/>
      </c>
      <c r="U252" s="16" t="str">
        <f t="shared" si="59"/>
        <v/>
      </c>
      <c r="V252" s="15" t="str">
        <f>IF(ISNUMBER(S252),ROUND(U252*$U$16,$W$4),"")</f>
        <v/>
      </c>
      <c r="W252" s="15" t="str">
        <f t="shared" si="54"/>
        <v/>
      </c>
      <c r="X252" s="16" t="str">
        <f t="shared" si="55"/>
        <v/>
      </c>
      <c r="Y252" s="15" t="str">
        <f t="shared" si="56"/>
        <v/>
      </c>
    </row>
    <row r="253" spans="3:25" x14ac:dyDescent="0.2">
      <c r="C253" s="17" t="str">
        <f t="shared" si="45"/>
        <v>-</v>
      </c>
      <c r="D253" s="19" t="str">
        <f>IF(ISNUMBER(C253),MIN(DATE(YEAR($D$26),MONTH($D$26)+C253*12/$E$10,DAY($D$26)),DATE(YEAR($D$26),MONTH($D$26)+1+C253*12/$E$10,1)-1),"")</f>
        <v/>
      </c>
      <c r="E253" s="16" t="str">
        <f t="shared" si="46"/>
        <v/>
      </c>
      <c r="F253" s="15" t="str">
        <f>IF(ISNUMBER(C253),ROUND(E253*$E$16,$G$4),"")</f>
        <v/>
      </c>
      <c r="G253" s="15" t="str">
        <f t="shared" si="47"/>
        <v/>
      </c>
      <c r="H253" s="16" t="str">
        <f t="shared" si="48"/>
        <v/>
      </c>
      <c r="I253" s="15" t="str">
        <f t="shared" si="49"/>
        <v/>
      </c>
      <c r="K253" s="17" t="str">
        <f t="shared" si="50"/>
        <v>-</v>
      </c>
      <c r="L253" s="19" t="str">
        <f>IF(ISNUMBER(K253),MIN(DATE(YEAR($L$26),MONTH($L$26)+K253*12/$M$10,DAY($L$26)),DATE(YEAR($L$26),MONTH($L$26)+1+K253*12/$M$10,1)-1),"")</f>
        <v/>
      </c>
      <c r="M253" s="16" t="str">
        <f t="shared" si="57"/>
        <v/>
      </c>
      <c r="N253" s="15" t="str">
        <f>IF(ISNUMBER(K253),ROUND(M253*$M$16,$O$4),"")</f>
        <v/>
      </c>
      <c r="O253" s="15" t="str">
        <f t="shared" si="58"/>
        <v/>
      </c>
      <c r="P253" s="16" t="str">
        <f t="shared" si="51"/>
        <v/>
      </c>
      <c r="Q253" s="15" t="str">
        <f t="shared" si="52"/>
        <v/>
      </c>
      <c r="S253" s="17" t="str">
        <f t="shared" si="53"/>
        <v>-</v>
      </c>
      <c r="T253" s="19" t="str">
        <f>IF(ISNUMBER(S253),MIN(DATE(YEAR($T$26),MONTH($T$26)+S253*12/$U$10,DAY($T$26)),DATE(YEAR($T$26),MONTH($T$26)+1+S253*12/$U$10,1)-1),"")</f>
        <v/>
      </c>
      <c r="U253" s="16" t="str">
        <f t="shared" si="59"/>
        <v/>
      </c>
      <c r="V253" s="15" t="str">
        <f>IF(ISNUMBER(S253),ROUND(U253*$U$16,$W$4),"")</f>
        <v/>
      </c>
      <c r="W253" s="15" t="str">
        <f t="shared" si="54"/>
        <v/>
      </c>
      <c r="X253" s="16" t="str">
        <f t="shared" si="55"/>
        <v/>
      </c>
      <c r="Y253" s="15" t="str">
        <f t="shared" si="56"/>
        <v/>
      </c>
    </row>
    <row r="254" spans="3:25" x14ac:dyDescent="0.2">
      <c r="C254" s="17" t="str">
        <f t="shared" si="45"/>
        <v>-</v>
      </c>
      <c r="D254" s="19" t="str">
        <f>IF(ISNUMBER(C254),MIN(DATE(YEAR($D$26),MONTH($D$26)+C254*12/$E$10,DAY($D$26)),DATE(YEAR($D$26),MONTH($D$26)+1+C254*12/$E$10,1)-1),"")</f>
        <v/>
      </c>
      <c r="E254" s="16" t="str">
        <f t="shared" si="46"/>
        <v/>
      </c>
      <c r="F254" s="15" t="str">
        <f>IF(ISNUMBER(C254),ROUND(E254*$E$16,$G$4),"")</f>
        <v/>
      </c>
      <c r="G254" s="15" t="str">
        <f t="shared" si="47"/>
        <v/>
      </c>
      <c r="H254" s="16" t="str">
        <f t="shared" si="48"/>
        <v/>
      </c>
      <c r="I254" s="15" t="str">
        <f t="shared" si="49"/>
        <v/>
      </c>
      <c r="K254" s="17" t="str">
        <f t="shared" si="50"/>
        <v>-</v>
      </c>
      <c r="L254" s="19" t="str">
        <f>IF(ISNUMBER(K254),MIN(DATE(YEAR($L$26),MONTH($L$26)+K254*12/$M$10,DAY($L$26)),DATE(YEAR($L$26),MONTH($L$26)+1+K254*12/$M$10,1)-1),"")</f>
        <v/>
      </c>
      <c r="M254" s="16" t="str">
        <f t="shared" si="57"/>
        <v/>
      </c>
      <c r="N254" s="15" t="str">
        <f>IF(ISNUMBER(K254),ROUND(M254*$M$16,$O$4),"")</f>
        <v/>
      </c>
      <c r="O254" s="15" t="str">
        <f t="shared" si="58"/>
        <v/>
      </c>
      <c r="P254" s="16" t="str">
        <f t="shared" si="51"/>
        <v/>
      </c>
      <c r="Q254" s="15" t="str">
        <f t="shared" si="52"/>
        <v/>
      </c>
      <c r="S254" s="17" t="str">
        <f t="shared" si="53"/>
        <v>-</v>
      </c>
      <c r="T254" s="19" t="str">
        <f>IF(ISNUMBER(S254),MIN(DATE(YEAR($T$26),MONTH($T$26)+S254*12/$U$10,DAY($T$26)),DATE(YEAR($T$26),MONTH($T$26)+1+S254*12/$U$10,1)-1),"")</f>
        <v/>
      </c>
      <c r="U254" s="16" t="str">
        <f t="shared" si="59"/>
        <v/>
      </c>
      <c r="V254" s="15" t="str">
        <f>IF(ISNUMBER(S254),ROUND(U254*$U$16,$W$4),"")</f>
        <v/>
      </c>
      <c r="W254" s="15" t="str">
        <f t="shared" si="54"/>
        <v/>
      </c>
      <c r="X254" s="16" t="str">
        <f t="shared" si="55"/>
        <v/>
      </c>
      <c r="Y254" s="15" t="str">
        <f t="shared" si="56"/>
        <v/>
      </c>
    </row>
    <row r="255" spans="3:25" x14ac:dyDescent="0.2">
      <c r="C255" s="17" t="str">
        <f t="shared" si="45"/>
        <v>-</v>
      </c>
      <c r="D255" s="19" t="str">
        <f>IF(ISNUMBER(C255),MIN(DATE(YEAR($D$26),MONTH($D$26)+C255*12/$E$10,DAY($D$26)),DATE(YEAR($D$26),MONTH($D$26)+1+C255*12/$E$10,1)-1),"")</f>
        <v/>
      </c>
      <c r="E255" s="16" t="str">
        <f t="shared" si="46"/>
        <v/>
      </c>
      <c r="F255" s="15" t="str">
        <f>IF(ISNUMBER(C255),ROUND(E255*$E$16,$G$4),"")</f>
        <v/>
      </c>
      <c r="G255" s="15" t="str">
        <f t="shared" si="47"/>
        <v/>
      </c>
      <c r="H255" s="16" t="str">
        <f t="shared" si="48"/>
        <v/>
      </c>
      <c r="I255" s="15" t="str">
        <f t="shared" si="49"/>
        <v/>
      </c>
      <c r="K255" s="17" t="str">
        <f t="shared" si="50"/>
        <v>-</v>
      </c>
      <c r="L255" s="19" t="str">
        <f>IF(ISNUMBER(K255),MIN(DATE(YEAR($L$26),MONTH($L$26)+K255*12/$M$10,DAY($L$26)),DATE(YEAR($L$26),MONTH($L$26)+1+K255*12/$M$10,1)-1),"")</f>
        <v/>
      </c>
      <c r="M255" s="16" t="str">
        <f t="shared" si="57"/>
        <v/>
      </c>
      <c r="N255" s="15" t="str">
        <f>IF(ISNUMBER(K255),ROUND(M255*$M$16,$O$4),"")</f>
        <v/>
      </c>
      <c r="O255" s="15" t="str">
        <f t="shared" si="58"/>
        <v/>
      </c>
      <c r="P255" s="16" t="str">
        <f t="shared" si="51"/>
        <v/>
      </c>
      <c r="Q255" s="15" t="str">
        <f t="shared" si="52"/>
        <v/>
      </c>
      <c r="S255" s="17" t="str">
        <f t="shared" si="53"/>
        <v>-</v>
      </c>
      <c r="T255" s="19" t="str">
        <f>IF(ISNUMBER(S255),MIN(DATE(YEAR($T$26),MONTH($T$26)+S255*12/$U$10,DAY($T$26)),DATE(YEAR($T$26),MONTH($T$26)+1+S255*12/$U$10,1)-1),"")</f>
        <v/>
      </c>
      <c r="U255" s="16" t="str">
        <f t="shared" si="59"/>
        <v/>
      </c>
      <c r="V255" s="15" t="str">
        <f>IF(ISNUMBER(S255),ROUND(U255*$U$16,$W$4),"")</f>
        <v/>
      </c>
      <c r="W255" s="15" t="str">
        <f t="shared" si="54"/>
        <v/>
      </c>
      <c r="X255" s="16" t="str">
        <f t="shared" si="55"/>
        <v/>
      </c>
      <c r="Y255" s="15" t="str">
        <f t="shared" si="56"/>
        <v/>
      </c>
    </row>
    <row r="256" spans="3:25" x14ac:dyDescent="0.2">
      <c r="C256" s="17" t="str">
        <f t="shared" si="45"/>
        <v>-</v>
      </c>
      <c r="D256" s="19" t="str">
        <f>IF(ISNUMBER(C256),MIN(DATE(YEAR($D$26),MONTH($D$26)+C256*12/$E$10,DAY($D$26)),DATE(YEAR($D$26),MONTH($D$26)+1+C256*12/$E$10,1)-1),"")</f>
        <v/>
      </c>
      <c r="E256" s="16" t="str">
        <f t="shared" si="46"/>
        <v/>
      </c>
      <c r="F256" s="15" t="str">
        <f>IF(ISNUMBER(C256),ROUND(E256*$E$16,$G$4),"")</f>
        <v/>
      </c>
      <c r="G256" s="15" t="str">
        <f t="shared" si="47"/>
        <v/>
      </c>
      <c r="H256" s="16" t="str">
        <f t="shared" si="48"/>
        <v/>
      </c>
      <c r="I256" s="15" t="str">
        <f t="shared" si="49"/>
        <v/>
      </c>
      <c r="K256" s="17" t="str">
        <f t="shared" si="50"/>
        <v>-</v>
      </c>
      <c r="L256" s="19" t="str">
        <f>IF(ISNUMBER(K256),MIN(DATE(YEAR($L$26),MONTH($L$26)+K256*12/$M$10,DAY($L$26)),DATE(YEAR($L$26),MONTH($L$26)+1+K256*12/$M$10,1)-1),"")</f>
        <v/>
      </c>
      <c r="M256" s="16" t="str">
        <f t="shared" si="57"/>
        <v/>
      </c>
      <c r="N256" s="15" t="str">
        <f>IF(ISNUMBER(K256),ROUND(M256*$M$16,$O$4),"")</f>
        <v/>
      </c>
      <c r="O256" s="15" t="str">
        <f t="shared" si="58"/>
        <v/>
      </c>
      <c r="P256" s="16" t="str">
        <f t="shared" si="51"/>
        <v/>
      </c>
      <c r="Q256" s="15" t="str">
        <f t="shared" si="52"/>
        <v/>
      </c>
      <c r="S256" s="17" t="str">
        <f t="shared" si="53"/>
        <v>-</v>
      </c>
      <c r="T256" s="19" t="str">
        <f>IF(ISNUMBER(S256),MIN(DATE(YEAR($T$26),MONTH($T$26)+S256*12/$U$10,DAY($T$26)),DATE(YEAR($T$26),MONTH($T$26)+1+S256*12/$U$10,1)-1),"")</f>
        <v/>
      </c>
      <c r="U256" s="16" t="str">
        <f t="shared" si="59"/>
        <v/>
      </c>
      <c r="V256" s="15" t="str">
        <f>IF(ISNUMBER(S256),ROUND(U256*$U$16,$W$4),"")</f>
        <v/>
      </c>
      <c r="W256" s="15" t="str">
        <f t="shared" si="54"/>
        <v/>
      </c>
      <c r="X256" s="16" t="str">
        <f t="shared" si="55"/>
        <v/>
      </c>
      <c r="Y256" s="15" t="str">
        <f t="shared" si="56"/>
        <v/>
      </c>
    </row>
    <row r="257" spans="3:25" x14ac:dyDescent="0.2">
      <c r="C257" s="17" t="str">
        <f t="shared" si="45"/>
        <v>-</v>
      </c>
      <c r="D257" s="19" t="str">
        <f>IF(ISNUMBER(C257),MIN(DATE(YEAR($D$26),MONTH($D$26)+C257*12/$E$10,DAY($D$26)),DATE(YEAR($D$26),MONTH($D$26)+1+C257*12/$E$10,1)-1),"")</f>
        <v/>
      </c>
      <c r="E257" s="16" t="str">
        <f t="shared" si="46"/>
        <v/>
      </c>
      <c r="F257" s="15" t="str">
        <f>IF(ISNUMBER(C257),ROUND(E257*$E$16,$G$4),"")</f>
        <v/>
      </c>
      <c r="G257" s="15" t="str">
        <f t="shared" si="47"/>
        <v/>
      </c>
      <c r="H257" s="16" t="str">
        <f t="shared" si="48"/>
        <v/>
      </c>
      <c r="I257" s="15" t="str">
        <f t="shared" si="49"/>
        <v/>
      </c>
      <c r="K257" s="17" t="str">
        <f t="shared" si="50"/>
        <v>-</v>
      </c>
      <c r="L257" s="19" t="str">
        <f>IF(ISNUMBER(K257),MIN(DATE(YEAR($L$26),MONTH($L$26)+K257*12/$M$10,DAY($L$26)),DATE(YEAR($L$26),MONTH($L$26)+1+K257*12/$M$10,1)-1),"")</f>
        <v/>
      </c>
      <c r="M257" s="16" t="str">
        <f t="shared" si="57"/>
        <v/>
      </c>
      <c r="N257" s="15" t="str">
        <f>IF(ISNUMBER(K257),ROUND(M257*$M$16,$O$4),"")</f>
        <v/>
      </c>
      <c r="O257" s="15" t="str">
        <f t="shared" si="58"/>
        <v/>
      </c>
      <c r="P257" s="16" t="str">
        <f t="shared" si="51"/>
        <v/>
      </c>
      <c r="Q257" s="15" t="str">
        <f t="shared" si="52"/>
        <v/>
      </c>
      <c r="S257" s="17" t="str">
        <f t="shared" si="53"/>
        <v>-</v>
      </c>
      <c r="T257" s="19" t="str">
        <f>IF(ISNUMBER(S257),MIN(DATE(YEAR($T$26),MONTH($T$26)+S257*12/$U$10,DAY($T$26)),DATE(YEAR($T$26),MONTH($T$26)+1+S257*12/$U$10,1)-1),"")</f>
        <v/>
      </c>
      <c r="U257" s="16" t="str">
        <f t="shared" si="59"/>
        <v/>
      </c>
      <c r="V257" s="15" t="str">
        <f>IF(ISNUMBER(S257),ROUND(U257*$U$16,$W$4),"")</f>
        <v/>
      </c>
      <c r="W257" s="15" t="str">
        <f t="shared" si="54"/>
        <v/>
      </c>
      <c r="X257" s="16" t="str">
        <f t="shared" si="55"/>
        <v/>
      </c>
      <c r="Y257" s="15" t="str">
        <f t="shared" si="56"/>
        <v/>
      </c>
    </row>
    <row r="258" spans="3:25" x14ac:dyDescent="0.2">
      <c r="C258" s="17" t="str">
        <f t="shared" si="45"/>
        <v>-</v>
      </c>
      <c r="D258" s="19" t="str">
        <f>IF(ISNUMBER(C258),MIN(DATE(YEAR($D$26),MONTH($D$26)+C258*12/$E$10,DAY($D$26)),DATE(YEAR($D$26),MONTH($D$26)+1+C258*12/$E$10,1)-1),"")</f>
        <v/>
      </c>
      <c r="E258" s="16" t="str">
        <f t="shared" si="46"/>
        <v/>
      </c>
      <c r="F258" s="15" t="str">
        <f>IF(ISNUMBER(C258),ROUND(E258*$E$16,$G$4),"")</f>
        <v/>
      </c>
      <c r="G258" s="15" t="str">
        <f t="shared" si="47"/>
        <v/>
      </c>
      <c r="H258" s="16" t="str">
        <f t="shared" si="48"/>
        <v/>
      </c>
      <c r="I258" s="15" t="str">
        <f t="shared" si="49"/>
        <v/>
      </c>
      <c r="K258" s="17" t="str">
        <f t="shared" si="50"/>
        <v>-</v>
      </c>
      <c r="L258" s="19" t="str">
        <f>IF(ISNUMBER(K258),MIN(DATE(YEAR($L$26),MONTH($L$26)+K258*12/$M$10,DAY($L$26)),DATE(YEAR($L$26),MONTH($L$26)+1+K258*12/$M$10,1)-1),"")</f>
        <v/>
      </c>
      <c r="M258" s="16" t="str">
        <f t="shared" si="57"/>
        <v/>
      </c>
      <c r="N258" s="15" t="str">
        <f>IF(ISNUMBER(K258),ROUND(M258*$M$16,$O$4),"")</f>
        <v/>
      </c>
      <c r="O258" s="15" t="str">
        <f t="shared" si="58"/>
        <v/>
      </c>
      <c r="P258" s="16" t="str">
        <f t="shared" si="51"/>
        <v/>
      </c>
      <c r="Q258" s="15" t="str">
        <f t="shared" si="52"/>
        <v/>
      </c>
      <c r="S258" s="17" t="str">
        <f t="shared" si="53"/>
        <v>-</v>
      </c>
      <c r="T258" s="19" t="str">
        <f>IF(ISNUMBER(S258),MIN(DATE(YEAR($T$26),MONTH($T$26)+S258*12/$U$10,DAY($T$26)),DATE(YEAR($T$26),MONTH($T$26)+1+S258*12/$U$10,1)-1),"")</f>
        <v/>
      </c>
      <c r="U258" s="16" t="str">
        <f t="shared" si="59"/>
        <v/>
      </c>
      <c r="V258" s="15" t="str">
        <f>IF(ISNUMBER(S258),ROUND(U258*$U$16,$W$4),"")</f>
        <v/>
      </c>
      <c r="W258" s="15" t="str">
        <f t="shared" si="54"/>
        <v/>
      </c>
      <c r="X258" s="16" t="str">
        <f t="shared" si="55"/>
        <v/>
      </c>
      <c r="Y258" s="15" t="str">
        <f t="shared" si="56"/>
        <v/>
      </c>
    </row>
    <row r="259" spans="3:25" x14ac:dyDescent="0.2">
      <c r="C259" s="17" t="str">
        <f t="shared" si="45"/>
        <v>-</v>
      </c>
      <c r="D259" s="19" t="str">
        <f>IF(ISNUMBER(C259),MIN(DATE(YEAR($D$26),MONTH($D$26)+C259*12/$E$10,DAY($D$26)),DATE(YEAR($D$26),MONTH($D$26)+1+C259*12/$E$10,1)-1),"")</f>
        <v/>
      </c>
      <c r="E259" s="16" t="str">
        <f t="shared" si="46"/>
        <v/>
      </c>
      <c r="F259" s="15" t="str">
        <f>IF(ISNUMBER(C259),ROUND(E259*$E$16,$G$4),"")</f>
        <v/>
      </c>
      <c r="G259" s="15" t="str">
        <f t="shared" si="47"/>
        <v/>
      </c>
      <c r="H259" s="16" t="str">
        <f t="shared" si="48"/>
        <v/>
      </c>
      <c r="I259" s="15" t="str">
        <f t="shared" si="49"/>
        <v/>
      </c>
      <c r="K259" s="17" t="str">
        <f t="shared" si="50"/>
        <v>-</v>
      </c>
      <c r="L259" s="19" t="str">
        <f>IF(ISNUMBER(K259),MIN(DATE(YEAR($L$26),MONTH($L$26)+K259*12/$M$10,DAY($L$26)),DATE(YEAR($L$26),MONTH($L$26)+1+K259*12/$M$10,1)-1),"")</f>
        <v/>
      </c>
      <c r="M259" s="16" t="str">
        <f t="shared" si="57"/>
        <v/>
      </c>
      <c r="N259" s="15" t="str">
        <f>IF(ISNUMBER(K259),ROUND(M259*$M$16,$O$4),"")</f>
        <v/>
      </c>
      <c r="O259" s="15" t="str">
        <f t="shared" si="58"/>
        <v/>
      </c>
      <c r="P259" s="16" t="str">
        <f t="shared" si="51"/>
        <v/>
      </c>
      <c r="Q259" s="15" t="str">
        <f t="shared" si="52"/>
        <v/>
      </c>
      <c r="S259" s="17" t="str">
        <f t="shared" si="53"/>
        <v>-</v>
      </c>
      <c r="T259" s="19" t="str">
        <f>IF(ISNUMBER(S259),MIN(DATE(YEAR($T$26),MONTH($T$26)+S259*12/$U$10,DAY($T$26)),DATE(YEAR($T$26),MONTH($T$26)+1+S259*12/$U$10,1)-1),"")</f>
        <v/>
      </c>
      <c r="U259" s="16" t="str">
        <f t="shared" si="59"/>
        <v/>
      </c>
      <c r="V259" s="15" t="str">
        <f>IF(ISNUMBER(S259),ROUND(U259*$U$16,$W$4),"")</f>
        <v/>
      </c>
      <c r="W259" s="15" t="str">
        <f t="shared" si="54"/>
        <v/>
      </c>
      <c r="X259" s="16" t="str">
        <f t="shared" si="55"/>
        <v/>
      </c>
      <c r="Y259" s="15" t="str">
        <f t="shared" si="56"/>
        <v/>
      </c>
    </row>
    <row r="260" spans="3:25" x14ac:dyDescent="0.2">
      <c r="C260" s="17" t="str">
        <f t="shared" si="45"/>
        <v>-</v>
      </c>
      <c r="D260" s="19" t="str">
        <f>IF(ISNUMBER(C260),MIN(DATE(YEAR($D$26),MONTH($D$26)+C260*12/$E$10,DAY($D$26)),DATE(YEAR($D$26),MONTH($D$26)+1+C260*12/$E$10,1)-1),"")</f>
        <v/>
      </c>
      <c r="E260" s="16" t="str">
        <f t="shared" si="46"/>
        <v/>
      </c>
      <c r="F260" s="15" t="str">
        <f>IF(ISNUMBER(C260),ROUND(E260*$E$16,$G$4),"")</f>
        <v/>
      </c>
      <c r="G260" s="15" t="str">
        <f t="shared" si="47"/>
        <v/>
      </c>
      <c r="H260" s="16" t="str">
        <f t="shared" si="48"/>
        <v/>
      </c>
      <c r="I260" s="15" t="str">
        <f t="shared" si="49"/>
        <v/>
      </c>
      <c r="K260" s="17" t="str">
        <f t="shared" si="50"/>
        <v>-</v>
      </c>
      <c r="L260" s="19" t="str">
        <f>IF(ISNUMBER(K260),MIN(DATE(YEAR($L$26),MONTH($L$26)+K260*12/$M$10,DAY($L$26)),DATE(YEAR($L$26),MONTH($L$26)+1+K260*12/$M$10,1)-1),"")</f>
        <v/>
      </c>
      <c r="M260" s="16" t="str">
        <f t="shared" si="57"/>
        <v/>
      </c>
      <c r="N260" s="15" t="str">
        <f>IF(ISNUMBER(K260),ROUND(M260*$M$16,$O$4),"")</f>
        <v/>
      </c>
      <c r="O260" s="15" t="str">
        <f t="shared" si="58"/>
        <v/>
      </c>
      <c r="P260" s="16" t="str">
        <f t="shared" si="51"/>
        <v/>
      </c>
      <c r="Q260" s="15" t="str">
        <f t="shared" si="52"/>
        <v/>
      </c>
      <c r="S260" s="17" t="str">
        <f t="shared" si="53"/>
        <v>-</v>
      </c>
      <c r="T260" s="19" t="str">
        <f>IF(ISNUMBER(S260),MIN(DATE(YEAR($T$26),MONTH($T$26)+S260*12/$U$10,DAY($T$26)),DATE(YEAR($T$26),MONTH($T$26)+1+S260*12/$U$10,1)-1),"")</f>
        <v/>
      </c>
      <c r="U260" s="16" t="str">
        <f t="shared" si="59"/>
        <v/>
      </c>
      <c r="V260" s="15" t="str">
        <f>IF(ISNUMBER(S260),ROUND(U260*$U$16,$W$4),"")</f>
        <v/>
      </c>
      <c r="W260" s="15" t="str">
        <f t="shared" si="54"/>
        <v/>
      </c>
      <c r="X260" s="16" t="str">
        <f t="shared" si="55"/>
        <v/>
      </c>
      <c r="Y260" s="15" t="str">
        <f t="shared" si="56"/>
        <v/>
      </c>
    </row>
    <row r="261" spans="3:25" x14ac:dyDescent="0.2">
      <c r="C261" s="17" t="str">
        <f t="shared" si="45"/>
        <v>-</v>
      </c>
      <c r="D261" s="19" t="str">
        <f>IF(ISNUMBER(C261),MIN(DATE(YEAR($D$26),MONTH($D$26)+C261*12/$E$10,DAY($D$26)),DATE(YEAR($D$26),MONTH($D$26)+1+C261*12/$E$10,1)-1),"")</f>
        <v/>
      </c>
      <c r="E261" s="16" t="str">
        <f t="shared" si="46"/>
        <v/>
      </c>
      <c r="F261" s="15" t="str">
        <f>IF(ISNUMBER(C261),ROUND(E261*$E$16,$G$4),"")</f>
        <v/>
      </c>
      <c r="G261" s="15" t="str">
        <f t="shared" si="47"/>
        <v/>
      </c>
      <c r="H261" s="16" t="str">
        <f t="shared" si="48"/>
        <v/>
      </c>
      <c r="I261" s="15" t="str">
        <f t="shared" si="49"/>
        <v/>
      </c>
      <c r="K261" s="17" t="str">
        <f t="shared" si="50"/>
        <v>-</v>
      </c>
      <c r="L261" s="19" t="str">
        <f>IF(ISNUMBER(K261),MIN(DATE(YEAR($L$26),MONTH($L$26)+K261*12/$M$10,DAY($L$26)),DATE(YEAR($L$26),MONTH($L$26)+1+K261*12/$M$10,1)-1),"")</f>
        <v/>
      </c>
      <c r="M261" s="16" t="str">
        <f t="shared" si="57"/>
        <v/>
      </c>
      <c r="N261" s="15" t="str">
        <f>IF(ISNUMBER(K261),ROUND(M261*$M$16,$O$4),"")</f>
        <v/>
      </c>
      <c r="O261" s="15" t="str">
        <f t="shared" si="58"/>
        <v/>
      </c>
      <c r="P261" s="16" t="str">
        <f t="shared" si="51"/>
        <v/>
      </c>
      <c r="Q261" s="15" t="str">
        <f t="shared" si="52"/>
        <v/>
      </c>
      <c r="S261" s="17" t="str">
        <f t="shared" si="53"/>
        <v>-</v>
      </c>
      <c r="T261" s="19" t="str">
        <f>IF(ISNUMBER(S261),MIN(DATE(YEAR($T$26),MONTH($T$26)+S261*12/$U$10,DAY($T$26)),DATE(YEAR($T$26),MONTH($T$26)+1+S261*12/$U$10,1)-1),"")</f>
        <v/>
      </c>
      <c r="U261" s="16" t="str">
        <f t="shared" si="59"/>
        <v/>
      </c>
      <c r="V261" s="15" t="str">
        <f>IF(ISNUMBER(S261),ROUND(U261*$U$16,$W$4),"")</f>
        <v/>
      </c>
      <c r="W261" s="15" t="str">
        <f t="shared" si="54"/>
        <v/>
      </c>
      <c r="X261" s="16" t="str">
        <f t="shared" si="55"/>
        <v/>
      </c>
      <c r="Y261" s="15" t="str">
        <f t="shared" si="56"/>
        <v/>
      </c>
    </row>
    <row r="262" spans="3:25" x14ac:dyDescent="0.2">
      <c r="C262" s="17" t="str">
        <f t="shared" si="45"/>
        <v>-</v>
      </c>
      <c r="D262" s="19" t="str">
        <f>IF(ISNUMBER(C262),MIN(DATE(YEAR($D$26),MONTH($D$26)+C262*12/$E$10,DAY($D$26)),DATE(YEAR($D$26),MONTH($D$26)+1+C262*12/$E$10,1)-1),"")</f>
        <v/>
      </c>
      <c r="E262" s="16" t="str">
        <f t="shared" si="46"/>
        <v/>
      </c>
      <c r="F262" s="15" t="str">
        <f>IF(ISNUMBER(C262),ROUND(E262*$E$16,$G$4),"")</f>
        <v/>
      </c>
      <c r="G262" s="15" t="str">
        <f t="shared" si="47"/>
        <v/>
      </c>
      <c r="H262" s="16" t="str">
        <f t="shared" si="48"/>
        <v/>
      </c>
      <c r="I262" s="15" t="str">
        <f t="shared" si="49"/>
        <v/>
      </c>
      <c r="K262" s="17" t="str">
        <f t="shared" si="50"/>
        <v>-</v>
      </c>
      <c r="L262" s="19" t="str">
        <f>IF(ISNUMBER(K262),MIN(DATE(YEAR($L$26),MONTH($L$26)+K262*12/$M$10,DAY($L$26)),DATE(YEAR($L$26),MONTH($L$26)+1+K262*12/$M$10,1)-1),"")</f>
        <v/>
      </c>
      <c r="M262" s="16" t="str">
        <f t="shared" si="57"/>
        <v/>
      </c>
      <c r="N262" s="15" t="str">
        <f>IF(ISNUMBER(K262),ROUND(M262*$M$16,$O$4),"")</f>
        <v/>
      </c>
      <c r="O262" s="15" t="str">
        <f t="shared" si="58"/>
        <v/>
      </c>
      <c r="P262" s="16" t="str">
        <f t="shared" si="51"/>
        <v/>
      </c>
      <c r="Q262" s="15" t="str">
        <f t="shared" si="52"/>
        <v/>
      </c>
      <c r="S262" s="17" t="str">
        <f t="shared" si="53"/>
        <v>-</v>
      </c>
      <c r="T262" s="19" t="str">
        <f>IF(ISNUMBER(S262),MIN(DATE(YEAR($T$26),MONTH($T$26)+S262*12/$U$10,DAY($T$26)),DATE(YEAR($T$26),MONTH($T$26)+1+S262*12/$U$10,1)-1),"")</f>
        <v/>
      </c>
      <c r="U262" s="16" t="str">
        <f t="shared" si="59"/>
        <v/>
      </c>
      <c r="V262" s="15" t="str">
        <f>IF(ISNUMBER(S262),ROUND(U262*$U$16,$W$4),"")</f>
        <v/>
      </c>
      <c r="W262" s="15" t="str">
        <f t="shared" si="54"/>
        <v/>
      </c>
      <c r="X262" s="16" t="str">
        <f t="shared" si="55"/>
        <v/>
      </c>
      <c r="Y262" s="15" t="str">
        <f t="shared" si="56"/>
        <v/>
      </c>
    </row>
    <row r="263" spans="3:25" x14ac:dyDescent="0.2">
      <c r="C263" s="17" t="str">
        <f t="shared" si="45"/>
        <v>-</v>
      </c>
      <c r="D263" s="19" t="str">
        <f>IF(ISNUMBER(C263),MIN(DATE(YEAR($D$26),MONTH($D$26)+C263*12/$E$10,DAY($D$26)),DATE(YEAR($D$26),MONTH($D$26)+1+C263*12/$E$10,1)-1),"")</f>
        <v/>
      </c>
      <c r="E263" s="16" t="str">
        <f t="shared" si="46"/>
        <v/>
      </c>
      <c r="F263" s="15" t="str">
        <f>IF(ISNUMBER(C263),ROUND(E263*$E$16,$G$4),"")</f>
        <v/>
      </c>
      <c r="G263" s="15" t="str">
        <f t="shared" si="47"/>
        <v/>
      </c>
      <c r="H263" s="16" t="str">
        <f t="shared" si="48"/>
        <v/>
      </c>
      <c r="I263" s="15" t="str">
        <f t="shared" si="49"/>
        <v/>
      </c>
      <c r="K263" s="17" t="str">
        <f t="shared" si="50"/>
        <v>-</v>
      </c>
      <c r="L263" s="19" t="str">
        <f>IF(ISNUMBER(K263),MIN(DATE(YEAR($L$26),MONTH($L$26)+K263*12/$M$10,DAY($L$26)),DATE(YEAR($L$26),MONTH($L$26)+1+K263*12/$M$10,1)-1),"")</f>
        <v/>
      </c>
      <c r="M263" s="16" t="str">
        <f t="shared" si="57"/>
        <v/>
      </c>
      <c r="N263" s="15" t="str">
        <f>IF(ISNUMBER(K263),ROUND(M263*$M$16,$O$4),"")</f>
        <v/>
      </c>
      <c r="O263" s="15" t="str">
        <f t="shared" si="58"/>
        <v/>
      </c>
      <c r="P263" s="16" t="str">
        <f t="shared" si="51"/>
        <v/>
      </c>
      <c r="Q263" s="15" t="str">
        <f t="shared" si="52"/>
        <v/>
      </c>
      <c r="S263" s="17" t="str">
        <f t="shared" si="53"/>
        <v>-</v>
      </c>
      <c r="T263" s="19" t="str">
        <f>IF(ISNUMBER(S263),MIN(DATE(YEAR($T$26),MONTH($T$26)+S263*12/$U$10,DAY($T$26)),DATE(YEAR($T$26),MONTH($T$26)+1+S263*12/$U$10,1)-1),"")</f>
        <v/>
      </c>
      <c r="U263" s="16" t="str">
        <f t="shared" si="59"/>
        <v/>
      </c>
      <c r="V263" s="15" t="str">
        <f>IF(ISNUMBER(S263),ROUND(U263*$U$16,$W$4),"")</f>
        <v/>
      </c>
      <c r="W263" s="15" t="str">
        <f t="shared" si="54"/>
        <v/>
      </c>
      <c r="X263" s="16" t="str">
        <f t="shared" si="55"/>
        <v/>
      </c>
      <c r="Y263" s="15" t="str">
        <f t="shared" si="56"/>
        <v/>
      </c>
    </row>
    <row r="264" spans="3:25" x14ac:dyDescent="0.2">
      <c r="C264" s="17" t="str">
        <f t="shared" si="45"/>
        <v>-</v>
      </c>
      <c r="D264" s="19" t="str">
        <f>IF(ISNUMBER(C264),MIN(DATE(YEAR($D$26),MONTH($D$26)+C264*12/$E$10,DAY($D$26)),DATE(YEAR($D$26),MONTH($D$26)+1+C264*12/$E$10,1)-1),"")</f>
        <v/>
      </c>
      <c r="E264" s="16" t="str">
        <f t="shared" si="46"/>
        <v/>
      </c>
      <c r="F264" s="15" t="str">
        <f>IF(ISNUMBER(C264),ROUND(E264*$E$16,$G$4),"")</f>
        <v/>
      </c>
      <c r="G264" s="15" t="str">
        <f t="shared" si="47"/>
        <v/>
      </c>
      <c r="H264" s="16" t="str">
        <f t="shared" si="48"/>
        <v/>
      </c>
      <c r="I264" s="15" t="str">
        <f t="shared" si="49"/>
        <v/>
      </c>
      <c r="K264" s="17" t="str">
        <f t="shared" si="50"/>
        <v>-</v>
      </c>
      <c r="L264" s="19" t="str">
        <f>IF(ISNUMBER(K264),MIN(DATE(YEAR($L$26),MONTH($L$26)+K264*12/$M$10,DAY($L$26)),DATE(YEAR($L$26),MONTH($L$26)+1+K264*12/$M$10,1)-1),"")</f>
        <v/>
      </c>
      <c r="M264" s="16" t="str">
        <f t="shared" si="57"/>
        <v/>
      </c>
      <c r="N264" s="15" t="str">
        <f>IF(ISNUMBER(K264),ROUND(M264*$M$16,$O$4),"")</f>
        <v/>
      </c>
      <c r="O264" s="15" t="str">
        <f t="shared" si="58"/>
        <v/>
      </c>
      <c r="P264" s="16" t="str">
        <f t="shared" si="51"/>
        <v/>
      </c>
      <c r="Q264" s="15" t="str">
        <f t="shared" si="52"/>
        <v/>
      </c>
      <c r="S264" s="17" t="str">
        <f t="shared" si="53"/>
        <v>-</v>
      </c>
      <c r="T264" s="19" t="str">
        <f>IF(ISNUMBER(S264),MIN(DATE(YEAR($T$26),MONTH($T$26)+S264*12/$U$10,DAY($T$26)),DATE(YEAR($T$26),MONTH($T$26)+1+S264*12/$U$10,1)-1),"")</f>
        <v/>
      </c>
      <c r="U264" s="16" t="str">
        <f t="shared" si="59"/>
        <v/>
      </c>
      <c r="V264" s="15" t="str">
        <f>IF(ISNUMBER(S264),ROUND(U264*$U$16,$W$4),"")</f>
        <v/>
      </c>
      <c r="W264" s="15" t="str">
        <f t="shared" si="54"/>
        <v/>
      </c>
      <c r="X264" s="16" t="str">
        <f t="shared" si="55"/>
        <v/>
      </c>
      <c r="Y264" s="15" t="str">
        <f t="shared" si="56"/>
        <v/>
      </c>
    </row>
    <row r="265" spans="3:25" x14ac:dyDescent="0.2">
      <c r="C265" s="17" t="str">
        <f t="shared" si="45"/>
        <v>-</v>
      </c>
      <c r="D265" s="19" t="str">
        <f>IF(ISNUMBER(C265),MIN(DATE(YEAR($D$26),MONTH($D$26)+C265*12/$E$10,DAY($D$26)),DATE(YEAR($D$26),MONTH($D$26)+1+C265*12/$E$10,1)-1),"")</f>
        <v/>
      </c>
      <c r="E265" s="16" t="str">
        <f t="shared" si="46"/>
        <v/>
      </c>
      <c r="F265" s="15" t="str">
        <f>IF(ISNUMBER(C265),ROUND(E265*$E$16,$G$4),"")</f>
        <v/>
      </c>
      <c r="G265" s="15" t="str">
        <f t="shared" si="47"/>
        <v/>
      </c>
      <c r="H265" s="16" t="str">
        <f t="shared" si="48"/>
        <v/>
      </c>
      <c r="I265" s="15" t="str">
        <f t="shared" si="49"/>
        <v/>
      </c>
      <c r="K265" s="17" t="str">
        <f t="shared" si="50"/>
        <v>-</v>
      </c>
      <c r="L265" s="19" t="str">
        <f>IF(ISNUMBER(K265),MIN(DATE(YEAR($L$26),MONTH($L$26)+K265*12/$M$10,DAY($L$26)),DATE(YEAR($L$26),MONTH($L$26)+1+K265*12/$M$10,1)-1),"")</f>
        <v/>
      </c>
      <c r="M265" s="16" t="str">
        <f t="shared" si="57"/>
        <v/>
      </c>
      <c r="N265" s="15" t="str">
        <f>IF(ISNUMBER(K265),ROUND(M265*$M$16,$O$4),"")</f>
        <v/>
      </c>
      <c r="O265" s="15" t="str">
        <f t="shared" si="58"/>
        <v/>
      </c>
      <c r="P265" s="16" t="str">
        <f t="shared" si="51"/>
        <v/>
      </c>
      <c r="Q265" s="15" t="str">
        <f t="shared" si="52"/>
        <v/>
      </c>
      <c r="S265" s="17" t="str">
        <f t="shared" si="53"/>
        <v>-</v>
      </c>
      <c r="T265" s="19" t="str">
        <f>IF(ISNUMBER(S265),MIN(DATE(YEAR($T$26),MONTH($T$26)+S265*12/$U$10,DAY($T$26)),DATE(YEAR($T$26),MONTH($T$26)+1+S265*12/$U$10,1)-1),"")</f>
        <v/>
      </c>
      <c r="U265" s="16" t="str">
        <f t="shared" si="59"/>
        <v/>
      </c>
      <c r="V265" s="15" t="str">
        <f>IF(ISNUMBER(S265),ROUND(U265*$U$16,$W$4),"")</f>
        <v/>
      </c>
      <c r="W265" s="15" t="str">
        <f t="shared" si="54"/>
        <v/>
      </c>
      <c r="X265" s="16" t="str">
        <f t="shared" si="55"/>
        <v/>
      </c>
      <c r="Y265" s="15" t="str">
        <f t="shared" si="56"/>
        <v/>
      </c>
    </row>
    <row r="266" spans="3:25" x14ac:dyDescent="0.2">
      <c r="C266" s="17" t="str">
        <f t="shared" si="45"/>
        <v>-</v>
      </c>
      <c r="D266" s="19" t="str">
        <f>IF(ISNUMBER(C266),MIN(DATE(YEAR($D$26),MONTH($D$26)+C266*12/$E$10,DAY($D$26)),DATE(YEAR($D$26),MONTH($D$26)+1+C266*12/$E$10,1)-1),"")</f>
        <v/>
      </c>
      <c r="E266" s="16" t="str">
        <f t="shared" si="46"/>
        <v/>
      </c>
      <c r="F266" s="15" t="str">
        <f>IF(ISNUMBER(C266),ROUND(E266*$E$16,$G$4),"")</f>
        <v/>
      </c>
      <c r="G266" s="15" t="str">
        <f t="shared" si="47"/>
        <v/>
      </c>
      <c r="H266" s="16" t="str">
        <f t="shared" si="48"/>
        <v/>
      </c>
      <c r="I266" s="15" t="str">
        <f t="shared" si="49"/>
        <v/>
      </c>
      <c r="K266" s="17" t="str">
        <f t="shared" si="50"/>
        <v>-</v>
      </c>
      <c r="L266" s="19" t="str">
        <f>IF(ISNUMBER(K266),MIN(DATE(YEAR($L$26),MONTH($L$26)+K266*12/$M$10,DAY($L$26)),DATE(YEAR($L$26),MONTH($L$26)+1+K266*12/$M$10,1)-1),"")</f>
        <v/>
      </c>
      <c r="M266" s="16" t="str">
        <f t="shared" si="57"/>
        <v/>
      </c>
      <c r="N266" s="15" t="str">
        <f>IF(ISNUMBER(K266),ROUND(M266*$M$16,$O$4),"")</f>
        <v/>
      </c>
      <c r="O266" s="15" t="str">
        <f t="shared" si="58"/>
        <v/>
      </c>
      <c r="P266" s="16" t="str">
        <f t="shared" si="51"/>
        <v/>
      </c>
      <c r="Q266" s="15" t="str">
        <f t="shared" si="52"/>
        <v/>
      </c>
      <c r="S266" s="17" t="str">
        <f t="shared" si="53"/>
        <v>-</v>
      </c>
      <c r="T266" s="19" t="str">
        <f>IF(ISNUMBER(S266),MIN(DATE(YEAR($T$26),MONTH($T$26)+S266*12/$U$10,DAY($T$26)),DATE(YEAR($T$26),MONTH($T$26)+1+S266*12/$U$10,1)-1),"")</f>
        <v/>
      </c>
      <c r="U266" s="16" t="str">
        <f t="shared" si="59"/>
        <v/>
      </c>
      <c r="V266" s="15" t="str">
        <f>IF(ISNUMBER(S266),ROUND(U266*$U$16,$W$4),"")</f>
        <v/>
      </c>
      <c r="W266" s="15" t="str">
        <f t="shared" si="54"/>
        <v/>
      </c>
      <c r="X266" s="16" t="str">
        <f t="shared" si="55"/>
        <v/>
      </c>
      <c r="Y266" s="15" t="str">
        <f t="shared" si="56"/>
        <v/>
      </c>
    </row>
    <row r="267" spans="3:25" x14ac:dyDescent="0.2">
      <c r="C267" s="17" t="str">
        <f t="shared" si="45"/>
        <v>-</v>
      </c>
      <c r="D267" s="19" t="str">
        <f>IF(ISNUMBER(C267),MIN(DATE(YEAR($D$26),MONTH($D$26)+C267*12/$E$10,DAY($D$26)),DATE(YEAR($D$26),MONTH($D$26)+1+C267*12/$E$10,1)-1),"")</f>
        <v/>
      </c>
      <c r="E267" s="16" t="str">
        <f t="shared" si="46"/>
        <v/>
      </c>
      <c r="F267" s="15" t="str">
        <f>IF(ISNUMBER(C267),ROUND(E267*$E$16,$G$4),"")</f>
        <v/>
      </c>
      <c r="G267" s="15" t="str">
        <f t="shared" si="47"/>
        <v/>
      </c>
      <c r="H267" s="16" t="str">
        <f t="shared" si="48"/>
        <v/>
      </c>
      <c r="I267" s="15" t="str">
        <f t="shared" si="49"/>
        <v/>
      </c>
      <c r="K267" s="17" t="str">
        <f t="shared" si="50"/>
        <v>-</v>
      </c>
      <c r="L267" s="19" t="str">
        <f>IF(ISNUMBER(K267),MIN(DATE(YEAR($L$26),MONTH($L$26)+K267*12/$M$10,DAY($L$26)),DATE(YEAR($L$26),MONTH($L$26)+1+K267*12/$M$10,1)-1),"")</f>
        <v/>
      </c>
      <c r="M267" s="16" t="str">
        <f t="shared" si="57"/>
        <v/>
      </c>
      <c r="N267" s="15" t="str">
        <f>IF(ISNUMBER(K267),ROUND(M267*$M$16,$O$4),"")</f>
        <v/>
      </c>
      <c r="O267" s="15" t="str">
        <f t="shared" si="58"/>
        <v/>
      </c>
      <c r="P267" s="16" t="str">
        <f t="shared" si="51"/>
        <v/>
      </c>
      <c r="Q267" s="15" t="str">
        <f t="shared" si="52"/>
        <v/>
      </c>
      <c r="S267" s="17" t="str">
        <f t="shared" si="53"/>
        <v>-</v>
      </c>
      <c r="T267" s="19" t="str">
        <f>IF(ISNUMBER(S267),MIN(DATE(YEAR($T$26),MONTH($T$26)+S267*12/$U$10,DAY($T$26)),DATE(YEAR($T$26),MONTH($T$26)+1+S267*12/$U$10,1)-1),"")</f>
        <v/>
      </c>
      <c r="U267" s="16" t="str">
        <f t="shared" si="59"/>
        <v/>
      </c>
      <c r="V267" s="15" t="str">
        <f>IF(ISNUMBER(S267),ROUND(U267*$U$16,$W$4),"")</f>
        <v/>
      </c>
      <c r="W267" s="15" t="str">
        <f t="shared" si="54"/>
        <v/>
      </c>
      <c r="X267" s="16" t="str">
        <f t="shared" si="55"/>
        <v/>
      </c>
      <c r="Y267" s="15" t="str">
        <f t="shared" si="56"/>
        <v/>
      </c>
    </row>
    <row r="268" spans="3:25" x14ac:dyDescent="0.2">
      <c r="C268" s="17" t="str">
        <f t="shared" si="45"/>
        <v>-</v>
      </c>
      <c r="D268" s="19" t="str">
        <f>IF(ISNUMBER(C268),MIN(DATE(YEAR($D$26),MONTH($D$26)+C268*12/$E$10,DAY($D$26)),DATE(YEAR($D$26),MONTH($D$26)+1+C268*12/$E$10,1)-1),"")</f>
        <v/>
      </c>
      <c r="E268" s="16" t="str">
        <f t="shared" si="46"/>
        <v/>
      </c>
      <c r="F268" s="15" t="str">
        <f>IF(ISNUMBER(C268),ROUND(E268*$E$16,$G$4),"")</f>
        <v/>
      </c>
      <c r="G268" s="15" t="str">
        <f t="shared" si="47"/>
        <v/>
      </c>
      <c r="H268" s="16" t="str">
        <f t="shared" si="48"/>
        <v/>
      </c>
      <c r="I268" s="15" t="str">
        <f t="shared" si="49"/>
        <v/>
      </c>
      <c r="K268" s="17" t="str">
        <f t="shared" si="50"/>
        <v>-</v>
      </c>
      <c r="L268" s="19" t="str">
        <f>IF(ISNUMBER(K268),MIN(DATE(YEAR($L$26),MONTH($L$26)+K268*12/$M$10,DAY($L$26)),DATE(YEAR($L$26),MONTH($L$26)+1+K268*12/$M$10,1)-1),"")</f>
        <v/>
      </c>
      <c r="M268" s="16" t="str">
        <f t="shared" si="57"/>
        <v/>
      </c>
      <c r="N268" s="15" t="str">
        <f>IF(ISNUMBER(K268),ROUND(M268*$M$16,$O$4),"")</f>
        <v/>
      </c>
      <c r="O268" s="15" t="str">
        <f t="shared" si="58"/>
        <v/>
      </c>
      <c r="P268" s="16" t="str">
        <f t="shared" si="51"/>
        <v/>
      </c>
      <c r="Q268" s="15" t="str">
        <f t="shared" si="52"/>
        <v/>
      </c>
      <c r="S268" s="17" t="str">
        <f t="shared" si="53"/>
        <v>-</v>
      </c>
      <c r="T268" s="19" t="str">
        <f>IF(ISNUMBER(S268),MIN(DATE(YEAR($T$26),MONTH($T$26)+S268*12/$U$10,DAY($T$26)),DATE(YEAR($T$26),MONTH($T$26)+1+S268*12/$U$10,1)-1),"")</f>
        <v/>
      </c>
      <c r="U268" s="16" t="str">
        <f t="shared" si="59"/>
        <v/>
      </c>
      <c r="V268" s="15" t="str">
        <f>IF(ISNUMBER(S268),ROUND(U268*$U$16,$W$4),"")</f>
        <v/>
      </c>
      <c r="W268" s="15" t="str">
        <f t="shared" si="54"/>
        <v/>
      </c>
      <c r="X268" s="16" t="str">
        <f t="shared" si="55"/>
        <v/>
      </c>
      <c r="Y268" s="15" t="str">
        <f t="shared" si="56"/>
        <v/>
      </c>
    </row>
    <row r="269" spans="3:25" x14ac:dyDescent="0.2">
      <c r="C269" s="17" t="str">
        <f t="shared" si="45"/>
        <v>-</v>
      </c>
      <c r="D269" s="19" t="str">
        <f>IF(ISNUMBER(C269),MIN(DATE(YEAR($D$26),MONTH($D$26)+C269*12/$E$10,DAY($D$26)),DATE(YEAR($D$26),MONTH($D$26)+1+C269*12/$E$10,1)-1),"")</f>
        <v/>
      </c>
      <c r="E269" s="16" t="str">
        <f t="shared" si="46"/>
        <v/>
      </c>
      <c r="F269" s="15" t="str">
        <f>IF(ISNUMBER(C269),ROUND(E269*$E$16,$G$4),"")</f>
        <v/>
      </c>
      <c r="G269" s="15" t="str">
        <f t="shared" si="47"/>
        <v/>
      </c>
      <c r="H269" s="16" t="str">
        <f t="shared" si="48"/>
        <v/>
      </c>
      <c r="I269" s="15" t="str">
        <f t="shared" si="49"/>
        <v/>
      </c>
      <c r="K269" s="17" t="str">
        <f t="shared" si="50"/>
        <v>-</v>
      </c>
      <c r="L269" s="19" t="str">
        <f>IF(ISNUMBER(K269),MIN(DATE(YEAR($L$26),MONTH($L$26)+K269*12/$M$10,DAY($L$26)),DATE(YEAR($L$26),MONTH($L$26)+1+K269*12/$M$10,1)-1),"")</f>
        <v/>
      </c>
      <c r="M269" s="16" t="str">
        <f t="shared" si="57"/>
        <v/>
      </c>
      <c r="N269" s="15" t="str">
        <f>IF(ISNUMBER(K269),ROUND(M269*$M$16,$O$4),"")</f>
        <v/>
      </c>
      <c r="O269" s="15" t="str">
        <f t="shared" si="58"/>
        <v/>
      </c>
      <c r="P269" s="16" t="str">
        <f t="shared" si="51"/>
        <v/>
      </c>
      <c r="Q269" s="15" t="str">
        <f t="shared" si="52"/>
        <v/>
      </c>
      <c r="S269" s="17" t="str">
        <f t="shared" si="53"/>
        <v>-</v>
      </c>
      <c r="T269" s="19" t="str">
        <f>IF(ISNUMBER(S269),MIN(DATE(YEAR($T$26),MONTH($T$26)+S269*12/$U$10,DAY($T$26)),DATE(YEAR($T$26),MONTH($T$26)+1+S269*12/$U$10,1)-1),"")</f>
        <v/>
      </c>
      <c r="U269" s="16" t="str">
        <f t="shared" si="59"/>
        <v/>
      </c>
      <c r="V269" s="15" t="str">
        <f>IF(ISNUMBER(S269),ROUND(U269*$U$16,$W$4),"")</f>
        <v/>
      </c>
      <c r="W269" s="15" t="str">
        <f t="shared" si="54"/>
        <v/>
      </c>
      <c r="X269" s="16" t="str">
        <f t="shared" si="55"/>
        <v/>
      </c>
      <c r="Y269" s="15" t="str">
        <f t="shared" si="56"/>
        <v/>
      </c>
    </row>
    <row r="270" spans="3:25" x14ac:dyDescent="0.2">
      <c r="C270" s="17" t="str">
        <f t="shared" si="45"/>
        <v>-</v>
      </c>
      <c r="D270" s="19" t="str">
        <f>IF(ISNUMBER(C270),MIN(DATE(YEAR($D$26),MONTH($D$26)+C270*12/$E$10,DAY($D$26)),DATE(YEAR($D$26),MONTH($D$26)+1+C270*12/$E$10,1)-1),"")</f>
        <v/>
      </c>
      <c r="E270" s="16" t="str">
        <f t="shared" si="46"/>
        <v/>
      </c>
      <c r="F270" s="15" t="str">
        <f>IF(ISNUMBER(C270),ROUND(E270*$E$16,$G$4),"")</f>
        <v/>
      </c>
      <c r="G270" s="15" t="str">
        <f t="shared" si="47"/>
        <v/>
      </c>
      <c r="H270" s="16" t="str">
        <f t="shared" si="48"/>
        <v/>
      </c>
      <c r="I270" s="15" t="str">
        <f t="shared" si="49"/>
        <v/>
      </c>
      <c r="K270" s="17" t="str">
        <f t="shared" si="50"/>
        <v>-</v>
      </c>
      <c r="L270" s="19" t="str">
        <f>IF(ISNUMBER(K270),MIN(DATE(YEAR($L$26),MONTH($L$26)+K270*12/$M$10,DAY($L$26)),DATE(YEAR($L$26),MONTH($L$26)+1+K270*12/$M$10,1)-1),"")</f>
        <v/>
      </c>
      <c r="M270" s="16" t="str">
        <f t="shared" si="57"/>
        <v/>
      </c>
      <c r="N270" s="15" t="str">
        <f>IF(ISNUMBER(K270),ROUND(M270*$M$16,$O$4),"")</f>
        <v/>
      </c>
      <c r="O270" s="15" t="str">
        <f t="shared" si="58"/>
        <v/>
      </c>
      <c r="P270" s="16" t="str">
        <f t="shared" si="51"/>
        <v/>
      </c>
      <c r="Q270" s="15" t="str">
        <f t="shared" si="52"/>
        <v/>
      </c>
      <c r="S270" s="17" t="str">
        <f t="shared" si="53"/>
        <v>-</v>
      </c>
      <c r="T270" s="19" t="str">
        <f>IF(ISNUMBER(S270),MIN(DATE(YEAR($T$26),MONTH($T$26)+S270*12/$U$10,DAY($T$26)),DATE(YEAR($T$26),MONTH($T$26)+1+S270*12/$U$10,1)-1),"")</f>
        <v/>
      </c>
      <c r="U270" s="16" t="str">
        <f t="shared" si="59"/>
        <v/>
      </c>
      <c r="V270" s="15" t="str">
        <f>IF(ISNUMBER(S270),ROUND(U270*$U$16,$W$4),"")</f>
        <v/>
      </c>
      <c r="W270" s="15" t="str">
        <f t="shared" si="54"/>
        <v/>
      </c>
      <c r="X270" s="16" t="str">
        <f t="shared" si="55"/>
        <v/>
      </c>
      <c r="Y270" s="15" t="str">
        <f t="shared" si="56"/>
        <v/>
      </c>
    </row>
    <row r="271" spans="3:25" x14ac:dyDescent="0.2">
      <c r="C271" s="17" t="str">
        <f t="shared" si="45"/>
        <v>-</v>
      </c>
      <c r="D271" s="19" t="str">
        <f>IF(ISNUMBER(C271),MIN(DATE(YEAR($D$26),MONTH($D$26)+C271*12/$E$10,DAY($D$26)),DATE(YEAR($D$26),MONTH($D$26)+1+C271*12/$E$10,1)-1),"")</f>
        <v/>
      </c>
      <c r="E271" s="16" t="str">
        <f t="shared" si="46"/>
        <v/>
      </c>
      <c r="F271" s="15" t="str">
        <f>IF(ISNUMBER(C271),ROUND(E271*$E$16,$G$4),"")</f>
        <v/>
      </c>
      <c r="G271" s="15" t="str">
        <f t="shared" si="47"/>
        <v/>
      </c>
      <c r="H271" s="16" t="str">
        <f t="shared" si="48"/>
        <v/>
      </c>
      <c r="I271" s="15" t="str">
        <f t="shared" si="49"/>
        <v/>
      </c>
      <c r="K271" s="17" t="str">
        <f t="shared" si="50"/>
        <v>-</v>
      </c>
      <c r="L271" s="19" t="str">
        <f>IF(ISNUMBER(K271),MIN(DATE(YEAR($L$26),MONTH($L$26)+K271*12/$M$10,DAY($L$26)),DATE(YEAR($L$26),MONTH($L$26)+1+K271*12/$M$10,1)-1),"")</f>
        <v/>
      </c>
      <c r="M271" s="16" t="str">
        <f t="shared" si="57"/>
        <v/>
      </c>
      <c r="N271" s="15" t="str">
        <f>IF(ISNUMBER(K271),ROUND(M271*$M$16,$O$4),"")</f>
        <v/>
      </c>
      <c r="O271" s="15" t="str">
        <f t="shared" si="58"/>
        <v/>
      </c>
      <c r="P271" s="16" t="str">
        <f t="shared" si="51"/>
        <v/>
      </c>
      <c r="Q271" s="15" t="str">
        <f t="shared" si="52"/>
        <v/>
      </c>
      <c r="S271" s="17" t="str">
        <f t="shared" si="53"/>
        <v>-</v>
      </c>
      <c r="T271" s="19" t="str">
        <f>IF(ISNUMBER(S271),MIN(DATE(YEAR($T$26),MONTH($T$26)+S271*12/$U$10,DAY($T$26)),DATE(YEAR($T$26),MONTH($T$26)+1+S271*12/$U$10,1)-1),"")</f>
        <v/>
      </c>
      <c r="U271" s="16" t="str">
        <f t="shared" si="59"/>
        <v/>
      </c>
      <c r="V271" s="15" t="str">
        <f>IF(ISNUMBER(S271),ROUND(U271*$U$16,$W$4),"")</f>
        <v/>
      </c>
      <c r="W271" s="15" t="str">
        <f t="shared" si="54"/>
        <v/>
      </c>
      <c r="X271" s="16" t="str">
        <f t="shared" si="55"/>
        <v/>
      </c>
      <c r="Y271" s="15" t="str">
        <f t="shared" si="56"/>
        <v/>
      </c>
    </row>
    <row r="272" spans="3:25" x14ac:dyDescent="0.2">
      <c r="C272" s="17" t="str">
        <f t="shared" si="45"/>
        <v>-</v>
      </c>
      <c r="D272" s="19" t="str">
        <f>IF(ISNUMBER(C272),MIN(DATE(YEAR($D$26),MONTH($D$26)+C272*12/$E$10,DAY($D$26)),DATE(YEAR($D$26),MONTH($D$26)+1+C272*12/$E$10,1)-1),"")</f>
        <v/>
      </c>
      <c r="E272" s="16" t="str">
        <f t="shared" si="46"/>
        <v/>
      </c>
      <c r="F272" s="15" t="str">
        <f>IF(ISNUMBER(C272),ROUND(E272*$E$16,$G$4),"")</f>
        <v/>
      </c>
      <c r="G272" s="15" t="str">
        <f t="shared" si="47"/>
        <v/>
      </c>
      <c r="H272" s="16" t="str">
        <f t="shared" si="48"/>
        <v/>
      </c>
      <c r="I272" s="15" t="str">
        <f t="shared" si="49"/>
        <v/>
      </c>
      <c r="K272" s="17" t="str">
        <f t="shared" si="50"/>
        <v>-</v>
      </c>
      <c r="L272" s="19" t="str">
        <f>IF(ISNUMBER(K272),MIN(DATE(YEAR($L$26),MONTH($L$26)+K272*12/$M$10,DAY($L$26)),DATE(YEAR($L$26),MONTH($L$26)+1+K272*12/$M$10,1)-1),"")</f>
        <v/>
      </c>
      <c r="M272" s="16" t="str">
        <f t="shared" si="57"/>
        <v/>
      </c>
      <c r="N272" s="15" t="str">
        <f>IF(ISNUMBER(K272),ROUND(M272*$M$16,$O$4),"")</f>
        <v/>
      </c>
      <c r="O272" s="15" t="str">
        <f t="shared" si="58"/>
        <v/>
      </c>
      <c r="P272" s="16" t="str">
        <f t="shared" si="51"/>
        <v/>
      </c>
      <c r="Q272" s="15" t="str">
        <f t="shared" si="52"/>
        <v/>
      </c>
      <c r="S272" s="17" t="str">
        <f t="shared" si="53"/>
        <v>-</v>
      </c>
      <c r="T272" s="19" t="str">
        <f>IF(ISNUMBER(S272),MIN(DATE(YEAR($T$26),MONTH($T$26)+S272*12/$U$10,DAY($T$26)),DATE(YEAR($T$26),MONTH($T$26)+1+S272*12/$U$10,1)-1),"")</f>
        <v/>
      </c>
      <c r="U272" s="16" t="str">
        <f t="shared" si="59"/>
        <v/>
      </c>
      <c r="V272" s="15" t="str">
        <f>IF(ISNUMBER(S272),ROUND(U272*$U$16,$W$4),"")</f>
        <v/>
      </c>
      <c r="W272" s="15" t="str">
        <f t="shared" si="54"/>
        <v/>
      </c>
      <c r="X272" s="16" t="str">
        <f t="shared" si="55"/>
        <v/>
      </c>
      <c r="Y272" s="15" t="str">
        <f t="shared" si="56"/>
        <v/>
      </c>
    </row>
    <row r="273" spans="3:25" x14ac:dyDescent="0.2">
      <c r="C273" s="17" t="str">
        <f t="shared" si="45"/>
        <v>-</v>
      </c>
      <c r="D273" s="19" t="str">
        <f>IF(ISNUMBER(C273),MIN(DATE(YEAR($D$26),MONTH($D$26)+C273*12/$E$10,DAY($D$26)),DATE(YEAR($D$26),MONTH($D$26)+1+C273*12/$E$10,1)-1),"")</f>
        <v/>
      </c>
      <c r="E273" s="16" t="str">
        <f t="shared" si="46"/>
        <v/>
      </c>
      <c r="F273" s="15" t="str">
        <f>IF(ISNUMBER(C273),ROUND(E273*$E$16,$G$4),"")</f>
        <v/>
      </c>
      <c r="G273" s="15" t="str">
        <f t="shared" si="47"/>
        <v/>
      </c>
      <c r="H273" s="16" t="str">
        <f t="shared" si="48"/>
        <v/>
      </c>
      <c r="I273" s="15" t="str">
        <f t="shared" si="49"/>
        <v/>
      </c>
      <c r="K273" s="17" t="str">
        <f t="shared" si="50"/>
        <v>-</v>
      </c>
      <c r="L273" s="19" t="str">
        <f>IF(ISNUMBER(K273),MIN(DATE(YEAR($L$26),MONTH($L$26)+K273*12/$M$10,DAY($L$26)),DATE(YEAR($L$26),MONTH($L$26)+1+K273*12/$M$10,1)-1),"")</f>
        <v/>
      </c>
      <c r="M273" s="16" t="str">
        <f t="shared" si="57"/>
        <v/>
      </c>
      <c r="N273" s="15" t="str">
        <f>IF(ISNUMBER(K273),ROUND(M273*$M$16,$O$4),"")</f>
        <v/>
      </c>
      <c r="O273" s="15" t="str">
        <f t="shared" si="58"/>
        <v/>
      </c>
      <c r="P273" s="16" t="str">
        <f t="shared" si="51"/>
        <v/>
      </c>
      <c r="Q273" s="15" t="str">
        <f t="shared" si="52"/>
        <v/>
      </c>
      <c r="S273" s="17" t="str">
        <f t="shared" si="53"/>
        <v>-</v>
      </c>
      <c r="T273" s="19" t="str">
        <f>IF(ISNUMBER(S273),MIN(DATE(YEAR($T$26),MONTH($T$26)+S273*12/$U$10,DAY($T$26)),DATE(YEAR($T$26),MONTH($T$26)+1+S273*12/$U$10,1)-1),"")</f>
        <v/>
      </c>
      <c r="U273" s="16" t="str">
        <f t="shared" si="59"/>
        <v/>
      </c>
      <c r="V273" s="15" t="str">
        <f>IF(ISNUMBER(S273),ROUND(U273*$U$16,$W$4),"")</f>
        <v/>
      </c>
      <c r="W273" s="15" t="str">
        <f t="shared" si="54"/>
        <v/>
      </c>
      <c r="X273" s="16" t="str">
        <f t="shared" si="55"/>
        <v/>
      </c>
      <c r="Y273" s="15" t="str">
        <f t="shared" si="56"/>
        <v/>
      </c>
    </row>
    <row r="274" spans="3:25" x14ac:dyDescent="0.2">
      <c r="C274" s="17" t="str">
        <f t="shared" si="45"/>
        <v>-</v>
      </c>
      <c r="D274" s="19" t="str">
        <f>IF(ISNUMBER(C274),MIN(DATE(YEAR($D$26),MONTH($D$26)+C274*12/$E$10,DAY($D$26)),DATE(YEAR($D$26),MONTH($D$26)+1+C274*12/$E$10,1)-1),"")</f>
        <v/>
      </c>
      <c r="E274" s="16" t="str">
        <f t="shared" si="46"/>
        <v/>
      </c>
      <c r="F274" s="15" t="str">
        <f>IF(ISNUMBER(C274),ROUND(E274*$E$16,$G$4),"")</f>
        <v/>
      </c>
      <c r="G274" s="15" t="str">
        <f t="shared" si="47"/>
        <v/>
      </c>
      <c r="H274" s="16" t="str">
        <f t="shared" si="48"/>
        <v/>
      </c>
      <c r="I274" s="15" t="str">
        <f t="shared" si="49"/>
        <v/>
      </c>
      <c r="K274" s="17" t="str">
        <f t="shared" si="50"/>
        <v>-</v>
      </c>
      <c r="L274" s="19" t="str">
        <f>IF(ISNUMBER(K274),MIN(DATE(YEAR($L$26),MONTH($L$26)+K274*12/$M$10,DAY($L$26)),DATE(YEAR($L$26),MONTH($L$26)+1+K274*12/$M$10,1)-1),"")</f>
        <v/>
      </c>
      <c r="M274" s="16" t="str">
        <f t="shared" si="57"/>
        <v/>
      </c>
      <c r="N274" s="15" t="str">
        <f>IF(ISNUMBER(K274),ROUND(M274*$M$16,$O$4),"")</f>
        <v/>
      </c>
      <c r="O274" s="15" t="str">
        <f t="shared" si="58"/>
        <v/>
      </c>
      <c r="P274" s="16" t="str">
        <f t="shared" si="51"/>
        <v/>
      </c>
      <c r="Q274" s="15" t="str">
        <f t="shared" si="52"/>
        <v/>
      </c>
      <c r="S274" s="17" t="str">
        <f t="shared" si="53"/>
        <v>-</v>
      </c>
      <c r="T274" s="19" t="str">
        <f>IF(ISNUMBER(S274),MIN(DATE(YEAR($T$26),MONTH($T$26)+S274*12/$U$10,DAY($T$26)),DATE(YEAR($T$26),MONTH($T$26)+1+S274*12/$U$10,1)-1),"")</f>
        <v/>
      </c>
      <c r="U274" s="16" t="str">
        <f t="shared" si="59"/>
        <v/>
      </c>
      <c r="V274" s="15" t="str">
        <f>IF(ISNUMBER(S274),ROUND(U274*$U$16,$W$4),"")</f>
        <v/>
      </c>
      <c r="W274" s="15" t="str">
        <f t="shared" si="54"/>
        <v/>
      </c>
      <c r="X274" s="16" t="str">
        <f t="shared" si="55"/>
        <v/>
      </c>
      <c r="Y274" s="15" t="str">
        <f t="shared" si="56"/>
        <v/>
      </c>
    </row>
    <row r="275" spans="3:25" x14ac:dyDescent="0.2">
      <c r="C275" s="17" t="str">
        <f t="shared" si="45"/>
        <v>-</v>
      </c>
      <c r="D275" s="19" t="str">
        <f>IF(ISNUMBER(C275),MIN(DATE(YEAR($D$26),MONTH($D$26)+C275*12/$E$10,DAY($D$26)),DATE(YEAR($D$26),MONTH($D$26)+1+C275*12/$E$10,1)-1),"")</f>
        <v/>
      </c>
      <c r="E275" s="16" t="str">
        <f t="shared" si="46"/>
        <v/>
      </c>
      <c r="F275" s="15" t="str">
        <f>IF(ISNUMBER(C275),ROUND(E275*$E$16,$G$4),"")</f>
        <v/>
      </c>
      <c r="G275" s="15" t="str">
        <f t="shared" si="47"/>
        <v/>
      </c>
      <c r="H275" s="16" t="str">
        <f t="shared" si="48"/>
        <v/>
      </c>
      <c r="I275" s="15" t="str">
        <f t="shared" si="49"/>
        <v/>
      </c>
      <c r="K275" s="17" t="str">
        <f t="shared" si="50"/>
        <v>-</v>
      </c>
      <c r="L275" s="19" t="str">
        <f>IF(ISNUMBER(K275),MIN(DATE(YEAR($L$26),MONTH($L$26)+K275*12/$M$10,DAY($L$26)),DATE(YEAR($L$26),MONTH($L$26)+1+K275*12/$M$10,1)-1),"")</f>
        <v/>
      </c>
      <c r="M275" s="16" t="str">
        <f t="shared" si="57"/>
        <v/>
      </c>
      <c r="N275" s="15" t="str">
        <f>IF(ISNUMBER(K275),ROUND(M275*$M$16,$O$4),"")</f>
        <v/>
      </c>
      <c r="O275" s="15" t="str">
        <f t="shared" si="58"/>
        <v/>
      </c>
      <c r="P275" s="16" t="str">
        <f t="shared" si="51"/>
        <v/>
      </c>
      <c r="Q275" s="15" t="str">
        <f t="shared" si="52"/>
        <v/>
      </c>
      <c r="S275" s="17" t="str">
        <f t="shared" si="53"/>
        <v>-</v>
      </c>
      <c r="T275" s="19" t="str">
        <f>IF(ISNUMBER(S275),MIN(DATE(YEAR($T$26),MONTH($T$26)+S275*12/$U$10,DAY($T$26)),DATE(YEAR($T$26),MONTH($T$26)+1+S275*12/$U$10,1)-1),"")</f>
        <v/>
      </c>
      <c r="U275" s="16" t="str">
        <f t="shared" si="59"/>
        <v/>
      </c>
      <c r="V275" s="15" t="str">
        <f>IF(ISNUMBER(S275),ROUND(U275*$U$16,$W$4),"")</f>
        <v/>
      </c>
      <c r="W275" s="15" t="str">
        <f t="shared" si="54"/>
        <v/>
      </c>
      <c r="X275" s="16" t="str">
        <f t="shared" si="55"/>
        <v/>
      </c>
      <c r="Y275" s="15" t="str">
        <f t="shared" si="56"/>
        <v/>
      </c>
    </row>
    <row r="276" spans="3:25" x14ac:dyDescent="0.2">
      <c r="C276" s="17" t="str">
        <f t="shared" si="45"/>
        <v>-</v>
      </c>
      <c r="D276" s="19" t="str">
        <f>IF(ISNUMBER(C276),MIN(DATE(YEAR($D$26),MONTH($D$26)+C276*12/$E$10,DAY($D$26)),DATE(YEAR($D$26),MONTH($D$26)+1+C276*12/$E$10,1)-1),"")</f>
        <v/>
      </c>
      <c r="E276" s="16" t="str">
        <f t="shared" si="46"/>
        <v/>
      </c>
      <c r="F276" s="15" t="str">
        <f>IF(ISNUMBER(C276),ROUND(E276*$E$16,$G$4),"")</f>
        <v/>
      </c>
      <c r="G276" s="15" t="str">
        <f t="shared" si="47"/>
        <v/>
      </c>
      <c r="H276" s="16" t="str">
        <f t="shared" si="48"/>
        <v/>
      </c>
      <c r="I276" s="15" t="str">
        <f t="shared" si="49"/>
        <v/>
      </c>
      <c r="K276" s="17" t="str">
        <f t="shared" si="50"/>
        <v>-</v>
      </c>
      <c r="L276" s="19" t="str">
        <f>IF(ISNUMBER(K276),MIN(DATE(YEAR($L$26),MONTH($L$26)+K276*12/$M$10,DAY($L$26)),DATE(YEAR($L$26),MONTH($L$26)+1+K276*12/$M$10,1)-1),"")</f>
        <v/>
      </c>
      <c r="M276" s="16" t="str">
        <f t="shared" si="57"/>
        <v/>
      </c>
      <c r="N276" s="15" t="str">
        <f>IF(ISNUMBER(K276),ROUND(M276*$M$16,$O$4),"")</f>
        <v/>
      </c>
      <c r="O276" s="15" t="str">
        <f t="shared" si="58"/>
        <v/>
      </c>
      <c r="P276" s="16" t="str">
        <f t="shared" si="51"/>
        <v/>
      </c>
      <c r="Q276" s="15" t="str">
        <f t="shared" si="52"/>
        <v/>
      </c>
      <c r="S276" s="17" t="str">
        <f t="shared" si="53"/>
        <v>-</v>
      </c>
      <c r="T276" s="19" t="str">
        <f>IF(ISNUMBER(S276),MIN(DATE(YEAR($T$26),MONTH($T$26)+S276*12/$U$10,DAY($T$26)),DATE(YEAR($T$26),MONTH($T$26)+1+S276*12/$U$10,1)-1),"")</f>
        <v/>
      </c>
      <c r="U276" s="16" t="str">
        <f t="shared" si="59"/>
        <v/>
      </c>
      <c r="V276" s="15" t="str">
        <f>IF(ISNUMBER(S276),ROUND(U276*$U$16,$W$4),"")</f>
        <v/>
      </c>
      <c r="W276" s="15" t="str">
        <f t="shared" si="54"/>
        <v/>
      </c>
      <c r="X276" s="16" t="str">
        <f t="shared" si="55"/>
        <v/>
      </c>
      <c r="Y276" s="15" t="str">
        <f t="shared" si="56"/>
        <v/>
      </c>
    </row>
    <row r="277" spans="3:25" x14ac:dyDescent="0.2">
      <c r="C277" s="17" t="str">
        <f t="shared" si="45"/>
        <v>-</v>
      </c>
      <c r="D277" s="19" t="str">
        <f>IF(ISNUMBER(C277),MIN(DATE(YEAR($D$26),MONTH($D$26)+C277*12/$E$10,DAY($D$26)),DATE(YEAR($D$26),MONTH($D$26)+1+C277*12/$E$10,1)-1),"")</f>
        <v/>
      </c>
      <c r="E277" s="16" t="str">
        <f t="shared" si="46"/>
        <v/>
      </c>
      <c r="F277" s="15" t="str">
        <f>IF(ISNUMBER(C277),ROUND(E277*$E$16,$G$4),"")</f>
        <v/>
      </c>
      <c r="G277" s="15" t="str">
        <f t="shared" si="47"/>
        <v/>
      </c>
      <c r="H277" s="16" t="str">
        <f t="shared" si="48"/>
        <v/>
      </c>
      <c r="I277" s="15" t="str">
        <f t="shared" si="49"/>
        <v/>
      </c>
      <c r="K277" s="17" t="str">
        <f t="shared" si="50"/>
        <v>-</v>
      </c>
      <c r="L277" s="19" t="str">
        <f>IF(ISNUMBER(K277),MIN(DATE(YEAR($L$26),MONTH($L$26)+K277*12/$M$10,DAY($L$26)),DATE(YEAR($L$26),MONTH($L$26)+1+K277*12/$M$10,1)-1),"")</f>
        <v/>
      </c>
      <c r="M277" s="16" t="str">
        <f t="shared" si="57"/>
        <v/>
      </c>
      <c r="N277" s="15" t="str">
        <f>IF(ISNUMBER(K277),ROUND(M277*$M$16,$O$4),"")</f>
        <v/>
      </c>
      <c r="O277" s="15" t="str">
        <f t="shared" si="58"/>
        <v/>
      </c>
      <c r="P277" s="16" t="str">
        <f t="shared" si="51"/>
        <v/>
      </c>
      <c r="Q277" s="15" t="str">
        <f t="shared" si="52"/>
        <v/>
      </c>
      <c r="S277" s="17" t="str">
        <f t="shared" si="53"/>
        <v>-</v>
      </c>
      <c r="T277" s="19" t="str">
        <f>IF(ISNUMBER(S277),MIN(DATE(YEAR($T$26),MONTH($T$26)+S277*12/$U$10,DAY($T$26)),DATE(YEAR($T$26),MONTH($T$26)+1+S277*12/$U$10,1)-1),"")</f>
        <v/>
      </c>
      <c r="U277" s="16" t="str">
        <f t="shared" si="59"/>
        <v/>
      </c>
      <c r="V277" s="15" t="str">
        <f>IF(ISNUMBER(S277),ROUND(U277*$U$16,$W$4),"")</f>
        <v/>
      </c>
      <c r="W277" s="15" t="str">
        <f t="shared" si="54"/>
        <v/>
      </c>
      <c r="X277" s="16" t="str">
        <f t="shared" si="55"/>
        <v/>
      </c>
      <c r="Y277" s="15" t="str">
        <f t="shared" si="56"/>
        <v/>
      </c>
    </row>
    <row r="278" spans="3:25" x14ac:dyDescent="0.2">
      <c r="C278" s="17" t="str">
        <f t="shared" si="45"/>
        <v>-</v>
      </c>
      <c r="D278" s="19" t="str">
        <f>IF(ISNUMBER(C278),MIN(DATE(YEAR($D$26),MONTH($D$26)+C278*12/$E$10,DAY($D$26)),DATE(YEAR($D$26),MONTH($D$26)+1+C278*12/$E$10,1)-1),"")</f>
        <v/>
      </c>
      <c r="E278" s="16" t="str">
        <f t="shared" si="46"/>
        <v/>
      </c>
      <c r="F278" s="15" t="str">
        <f>IF(ISNUMBER(C278),ROUND(E278*$E$16,$G$4),"")</f>
        <v/>
      </c>
      <c r="G278" s="15" t="str">
        <f t="shared" si="47"/>
        <v/>
      </c>
      <c r="H278" s="16" t="str">
        <f t="shared" si="48"/>
        <v/>
      </c>
      <c r="I278" s="15" t="str">
        <f t="shared" si="49"/>
        <v/>
      </c>
      <c r="K278" s="17" t="str">
        <f t="shared" si="50"/>
        <v>-</v>
      </c>
      <c r="L278" s="19" t="str">
        <f>IF(ISNUMBER(K278),MIN(DATE(YEAR($L$26),MONTH($L$26)+K278*12/$M$10,DAY($L$26)),DATE(YEAR($L$26),MONTH($L$26)+1+K278*12/$M$10,1)-1),"")</f>
        <v/>
      </c>
      <c r="M278" s="16" t="str">
        <f t="shared" si="57"/>
        <v/>
      </c>
      <c r="N278" s="15" t="str">
        <f>IF(ISNUMBER(K278),ROUND(M278*$M$16,$O$4),"")</f>
        <v/>
      </c>
      <c r="O278" s="15" t="str">
        <f t="shared" si="58"/>
        <v/>
      </c>
      <c r="P278" s="16" t="str">
        <f t="shared" si="51"/>
        <v/>
      </c>
      <c r="Q278" s="15" t="str">
        <f t="shared" si="52"/>
        <v/>
      </c>
      <c r="S278" s="17" t="str">
        <f t="shared" si="53"/>
        <v>-</v>
      </c>
      <c r="T278" s="19" t="str">
        <f>IF(ISNUMBER(S278),MIN(DATE(YEAR($T$26),MONTH($T$26)+S278*12/$U$10,DAY($T$26)),DATE(YEAR($T$26),MONTH($T$26)+1+S278*12/$U$10,1)-1),"")</f>
        <v/>
      </c>
      <c r="U278" s="16" t="str">
        <f t="shared" si="59"/>
        <v/>
      </c>
      <c r="V278" s="15" t="str">
        <f>IF(ISNUMBER(S278),ROUND(U278*$U$16,$W$4),"")</f>
        <v/>
      </c>
      <c r="W278" s="15" t="str">
        <f t="shared" si="54"/>
        <v/>
      </c>
      <c r="X278" s="16" t="str">
        <f t="shared" si="55"/>
        <v/>
      </c>
      <c r="Y278" s="15" t="str">
        <f t="shared" si="56"/>
        <v/>
      </c>
    </row>
    <row r="279" spans="3:25" x14ac:dyDescent="0.2">
      <c r="C279" s="17" t="str">
        <f t="shared" si="45"/>
        <v>-</v>
      </c>
      <c r="D279" s="19" t="str">
        <f>IF(ISNUMBER(C279),MIN(DATE(YEAR($D$26),MONTH($D$26)+C279*12/$E$10,DAY($D$26)),DATE(YEAR($D$26),MONTH($D$26)+1+C279*12/$E$10,1)-1),"")</f>
        <v/>
      </c>
      <c r="E279" s="16" t="str">
        <f t="shared" si="46"/>
        <v/>
      </c>
      <c r="F279" s="15" t="str">
        <f>IF(ISNUMBER(C279),ROUND(E279*$E$16,$G$4),"")</f>
        <v/>
      </c>
      <c r="G279" s="15" t="str">
        <f t="shared" si="47"/>
        <v/>
      </c>
      <c r="H279" s="16" t="str">
        <f t="shared" si="48"/>
        <v/>
      </c>
      <c r="I279" s="15" t="str">
        <f t="shared" si="49"/>
        <v/>
      </c>
      <c r="K279" s="17" t="str">
        <f t="shared" si="50"/>
        <v>-</v>
      </c>
      <c r="L279" s="19" t="str">
        <f>IF(ISNUMBER(K279),MIN(DATE(YEAR($L$26),MONTH($L$26)+K279*12/$M$10,DAY($L$26)),DATE(YEAR($L$26),MONTH($L$26)+1+K279*12/$M$10,1)-1),"")</f>
        <v/>
      </c>
      <c r="M279" s="16" t="str">
        <f t="shared" si="57"/>
        <v/>
      </c>
      <c r="N279" s="15" t="str">
        <f>IF(ISNUMBER(K279),ROUND(M279*$M$16,$O$4),"")</f>
        <v/>
      </c>
      <c r="O279" s="15" t="str">
        <f t="shared" si="58"/>
        <v/>
      </c>
      <c r="P279" s="16" t="str">
        <f t="shared" si="51"/>
        <v/>
      </c>
      <c r="Q279" s="15" t="str">
        <f t="shared" si="52"/>
        <v/>
      </c>
      <c r="S279" s="17" t="str">
        <f t="shared" si="53"/>
        <v>-</v>
      </c>
      <c r="T279" s="19" t="str">
        <f>IF(ISNUMBER(S279),MIN(DATE(YEAR($T$26),MONTH($T$26)+S279*12/$U$10,DAY($T$26)),DATE(YEAR($T$26),MONTH($T$26)+1+S279*12/$U$10,1)-1),"")</f>
        <v/>
      </c>
      <c r="U279" s="16" t="str">
        <f t="shared" si="59"/>
        <v/>
      </c>
      <c r="V279" s="15" t="str">
        <f>IF(ISNUMBER(S279),ROUND(U279*$U$16,$W$4),"")</f>
        <v/>
      </c>
      <c r="W279" s="15" t="str">
        <f t="shared" si="54"/>
        <v/>
      </c>
      <c r="X279" s="16" t="str">
        <f t="shared" si="55"/>
        <v/>
      </c>
      <c r="Y279" s="15" t="str">
        <f t="shared" si="56"/>
        <v/>
      </c>
    </row>
    <row r="280" spans="3:25" x14ac:dyDescent="0.2">
      <c r="C280" s="17" t="str">
        <f t="shared" si="45"/>
        <v>-</v>
      </c>
      <c r="D280" s="19" t="str">
        <f>IF(ISNUMBER(C280),MIN(DATE(YEAR($D$26),MONTH($D$26)+C280*12/$E$10,DAY($D$26)),DATE(YEAR($D$26),MONTH($D$26)+1+C280*12/$E$10,1)-1),"")</f>
        <v/>
      </c>
      <c r="E280" s="16" t="str">
        <f t="shared" si="46"/>
        <v/>
      </c>
      <c r="F280" s="15" t="str">
        <f>IF(ISNUMBER(C280),ROUND(E280*$E$16,$G$4),"")</f>
        <v/>
      </c>
      <c r="G280" s="15" t="str">
        <f t="shared" si="47"/>
        <v/>
      </c>
      <c r="H280" s="16" t="str">
        <f t="shared" si="48"/>
        <v/>
      </c>
      <c r="I280" s="15" t="str">
        <f t="shared" si="49"/>
        <v/>
      </c>
      <c r="K280" s="17" t="str">
        <f t="shared" si="50"/>
        <v>-</v>
      </c>
      <c r="L280" s="19" t="str">
        <f>IF(ISNUMBER(K280),MIN(DATE(YEAR($L$26),MONTH($L$26)+K280*12/$M$10,DAY($L$26)),DATE(YEAR($L$26),MONTH($L$26)+1+K280*12/$M$10,1)-1),"")</f>
        <v/>
      </c>
      <c r="M280" s="16" t="str">
        <f t="shared" si="57"/>
        <v/>
      </c>
      <c r="N280" s="15" t="str">
        <f>IF(ISNUMBER(K280),ROUND(M280*$M$16,$O$4),"")</f>
        <v/>
      </c>
      <c r="O280" s="15" t="str">
        <f t="shared" si="58"/>
        <v/>
      </c>
      <c r="P280" s="16" t="str">
        <f t="shared" si="51"/>
        <v/>
      </c>
      <c r="Q280" s="15" t="str">
        <f t="shared" si="52"/>
        <v/>
      </c>
      <c r="S280" s="17" t="str">
        <f t="shared" si="53"/>
        <v>-</v>
      </c>
      <c r="T280" s="19" t="str">
        <f>IF(ISNUMBER(S280),MIN(DATE(YEAR($T$26),MONTH($T$26)+S280*12/$U$10,DAY($T$26)),DATE(YEAR($T$26),MONTH($T$26)+1+S280*12/$U$10,1)-1),"")</f>
        <v/>
      </c>
      <c r="U280" s="16" t="str">
        <f t="shared" si="59"/>
        <v/>
      </c>
      <c r="V280" s="15" t="str">
        <f>IF(ISNUMBER(S280),ROUND(U280*$U$16,$W$4),"")</f>
        <v/>
      </c>
      <c r="W280" s="15" t="str">
        <f t="shared" si="54"/>
        <v/>
      </c>
      <c r="X280" s="16" t="str">
        <f t="shared" si="55"/>
        <v/>
      </c>
      <c r="Y280" s="15" t="str">
        <f t="shared" si="56"/>
        <v/>
      </c>
    </row>
    <row r="281" spans="3:25" x14ac:dyDescent="0.2">
      <c r="C281" s="17" t="str">
        <f t="shared" si="45"/>
        <v>-</v>
      </c>
      <c r="D281" s="19" t="str">
        <f>IF(ISNUMBER(C281),MIN(DATE(YEAR($D$26),MONTH($D$26)+C281*12/$E$10,DAY($D$26)),DATE(YEAR($D$26),MONTH($D$26)+1+C281*12/$E$10,1)-1),"")</f>
        <v/>
      </c>
      <c r="E281" s="16" t="str">
        <f t="shared" si="46"/>
        <v/>
      </c>
      <c r="F281" s="15" t="str">
        <f>IF(ISNUMBER(C281),ROUND(E281*$E$16,$G$4),"")</f>
        <v/>
      </c>
      <c r="G281" s="15" t="str">
        <f t="shared" si="47"/>
        <v/>
      </c>
      <c r="H281" s="16" t="str">
        <f t="shared" si="48"/>
        <v/>
      </c>
      <c r="I281" s="15" t="str">
        <f t="shared" si="49"/>
        <v/>
      </c>
      <c r="K281" s="17" t="str">
        <f t="shared" si="50"/>
        <v>-</v>
      </c>
      <c r="L281" s="19" t="str">
        <f>IF(ISNUMBER(K281),MIN(DATE(YEAR($L$26),MONTH($L$26)+K281*12/$M$10,DAY($L$26)),DATE(YEAR($L$26),MONTH($L$26)+1+K281*12/$M$10,1)-1),"")</f>
        <v/>
      </c>
      <c r="M281" s="16" t="str">
        <f t="shared" si="57"/>
        <v/>
      </c>
      <c r="N281" s="15" t="str">
        <f>IF(ISNUMBER(K281),ROUND(M281*$M$16,$O$4),"")</f>
        <v/>
      </c>
      <c r="O281" s="15" t="str">
        <f t="shared" si="58"/>
        <v/>
      </c>
      <c r="P281" s="16" t="str">
        <f t="shared" si="51"/>
        <v/>
      </c>
      <c r="Q281" s="15" t="str">
        <f t="shared" si="52"/>
        <v/>
      </c>
      <c r="S281" s="17" t="str">
        <f t="shared" si="53"/>
        <v>-</v>
      </c>
      <c r="T281" s="19" t="str">
        <f>IF(ISNUMBER(S281),MIN(DATE(YEAR($T$26),MONTH($T$26)+S281*12/$U$10,DAY($T$26)),DATE(YEAR($T$26),MONTH($T$26)+1+S281*12/$U$10,1)-1),"")</f>
        <v/>
      </c>
      <c r="U281" s="16" t="str">
        <f t="shared" si="59"/>
        <v/>
      </c>
      <c r="V281" s="15" t="str">
        <f>IF(ISNUMBER(S281),ROUND(U281*$U$16,$W$4),"")</f>
        <v/>
      </c>
      <c r="W281" s="15" t="str">
        <f t="shared" si="54"/>
        <v/>
      </c>
      <c r="X281" s="16" t="str">
        <f t="shared" si="55"/>
        <v/>
      </c>
      <c r="Y281" s="15" t="str">
        <f t="shared" si="56"/>
        <v/>
      </c>
    </row>
    <row r="282" spans="3:25" x14ac:dyDescent="0.2">
      <c r="C282" s="17" t="str">
        <f t="shared" si="45"/>
        <v>-</v>
      </c>
      <c r="D282" s="19" t="str">
        <f>IF(ISNUMBER(C282),MIN(DATE(YEAR($D$26),MONTH($D$26)+C282*12/$E$10,DAY($D$26)),DATE(YEAR($D$26),MONTH($D$26)+1+C282*12/$E$10,1)-1),"")</f>
        <v/>
      </c>
      <c r="E282" s="16" t="str">
        <f t="shared" si="46"/>
        <v/>
      </c>
      <c r="F282" s="15" t="str">
        <f>IF(ISNUMBER(C282),ROUND(E282*$E$16,$G$4),"")</f>
        <v/>
      </c>
      <c r="G282" s="15" t="str">
        <f t="shared" si="47"/>
        <v/>
      </c>
      <c r="H282" s="16" t="str">
        <f t="shared" si="48"/>
        <v/>
      </c>
      <c r="I282" s="15" t="str">
        <f t="shared" si="49"/>
        <v/>
      </c>
      <c r="K282" s="17" t="str">
        <f t="shared" si="50"/>
        <v>-</v>
      </c>
      <c r="L282" s="19" t="str">
        <f>IF(ISNUMBER(K282),MIN(DATE(YEAR($L$26),MONTH($L$26)+K282*12/$M$10,DAY($L$26)),DATE(YEAR($L$26),MONTH($L$26)+1+K282*12/$M$10,1)-1),"")</f>
        <v/>
      </c>
      <c r="M282" s="16" t="str">
        <f t="shared" si="57"/>
        <v/>
      </c>
      <c r="N282" s="15" t="str">
        <f>IF(ISNUMBER(K282),ROUND(M282*$M$16,$O$4),"")</f>
        <v/>
      </c>
      <c r="O282" s="15" t="str">
        <f t="shared" si="58"/>
        <v/>
      </c>
      <c r="P282" s="16" t="str">
        <f t="shared" si="51"/>
        <v/>
      </c>
      <c r="Q282" s="15" t="str">
        <f t="shared" si="52"/>
        <v/>
      </c>
      <c r="S282" s="17" t="str">
        <f t="shared" si="53"/>
        <v>-</v>
      </c>
      <c r="T282" s="19" t="str">
        <f>IF(ISNUMBER(S282),MIN(DATE(YEAR($T$26),MONTH($T$26)+S282*12/$U$10,DAY($T$26)),DATE(YEAR($T$26),MONTH($T$26)+1+S282*12/$U$10,1)-1),"")</f>
        <v/>
      </c>
      <c r="U282" s="16" t="str">
        <f t="shared" si="59"/>
        <v/>
      </c>
      <c r="V282" s="15" t="str">
        <f>IF(ISNUMBER(S282),ROUND(U282*$U$16,$W$4),"")</f>
        <v/>
      </c>
      <c r="W282" s="15" t="str">
        <f t="shared" si="54"/>
        <v/>
      </c>
      <c r="X282" s="16" t="str">
        <f t="shared" si="55"/>
        <v/>
      </c>
      <c r="Y282" s="15" t="str">
        <f t="shared" si="56"/>
        <v/>
      </c>
    </row>
    <row r="283" spans="3:25" x14ac:dyDescent="0.2">
      <c r="C283" s="17" t="str">
        <f t="shared" ref="C283:C346" si="60">IF(C282&lt;$E$12,C282+1,"-")</f>
        <v>-</v>
      </c>
      <c r="D283" s="19" t="str">
        <f>IF(ISNUMBER(C283),MIN(DATE(YEAR($D$26),MONTH($D$26)+C283*12/$E$10,DAY($D$26)),DATE(YEAR($D$26),MONTH($D$26)+1+C283*12/$E$10,1)-1),"")</f>
        <v/>
      </c>
      <c r="E283" s="16" t="str">
        <f t="shared" ref="E283:E346" si="61">IF(ISNUMBER(C283),E282-G282,"")</f>
        <v/>
      </c>
      <c r="F283" s="15" t="str">
        <f>IF(ISNUMBER(C283),ROUND(E283*$E$16,$G$4),"")</f>
        <v/>
      </c>
      <c r="G283" s="15" t="str">
        <f t="shared" ref="G283:G346" si="62">IF(ISNUMBER(C283),IF(C283=$E$12,E283,IF(C283&gt;$E$13,$E$18-F283,0)),"")</f>
        <v/>
      </c>
      <c r="H283" s="16" t="str">
        <f t="shared" ref="H283:H346" si="63">IF(ISNUMBER(C283),$E$19,"")</f>
        <v/>
      </c>
      <c r="I283" s="15" t="str">
        <f t="shared" ref="I283:I346" si="64">IF(ISNUMBER(C283),F283+G283+H283,"")</f>
        <v/>
      </c>
      <c r="K283" s="17" t="str">
        <f t="shared" si="50"/>
        <v>-</v>
      </c>
      <c r="L283" s="19" t="str">
        <f>IF(ISNUMBER(K283),MIN(DATE(YEAR($L$26),MONTH($L$26)+K283*12/$M$10,DAY($L$26)),DATE(YEAR($L$26),MONTH($L$26)+1+K283*12/$M$10,1)-1),"")</f>
        <v/>
      </c>
      <c r="M283" s="16" t="str">
        <f t="shared" si="57"/>
        <v/>
      </c>
      <c r="N283" s="15" t="str">
        <f>IF(ISNUMBER(K283),ROUND(M283*$M$16,$O$4),"")</f>
        <v/>
      </c>
      <c r="O283" s="15" t="str">
        <f t="shared" si="58"/>
        <v/>
      </c>
      <c r="P283" s="16" t="str">
        <f t="shared" si="51"/>
        <v/>
      </c>
      <c r="Q283" s="15" t="str">
        <f t="shared" si="52"/>
        <v/>
      </c>
      <c r="S283" s="17" t="str">
        <f t="shared" si="53"/>
        <v>-</v>
      </c>
      <c r="T283" s="19" t="str">
        <f>IF(ISNUMBER(S283),MIN(DATE(YEAR($T$26),MONTH($T$26)+S283*12/$U$10,DAY($T$26)),DATE(YEAR($T$26),MONTH($T$26)+1+S283*12/$U$10,1)-1),"")</f>
        <v/>
      </c>
      <c r="U283" s="16" t="str">
        <f t="shared" si="59"/>
        <v/>
      </c>
      <c r="V283" s="15" t="str">
        <f>IF(ISNUMBER(S283),ROUND(U283*$U$16,$W$4),"")</f>
        <v/>
      </c>
      <c r="W283" s="15" t="str">
        <f t="shared" si="54"/>
        <v/>
      </c>
      <c r="X283" s="16" t="str">
        <f t="shared" si="55"/>
        <v/>
      </c>
      <c r="Y283" s="15" t="str">
        <f t="shared" si="56"/>
        <v/>
      </c>
    </row>
    <row r="284" spans="3:25" x14ac:dyDescent="0.2">
      <c r="C284" s="17" t="str">
        <f t="shared" si="60"/>
        <v>-</v>
      </c>
      <c r="D284" s="19" t="str">
        <f>IF(ISNUMBER(C284),MIN(DATE(YEAR($D$26),MONTH($D$26)+C284*12/$E$10,DAY($D$26)),DATE(YEAR($D$26),MONTH($D$26)+1+C284*12/$E$10,1)-1),"")</f>
        <v/>
      </c>
      <c r="E284" s="16" t="str">
        <f t="shared" si="61"/>
        <v/>
      </c>
      <c r="F284" s="15" t="str">
        <f>IF(ISNUMBER(C284),ROUND(E284*$E$16,$G$4),"")</f>
        <v/>
      </c>
      <c r="G284" s="15" t="str">
        <f t="shared" si="62"/>
        <v/>
      </c>
      <c r="H284" s="16" t="str">
        <f t="shared" si="63"/>
        <v/>
      </c>
      <c r="I284" s="15" t="str">
        <f t="shared" si="64"/>
        <v/>
      </c>
      <c r="K284" s="17" t="str">
        <f t="shared" ref="K284:K347" si="65">IF(K283&lt;$M$12,K283+1,"-")</f>
        <v>-</v>
      </c>
      <c r="L284" s="19" t="str">
        <f>IF(ISNUMBER(K284),MIN(DATE(YEAR($L$26),MONTH($L$26)+K284*12/$M$10,DAY($L$26)),DATE(YEAR($L$26),MONTH($L$26)+1+K284*12/$M$10,1)-1),"")</f>
        <v/>
      </c>
      <c r="M284" s="16" t="str">
        <f t="shared" si="57"/>
        <v/>
      </c>
      <c r="N284" s="15" t="str">
        <f>IF(ISNUMBER(K284),ROUND(M284*$M$16,$O$4),"")</f>
        <v/>
      </c>
      <c r="O284" s="15" t="str">
        <f t="shared" si="58"/>
        <v/>
      </c>
      <c r="P284" s="16" t="str">
        <f t="shared" ref="P284:P347" si="66">IF(ISNUMBER(K284),$E$19,"")</f>
        <v/>
      </c>
      <c r="Q284" s="15" t="str">
        <f t="shared" ref="Q284:Q347" si="67">IF(ISNUMBER(K284),N284+O284+P284,"")</f>
        <v/>
      </c>
      <c r="S284" s="17" t="str">
        <f t="shared" ref="S284:S347" si="68">IF(S283&lt;$U$12,S283+1,"-")</f>
        <v>-</v>
      </c>
      <c r="T284" s="19" t="str">
        <f>IF(ISNUMBER(S284),MIN(DATE(YEAR($T$26),MONTH($T$26)+S284*12/$U$10,DAY($T$26)),DATE(YEAR($T$26),MONTH($T$26)+1+S284*12/$U$10,1)-1),"")</f>
        <v/>
      </c>
      <c r="U284" s="16" t="str">
        <f t="shared" si="59"/>
        <v/>
      </c>
      <c r="V284" s="15" t="str">
        <f>IF(ISNUMBER(S284),ROUND(U284*$U$16,$W$4),"")</f>
        <v/>
      </c>
      <c r="W284" s="15" t="str">
        <f t="shared" ref="W284:W347" si="69">IF(ISNUMBER(S284),IF(S284=$U$12,U284,IF(S284&gt;$U$13,$U$18-V284,0)),"")</f>
        <v/>
      </c>
      <c r="X284" s="16" t="str">
        <f t="shared" ref="X284:X347" si="70">IF(ISNUMBER(S284),$E$19,"")</f>
        <v/>
      </c>
      <c r="Y284" s="15" t="str">
        <f t="shared" ref="Y284:Y347" si="71">IF(ISNUMBER(S284),V284+W284+X284,"")</f>
        <v/>
      </c>
    </row>
    <row r="285" spans="3:25" x14ac:dyDescent="0.2">
      <c r="C285" s="17" t="str">
        <f t="shared" si="60"/>
        <v>-</v>
      </c>
      <c r="D285" s="19" t="str">
        <f>IF(ISNUMBER(C285),MIN(DATE(YEAR($D$26),MONTH($D$26)+C285*12/$E$10,DAY($D$26)),DATE(YEAR($D$26),MONTH($D$26)+1+C285*12/$E$10,1)-1),"")</f>
        <v/>
      </c>
      <c r="E285" s="16" t="str">
        <f t="shared" si="61"/>
        <v/>
      </c>
      <c r="F285" s="15" t="str">
        <f>IF(ISNUMBER(C285),ROUND(E285*$E$16,$G$4),"")</f>
        <v/>
      </c>
      <c r="G285" s="15" t="str">
        <f t="shared" si="62"/>
        <v/>
      </c>
      <c r="H285" s="16" t="str">
        <f t="shared" si="63"/>
        <v/>
      </c>
      <c r="I285" s="15" t="str">
        <f t="shared" si="64"/>
        <v/>
      </c>
      <c r="K285" s="17" t="str">
        <f t="shared" si="65"/>
        <v>-</v>
      </c>
      <c r="L285" s="19" t="str">
        <f>IF(ISNUMBER(K285),MIN(DATE(YEAR($L$26),MONTH($L$26)+K285*12/$M$10,DAY($L$26)),DATE(YEAR($L$26),MONTH($L$26)+1+K285*12/$M$10,1)-1),"")</f>
        <v/>
      </c>
      <c r="M285" s="16" t="str">
        <f t="shared" si="57"/>
        <v/>
      </c>
      <c r="N285" s="15" t="str">
        <f>IF(ISNUMBER(K285),ROUND(M285*$M$16,$O$4),"")</f>
        <v/>
      </c>
      <c r="O285" s="15" t="str">
        <f t="shared" si="58"/>
        <v/>
      </c>
      <c r="P285" s="16" t="str">
        <f t="shared" si="66"/>
        <v/>
      </c>
      <c r="Q285" s="15" t="str">
        <f t="shared" si="67"/>
        <v/>
      </c>
      <c r="S285" s="17" t="str">
        <f t="shared" si="68"/>
        <v>-</v>
      </c>
      <c r="T285" s="19" t="str">
        <f>IF(ISNUMBER(S285),MIN(DATE(YEAR($T$26),MONTH($T$26)+S285*12/$U$10,DAY($T$26)),DATE(YEAR($T$26),MONTH($T$26)+1+S285*12/$U$10,1)-1),"")</f>
        <v/>
      </c>
      <c r="U285" s="16" t="str">
        <f t="shared" si="59"/>
        <v/>
      </c>
      <c r="V285" s="15" t="str">
        <f>IF(ISNUMBER(S285),ROUND(U285*$U$16,$W$4),"")</f>
        <v/>
      </c>
      <c r="W285" s="15" t="str">
        <f t="shared" si="69"/>
        <v/>
      </c>
      <c r="X285" s="16" t="str">
        <f t="shared" si="70"/>
        <v/>
      </c>
      <c r="Y285" s="15" t="str">
        <f t="shared" si="71"/>
        <v/>
      </c>
    </row>
    <row r="286" spans="3:25" x14ac:dyDescent="0.2">
      <c r="C286" s="17" t="str">
        <f t="shared" si="60"/>
        <v>-</v>
      </c>
      <c r="D286" s="19" t="str">
        <f>IF(ISNUMBER(C286),MIN(DATE(YEAR($D$26),MONTH($D$26)+C286*12/$E$10,DAY($D$26)),DATE(YEAR($D$26),MONTH($D$26)+1+C286*12/$E$10,1)-1),"")</f>
        <v/>
      </c>
      <c r="E286" s="16" t="str">
        <f t="shared" si="61"/>
        <v/>
      </c>
      <c r="F286" s="15" t="str">
        <f>IF(ISNUMBER(C286),ROUND(E286*$E$16,$G$4),"")</f>
        <v/>
      </c>
      <c r="G286" s="15" t="str">
        <f t="shared" si="62"/>
        <v/>
      </c>
      <c r="H286" s="16" t="str">
        <f t="shared" si="63"/>
        <v/>
      </c>
      <c r="I286" s="15" t="str">
        <f t="shared" si="64"/>
        <v/>
      </c>
      <c r="K286" s="17" t="str">
        <f t="shared" si="65"/>
        <v>-</v>
      </c>
      <c r="L286" s="19" t="str">
        <f>IF(ISNUMBER(K286),MIN(DATE(YEAR($L$26),MONTH($L$26)+K286*12/$M$10,DAY($L$26)),DATE(YEAR($L$26),MONTH($L$26)+1+K286*12/$M$10,1)-1),"")</f>
        <v/>
      </c>
      <c r="M286" s="16" t="str">
        <f t="shared" ref="M286:M349" si="72">IF(ISNUMBER(K286),M285-O285,"")</f>
        <v/>
      </c>
      <c r="N286" s="15" t="str">
        <f>IF(ISNUMBER(K286),ROUND(M286*$M$16,$O$4),"")</f>
        <v/>
      </c>
      <c r="O286" s="15" t="str">
        <f t="shared" ref="O286:O349" si="73">IF(ISNUMBER(K286),IF(K286=$M$12,M286,IF(K286&gt;$M$13,$M$18-N286,0)),"")</f>
        <v/>
      </c>
      <c r="P286" s="16" t="str">
        <f t="shared" si="66"/>
        <v/>
      </c>
      <c r="Q286" s="15" t="str">
        <f t="shared" si="67"/>
        <v/>
      </c>
      <c r="S286" s="17" t="str">
        <f t="shared" si="68"/>
        <v>-</v>
      </c>
      <c r="T286" s="19" t="str">
        <f>IF(ISNUMBER(S286),MIN(DATE(YEAR($T$26),MONTH($T$26)+S286*12/$U$10,DAY($T$26)),DATE(YEAR($T$26),MONTH($T$26)+1+S286*12/$U$10,1)-1),"")</f>
        <v/>
      </c>
      <c r="U286" s="16" t="str">
        <f t="shared" ref="U286:U349" si="74">IF(ISNUMBER(S286),U285-W285,"")</f>
        <v/>
      </c>
      <c r="V286" s="15" t="str">
        <f>IF(ISNUMBER(S286),ROUND(U286*$U$16,$W$4),"")</f>
        <v/>
      </c>
      <c r="W286" s="15" t="str">
        <f t="shared" si="69"/>
        <v/>
      </c>
      <c r="X286" s="16" t="str">
        <f t="shared" si="70"/>
        <v/>
      </c>
      <c r="Y286" s="15" t="str">
        <f t="shared" si="71"/>
        <v/>
      </c>
    </row>
    <row r="287" spans="3:25" x14ac:dyDescent="0.2">
      <c r="C287" s="17" t="str">
        <f t="shared" si="60"/>
        <v>-</v>
      </c>
      <c r="D287" s="19" t="str">
        <f>IF(ISNUMBER(C287),MIN(DATE(YEAR($D$26),MONTH($D$26)+C287*12/$E$10,DAY($D$26)),DATE(YEAR($D$26),MONTH($D$26)+1+C287*12/$E$10,1)-1),"")</f>
        <v/>
      </c>
      <c r="E287" s="16" t="str">
        <f t="shared" si="61"/>
        <v/>
      </c>
      <c r="F287" s="15" t="str">
        <f>IF(ISNUMBER(C287),ROUND(E287*$E$16,$G$4),"")</f>
        <v/>
      </c>
      <c r="G287" s="15" t="str">
        <f t="shared" si="62"/>
        <v/>
      </c>
      <c r="H287" s="16" t="str">
        <f t="shared" si="63"/>
        <v/>
      </c>
      <c r="I287" s="15" t="str">
        <f t="shared" si="64"/>
        <v/>
      </c>
      <c r="K287" s="17" t="str">
        <f t="shared" si="65"/>
        <v>-</v>
      </c>
      <c r="L287" s="19" t="str">
        <f>IF(ISNUMBER(K287),MIN(DATE(YEAR($L$26),MONTH($L$26)+K287*12/$M$10,DAY($L$26)),DATE(YEAR($L$26),MONTH($L$26)+1+K287*12/$M$10,1)-1),"")</f>
        <v/>
      </c>
      <c r="M287" s="16" t="str">
        <f t="shared" si="72"/>
        <v/>
      </c>
      <c r="N287" s="15" t="str">
        <f>IF(ISNUMBER(K287),ROUND(M287*$M$16,$O$4),"")</f>
        <v/>
      </c>
      <c r="O287" s="15" t="str">
        <f t="shared" si="73"/>
        <v/>
      </c>
      <c r="P287" s="16" t="str">
        <f t="shared" si="66"/>
        <v/>
      </c>
      <c r="Q287" s="15" t="str">
        <f t="shared" si="67"/>
        <v/>
      </c>
      <c r="S287" s="17" t="str">
        <f t="shared" si="68"/>
        <v>-</v>
      </c>
      <c r="T287" s="19" t="str">
        <f>IF(ISNUMBER(S287),MIN(DATE(YEAR($T$26),MONTH($T$26)+S287*12/$U$10,DAY($T$26)),DATE(YEAR($T$26),MONTH($T$26)+1+S287*12/$U$10,1)-1),"")</f>
        <v/>
      </c>
      <c r="U287" s="16" t="str">
        <f t="shared" si="74"/>
        <v/>
      </c>
      <c r="V287" s="15" t="str">
        <f>IF(ISNUMBER(S287),ROUND(U287*$U$16,$W$4),"")</f>
        <v/>
      </c>
      <c r="W287" s="15" t="str">
        <f t="shared" si="69"/>
        <v/>
      </c>
      <c r="X287" s="16" t="str">
        <f t="shared" si="70"/>
        <v/>
      </c>
      <c r="Y287" s="15" t="str">
        <f t="shared" si="71"/>
        <v/>
      </c>
    </row>
    <row r="288" spans="3:25" x14ac:dyDescent="0.2">
      <c r="C288" s="17" t="str">
        <f t="shared" si="60"/>
        <v>-</v>
      </c>
      <c r="D288" s="19" t="str">
        <f>IF(ISNUMBER(C288),MIN(DATE(YEAR($D$26),MONTH($D$26)+C288*12/$E$10,DAY($D$26)),DATE(YEAR($D$26),MONTH($D$26)+1+C288*12/$E$10,1)-1),"")</f>
        <v/>
      </c>
      <c r="E288" s="16" t="str">
        <f t="shared" si="61"/>
        <v/>
      </c>
      <c r="F288" s="15" t="str">
        <f>IF(ISNUMBER(C288),ROUND(E288*$E$16,$G$4),"")</f>
        <v/>
      </c>
      <c r="G288" s="15" t="str">
        <f t="shared" si="62"/>
        <v/>
      </c>
      <c r="H288" s="16" t="str">
        <f t="shared" si="63"/>
        <v/>
      </c>
      <c r="I288" s="15" t="str">
        <f t="shared" si="64"/>
        <v/>
      </c>
      <c r="K288" s="17" t="str">
        <f t="shared" si="65"/>
        <v>-</v>
      </c>
      <c r="L288" s="19" t="str">
        <f>IF(ISNUMBER(K288),MIN(DATE(YEAR($L$26),MONTH($L$26)+K288*12/$M$10,DAY($L$26)),DATE(YEAR($L$26),MONTH($L$26)+1+K288*12/$M$10,1)-1),"")</f>
        <v/>
      </c>
      <c r="M288" s="16" t="str">
        <f t="shared" si="72"/>
        <v/>
      </c>
      <c r="N288" s="15" t="str">
        <f>IF(ISNUMBER(K288),ROUND(M288*$M$16,$O$4),"")</f>
        <v/>
      </c>
      <c r="O288" s="15" t="str">
        <f t="shared" si="73"/>
        <v/>
      </c>
      <c r="P288" s="16" t="str">
        <f t="shared" si="66"/>
        <v/>
      </c>
      <c r="Q288" s="15" t="str">
        <f t="shared" si="67"/>
        <v/>
      </c>
      <c r="S288" s="17" t="str">
        <f t="shared" si="68"/>
        <v>-</v>
      </c>
      <c r="T288" s="19" t="str">
        <f>IF(ISNUMBER(S288),MIN(DATE(YEAR($T$26),MONTH($T$26)+S288*12/$U$10,DAY($T$26)),DATE(YEAR($T$26),MONTH($T$26)+1+S288*12/$U$10,1)-1),"")</f>
        <v/>
      </c>
      <c r="U288" s="16" t="str">
        <f t="shared" si="74"/>
        <v/>
      </c>
      <c r="V288" s="15" t="str">
        <f>IF(ISNUMBER(S288),ROUND(U288*$U$16,$W$4),"")</f>
        <v/>
      </c>
      <c r="W288" s="15" t="str">
        <f t="shared" si="69"/>
        <v/>
      </c>
      <c r="X288" s="16" t="str">
        <f t="shared" si="70"/>
        <v/>
      </c>
      <c r="Y288" s="15" t="str">
        <f t="shared" si="71"/>
        <v/>
      </c>
    </row>
    <row r="289" spans="3:25" x14ac:dyDescent="0.2">
      <c r="C289" s="17" t="str">
        <f t="shared" si="60"/>
        <v>-</v>
      </c>
      <c r="D289" s="19" t="str">
        <f>IF(ISNUMBER(C289),MIN(DATE(YEAR($D$26),MONTH($D$26)+C289*12/$E$10,DAY($D$26)),DATE(YEAR($D$26),MONTH($D$26)+1+C289*12/$E$10,1)-1),"")</f>
        <v/>
      </c>
      <c r="E289" s="16" t="str">
        <f t="shared" si="61"/>
        <v/>
      </c>
      <c r="F289" s="15" t="str">
        <f>IF(ISNUMBER(C289),ROUND(E289*$E$16,$G$4),"")</f>
        <v/>
      </c>
      <c r="G289" s="15" t="str">
        <f t="shared" si="62"/>
        <v/>
      </c>
      <c r="H289" s="16" t="str">
        <f t="shared" si="63"/>
        <v/>
      </c>
      <c r="I289" s="15" t="str">
        <f t="shared" si="64"/>
        <v/>
      </c>
      <c r="K289" s="17" t="str">
        <f t="shared" si="65"/>
        <v>-</v>
      </c>
      <c r="L289" s="19" t="str">
        <f>IF(ISNUMBER(K289),MIN(DATE(YEAR($L$26),MONTH($L$26)+K289*12/$M$10,DAY($L$26)),DATE(YEAR($L$26),MONTH($L$26)+1+K289*12/$M$10,1)-1),"")</f>
        <v/>
      </c>
      <c r="M289" s="16" t="str">
        <f t="shared" si="72"/>
        <v/>
      </c>
      <c r="N289" s="15" t="str">
        <f>IF(ISNUMBER(K289),ROUND(M289*$M$16,$O$4),"")</f>
        <v/>
      </c>
      <c r="O289" s="15" t="str">
        <f t="shared" si="73"/>
        <v/>
      </c>
      <c r="P289" s="16" t="str">
        <f t="shared" si="66"/>
        <v/>
      </c>
      <c r="Q289" s="15" t="str">
        <f t="shared" si="67"/>
        <v/>
      </c>
      <c r="S289" s="17" t="str">
        <f t="shared" si="68"/>
        <v>-</v>
      </c>
      <c r="T289" s="19" t="str">
        <f>IF(ISNUMBER(S289),MIN(DATE(YEAR($T$26),MONTH($T$26)+S289*12/$U$10,DAY($T$26)),DATE(YEAR($T$26),MONTH($T$26)+1+S289*12/$U$10,1)-1),"")</f>
        <v/>
      </c>
      <c r="U289" s="16" t="str">
        <f t="shared" si="74"/>
        <v/>
      </c>
      <c r="V289" s="15" t="str">
        <f>IF(ISNUMBER(S289),ROUND(U289*$U$16,$W$4),"")</f>
        <v/>
      </c>
      <c r="W289" s="15" t="str">
        <f t="shared" si="69"/>
        <v/>
      </c>
      <c r="X289" s="16" t="str">
        <f t="shared" si="70"/>
        <v/>
      </c>
      <c r="Y289" s="15" t="str">
        <f t="shared" si="71"/>
        <v/>
      </c>
    </row>
    <row r="290" spans="3:25" x14ac:dyDescent="0.2">
      <c r="C290" s="17" t="str">
        <f t="shared" si="60"/>
        <v>-</v>
      </c>
      <c r="D290" s="19" t="str">
        <f>IF(ISNUMBER(C290),MIN(DATE(YEAR($D$26),MONTH($D$26)+C290*12/$E$10,DAY($D$26)),DATE(YEAR($D$26),MONTH($D$26)+1+C290*12/$E$10,1)-1),"")</f>
        <v/>
      </c>
      <c r="E290" s="16" t="str">
        <f t="shared" si="61"/>
        <v/>
      </c>
      <c r="F290" s="15" t="str">
        <f>IF(ISNUMBER(C290),ROUND(E290*$E$16,$G$4),"")</f>
        <v/>
      </c>
      <c r="G290" s="15" t="str">
        <f t="shared" si="62"/>
        <v/>
      </c>
      <c r="H290" s="16" t="str">
        <f t="shared" si="63"/>
        <v/>
      </c>
      <c r="I290" s="15" t="str">
        <f t="shared" si="64"/>
        <v/>
      </c>
      <c r="K290" s="17" t="str">
        <f t="shared" si="65"/>
        <v>-</v>
      </c>
      <c r="L290" s="19" t="str">
        <f>IF(ISNUMBER(K290),MIN(DATE(YEAR($L$26),MONTH($L$26)+K290*12/$M$10,DAY($L$26)),DATE(YEAR($L$26),MONTH($L$26)+1+K290*12/$M$10,1)-1),"")</f>
        <v/>
      </c>
      <c r="M290" s="16" t="str">
        <f t="shared" si="72"/>
        <v/>
      </c>
      <c r="N290" s="15" t="str">
        <f>IF(ISNUMBER(K290),ROUND(M290*$M$16,$O$4),"")</f>
        <v/>
      </c>
      <c r="O290" s="15" t="str">
        <f t="shared" si="73"/>
        <v/>
      </c>
      <c r="P290" s="16" t="str">
        <f t="shared" si="66"/>
        <v/>
      </c>
      <c r="Q290" s="15" t="str">
        <f t="shared" si="67"/>
        <v/>
      </c>
      <c r="S290" s="17" t="str">
        <f t="shared" si="68"/>
        <v>-</v>
      </c>
      <c r="T290" s="19" t="str">
        <f>IF(ISNUMBER(S290),MIN(DATE(YEAR($T$26),MONTH($T$26)+S290*12/$U$10,DAY($T$26)),DATE(YEAR($T$26),MONTH($T$26)+1+S290*12/$U$10,1)-1),"")</f>
        <v/>
      </c>
      <c r="U290" s="16" t="str">
        <f t="shared" si="74"/>
        <v/>
      </c>
      <c r="V290" s="15" t="str">
        <f>IF(ISNUMBER(S290),ROUND(U290*$U$16,$W$4),"")</f>
        <v/>
      </c>
      <c r="W290" s="15" t="str">
        <f t="shared" si="69"/>
        <v/>
      </c>
      <c r="X290" s="16" t="str">
        <f t="shared" si="70"/>
        <v/>
      </c>
      <c r="Y290" s="15" t="str">
        <f t="shared" si="71"/>
        <v/>
      </c>
    </row>
    <row r="291" spans="3:25" x14ac:dyDescent="0.2">
      <c r="C291" s="17" t="str">
        <f t="shared" si="60"/>
        <v>-</v>
      </c>
      <c r="D291" s="19" t="str">
        <f>IF(ISNUMBER(C291),MIN(DATE(YEAR($D$26),MONTH($D$26)+C291*12/$E$10,DAY($D$26)),DATE(YEAR($D$26),MONTH($D$26)+1+C291*12/$E$10,1)-1),"")</f>
        <v/>
      </c>
      <c r="E291" s="16" t="str">
        <f t="shared" si="61"/>
        <v/>
      </c>
      <c r="F291" s="15" t="str">
        <f>IF(ISNUMBER(C291),ROUND(E291*$E$16,$G$4),"")</f>
        <v/>
      </c>
      <c r="G291" s="15" t="str">
        <f t="shared" si="62"/>
        <v/>
      </c>
      <c r="H291" s="16" t="str">
        <f t="shared" si="63"/>
        <v/>
      </c>
      <c r="I291" s="15" t="str">
        <f t="shared" si="64"/>
        <v/>
      </c>
      <c r="K291" s="17" t="str">
        <f t="shared" si="65"/>
        <v>-</v>
      </c>
      <c r="L291" s="19" t="str">
        <f>IF(ISNUMBER(K291),MIN(DATE(YEAR($L$26),MONTH($L$26)+K291*12/$M$10,DAY($L$26)),DATE(YEAR($L$26),MONTH($L$26)+1+K291*12/$M$10,1)-1),"")</f>
        <v/>
      </c>
      <c r="M291" s="16" t="str">
        <f t="shared" si="72"/>
        <v/>
      </c>
      <c r="N291" s="15" t="str">
        <f>IF(ISNUMBER(K291),ROUND(M291*$M$16,$O$4),"")</f>
        <v/>
      </c>
      <c r="O291" s="15" t="str">
        <f t="shared" si="73"/>
        <v/>
      </c>
      <c r="P291" s="16" t="str">
        <f t="shared" si="66"/>
        <v/>
      </c>
      <c r="Q291" s="15" t="str">
        <f t="shared" si="67"/>
        <v/>
      </c>
      <c r="S291" s="17" t="str">
        <f t="shared" si="68"/>
        <v>-</v>
      </c>
      <c r="T291" s="19" t="str">
        <f>IF(ISNUMBER(S291),MIN(DATE(YEAR($T$26),MONTH($T$26)+S291*12/$U$10,DAY($T$26)),DATE(YEAR($T$26),MONTH($T$26)+1+S291*12/$U$10,1)-1),"")</f>
        <v/>
      </c>
      <c r="U291" s="16" t="str">
        <f t="shared" si="74"/>
        <v/>
      </c>
      <c r="V291" s="15" t="str">
        <f>IF(ISNUMBER(S291),ROUND(U291*$U$16,$W$4),"")</f>
        <v/>
      </c>
      <c r="W291" s="15" t="str">
        <f t="shared" si="69"/>
        <v/>
      </c>
      <c r="X291" s="16" t="str">
        <f t="shared" si="70"/>
        <v/>
      </c>
      <c r="Y291" s="15" t="str">
        <f t="shared" si="71"/>
        <v/>
      </c>
    </row>
    <row r="292" spans="3:25" x14ac:dyDescent="0.2">
      <c r="C292" s="17" t="str">
        <f t="shared" si="60"/>
        <v>-</v>
      </c>
      <c r="D292" s="19" t="str">
        <f>IF(ISNUMBER(C292),MIN(DATE(YEAR($D$26),MONTH($D$26)+C292*12/$E$10,DAY($D$26)),DATE(YEAR($D$26),MONTH($D$26)+1+C292*12/$E$10,1)-1),"")</f>
        <v/>
      </c>
      <c r="E292" s="16" t="str">
        <f t="shared" si="61"/>
        <v/>
      </c>
      <c r="F292" s="15" t="str">
        <f>IF(ISNUMBER(C292),ROUND(E292*$E$16,$G$4),"")</f>
        <v/>
      </c>
      <c r="G292" s="15" t="str">
        <f t="shared" si="62"/>
        <v/>
      </c>
      <c r="H292" s="16" t="str">
        <f t="shared" si="63"/>
        <v/>
      </c>
      <c r="I292" s="15" t="str">
        <f t="shared" si="64"/>
        <v/>
      </c>
      <c r="K292" s="17" t="str">
        <f t="shared" si="65"/>
        <v>-</v>
      </c>
      <c r="L292" s="19" t="str">
        <f>IF(ISNUMBER(K292),MIN(DATE(YEAR($L$26),MONTH($L$26)+K292*12/$M$10,DAY($L$26)),DATE(YEAR($L$26),MONTH($L$26)+1+K292*12/$M$10,1)-1),"")</f>
        <v/>
      </c>
      <c r="M292" s="16" t="str">
        <f t="shared" si="72"/>
        <v/>
      </c>
      <c r="N292" s="15" t="str">
        <f>IF(ISNUMBER(K292),ROUND(M292*$M$16,$O$4),"")</f>
        <v/>
      </c>
      <c r="O292" s="15" t="str">
        <f t="shared" si="73"/>
        <v/>
      </c>
      <c r="P292" s="16" t="str">
        <f t="shared" si="66"/>
        <v/>
      </c>
      <c r="Q292" s="15" t="str">
        <f t="shared" si="67"/>
        <v/>
      </c>
      <c r="S292" s="17" t="str">
        <f t="shared" si="68"/>
        <v>-</v>
      </c>
      <c r="T292" s="19" t="str">
        <f>IF(ISNUMBER(S292),MIN(DATE(YEAR($T$26),MONTH($T$26)+S292*12/$U$10,DAY($T$26)),DATE(YEAR($T$26),MONTH($T$26)+1+S292*12/$U$10,1)-1),"")</f>
        <v/>
      </c>
      <c r="U292" s="16" t="str">
        <f t="shared" si="74"/>
        <v/>
      </c>
      <c r="V292" s="15" t="str">
        <f>IF(ISNUMBER(S292),ROUND(U292*$U$16,$W$4),"")</f>
        <v/>
      </c>
      <c r="W292" s="15" t="str">
        <f t="shared" si="69"/>
        <v/>
      </c>
      <c r="X292" s="16" t="str">
        <f t="shared" si="70"/>
        <v/>
      </c>
      <c r="Y292" s="15" t="str">
        <f t="shared" si="71"/>
        <v/>
      </c>
    </row>
    <row r="293" spans="3:25" x14ac:dyDescent="0.2">
      <c r="C293" s="17" t="str">
        <f t="shared" si="60"/>
        <v>-</v>
      </c>
      <c r="D293" s="19" t="str">
        <f>IF(ISNUMBER(C293),MIN(DATE(YEAR($D$26),MONTH($D$26)+C293*12/$E$10,DAY($D$26)),DATE(YEAR($D$26),MONTH($D$26)+1+C293*12/$E$10,1)-1),"")</f>
        <v/>
      </c>
      <c r="E293" s="16" t="str">
        <f t="shared" si="61"/>
        <v/>
      </c>
      <c r="F293" s="15" t="str">
        <f>IF(ISNUMBER(C293),ROUND(E293*$E$16,$G$4),"")</f>
        <v/>
      </c>
      <c r="G293" s="15" t="str">
        <f t="shared" si="62"/>
        <v/>
      </c>
      <c r="H293" s="16" t="str">
        <f t="shared" si="63"/>
        <v/>
      </c>
      <c r="I293" s="15" t="str">
        <f t="shared" si="64"/>
        <v/>
      </c>
      <c r="K293" s="17" t="str">
        <f t="shared" si="65"/>
        <v>-</v>
      </c>
      <c r="L293" s="19" t="str">
        <f>IF(ISNUMBER(K293),MIN(DATE(YEAR($L$26),MONTH($L$26)+K293*12/$M$10,DAY($L$26)),DATE(YEAR($L$26),MONTH($L$26)+1+K293*12/$M$10,1)-1),"")</f>
        <v/>
      </c>
      <c r="M293" s="16" t="str">
        <f t="shared" si="72"/>
        <v/>
      </c>
      <c r="N293" s="15" t="str">
        <f>IF(ISNUMBER(K293),ROUND(M293*$M$16,$O$4),"")</f>
        <v/>
      </c>
      <c r="O293" s="15" t="str">
        <f t="shared" si="73"/>
        <v/>
      </c>
      <c r="P293" s="16" t="str">
        <f t="shared" si="66"/>
        <v/>
      </c>
      <c r="Q293" s="15" t="str">
        <f t="shared" si="67"/>
        <v/>
      </c>
      <c r="S293" s="17" t="str">
        <f t="shared" si="68"/>
        <v>-</v>
      </c>
      <c r="T293" s="19" t="str">
        <f>IF(ISNUMBER(S293),MIN(DATE(YEAR($T$26),MONTH($T$26)+S293*12/$U$10,DAY($T$26)),DATE(YEAR($T$26),MONTH($T$26)+1+S293*12/$U$10,1)-1),"")</f>
        <v/>
      </c>
      <c r="U293" s="16" t="str">
        <f t="shared" si="74"/>
        <v/>
      </c>
      <c r="V293" s="15" t="str">
        <f>IF(ISNUMBER(S293),ROUND(U293*$U$16,$W$4),"")</f>
        <v/>
      </c>
      <c r="W293" s="15" t="str">
        <f t="shared" si="69"/>
        <v/>
      </c>
      <c r="X293" s="16" t="str">
        <f t="shared" si="70"/>
        <v/>
      </c>
      <c r="Y293" s="15" t="str">
        <f t="shared" si="71"/>
        <v/>
      </c>
    </row>
    <row r="294" spans="3:25" x14ac:dyDescent="0.2">
      <c r="C294" s="17" t="str">
        <f t="shared" si="60"/>
        <v>-</v>
      </c>
      <c r="D294" s="19" t="str">
        <f>IF(ISNUMBER(C294),MIN(DATE(YEAR($D$26),MONTH($D$26)+C294*12/$E$10,DAY($D$26)),DATE(YEAR($D$26),MONTH($D$26)+1+C294*12/$E$10,1)-1),"")</f>
        <v/>
      </c>
      <c r="E294" s="16" t="str">
        <f t="shared" si="61"/>
        <v/>
      </c>
      <c r="F294" s="15" t="str">
        <f>IF(ISNUMBER(C294),ROUND(E294*$E$16,$G$4),"")</f>
        <v/>
      </c>
      <c r="G294" s="15" t="str">
        <f t="shared" si="62"/>
        <v/>
      </c>
      <c r="H294" s="16" t="str">
        <f t="shared" si="63"/>
        <v/>
      </c>
      <c r="I294" s="15" t="str">
        <f t="shared" si="64"/>
        <v/>
      </c>
      <c r="K294" s="17" t="str">
        <f t="shared" si="65"/>
        <v>-</v>
      </c>
      <c r="L294" s="19" t="str">
        <f>IF(ISNUMBER(K294),MIN(DATE(YEAR($L$26),MONTH($L$26)+K294*12/$M$10,DAY($L$26)),DATE(YEAR($L$26),MONTH($L$26)+1+K294*12/$M$10,1)-1),"")</f>
        <v/>
      </c>
      <c r="M294" s="16" t="str">
        <f t="shared" si="72"/>
        <v/>
      </c>
      <c r="N294" s="15" t="str">
        <f>IF(ISNUMBER(K294),ROUND(M294*$M$16,$O$4),"")</f>
        <v/>
      </c>
      <c r="O294" s="15" t="str">
        <f t="shared" si="73"/>
        <v/>
      </c>
      <c r="P294" s="16" t="str">
        <f t="shared" si="66"/>
        <v/>
      </c>
      <c r="Q294" s="15" t="str">
        <f t="shared" si="67"/>
        <v/>
      </c>
      <c r="S294" s="17" t="str">
        <f t="shared" si="68"/>
        <v>-</v>
      </c>
      <c r="T294" s="19" t="str">
        <f>IF(ISNUMBER(S294),MIN(DATE(YEAR($T$26),MONTH($T$26)+S294*12/$U$10,DAY($T$26)),DATE(YEAR($T$26),MONTH($T$26)+1+S294*12/$U$10,1)-1),"")</f>
        <v/>
      </c>
      <c r="U294" s="16" t="str">
        <f t="shared" si="74"/>
        <v/>
      </c>
      <c r="V294" s="15" t="str">
        <f>IF(ISNUMBER(S294),ROUND(U294*$U$16,$W$4),"")</f>
        <v/>
      </c>
      <c r="W294" s="15" t="str">
        <f t="shared" si="69"/>
        <v/>
      </c>
      <c r="X294" s="16" t="str">
        <f t="shared" si="70"/>
        <v/>
      </c>
      <c r="Y294" s="15" t="str">
        <f t="shared" si="71"/>
        <v/>
      </c>
    </row>
    <row r="295" spans="3:25" x14ac:dyDescent="0.2">
      <c r="C295" s="17" t="str">
        <f t="shared" si="60"/>
        <v>-</v>
      </c>
      <c r="D295" s="19" t="str">
        <f>IF(ISNUMBER(C295),MIN(DATE(YEAR($D$26),MONTH($D$26)+C295*12/$E$10,DAY($D$26)),DATE(YEAR($D$26),MONTH($D$26)+1+C295*12/$E$10,1)-1),"")</f>
        <v/>
      </c>
      <c r="E295" s="16" t="str">
        <f t="shared" si="61"/>
        <v/>
      </c>
      <c r="F295" s="15" t="str">
        <f>IF(ISNUMBER(C295),ROUND(E295*$E$16,$G$4),"")</f>
        <v/>
      </c>
      <c r="G295" s="15" t="str">
        <f t="shared" si="62"/>
        <v/>
      </c>
      <c r="H295" s="16" t="str">
        <f t="shared" si="63"/>
        <v/>
      </c>
      <c r="I295" s="15" t="str">
        <f t="shared" si="64"/>
        <v/>
      </c>
      <c r="K295" s="17" t="str">
        <f t="shared" si="65"/>
        <v>-</v>
      </c>
      <c r="L295" s="19" t="str">
        <f>IF(ISNUMBER(K295),MIN(DATE(YEAR($L$26),MONTH($L$26)+K295*12/$M$10,DAY($L$26)),DATE(YEAR($L$26),MONTH($L$26)+1+K295*12/$M$10,1)-1),"")</f>
        <v/>
      </c>
      <c r="M295" s="16" t="str">
        <f t="shared" si="72"/>
        <v/>
      </c>
      <c r="N295" s="15" t="str">
        <f>IF(ISNUMBER(K295),ROUND(M295*$M$16,$O$4),"")</f>
        <v/>
      </c>
      <c r="O295" s="15" t="str">
        <f t="shared" si="73"/>
        <v/>
      </c>
      <c r="P295" s="16" t="str">
        <f t="shared" si="66"/>
        <v/>
      </c>
      <c r="Q295" s="15" t="str">
        <f t="shared" si="67"/>
        <v/>
      </c>
      <c r="S295" s="17" t="str">
        <f t="shared" si="68"/>
        <v>-</v>
      </c>
      <c r="T295" s="19" t="str">
        <f>IF(ISNUMBER(S295),MIN(DATE(YEAR($T$26),MONTH($T$26)+S295*12/$U$10,DAY($T$26)),DATE(YEAR($T$26),MONTH($T$26)+1+S295*12/$U$10,1)-1),"")</f>
        <v/>
      </c>
      <c r="U295" s="16" t="str">
        <f t="shared" si="74"/>
        <v/>
      </c>
      <c r="V295" s="15" t="str">
        <f>IF(ISNUMBER(S295),ROUND(U295*$U$16,$W$4),"")</f>
        <v/>
      </c>
      <c r="W295" s="15" t="str">
        <f t="shared" si="69"/>
        <v/>
      </c>
      <c r="X295" s="16" t="str">
        <f t="shared" si="70"/>
        <v/>
      </c>
      <c r="Y295" s="15" t="str">
        <f t="shared" si="71"/>
        <v/>
      </c>
    </row>
    <row r="296" spans="3:25" x14ac:dyDescent="0.2">
      <c r="C296" s="17" t="str">
        <f t="shared" si="60"/>
        <v>-</v>
      </c>
      <c r="D296" s="19" t="str">
        <f>IF(ISNUMBER(C296),MIN(DATE(YEAR($D$26),MONTH($D$26)+C296*12/$E$10,DAY($D$26)),DATE(YEAR($D$26),MONTH($D$26)+1+C296*12/$E$10,1)-1),"")</f>
        <v/>
      </c>
      <c r="E296" s="16" t="str">
        <f t="shared" si="61"/>
        <v/>
      </c>
      <c r="F296" s="15" t="str">
        <f>IF(ISNUMBER(C296),ROUND(E296*$E$16,$G$4),"")</f>
        <v/>
      </c>
      <c r="G296" s="15" t="str">
        <f t="shared" si="62"/>
        <v/>
      </c>
      <c r="H296" s="16" t="str">
        <f t="shared" si="63"/>
        <v/>
      </c>
      <c r="I296" s="15" t="str">
        <f t="shared" si="64"/>
        <v/>
      </c>
      <c r="K296" s="17" t="str">
        <f t="shared" si="65"/>
        <v>-</v>
      </c>
      <c r="L296" s="19" t="str">
        <f>IF(ISNUMBER(K296),MIN(DATE(YEAR($L$26),MONTH($L$26)+K296*12/$M$10,DAY($L$26)),DATE(YEAR($L$26),MONTH($L$26)+1+K296*12/$M$10,1)-1),"")</f>
        <v/>
      </c>
      <c r="M296" s="16" t="str">
        <f t="shared" si="72"/>
        <v/>
      </c>
      <c r="N296" s="15" t="str">
        <f>IF(ISNUMBER(K296),ROUND(M296*$M$16,$O$4),"")</f>
        <v/>
      </c>
      <c r="O296" s="15" t="str">
        <f t="shared" si="73"/>
        <v/>
      </c>
      <c r="P296" s="16" t="str">
        <f t="shared" si="66"/>
        <v/>
      </c>
      <c r="Q296" s="15" t="str">
        <f t="shared" si="67"/>
        <v/>
      </c>
      <c r="S296" s="17" t="str">
        <f t="shared" si="68"/>
        <v>-</v>
      </c>
      <c r="T296" s="19" t="str">
        <f>IF(ISNUMBER(S296),MIN(DATE(YEAR($T$26),MONTH($T$26)+S296*12/$U$10,DAY($T$26)),DATE(YEAR($T$26),MONTH($T$26)+1+S296*12/$U$10,1)-1),"")</f>
        <v/>
      </c>
      <c r="U296" s="16" t="str">
        <f t="shared" si="74"/>
        <v/>
      </c>
      <c r="V296" s="15" t="str">
        <f>IF(ISNUMBER(S296),ROUND(U296*$U$16,$W$4),"")</f>
        <v/>
      </c>
      <c r="W296" s="15" t="str">
        <f t="shared" si="69"/>
        <v/>
      </c>
      <c r="X296" s="16" t="str">
        <f t="shared" si="70"/>
        <v/>
      </c>
      <c r="Y296" s="15" t="str">
        <f t="shared" si="71"/>
        <v/>
      </c>
    </row>
    <row r="297" spans="3:25" x14ac:dyDescent="0.2">
      <c r="C297" s="17" t="str">
        <f t="shared" si="60"/>
        <v>-</v>
      </c>
      <c r="D297" s="19" t="str">
        <f>IF(ISNUMBER(C297),MIN(DATE(YEAR($D$26),MONTH($D$26)+C297*12/$E$10,DAY($D$26)),DATE(YEAR($D$26),MONTH($D$26)+1+C297*12/$E$10,1)-1),"")</f>
        <v/>
      </c>
      <c r="E297" s="16" t="str">
        <f t="shared" si="61"/>
        <v/>
      </c>
      <c r="F297" s="15" t="str">
        <f>IF(ISNUMBER(C297),ROUND(E297*$E$16,$G$4),"")</f>
        <v/>
      </c>
      <c r="G297" s="15" t="str">
        <f t="shared" si="62"/>
        <v/>
      </c>
      <c r="H297" s="16" t="str">
        <f t="shared" si="63"/>
        <v/>
      </c>
      <c r="I297" s="15" t="str">
        <f t="shared" si="64"/>
        <v/>
      </c>
      <c r="K297" s="17" t="str">
        <f t="shared" si="65"/>
        <v>-</v>
      </c>
      <c r="L297" s="19" t="str">
        <f>IF(ISNUMBER(K297),MIN(DATE(YEAR($L$26),MONTH($L$26)+K297*12/$M$10,DAY($L$26)),DATE(YEAR($L$26),MONTH($L$26)+1+K297*12/$M$10,1)-1),"")</f>
        <v/>
      </c>
      <c r="M297" s="16" t="str">
        <f t="shared" si="72"/>
        <v/>
      </c>
      <c r="N297" s="15" t="str">
        <f>IF(ISNUMBER(K297),ROUND(M297*$M$16,$O$4),"")</f>
        <v/>
      </c>
      <c r="O297" s="15" t="str">
        <f t="shared" si="73"/>
        <v/>
      </c>
      <c r="P297" s="16" t="str">
        <f t="shared" si="66"/>
        <v/>
      </c>
      <c r="Q297" s="15" t="str">
        <f t="shared" si="67"/>
        <v/>
      </c>
      <c r="S297" s="17" t="str">
        <f t="shared" si="68"/>
        <v>-</v>
      </c>
      <c r="T297" s="19" t="str">
        <f>IF(ISNUMBER(S297),MIN(DATE(YEAR($T$26),MONTH($T$26)+S297*12/$U$10,DAY($T$26)),DATE(YEAR($T$26),MONTH($T$26)+1+S297*12/$U$10,1)-1),"")</f>
        <v/>
      </c>
      <c r="U297" s="16" t="str">
        <f t="shared" si="74"/>
        <v/>
      </c>
      <c r="V297" s="15" t="str">
        <f>IF(ISNUMBER(S297),ROUND(U297*$U$16,$W$4),"")</f>
        <v/>
      </c>
      <c r="W297" s="15" t="str">
        <f t="shared" si="69"/>
        <v/>
      </c>
      <c r="X297" s="16" t="str">
        <f t="shared" si="70"/>
        <v/>
      </c>
      <c r="Y297" s="15" t="str">
        <f t="shared" si="71"/>
        <v/>
      </c>
    </row>
    <row r="298" spans="3:25" x14ac:dyDescent="0.2">
      <c r="C298" s="17" t="str">
        <f t="shared" si="60"/>
        <v>-</v>
      </c>
      <c r="D298" s="19" t="str">
        <f>IF(ISNUMBER(C298),MIN(DATE(YEAR($D$26),MONTH($D$26)+C298*12/$E$10,DAY($D$26)),DATE(YEAR($D$26),MONTH($D$26)+1+C298*12/$E$10,1)-1),"")</f>
        <v/>
      </c>
      <c r="E298" s="16" t="str">
        <f t="shared" si="61"/>
        <v/>
      </c>
      <c r="F298" s="15" t="str">
        <f>IF(ISNUMBER(C298),ROUND(E298*$E$16,$G$4),"")</f>
        <v/>
      </c>
      <c r="G298" s="15" t="str">
        <f t="shared" si="62"/>
        <v/>
      </c>
      <c r="H298" s="16" t="str">
        <f t="shared" si="63"/>
        <v/>
      </c>
      <c r="I298" s="15" t="str">
        <f t="shared" si="64"/>
        <v/>
      </c>
      <c r="K298" s="17" t="str">
        <f t="shared" si="65"/>
        <v>-</v>
      </c>
      <c r="L298" s="19" t="str">
        <f>IF(ISNUMBER(K298),MIN(DATE(YEAR($L$26),MONTH($L$26)+K298*12/$M$10,DAY($L$26)),DATE(YEAR($L$26),MONTH($L$26)+1+K298*12/$M$10,1)-1),"")</f>
        <v/>
      </c>
      <c r="M298" s="16" t="str">
        <f t="shared" si="72"/>
        <v/>
      </c>
      <c r="N298" s="15" t="str">
        <f>IF(ISNUMBER(K298),ROUND(M298*$M$16,$O$4),"")</f>
        <v/>
      </c>
      <c r="O298" s="15" t="str">
        <f t="shared" si="73"/>
        <v/>
      </c>
      <c r="P298" s="16" t="str">
        <f t="shared" si="66"/>
        <v/>
      </c>
      <c r="Q298" s="15" t="str">
        <f t="shared" si="67"/>
        <v/>
      </c>
      <c r="S298" s="17" t="str">
        <f t="shared" si="68"/>
        <v>-</v>
      </c>
      <c r="T298" s="19" t="str">
        <f>IF(ISNUMBER(S298),MIN(DATE(YEAR($T$26),MONTH($T$26)+S298*12/$U$10,DAY($T$26)),DATE(YEAR($T$26),MONTH($T$26)+1+S298*12/$U$10,1)-1),"")</f>
        <v/>
      </c>
      <c r="U298" s="16" t="str">
        <f t="shared" si="74"/>
        <v/>
      </c>
      <c r="V298" s="15" t="str">
        <f>IF(ISNUMBER(S298),ROUND(U298*$U$16,$W$4),"")</f>
        <v/>
      </c>
      <c r="W298" s="15" t="str">
        <f t="shared" si="69"/>
        <v/>
      </c>
      <c r="X298" s="16" t="str">
        <f t="shared" si="70"/>
        <v/>
      </c>
      <c r="Y298" s="15" t="str">
        <f t="shared" si="71"/>
        <v/>
      </c>
    </row>
    <row r="299" spans="3:25" x14ac:dyDescent="0.2">
      <c r="C299" s="17" t="str">
        <f t="shared" si="60"/>
        <v>-</v>
      </c>
      <c r="D299" s="19" t="str">
        <f>IF(ISNUMBER(C299),MIN(DATE(YEAR($D$26),MONTH($D$26)+C299*12/$E$10,DAY($D$26)),DATE(YEAR($D$26),MONTH($D$26)+1+C299*12/$E$10,1)-1),"")</f>
        <v/>
      </c>
      <c r="E299" s="16" t="str">
        <f t="shared" si="61"/>
        <v/>
      </c>
      <c r="F299" s="15" t="str">
        <f>IF(ISNUMBER(C299),ROUND(E299*$E$16,$G$4),"")</f>
        <v/>
      </c>
      <c r="G299" s="15" t="str">
        <f t="shared" si="62"/>
        <v/>
      </c>
      <c r="H299" s="16" t="str">
        <f t="shared" si="63"/>
        <v/>
      </c>
      <c r="I299" s="15" t="str">
        <f t="shared" si="64"/>
        <v/>
      </c>
      <c r="K299" s="17" t="str">
        <f t="shared" si="65"/>
        <v>-</v>
      </c>
      <c r="L299" s="19" t="str">
        <f>IF(ISNUMBER(K299),MIN(DATE(YEAR($L$26),MONTH($L$26)+K299*12/$M$10,DAY($L$26)),DATE(YEAR($L$26),MONTH($L$26)+1+K299*12/$M$10,1)-1),"")</f>
        <v/>
      </c>
      <c r="M299" s="16" t="str">
        <f t="shared" si="72"/>
        <v/>
      </c>
      <c r="N299" s="15" t="str">
        <f>IF(ISNUMBER(K299),ROUND(M299*$M$16,$O$4),"")</f>
        <v/>
      </c>
      <c r="O299" s="15" t="str">
        <f t="shared" si="73"/>
        <v/>
      </c>
      <c r="P299" s="16" t="str">
        <f t="shared" si="66"/>
        <v/>
      </c>
      <c r="Q299" s="15" t="str">
        <f t="shared" si="67"/>
        <v/>
      </c>
      <c r="S299" s="17" t="str">
        <f t="shared" si="68"/>
        <v>-</v>
      </c>
      <c r="T299" s="19" t="str">
        <f>IF(ISNUMBER(S299),MIN(DATE(YEAR($T$26),MONTH($T$26)+S299*12/$U$10,DAY($T$26)),DATE(YEAR($T$26),MONTH($T$26)+1+S299*12/$U$10,1)-1),"")</f>
        <v/>
      </c>
      <c r="U299" s="16" t="str">
        <f t="shared" si="74"/>
        <v/>
      </c>
      <c r="V299" s="15" t="str">
        <f>IF(ISNUMBER(S299),ROUND(U299*$U$16,$W$4),"")</f>
        <v/>
      </c>
      <c r="W299" s="15" t="str">
        <f t="shared" si="69"/>
        <v/>
      </c>
      <c r="X299" s="16" t="str">
        <f t="shared" si="70"/>
        <v/>
      </c>
      <c r="Y299" s="15" t="str">
        <f t="shared" si="71"/>
        <v/>
      </c>
    </row>
    <row r="300" spans="3:25" x14ac:dyDescent="0.2">
      <c r="C300" s="17" t="str">
        <f t="shared" si="60"/>
        <v>-</v>
      </c>
      <c r="D300" s="19" t="str">
        <f>IF(ISNUMBER(C300),MIN(DATE(YEAR($D$26),MONTH($D$26)+C300*12/$E$10,DAY($D$26)),DATE(YEAR($D$26),MONTH($D$26)+1+C300*12/$E$10,1)-1),"")</f>
        <v/>
      </c>
      <c r="E300" s="16" t="str">
        <f t="shared" si="61"/>
        <v/>
      </c>
      <c r="F300" s="15" t="str">
        <f>IF(ISNUMBER(C300),ROUND(E300*$E$16,$G$4),"")</f>
        <v/>
      </c>
      <c r="G300" s="15" t="str">
        <f t="shared" si="62"/>
        <v/>
      </c>
      <c r="H300" s="16" t="str">
        <f t="shared" si="63"/>
        <v/>
      </c>
      <c r="I300" s="15" t="str">
        <f t="shared" si="64"/>
        <v/>
      </c>
      <c r="K300" s="17" t="str">
        <f t="shared" si="65"/>
        <v>-</v>
      </c>
      <c r="L300" s="19" t="str">
        <f>IF(ISNUMBER(K300),MIN(DATE(YEAR($L$26),MONTH($L$26)+K300*12/$M$10,DAY($L$26)),DATE(YEAR($L$26),MONTH($L$26)+1+K300*12/$M$10,1)-1),"")</f>
        <v/>
      </c>
      <c r="M300" s="16" t="str">
        <f t="shared" si="72"/>
        <v/>
      </c>
      <c r="N300" s="15" t="str">
        <f>IF(ISNUMBER(K300),ROUND(M300*$M$16,$O$4),"")</f>
        <v/>
      </c>
      <c r="O300" s="15" t="str">
        <f t="shared" si="73"/>
        <v/>
      </c>
      <c r="P300" s="16" t="str">
        <f t="shared" si="66"/>
        <v/>
      </c>
      <c r="Q300" s="15" t="str">
        <f t="shared" si="67"/>
        <v/>
      </c>
      <c r="S300" s="17" t="str">
        <f t="shared" si="68"/>
        <v>-</v>
      </c>
      <c r="T300" s="19" t="str">
        <f>IF(ISNUMBER(S300),MIN(DATE(YEAR($T$26),MONTH($T$26)+S300*12/$U$10,DAY($T$26)),DATE(YEAR($T$26),MONTH($T$26)+1+S300*12/$U$10,1)-1),"")</f>
        <v/>
      </c>
      <c r="U300" s="16" t="str">
        <f t="shared" si="74"/>
        <v/>
      </c>
      <c r="V300" s="15" t="str">
        <f>IF(ISNUMBER(S300),ROUND(U300*$U$16,$W$4),"")</f>
        <v/>
      </c>
      <c r="W300" s="15" t="str">
        <f t="shared" si="69"/>
        <v/>
      </c>
      <c r="X300" s="16" t="str">
        <f t="shared" si="70"/>
        <v/>
      </c>
      <c r="Y300" s="15" t="str">
        <f t="shared" si="71"/>
        <v/>
      </c>
    </row>
    <row r="301" spans="3:25" x14ac:dyDescent="0.2">
      <c r="C301" s="17" t="str">
        <f t="shared" si="60"/>
        <v>-</v>
      </c>
      <c r="D301" s="19" t="str">
        <f>IF(ISNUMBER(C301),MIN(DATE(YEAR($D$26),MONTH($D$26)+C301*12/$E$10,DAY($D$26)),DATE(YEAR($D$26),MONTH($D$26)+1+C301*12/$E$10,1)-1),"")</f>
        <v/>
      </c>
      <c r="E301" s="16" t="str">
        <f t="shared" si="61"/>
        <v/>
      </c>
      <c r="F301" s="15" t="str">
        <f>IF(ISNUMBER(C301),ROUND(E301*$E$16,$G$4),"")</f>
        <v/>
      </c>
      <c r="G301" s="15" t="str">
        <f t="shared" si="62"/>
        <v/>
      </c>
      <c r="H301" s="16" t="str">
        <f t="shared" si="63"/>
        <v/>
      </c>
      <c r="I301" s="15" t="str">
        <f t="shared" si="64"/>
        <v/>
      </c>
      <c r="K301" s="17" t="str">
        <f t="shared" si="65"/>
        <v>-</v>
      </c>
      <c r="L301" s="19" t="str">
        <f>IF(ISNUMBER(K301),MIN(DATE(YEAR($L$26),MONTH($L$26)+K301*12/$M$10,DAY($L$26)),DATE(YEAR($L$26),MONTH($L$26)+1+K301*12/$M$10,1)-1),"")</f>
        <v/>
      </c>
      <c r="M301" s="16" t="str">
        <f t="shared" si="72"/>
        <v/>
      </c>
      <c r="N301" s="15" t="str">
        <f>IF(ISNUMBER(K301),ROUND(M301*$M$16,$O$4),"")</f>
        <v/>
      </c>
      <c r="O301" s="15" t="str">
        <f t="shared" si="73"/>
        <v/>
      </c>
      <c r="P301" s="16" t="str">
        <f t="shared" si="66"/>
        <v/>
      </c>
      <c r="Q301" s="15" t="str">
        <f t="shared" si="67"/>
        <v/>
      </c>
      <c r="S301" s="17" t="str">
        <f t="shared" si="68"/>
        <v>-</v>
      </c>
      <c r="T301" s="19" t="str">
        <f>IF(ISNUMBER(S301),MIN(DATE(YEAR($T$26),MONTH($T$26)+S301*12/$U$10,DAY($T$26)),DATE(YEAR($T$26),MONTH($T$26)+1+S301*12/$U$10,1)-1),"")</f>
        <v/>
      </c>
      <c r="U301" s="16" t="str">
        <f t="shared" si="74"/>
        <v/>
      </c>
      <c r="V301" s="15" t="str">
        <f>IF(ISNUMBER(S301),ROUND(U301*$U$16,$W$4),"")</f>
        <v/>
      </c>
      <c r="W301" s="15" t="str">
        <f t="shared" si="69"/>
        <v/>
      </c>
      <c r="X301" s="16" t="str">
        <f t="shared" si="70"/>
        <v/>
      </c>
      <c r="Y301" s="15" t="str">
        <f t="shared" si="71"/>
        <v/>
      </c>
    </row>
    <row r="302" spans="3:25" x14ac:dyDescent="0.2">
      <c r="C302" s="17" t="str">
        <f t="shared" si="60"/>
        <v>-</v>
      </c>
      <c r="D302" s="19" t="str">
        <f>IF(ISNUMBER(C302),MIN(DATE(YEAR($D$26),MONTH($D$26)+C302*12/$E$10,DAY($D$26)),DATE(YEAR($D$26),MONTH($D$26)+1+C302*12/$E$10,1)-1),"")</f>
        <v/>
      </c>
      <c r="E302" s="16" t="str">
        <f t="shared" si="61"/>
        <v/>
      </c>
      <c r="F302" s="15" t="str">
        <f>IF(ISNUMBER(C302),ROUND(E302*$E$16,$G$4),"")</f>
        <v/>
      </c>
      <c r="G302" s="15" t="str">
        <f t="shared" si="62"/>
        <v/>
      </c>
      <c r="H302" s="16" t="str">
        <f t="shared" si="63"/>
        <v/>
      </c>
      <c r="I302" s="15" t="str">
        <f t="shared" si="64"/>
        <v/>
      </c>
      <c r="K302" s="17" t="str">
        <f t="shared" si="65"/>
        <v>-</v>
      </c>
      <c r="L302" s="19" t="str">
        <f>IF(ISNUMBER(K302),MIN(DATE(YEAR($L$26),MONTH($L$26)+K302*12/$M$10,DAY($L$26)),DATE(YEAR($L$26),MONTH($L$26)+1+K302*12/$M$10,1)-1),"")</f>
        <v/>
      </c>
      <c r="M302" s="16" t="str">
        <f t="shared" si="72"/>
        <v/>
      </c>
      <c r="N302" s="15" t="str">
        <f>IF(ISNUMBER(K302),ROUND(M302*$M$16,$O$4),"")</f>
        <v/>
      </c>
      <c r="O302" s="15" t="str">
        <f t="shared" si="73"/>
        <v/>
      </c>
      <c r="P302" s="16" t="str">
        <f t="shared" si="66"/>
        <v/>
      </c>
      <c r="Q302" s="15" t="str">
        <f t="shared" si="67"/>
        <v/>
      </c>
      <c r="S302" s="17" t="str">
        <f t="shared" si="68"/>
        <v>-</v>
      </c>
      <c r="T302" s="19" t="str">
        <f>IF(ISNUMBER(S302),MIN(DATE(YEAR($T$26),MONTH($T$26)+S302*12/$U$10,DAY($T$26)),DATE(YEAR($T$26),MONTH($T$26)+1+S302*12/$U$10,1)-1),"")</f>
        <v/>
      </c>
      <c r="U302" s="16" t="str">
        <f t="shared" si="74"/>
        <v/>
      </c>
      <c r="V302" s="15" t="str">
        <f>IF(ISNUMBER(S302),ROUND(U302*$U$16,$W$4),"")</f>
        <v/>
      </c>
      <c r="W302" s="15" t="str">
        <f t="shared" si="69"/>
        <v/>
      </c>
      <c r="X302" s="16" t="str">
        <f t="shared" si="70"/>
        <v/>
      </c>
      <c r="Y302" s="15" t="str">
        <f t="shared" si="71"/>
        <v/>
      </c>
    </row>
    <row r="303" spans="3:25" x14ac:dyDescent="0.2">
      <c r="C303" s="17" t="str">
        <f t="shared" si="60"/>
        <v>-</v>
      </c>
      <c r="D303" s="19" t="str">
        <f>IF(ISNUMBER(C303),MIN(DATE(YEAR($D$26),MONTH($D$26)+C303*12/$E$10,DAY($D$26)),DATE(YEAR($D$26),MONTH($D$26)+1+C303*12/$E$10,1)-1),"")</f>
        <v/>
      </c>
      <c r="E303" s="16" t="str">
        <f t="shared" si="61"/>
        <v/>
      </c>
      <c r="F303" s="15" t="str">
        <f>IF(ISNUMBER(C303),ROUND(E303*$E$16,$G$4),"")</f>
        <v/>
      </c>
      <c r="G303" s="15" t="str">
        <f t="shared" si="62"/>
        <v/>
      </c>
      <c r="H303" s="16" t="str">
        <f t="shared" si="63"/>
        <v/>
      </c>
      <c r="I303" s="15" t="str">
        <f t="shared" si="64"/>
        <v/>
      </c>
      <c r="K303" s="17" t="str">
        <f t="shared" si="65"/>
        <v>-</v>
      </c>
      <c r="L303" s="19" t="str">
        <f>IF(ISNUMBER(K303),MIN(DATE(YEAR($L$26),MONTH($L$26)+K303*12/$M$10,DAY($L$26)),DATE(YEAR($L$26),MONTH($L$26)+1+K303*12/$M$10,1)-1),"")</f>
        <v/>
      </c>
      <c r="M303" s="16" t="str">
        <f t="shared" si="72"/>
        <v/>
      </c>
      <c r="N303" s="15" t="str">
        <f>IF(ISNUMBER(K303),ROUND(M303*$M$16,$O$4),"")</f>
        <v/>
      </c>
      <c r="O303" s="15" t="str">
        <f t="shared" si="73"/>
        <v/>
      </c>
      <c r="P303" s="16" t="str">
        <f t="shared" si="66"/>
        <v/>
      </c>
      <c r="Q303" s="15" t="str">
        <f t="shared" si="67"/>
        <v/>
      </c>
      <c r="S303" s="17" t="str">
        <f t="shared" si="68"/>
        <v>-</v>
      </c>
      <c r="T303" s="19" t="str">
        <f>IF(ISNUMBER(S303),MIN(DATE(YEAR($T$26),MONTH($T$26)+S303*12/$U$10,DAY($T$26)),DATE(YEAR($T$26),MONTH($T$26)+1+S303*12/$U$10,1)-1),"")</f>
        <v/>
      </c>
      <c r="U303" s="16" t="str">
        <f t="shared" si="74"/>
        <v/>
      </c>
      <c r="V303" s="15" t="str">
        <f>IF(ISNUMBER(S303),ROUND(U303*$U$16,$W$4),"")</f>
        <v/>
      </c>
      <c r="W303" s="15" t="str">
        <f t="shared" si="69"/>
        <v/>
      </c>
      <c r="X303" s="16" t="str">
        <f t="shared" si="70"/>
        <v/>
      </c>
      <c r="Y303" s="15" t="str">
        <f t="shared" si="71"/>
        <v/>
      </c>
    </row>
    <row r="304" spans="3:25" x14ac:dyDescent="0.2">
      <c r="C304" s="17" t="str">
        <f t="shared" si="60"/>
        <v>-</v>
      </c>
      <c r="D304" s="19" t="str">
        <f>IF(ISNUMBER(C304),MIN(DATE(YEAR($D$26),MONTH($D$26)+C304*12/$E$10,DAY($D$26)),DATE(YEAR($D$26),MONTH($D$26)+1+C304*12/$E$10,1)-1),"")</f>
        <v/>
      </c>
      <c r="E304" s="16" t="str">
        <f t="shared" si="61"/>
        <v/>
      </c>
      <c r="F304" s="15" t="str">
        <f>IF(ISNUMBER(C304),ROUND(E304*$E$16,$G$4),"")</f>
        <v/>
      </c>
      <c r="G304" s="15" t="str">
        <f t="shared" si="62"/>
        <v/>
      </c>
      <c r="H304" s="16" t="str">
        <f t="shared" si="63"/>
        <v/>
      </c>
      <c r="I304" s="15" t="str">
        <f t="shared" si="64"/>
        <v/>
      </c>
      <c r="K304" s="17" t="str">
        <f t="shared" si="65"/>
        <v>-</v>
      </c>
      <c r="L304" s="19" t="str">
        <f>IF(ISNUMBER(K304),MIN(DATE(YEAR($L$26),MONTH($L$26)+K304*12/$M$10,DAY($L$26)),DATE(YEAR($L$26),MONTH($L$26)+1+K304*12/$M$10,1)-1),"")</f>
        <v/>
      </c>
      <c r="M304" s="16" t="str">
        <f t="shared" si="72"/>
        <v/>
      </c>
      <c r="N304" s="15" t="str">
        <f>IF(ISNUMBER(K304),ROUND(M304*$M$16,$O$4),"")</f>
        <v/>
      </c>
      <c r="O304" s="15" t="str">
        <f t="shared" si="73"/>
        <v/>
      </c>
      <c r="P304" s="16" t="str">
        <f t="shared" si="66"/>
        <v/>
      </c>
      <c r="Q304" s="15" t="str">
        <f t="shared" si="67"/>
        <v/>
      </c>
      <c r="S304" s="17" t="str">
        <f t="shared" si="68"/>
        <v>-</v>
      </c>
      <c r="T304" s="19" t="str">
        <f>IF(ISNUMBER(S304),MIN(DATE(YEAR($T$26),MONTH($T$26)+S304*12/$U$10,DAY($T$26)),DATE(YEAR($T$26),MONTH($T$26)+1+S304*12/$U$10,1)-1),"")</f>
        <v/>
      </c>
      <c r="U304" s="16" t="str">
        <f t="shared" si="74"/>
        <v/>
      </c>
      <c r="V304" s="15" t="str">
        <f>IF(ISNUMBER(S304),ROUND(U304*$U$16,$W$4),"")</f>
        <v/>
      </c>
      <c r="W304" s="15" t="str">
        <f t="shared" si="69"/>
        <v/>
      </c>
      <c r="X304" s="16" t="str">
        <f t="shared" si="70"/>
        <v/>
      </c>
      <c r="Y304" s="15" t="str">
        <f t="shared" si="71"/>
        <v/>
      </c>
    </row>
    <row r="305" spans="3:25" x14ac:dyDescent="0.2">
      <c r="C305" s="17" t="str">
        <f t="shared" si="60"/>
        <v>-</v>
      </c>
      <c r="D305" s="19" t="str">
        <f>IF(ISNUMBER(C305),MIN(DATE(YEAR($D$26),MONTH($D$26)+C305*12/$E$10,DAY($D$26)),DATE(YEAR($D$26),MONTH($D$26)+1+C305*12/$E$10,1)-1),"")</f>
        <v/>
      </c>
      <c r="E305" s="16" t="str">
        <f t="shared" si="61"/>
        <v/>
      </c>
      <c r="F305" s="15" t="str">
        <f>IF(ISNUMBER(C305),ROUND(E305*$E$16,$G$4),"")</f>
        <v/>
      </c>
      <c r="G305" s="15" t="str">
        <f t="shared" si="62"/>
        <v/>
      </c>
      <c r="H305" s="16" t="str">
        <f t="shared" si="63"/>
        <v/>
      </c>
      <c r="I305" s="15" t="str">
        <f t="shared" si="64"/>
        <v/>
      </c>
      <c r="K305" s="17" t="str">
        <f t="shared" si="65"/>
        <v>-</v>
      </c>
      <c r="L305" s="19" t="str">
        <f>IF(ISNUMBER(K305),MIN(DATE(YEAR($L$26),MONTH($L$26)+K305*12/$M$10,DAY($L$26)),DATE(YEAR($L$26),MONTH($L$26)+1+K305*12/$M$10,1)-1),"")</f>
        <v/>
      </c>
      <c r="M305" s="16" t="str">
        <f t="shared" si="72"/>
        <v/>
      </c>
      <c r="N305" s="15" t="str">
        <f>IF(ISNUMBER(K305),ROUND(M305*$M$16,$O$4),"")</f>
        <v/>
      </c>
      <c r="O305" s="15" t="str">
        <f t="shared" si="73"/>
        <v/>
      </c>
      <c r="P305" s="16" t="str">
        <f t="shared" si="66"/>
        <v/>
      </c>
      <c r="Q305" s="15" t="str">
        <f t="shared" si="67"/>
        <v/>
      </c>
      <c r="S305" s="17" t="str">
        <f t="shared" si="68"/>
        <v>-</v>
      </c>
      <c r="T305" s="19" t="str">
        <f>IF(ISNUMBER(S305),MIN(DATE(YEAR($T$26),MONTH($T$26)+S305*12/$U$10,DAY($T$26)),DATE(YEAR($T$26),MONTH($T$26)+1+S305*12/$U$10,1)-1),"")</f>
        <v/>
      </c>
      <c r="U305" s="16" t="str">
        <f t="shared" si="74"/>
        <v/>
      </c>
      <c r="V305" s="15" t="str">
        <f>IF(ISNUMBER(S305),ROUND(U305*$U$16,$W$4),"")</f>
        <v/>
      </c>
      <c r="W305" s="15" t="str">
        <f t="shared" si="69"/>
        <v/>
      </c>
      <c r="X305" s="16" t="str">
        <f t="shared" si="70"/>
        <v/>
      </c>
      <c r="Y305" s="15" t="str">
        <f t="shared" si="71"/>
        <v/>
      </c>
    </row>
    <row r="306" spans="3:25" x14ac:dyDescent="0.2">
      <c r="C306" s="17" t="str">
        <f t="shared" si="60"/>
        <v>-</v>
      </c>
      <c r="D306" s="19" t="str">
        <f>IF(ISNUMBER(C306),MIN(DATE(YEAR($D$26),MONTH($D$26)+C306*12/$E$10,DAY($D$26)),DATE(YEAR($D$26),MONTH($D$26)+1+C306*12/$E$10,1)-1),"")</f>
        <v/>
      </c>
      <c r="E306" s="16" t="str">
        <f t="shared" si="61"/>
        <v/>
      </c>
      <c r="F306" s="15" t="str">
        <f>IF(ISNUMBER(C306),ROUND(E306*$E$16,$G$4),"")</f>
        <v/>
      </c>
      <c r="G306" s="15" t="str">
        <f t="shared" si="62"/>
        <v/>
      </c>
      <c r="H306" s="16" t="str">
        <f t="shared" si="63"/>
        <v/>
      </c>
      <c r="I306" s="15" t="str">
        <f t="shared" si="64"/>
        <v/>
      </c>
      <c r="K306" s="17" t="str">
        <f t="shared" si="65"/>
        <v>-</v>
      </c>
      <c r="L306" s="19" t="str">
        <f>IF(ISNUMBER(K306),MIN(DATE(YEAR($L$26),MONTH($L$26)+K306*12/$M$10,DAY($L$26)),DATE(YEAR($L$26),MONTH($L$26)+1+K306*12/$M$10,1)-1),"")</f>
        <v/>
      </c>
      <c r="M306" s="16" t="str">
        <f t="shared" si="72"/>
        <v/>
      </c>
      <c r="N306" s="15" t="str">
        <f>IF(ISNUMBER(K306),ROUND(M306*$M$16,$O$4),"")</f>
        <v/>
      </c>
      <c r="O306" s="15" t="str">
        <f t="shared" si="73"/>
        <v/>
      </c>
      <c r="P306" s="16" t="str">
        <f t="shared" si="66"/>
        <v/>
      </c>
      <c r="Q306" s="15" t="str">
        <f t="shared" si="67"/>
        <v/>
      </c>
      <c r="S306" s="17" t="str">
        <f t="shared" si="68"/>
        <v>-</v>
      </c>
      <c r="T306" s="19" t="str">
        <f>IF(ISNUMBER(S306),MIN(DATE(YEAR($T$26),MONTH($T$26)+S306*12/$U$10,DAY($T$26)),DATE(YEAR($T$26),MONTH($T$26)+1+S306*12/$U$10,1)-1),"")</f>
        <v/>
      </c>
      <c r="U306" s="16" t="str">
        <f t="shared" si="74"/>
        <v/>
      </c>
      <c r="V306" s="15" t="str">
        <f>IF(ISNUMBER(S306),ROUND(U306*$U$16,$W$4),"")</f>
        <v/>
      </c>
      <c r="W306" s="15" t="str">
        <f t="shared" si="69"/>
        <v/>
      </c>
      <c r="X306" s="16" t="str">
        <f t="shared" si="70"/>
        <v/>
      </c>
      <c r="Y306" s="15" t="str">
        <f t="shared" si="71"/>
        <v/>
      </c>
    </row>
    <row r="307" spans="3:25" x14ac:dyDescent="0.2">
      <c r="C307" s="17" t="str">
        <f t="shared" si="60"/>
        <v>-</v>
      </c>
      <c r="D307" s="19" t="str">
        <f>IF(ISNUMBER(C307),MIN(DATE(YEAR($D$26),MONTH($D$26)+C307*12/$E$10,DAY($D$26)),DATE(YEAR($D$26),MONTH($D$26)+1+C307*12/$E$10,1)-1),"")</f>
        <v/>
      </c>
      <c r="E307" s="16" t="str">
        <f t="shared" si="61"/>
        <v/>
      </c>
      <c r="F307" s="15" t="str">
        <f>IF(ISNUMBER(C307),ROUND(E307*$E$16,$G$4),"")</f>
        <v/>
      </c>
      <c r="G307" s="15" t="str">
        <f t="shared" si="62"/>
        <v/>
      </c>
      <c r="H307" s="16" t="str">
        <f t="shared" si="63"/>
        <v/>
      </c>
      <c r="I307" s="15" t="str">
        <f t="shared" si="64"/>
        <v/>
      </c>
      <c r="K307" s="17" t="str">
        <f t="shared" si="65"/>
        <v>-</v>
      </c>
      <c r="L307" s="19" t="str">
        <f>IF(ISNUMBER(K307),MIN(DATE(YEAR($L$26),MONTH($L$26)+K307*12/$M$10,DAY($L$26)),DATE(YEAR($L$26),MONTH($L$26)+1+K307*12/$M$10,1)-1),"")</f>
        <v/>
      </c>
      <c r="M307" s="16" t="str">
        <f t="shared" si="72"/>
        <v/>
      </c>
      <c r="N307" s="15" t="str">
        <f>IF(ISNUMBER(K307),ROUND(M307*$M$16,$O$4),"")</f>
        <v/>
      </c>
      <c r="O307" s="15" t="str">
        <f t="shared" si="73"/>
        <v/>
      </c>
      <c r="P307" s="16" t="str">
        <f t="shared" si="66"/>
        <v/>
      </c>
      <c r="Q307" s="15" t="str">
        <f t="shared" si="67"/>
        <v/>
      </c>
      <c r="S307" s="17" t="str">
        <f t="shared" si="68"/>
        <v>-</v>
      </c>
      <c r="T307" s="19" t="str">
        <f>IF(ISNUMBER(S307),MIN(DATE(YEAR($T$26),MONTH($T$26)+S307*12/$U$10,DAY($T$26)),DATE(YEAR($T$26),MONTH($T$26)+1+S307*12/$U$10,1)-1),"")</f>
        <v/>
      </c>
      <c r="U307" s="16" t="str">
        <f t="shared" si="74"/>
        <v/>
      </c>
      <c r="V307" s="15" t="str">
        <f>IF(ISNUMBER(S307),ROUND(U307*$U$16,$W$4),"")</f>
        <v/>
      </c>
      <c r="W307" s="15" t="str">
        <f t="shared" si="69"/>
        <v/>
      </c>
      <c r="X307" s="16" t="str">
        <f t="shared" si="70"/>
        <v/>
      </c>
      <c r="Y307" s="15" t="str">
        <f t="shared" si="71"/>
        <v/>
      </c>
    </row>
    <row r="308" spans="3:25" x14ac:dyDescent="0.2">
      <c r="C308" s="17" t="str">
        <f t="shared" si="60"/>
        <v>-</v>
      </c>
      <c r="D308" s="19" t="str">
        <f>IF(ISNUMBER(C308),MIN(DATE(YEAR($D$26),MONTH($D$26)+C308*12/$E$10,DAY($D$26)),DATE(YEAR($D$26),MONTH($D$26)+1+C308*12/$E$10,1)-1),"")</f>
        <v/>
      </c>
      <c r="E308" s="16" t="str">
        <f t="shared" si="61"/>
        <v/>
      </c>
      <c r="F308" s="15" t="str">
        <f>IF(ISNUMBER(C308),ROUND(E308*$E$16,$G$4),"")</f>
        <v/>
      </c>
      <c r="G308" s="15" t="str">
        <f t="shared" si="62"/>
        <v/>
      </c>
      <c r="H308" s="16" t="str">
        <f t="shared" si="63"/>
        <v/>
      </c>
      <c r="I308" s="15" t="str">
        <f t="shared" si="64"/>
        <v/>
      </c>
      <c r="K308" s="17" t="str">
        <f t="shared" si="65"/>
        <v>-</v>
      </c>
      <c r="L308" s="19" t="str">
        <f>IF(ISNUMBER(K308),MIN(DATE(YEAR($L$26),MONTH($L$26)+K308*12/$M$10,DAY($L$26)),DATE(YEAR($L$26),MONTH($L$26)+1+K308*12/$M$10,1)-1),"")</f>
        <v/>
      </c>
      <c r="M308" s="16" t="str">
        <f t="shared" si="72"/>
        <v/>
      </c>
      <c r="N308" s="15" t="str">
        <f>IF(ISNUMBER(K308),ROUND(M308*$M$16,$O$4),"")</f>
        <v/>
      </c>
      <c r="O308" s="15" t="str">
        <f t="shared" si="73"/>
        <v/>
      </c>
      <c r="P308" s="16" t="str">
        <f t="shared" si="66"/>
        <v/>
      </c>
      <c r="Q308" s="15" t="str">
        <f t="shared" si="67"/>
        <v/>
      </c>
      <c r="S308" s="17" t="str">
        <f t="shared" si="68"/>
        <v>-</v>
      </c>
      <c r="T308" s="19" t="str">
        <f>IF(ISNUMBER(S308),MIN(DATE(YEAR($T$26),MONTH($T$26)+S308*12/$U$10,DAY($T$26)),DATE(YEAR($T$26),MONTH($T$26)+1+S308*12/$U$10,1)-1),"")</f>
        <v/>
      </c>
      <c r="U308" s="16" t="str">
        <f t="shared" si="74"/>
        <v/>
      </c>
      <c r="V308" s="15" t="str">
        <f>IF(ISNUMBER(S308),ROUND(U308*$U$16,$W$4),"")</f>
        <v/>
      </c>
      <c r="W308" s="15" t="str">
        <f t="shared" si="69"/>
        <v/>
      </c>
      <c r="X308" s="16" t="str">
        <f t="shared" si="70"/>
        <v/>
      </c>
      <c r="Y308" s="15" t="str">
        <f t="shared" si="71"/>
        <v/>
      </c>
    </row>
    <row r="309" spans="3:25" x14ac:dyDescent="0.2">
      <c r="C309" s="17" t="str">
        <f t="shared" si="60"/>
        <v>-</v>
      </c>
      <c r="D309" s="19" t="str">
        <f>IF(ISNUMBER(C309),MIN(DATE(YEAR($D$26),MONTH($D$26)+C309*12/$E$10,DAY($D$26)),DATE(YEAR($D$26),MONTH($D$26)+1+C309*12/$E$10,1)-1),"")</f>
        <v/>
      </c>
      <c r="E309" s="16" t="str">
        <f t="shared" si="61"/>
        <v/>
      </c>
      <c r="F309" s="15" t="str">
        <f>IF(ISNUMBER(C309),ROUND(E309*$E$16,$G$4),"")</f>
        <v/>
      </c>
      <c r="G309" s="15" t="str">
        <f t="shared" si="62"/>
        <v/>
      </c>
      <c r="H309" s="16" t="str">
        <f t="shared" si="63"/>
        <v/>
      </c>
      <c r="I309" s="15" t="str">
        <f t="shared" si="64"/>
        <v/>
      </c>
      <c r="K309" s="17" t="str">
        <f t="shared" si="65"/>
        <v>-</v>
      </c>
      <c r="L309" s="19" t="str">
        <f>IF(ISNUMBER(K309),MIN(DATE(YEAR($L$26),MONTH($L$26)+K309*12/$M$10,DAY($L$26)),DATE(YEAR($L$26),MONTH($L$26)+1+K309*12/$M$10,1)-1),"")</f>
        <v/>
      </c>
      <c r="M309" s="16" t="str">
        <f t="shared" si="72"/>
        <v/>
      </c>
      <c r="N309" s="15" t="str">
        <f>IF(ISNUMBER(K309),ROUND(M309*$M$16,$O$4),"")</f>
        <v/>
      </c>
      <c r="O309" s="15" t="str">
        <f t="shared" si="73"/>
        <v/>
      </c>
      <c r="P309" s="16" t="str">
        <f t="shared" si="66"/>
        <v/>
      </c>
      <c r="Q309" s="15" t="str">
        <f t="shared" si="67"/>
        <v/>
      </c>
      <c r="S309" s="17" t="str">
        <f t="shared" si="68"/>
        <v>-</v>
      </c>
      <c r="T309" s="19" t="str">
        <f>IF(ISNUMBER(S309),MIN(DATE(YEAR($T$26),MONTH($T$26)+S309*12/$U$10,DAY($T$26)),DATE(YEAR($T$26),MONTH($T$26)+1+S309*12/$U$10,1)-1),"")</f>
        <v/>
      </c>
      <c r="U309" s="16" t="str">
        <f t="shared" si="74"/>
        <v/>
      </c>
      <c r="V309" s="15" t="str">
        <f>IF(ISNUMBER(S309),ROUND(U309*$U$16,$W$4),"")</f>
        <v/>
      </c>
      <c r="W309" s="15" t="str">
        <f t="shared" si="69"/>
        <v/>
      </c>
      <c r="X309" s="16" t="str">
        <f t="shared" si="70"/>
        <v/>
      </c>
      <c r="Y309" s="15" t="str">
        <f t="shared" si="71"/>
        <v/>
      </c>
    </row>
    <row r="310" spans="3:25" x14ac:dyDescent="0.2">
      <c r="C310" s="17" t="str">
        <f t="shared" si="60"/>
        <v>-</v>
      </c>
      <c r="D310" s="19" t="str">
        <f>IF(ISNUMBER(C310),MIN(DATE(YEAR($D$26),MONTH($D$26)+C310*12/$E$10,DAY($D$26)),DATE(YEAR($D$26),MONTH($D$26)+1+C310*12/$E$10,1)-1),"")</f>
        <v/>
      </c>
      <c r="E310" s="16" t="str">
        <f t="shared" si="61"/>
        <v/>
      </c>
      <c r="F310" s="15" t="str">
        <f>IF(ISNUMBER(C310),ROUND(E310*$E$16,$G$4),"")</f>
        <v/>
      </c>
      <c r="G310" s="15" t="str">
        <f t="shared" si="62"/>
        <v/>
      </c>
      <c r="H310" s="16" t="str">
        <f t="shared" si="63"/>
        <v/>
      </c>
      <c r="I310" s="15" t="str">
        <f t="shared" si="64"/>
        <v/>
      </c>
      <c r="K310" s="17" t="str">
        <f t="shared" si="65"/>
        <v>-</v>
      </c>
      <c r="L310" s="19" t="str">
        <f>IF(ISNUMBER(K310),MIN(DATE(YEAR($L$26),MONTH($L$26)+K310*12/$M$10,DAY($L$26)),DATE(YEAR($L$26),MONTH($L$26)+1+K310*12/$M$10,1)-1),"")</f>
        <v/>
      </c>
      <c r="M310" s="16" t="str">
        <f t="shared" si="72"/>
        <v/>
      </c>
      <c r="N310" s="15" t="str">
        <f>IF(ISNUMBER(K310),ROUND(M310*$M$16,$O$4),"")</f>
        <v/>
      </c>
      <c r="O310" s="15" t="str">
        <f t="shared" si="73"/>
        <v/>
      </c>
      <c r="P310" s="16" t="str">
        <f t="shared" si="66"/>
        <v/>
      </c>
      <c r="Q310" s="15" t="str">
        <f t="shared" si="67"/>
        <v/>
      </c>
      <c r="S310" s="17" t="str">
        <f t="shared" si="68"/>
        <v>-</v>
      </c>
      <c r="T310" s="19" t="str">
        <f>IF(ISNUMBER(S310),MIN(DATE(YEAR($T$26),MONTH($T$26)+S310*12/$U$10,DAY($T$26)),DATE(YEAR($T$26),MONTH($T$26)+1+S310*12/$U$10,1)-1),"")</f>
        <v/>
      </c>
      <c r="U310" s="16" t="str">
        <f t="shared" si="74"/>
        <v/>
      </c>
      <c r="V310" s="15" t="str">
        <f>IF(ISNUMBER(S310),ROUND(U310*$U$16,$W$4),"")</f>
        <v/>
      </c>
      <c r="W310" s="15" t="str">
        <f t="shared" si="69"/>
        <v/>
      </c>
      <c r="X310" s="16" t="str">
        <f t="shared" si="70"/>
        <v/>
      </c>
      <c r="Y310" s="15" t="str">
        <f t="shared" si="71"/>
        <v/>
      </c>
    </row>
    <row r="311" spans="3:25" x14ac:dyDescent="0.2">
      <c r="C311" s="17" t="str">
        <f t="shared" si="60"/>
        <v>-</v>
      </c>
      <c r="D311" s="19" t="str">
        <f>IF(ISNUMBER(C311),MIN(DATE(YEAR($D$26),MONTH($D$26)+C311*12/$E$10,DAY($D$26)),DATE(YEAR($D$26),MONTH($D$26)+1+C311*12/$E$10,1)-1),"")</f>
        <v/>
      </c>
      <c r="E311" s="16" t="str">
        <f t="shared" si="61"/>
        <v/>
      </c>
      <c r="F311" s="15" t="str">
        <f>IF(ISNUMBER(C311),ROUND(E311*$E$16,$G$4),"")</f>
        <v/>
      </c>
      <c r="G311" s="15" t="str">
        <f t="shared" si="62"/>
        <v/>
      </c>
      <c r="H311" s="16" t="str">
        <f t="shared" si="63"/>
        <v/>
      </c>
      <c r="I311" s="15" t="str">
        <f t="shared" si="64"/>
        <v/>
      </c>
      <c r="K311" s="17" t="str">
        <f t="shared" si="65"/>
        <v>-</v>
      </c>
      <c r="L311" s="19" t="str">
        <f>IF(ISNUMBER(K311),MIN(DATE(YEAR($L$26),MONTH($L$26)+K311*12/$M$10,DAY($L$26)),DATE(YEAR($L$26),MONTH($L$26)+1+K311*12/$M$10,1)-1),"")</f>
        <v/>
      </c>
      <c r="M311" s="16" t="str">
        <f t="shared" si="72"/>
        <v/>
      </c>
      <c r="N311" s="15" t="str">
        <f>IF(ISNUMBER(K311),ROUND(M311*$M$16,$O$4),"")</f>
        <v/>
      </c>
      <c r="O311" s="15" t="str">
        <f t="shared" si="73"/>
        <v/>
      </c>
      <c r="P311" s="16" t="str">
        <f t="shared" si="66"/>
        <v/>
      </c>
      <c r="Q311" s="15" t="str">
        <f t="shared" si="67"/>
        <v/>
      </c>
      <c r="S311" s="17" t="str">
        <f t="shared" si="68"/>
        <v>-</v>
      </c>
      <c r="T311" s="19" t="str">
        <f>IF(ISNUMBER(S311),MIN(DATE(YEAR($T$26),MONTH($T$26)+S311*12/$U$10,DAY($T$26)),DATE(YEAR($T$26),MONTH($T$26)+1+S311*12/$U$10,1)-1),"")</f>
        <v/>
      </c>
      <c r="U311" s="16" t="str">
        <f t="shared" si="74"/>
        <v/>
      </c>
      <c r="V311" s="15" t="str">
        <f>IF(ISNUMBER(S311),ROUND(U311*$U$16,$W$4),"")</f>
        <v/>
      </c>
      <c r="W311" s="15" t="str">
        <f t="shared" si="69"/>
        <v/>
      </c>
      <c r="X311" s="16" t="str">
        <f t="shared" si="70"/>
        <v/>
      </c>
      <c r="Y311" s="15" t="str">
        <f t="shared" si="71"/>
        <v/>
      </c>
    </row>
    <row r="312" spans="3:25" x14ac:dyDescent="0.2">
      <c r="C312" s="17" t="str">
        <f t="shared" si="60"/>
        <v>-</v>
      </c>
      <c r="D312" s="19" t="str">
        <f>IF(ISNUMBER(C312),MIN(DATE(YEAR($D$26),MONTH($D$26)+C312*12/$E$10,DAY($D$26)),DATE(YEAR($D$26),MONTH($D$26)+1+C312*12/$E$10,1)-1),"")</f>
        <v/>
      </c>
      <c r="E312" s="16" t="str">
        <f t="shared" si="61"/>
        <v/>
      </c>
      <c r="F312" s="15" t="str">
        <f>IF(ISNUMBER(C312),ROUND(E312*$E$16,$G$4),"")</f>
        <v/>
      </c>
      <c r="G312" s="15" t="str">
        <f t="shared" si="62"/>
        <v/>
      </c>
      <c r="H312" s="16" t="str">
        <f t="shared" si="63"/>
        <v/>
      </c>
      <c r="I312" s="15" t="str">
        <f t="shared" si="64"/>
        <v/>
      </c>
      <c r="K312" s="17" t="str">
        <f t="shared" si="65"/>
        <v>-</v>
      </c>
      <c r="L312" s="19" t="str">
        <f>IF(ISNUMBER(K312),MIN(DATE(YEAR($L$26),MONTH($L$26)+K312*12/$M$10,DAY($L$26)),DATE(YEAR($L$26),MONTH($L$26)+1+K312*12/$M$10,1)-1),"")</f>
        <v/>
      </c>
      <c r="M312" s="16" t="str">
        <f t="shared" si="72"/>
        <v/>
      </c>
      <c r="N312" s="15" t="str">
        <f>IF(ISNUMBER(K312),ROUND(M312*$M$16,$O$4),"")</f>
        <v/>
      </c>
      <c r="O312" s="15" t="str">
        <f t="shared" si="73"/>
        <v/>
      </c>
      <c r="P312" s="16" t="str">
        <f t="shared" si="66"/>
        <v/>
      </c>
      <c r="Q312" s="15" t="str">
        <f t="shared" si="67"/>
        <v/>
      </c>
      <c r="S312" s="17" t="str">
        <f t="shared" si="68"/>
        <v>-</v>
      </c>
      <c r="T312" s="19" t="str">
        <f>IF(ISNUMBER(S312),MIN(DATE(YEAR($T$26),MONTH($T$26)+S312*12/$U$10,DAY($T$26)),DATE(YEAR($T$26),MONTH($T$26)+1+S312*12/$U$10,1)-1),"")</f>
        <v/>
      </c>
      <c r="U312" s="16" t="str">
        <f t="shared" si="74"/>
        <v/>
      </c>
      <c r="V312" s="15" t="str">
        <f>IF(ISNUMBER(S312),ROUND(U312*$U$16,$W$4),"")</f>
        <v/>
      </c>
      <c r="W312" s="15" t="str">
        <f t="shared" si="69"/>
        <v/>
      </c>
      <c r="X312" s="16" t="str">
        <f t="shared" si="70"/>
        <v/>
      </c>
      <c r="Y312" s="15" t="str">
        <f t="shared" si="71"/>
        <v/>
      </c>
    </row>
    <row r="313" spans="3:25" x14ac:dyDescent="0.2">
      <c r="C313" s="17" t="str">
        <f t="shared" si="60"/>
        <v>-</v>
      </c>
      <c r="D313" s="19" t="str">
        <f>IF(ISNUMBER(C313),MIN(DATE(YEAR($D$26),MONTH($D$26)+C313*12/$E$10,DAY($D$26)),DATE(YEAR($D$26),MONTH($D$26)+1+C313*12/$E$10,1)-1),"")</f>
        <v/>
      </c>
      <c r="E313" s="16" t="str">
        <f t="shared" si="61"/>
        <v/>
      </c>
      <c r="F313" s="15" t="str">
        <f>IF(ISNUMBER(C313),ROUND(E313*$E$16,$G$4),"")</f>
        <v/>
      </c>
      <c r="G313" s="15" t="str">
        <f t="shared" si="62"/>
        <v/>
      </c>
      <c r="H313" s="16" t="str">
        <f t="shared" si="63"/>
        <v/>
      </c>
      <c r="I313" s="15" t="str">
        <f t="shared" si="64"/>
        <v/>
      </c>
      <c r="K313" s="17" t="str">
        <f t="shared" si="65"/>
        <v>-</v>
      </c>
      <c r="L313" s="19" t="str">
        <f>IF(ISNUMBER(K313),MIN(DATE(YEAR($L$26),MONTH($L$26)+K313*12/$M$10,DAY($L$26)),DATE(YEAR($L$26),MONTH($L$26)+1+K313*12/$M$10,1)-1),"")</f>
        <v/>
      </c>
      <c r="M313" s="16" t="str">
        <f t="shared" si="72"/>
        <v/>
      </c>
      <c r="N313" s="15" t="str">
        <f>IF(ISNUMBER(K313),ROUND(M313*$M$16,$O$4),"")</f>
        <v/>
      </c>
      <c r="O313" s="15" t="str">
        <f t="shared" si="73"/>
        <v/>
      </c>
      <c r="P313" s="16" t="str">
        <f t="shared" si="66"/>
        <v/>
      </c>
      <c r="Q313" s="15" t="str">
        <f t="shared" si="67"/>
        <v/>
      </c>
      <c r="S313" s="17" t="str">
        <f t="shared" si="68"/>
        <v>-</v>
      </c>
      <c r="T313" s="19" t="str">
        <f>IF(ISNUMBER(S313),MIN(DATE(YEAR($T$26),MONTH($T$26)+S313*12/$U$10,DAY($T$26)),DATE(YEAR($T$26),MONTH($T$26)+1+S313*12/$U$10,1)-1),"")</f>
        <v/>
      </c>
      <c r="U313" s="16" t="str">
        <f t="shared" si="74"/>
        <v/>
      </c>
      <c r="V313" s="15" t="str">
        <f>IF(ISNUMBER(S313),ROUND(U313*$U$16,$W$4),"")</f>
        <v/>
      </c>
      <c r="W313" s="15" t="str">
        <f t="shared" si="69"/>
        <v/>
      </c>
      <c r="X313" s="16" t="str">
        <f t="shared" si="70"/>
        <v/>
      </c>
      <c r="Y313" s="15" t="str">
        <f t="shared" si="71"/>
        <v/>
      </c>
    </row>
    <row r="314" spans="3:25" x14ac:dyDescent="0.2">
      <c r="C314" s="17" t="str">
        <f t="shared" si="60"/>
        <v>-</v>
      </c>
      <c r="D314" s="19" t="str">
        <f>IF(ISNUMBER(C314),MIN(DATE(YEAR($D$26),MONTH($D$26)+C314*12/$E$10,DAY($D$26)),DATE(YEAR($D$26),MONTH($D$26)+1+C314*12/$E$10,1)-1),"")</f>
        <v/>
      </c>
      <c r="E314" s="16" t="str">
        <f t="shared" si="61"/>
        <v/>
      </c>
      <c r="F314" s="15" t="str">
        <f>IF(ISNUMBER(C314),ROUND(E314*$E$16,$G$4),"")</f>
        <v/>
      </c>
      <c r="G314" s="15" t="str">
        <f t="shared" si="62"/>
        <v/>
      </c>
      <c r="H314" s="16" t="str">
        <f t="shared" si="63"/>
        <v/>
      </c>
      <c r="I314" s="15" t="str">
        <f t="shared" si="64"/>
        <v/>
      </c>
      <c r="K314" s="17" t="str">
        <f t="shared" si="65"/>
        <v>-</v>
      </c>
      <c r="L314" s="19" t="str">
        <f>IF(ISNUMBER(K314),MIN(DATE(YEAR($L$26),MONTH($L$26)+K314*12/$M$10,DAY($L$26)),DATE(YEAR($L$26),MONTH($L$26)+1+K314*12/$M$10,1)-1),"")</f>
        <v/>
      </c>
      <c r="M314" s="16" t="str">
        <f t="shared" si="72"/>
        <v/>
      </c>
      <c r="N314" s="15" t="str">
        <f>IF(ISNUMBER(K314),ROUND(M314*$M$16,$O$4),"")</f>
        <v/>
      </c>
      <c r="O314" s="15" t="str">
        <f t="shared" si="73"/>
        <v/>
      </c>
      <c r="P314" s="16" t="str">
        <f t="shared" si="66"/>
        <v/>
      </c>
      <c r="Q314" s="15" t="str">
        <f t="shared" si="67"/>
        <v/>
      </c>
      <c r="S314" s="17" t="str">
        <f t="shared" si="68"/>
        <v>-</v>
      </c>
      <c r="T314" s="19" t="str">
        <f>IF(ISNUMBER(S314),MIN(DATE(YEAR($T$26),MONTH($T$26)+S314*12/$U$10,DAY($T$26)),DATE(YEAR($T$26),MONTH($T$26)+1+S314*12/$U$10,1)-1),"")</f>
        <v/>
      </c>
      <c r="U314" s="16" t="str">
        <f t="shared" si="74"/>
        <v/>
      </c>
      <c r="V314" s="15" t="str">
        <f>IF(ISNUMBER(S314),ROUND(U314*$U$16,$W$4),"")</f>
        <v/>
      </c>
      <c r="W314" s="15" t="str">
        <f t="shared" si="69"/>
        <v/>
      </c>
      <c r="X314" s="16" t="str">
        <f t="shared" si="70"/>
        <v/>
      </c>
      <c r="Y314" s="15" t="str">
        <f t="shared" si="71"/>
        <v/>
      </c>
    </row>
    <row r="315" spans="3:25" x14ac:dyDescent="0.2">
      <c r="C315" s="17" t="str">
        <f t="shared" si="60"/>
        <v>-</v>
      </c>
      <c r="D315" s="19" t="str">
        <f>IF(ISNUMBER(C315),MIN(DATE(YEAR($D$26),MONTH($D$26)+C315*12/$E$10,DAY($D$26)),DATE(YEAR($D$26),MONTH($D$26)+1+C315*12/$E$10,1)-1),"")</f>
        <v/>
      </c>
      <c r="E315" s="16" t="str">
        <f t="shared" si="61"/>
        <v/>
      </c>
      <c r="F315" s="15" t="str">
        <f>IF(ISNUMBER(C315),ROUND(E315*$E$16,$G$4),"")</f>
        <v/>
      </c>
      <c r="G315" s="15" t="str">
        <f t="shared" si="62"/>
        <v/>
      </c>
      <c r="H315" s="16" t="str">
        <f t="shared" si="63"/>
        <v/>
      </c>
      <c r="I315" s="15" t="str">
        <f t="shared" si="64"/>
        <v/>
      </c>
      <c r="K315" s="17" t="str">
        <f t="shared" si="65"/>
        <v>-</v>
      </c>
      <c r="L315" s="19" t="str">
        <f>IF(ISNUMBER(K315),MIN(DATE(YEAR($L$26),MONTH($L$26)+K315*12/$M$10,DAY($L$26)),DATE(YEAR($L$26),MONTH($L$26)+1+K315*12/$M$10,1)-1),"")</f>
        <v/>
      </c>
      <c r="M315" s="16" t="str">
        <f t="shared" si="72"/>
        <v/>
      </c>
      <c r="N315" s="15" t="str">
        <f>IF(ISNUMBER(K315),ROUND(M315*$M$16,$O$4),"")</f>
        <v/>
      </c>
      <c r="O315" s="15" t="str">
        <f t="shared" si="73"/>
        <v/>
      </c>
      <c r="P315" s="16" t="str">
        <f t="shared" si="66"/>
        <v/>
      </c>
      <c r="Q315" s="15" t="str">
        <f t="shared" si="67"/>
        <v/>
      </c>
      <c r="S315" s="17" t="str">
        <f t="shared" si="68"/>
        <v>-</v>
      </c>
      <c r="T315" s="19" t="str">
        <f>IF(ISNUMBER(S315),MIN(DATE(YEAR($T$26),MONTH($T$26)+S315*12/$U$10,DAY($T$26)),DATE(YEAR($T$26),MONTH($T$26)+1+S315*12/$U$10,1)-1),"")</f>
        <v/>
      </c>
      <c r="U315" s="16" t="str">
        <f t="shared" si="74"/>
        <v/>
      </c>
      <c r="V315" s="15" t="str">
        <f>IF(ISNUMBER(S315),ROUND(U315*$U$16,$W$4),"")</f>
        <v/>
      </c>
      <c r="W315" s="15" t="str">
        <f t="shared" si="69"/>
        <v/>
      </c>
      <c r="X315" s="16" t="str">
        <f t="shared" si="70"/>
        <v/>
      </c>
      <c r="Y315" s="15" t="str">
        <f t="shared" si="71"/>
        <v/>
      </c>
    </row>
    <row r="316" spans="3:25" x14ac:dyDescent="0.2">
      <c r="C316" s="17" t="str">
        <f t="shared" si="60"/>
        <v>-</v>
      </c>
      <c r="D316" s="19" t="str">
        <f>IF(ISNUMBER(C316),MIN(DATE(YEAR($D$26),MONTH($D$26)+C316*12/$E$10,DAY($D$26)),DATE(YEAR($D$26),MONTH($D$26)+1+C316*12/$E$10,1)-1),"")</f>
        <v/>
      </c>
      <c r="E316" s="16" t="str">
        <f t="shared" si="61"/>
        <v/>
      </c>
      <c r="F316" s="15" t="str">
        <f>IF(ISNUMBER(C316),ROUND(E316*$E$16,$G$4),"")</f>
        <v/>
      </c>
      <c r="G316" s="15" t="str">
        <f t="shared" si="62"/>
        <v/>
      </c>
      <c r="H316" s="16" t="str">
        <f t="shared" si="63"/>
        <v/>
      </c>
      <c r="I316" s="15" t="str">
        <f t="shared" si="64"/>
        <v/>
      </c>
      <c r="K316" s="17" t="str">
        <f t="shared" si="65"/>
        <v>-</v>
      </c>
      <c r="L316" s="19" t="str">
        <f>IF(ISNUMBER(K316),MIN(DATE(YEAR($L$26),MONTH($L$26)+K316*12/$M$10,DAY($L$26)),DATE(YEAR($L$26),MONTH($L$26)+1+K316*12/$M$10,1)-1),"")</f>
        <v/>
      </c>
      <c r="M316" s="16" t="str">
        <f t="shared" si="72"/>
        <v/>
      </c>
      <c r="N316" s="15" t="str">
        <f>IF(ISNUMBER(K316),ROUND(M316*$M$16,$O$4),"")</f>
        <v/>
      </c>
      <c r="O316" s="15" t="str">
        <f t="shared" si="73"/>
        <v/>
      </c>
      <c r="P316" s="16" t="str">
        <f t="shared" si="66"/>
        <v/>
      </c>
      <c r="Q316" s="15" t="str">
        <f t="shared" si="67"/>
        <v/>
      </c>
      <c r="S316" s="17" t="str">
        <f t="shared" si="68"/>
        <v>-</v>
      </c>
      <c r="T316" s="19" t="str">
        <f>IF(ISNUMBER(S316),MIN(DATE(YEAR($T$26),MONTH($T$26)+S316*12/$U$10,DAY($T$26)),DATE(YEAR($T$26),MONTH($T$26)+1+S316*12/$U$10,1)-1),"")</f>
        <v/>
      </c>
      <c r="U316" s="16" t="str">
        <f t="shared" si="74"/>
        <v/>
      </c>
      <c r="V316" s="15" t="str">
        <f>IF(ISNUMBER(S316),ROUND(U316*$U$16,$W$4),"")</f>
        <v/>
      </c>
      <c r="W316" s="15" t="str">
        <f t="shared" si="69"/>
        <v/>
      </c>
      <c r="X316" s="16" t="str">
        <f t="shared" si="70"/>
        <v/>
      </c>
      <c r="Y316" s="15" t="str">
        <f t="shared" si="71"/>
        <v/>
      </c>
    </row>
    <row r="317" spans="3:25" x14ac:dyDescent="0.2">
      <c r="C317" s="17" t="str">
        <f t="shared" si="60"/>
        <v>-</v>
      </c>
      <c r="D317" s="19" t="str">
        <f>IF(ISNUMBER(C317),MIN(DATE(YEAR($D$26),MONTH($D$26)+C317*12/$E$10,DAY($D$26)),DATE(YEAR($D$26),MONTH($D$26)+1+C317*12/$E$10,1)-1),"")</f>
        <v/>
      </c>
      <c r="E317" s="16" t="str">
        <f t="shared" si="61"/>
        <v/>
      </c>
      <c r="F317" s="15" t="str">
        <f>IF(ISNUMBER(C317),ROUND(E317*$E$16,$G$4),"")</f>
        <v/>
      </c>
      <c r="G317" s="15" t="str">
        <f t="shared" si="62"/>
        <v/>
      </c>
      <c r="H317" s="16" t="str">
        <f t="shared" si="63"/>
        <v/>
      </c>
      <c r="I317" s="15" t="str">
        <f t="shared" si="64"/>
        <v/>
      </c>
      <c r="K317" s="17" t="str">
        <f t="shared" si="65"/>
        <v>-</v>
      </c>
      <c r="L317" s="19" t="str">
        <f>IF(ISNUMBER(K317),MIN(DATE(YEAR($L$26),MONTH($L$26)+K317*12/$M$10,DAY($L$26)),DATE(YEAR($L$26),MONTH($L$26)+1+K317*12/$M$10,1)-1),"")</f>
        <v/>
      </c>
      <c r="M317" s="16" t="str">
        <f t="shared" si="72"/>
        <v/>
      </c>
      <c r="N317" s="15" t="str">
        <f>IF(ISNUMBER(K317),ROUND(M317*$M$16,$O$4),"")</f>
        <v/>
      </c>
      <c r="O317" s="15" t="str">
        <f t="shared" si="73"/>
        <v/>
      </c>
      <c r="P317" s="16" t="str">
        <f t="shared" si="66"/>
        <v/>
      </c>
      <c r="Q317" s="15" t="str">
        <f t="shared" si="67"/>
        <v/>
      </c>
      <c r="S317" s="17" t="str">
        <f t="shared" si="68"/>
        <v>-</v>
      </c>
      <c r="T317" s="19" t="str">
        <f>IF(ISNUMBER(S317),MIN(DATE(YEAR($T$26),MONTH($T$26)+S317*12/$U$10,DAY($T$26)),DATE(YEAR($T$26),MONTH($T$26)+1+S317*12/$U$10,1)-1),"")</f>
        <v/>
      </c>
      <c r="U317" s="16" t="str">
        <f t="shared" si="74"/>
        <v/>
      </c>
      <c r="V317" s="15" t="str">
        <f>IF(ISNUMBER(S317),ROUND(U317*$U$16,$W$4),"")</f>
        <v/>
      </c>
      <c r="W317" s="15" t="str">
        <f t="shared" si="69"/>
        <v/>
      </c>
      <c r="X317" s="16" t="str">
        <f t="shared" si="70"/>
        <v/>
      </c>
      <c r="Y317" s="15" t="str">
        <f t="shared" si="71"/>
        <v/>
      </c>
    </row>
    <row r="318" spans="3:25" x14ac:dyDescent="0.2">
      <c r="C318" s="17" t="str">
        <f t="shared" si="60"/>
        <v>-</v>
      </c>
      <c r="D318" s="19" t="str">
        <f>IF(ISNUMBER(C318),MIN(DATE(YEAR($D$26),MONTH($D$26)+C318*12/$E$10,DAY($D$26)),DATE(YEAR($D$26),MONTH($D$26)+1+C318*12/$E$10,1)-1),"")</f>
        <v/>
      </c>
      <c r="E318" s="16" t="str">
        <f t="shared" si="61"/>
        <v/>
      </c>
      <c r="F318" s="15" t="str">
        <f>IF(ISNUMBER(C318),ROUND(E318*$E$16,$G$4),"")</f>
        <v/>
      </c>
      <c r="G318" s="15" t="str">
        <f t="shared" si="62"/>
        <v/>
      </c>
      <c r="H318" s="16" t="str">
        <f t="shared" si="63"/>
        <v/>
      </c>
      <c r="I318" s="15" t="str">
        <f t="shared" si="64"/>
        <v/>
      </c>
      <c r="K318" s="17" t="str">
        <f t="shared" si="65"/>
        <v>-</v>
      </c>
      <c r="L318" s="19" t="str">
        <f>IF(ISNUMBER(K318),MIN(DATE(YEAR($L$26),MONTH($L$26)+K318*12/$M$10,DAY($L$26)),DATE(YEAR($L$26),MONTH($L$26)+1+K318*12/$M$10,1)-1),"")</f>
        <v/>
      </c>
      <c r="M318" s="16" t="str">
        <f t="shared" si="72"/>
        <v/>
      </c>
      <c r="N318" s="15" t="str">
        <f>IF(ISNUMBER(K318),ROUND(M318*$M$16,$O$4),"")</f>
        <v/>
      </c>
      <c r="O318" s="15" t="str">
        <f t="shared" si="73"/>
        <v/>
      </c>
      <c r="P318" s="16" t="str">
        <f t="shared" si="66"/>
        <v/>
      </c>
      <c r="Q318" s="15" t="str">
        <f t="shared" si="67"/>
        <v/>
      </c>
      <c r="S318" s="17" t="str">
        <f t="shared" si="68"/>
        <v>-</v>
      </c>
      <c r="T318" s="19" t="str">
        <f>IF(ISNUMBER(S318),MIN(DATE(YEAR($T$26),MONTH($T$26)+S318*12/$U$10,DAY($T$26)),DATE(YEAR($T$26),MONTH($T$26)+1+S318*12/$U$10,1)-1),"")</f>
        <v/>
      </c>
      <c r="U318" s="16" t="str">
        <f t="shared" si="74"/>
        <v/>
      </c>
      <c r="V318" s="15" t="str">
        <f>IF(ISNUMBER(S318),ROUND(U318*$U$16,$W$4),"")</f>
        <v/>
      </c>
      <c r="W318" s="15" t="str">
        <f t="shared" si="69"/>
        <v/>
      </c>
      <c r="X318" s="16" t="str">
        <f t="shared" si="70"/>
        <v/>
      </c>
      <c r="Y318" s="15" t="str">
        <f t="shared" si="71"/>
        <v/>
      </c>
    </row>
    <row r="319" spans="3:25" x14ac:dyDescent="0.2">
      <c r="C319" s="17" t="str">
        <f t="shared" si="60"/>
        <v>-</v>
      </c>
      <c r="D319" s="19" t="str">
        <f>IF(ISNUMBER(C319),MIN(DATE(YEAR($D$26),MONTH($D$26)+C319*12/$E$10,DAY($D$26)),DATE(YEAR($D$26),MONTH($D$26)+1+C319*12/$E$10,1)-1),"")</f>
        <v/>
      </c>
      <c r="E319" s="16" t="str">
        <f t="shared" si="61"/>
        <v/>
      </c>
      <c r="F319" s="15" t="str">
        <f>IF(ISNUMBER(C319),ROUND(E319*$E$16,$G$4),"")</f>
        <v/>
      </c>
      <c r="G319" s="15" t="str">
        <f t="shared" si="62"/>
        <v/>
      </c>
      <c r="H319" s="16" t="str">
        <f t="shared" si="63"/>
        <v/>
      </c>
      <c r="I319" s="15" t="str">
        <f t="shared" si="64"/>
        <v/>
      </c>
      <c r="K319" s="17" t="str">
        <f t="shared" si="65"/>
        <v>-</v>
      </c>
      <c r="L319" s="19" t="str">
        <f>IF(ISNUMBER(K319),MIN(DATE(YEAR($L$26),MONTH($L$26)+K319*12/$M$10,DAY($L$26)),DATE(YEAR($L$26),MONTH($L$26)+1+K319*12/$M$10,1)-1),"")</f>
        <v/>
      </c>
      <c r="M319" s="16" t="str">
        <f t="shared" si="72"/>
        <v/>
      </c>
      <c r="N319" s="15" t="str">
        <f>IF(ISNUMBER(K319),ROUND(M319*$M$16,$O$4),"")</f>
        <v/>
      </c>
      <c r="O319" s="15" t="str">
        <f t="shared" si="73"/>
        <v/>
      </c>
      <c r="P319" s="16" t="str">
        <f t="shared" si="66"/>
        <v/>
      </c>
      <c r="Q319" s="15" t="str">
        <f t="shared" si="67"/>
        <v/>
      </c>
      <c r="S319" s="17" t="str">
        <f t="shared" si="68"/>
        <v>-</v>
      </c>
      <c r="T319" s="19" t="str">
        <f>IF(ISNUMBER(S319),MIN(DATE(YEAR($T$26),MONTH($T$26)+S319*12/$U$10,DAY($T$26)),DATE(YEAR($T$26),MONTH($T$26)+1+S319*12/$U$10,1)-1),"")</f>
        <v/>
      </c>
      <c r="U319" s="16" t="str">
        <f t="shared" si="74"/>
        <v/>
      </c>
      <c r="V319" s="15" t="str">
        <f>IF(ISNUMBER(S319),ROUND(U319*$U$16,$W$4),"")</f>
        <v/>
      </c>
      <c r="W319" s="15" t="str">
        <f t="shared" si="69"/>
        <v/>
      </c>
      <c r="X319" s="16" t="str">
        <f t="shared" si="70"/>
        <v/>
      </c>
      <c r="Y319" s="15" t="str">
        <f t="shared" si="71"/>
        <v/>
      </c>
    </row>
    <row r="320" spans="3:25" x14ac:dyDescent="0.2">
      <c r="C320" s="17" t="str">
        <f t="shared" si="60"/>
        <v>-</v>
      </c>
      <c r="D320" s="19" t="str">
        <f>IF(ISNUMBER(C320),MIN(DATE(YEAR($D$26),MONTH($D$26)+C320*12/$E$10,DAY($D$26)),DATE(YEAR($D$26),MONTH($D$26)+1+C320*12/$E$10,1)-1),"")</f>
        <v/>
      </c>
      <c r="E320" s="16" t="str">
        <f t="shared" si="61"/>
        <v/>
      </c>
      <c r="F320" s="15" t="str">
        <f>IF(ISNUMBER(C320),ROUND(E320*$E$16,$G$4),"")</f>
        <v/>
      </c>
      <c r="G320" s="15" t="str">
        <f t="shared" si="62"/>
        <v/>
      </c>
      <c r="H320" s="16" t="str">
        <f t="shared" si="63"/>
        <v/>
      </c>
      <c r="I320" s="15" t="str">
        <f t="shared" si="64"/>
        <v/>
      </c>
      <c r="K320" s="17" t="str">
        <f t="shared" si="65"/>
        <v>-</v>
      </c>
      <c r="L320" s="19" t="str">
        <f>IF(ISNUMBER(K320),MIN(DATE(YEAR($L$26),MONTH($L$26)+K320*12/$M$10,DAY($L$26)),DATE(YEAR($L$26),MONTH($L$26)+1+K320*12/$M$10,1)-1),"")</f>
        <v/>
      </c>
      <c r="M320" s="16" t="str">
        <f t="shared" si="72"/>
        <v/>
      </c>
      <c r="N320" s="15" t="str">
        <f>IF(ISNUMBER(K320),ROUND(M320*$M$16,$O$4),"")</f>
        <v/>
      </c>
      <c r="O320" s="15" t="str">
        <f t="shared" si="73"/>
        <v/>
      </c>
      <c r="P320" s="16" t="str">
        <f t="shared" si="66"/>
        <v/>
      </c>
      <c r="Q320" s="15" t="str">
        <f t="shared" si="67"/>
        <v/>
      </c>
      <c r="S320" s="17" t="str">
        <f t="shared" si="68"/>
        <v>-</v>
      </c>
      <c r="T320" s="19" t="str">
        <f>IF(ISNUMBER(S320),MIN(DATE(YEAR($T$26),MONTH($T$26)+S320*12/$U$10,DAY($T$26)),DATE(YEAR($T$26),MONTH($T$26)+1+S320*12/$U$10,1)-1),"")</f>
        <v/>
      </c>
      <c r="U320" s="16" t="str">
        <f t="shared" si="74"/>
        <v/>
      </c>
      <c r="V320" s="15" t="str">
        <f>IF(ISNUMBER(S320),ROUND(U320*$U$16,$W$4),"")</f>
        <v/>
      </c>
      <c r="W320" s="15" t="str">
        <f t="shared" si="69"/>
        <v/>
      </c>
      <c r="X320" s="16" t="str">
        <f t="shared" si="70"/>
        <v/>
      </c>
      <c r="Y320" s="15" t="str">
        <f t="shared" si="71"/>
        <v/>
      </c>
    </row>
    <row r="321" spans="3:25" x14ac:dyDescent="0.2">
      <c r="C321" s="17" t="str">
        <f t="shared" si="60"/>
        <v>-</v>
      </c>
      <c r="D321" s="19" t="str">
        <f>IF(ISNUMBER(C321),MIN(DATE(YEAR($D$26),MONTH($D$26)+C321*12/$E$10,DAY($D$26)),DATE(YEAR($D$26),MONTH($D$26)+1+C321*12/$E$10,1)-1),"")</f>
        <v/>
      </c>
      <c r="E321" s="16" t="str">
        <f t="shared" si="61"/>
        <v/>
      </c>
      <c r="F321" s="15" t="str">
        <f>IF(ISNUMBER(C321),ROUND(E321*$E$16,$G$4),"")</f>
        <v/>
      </c>
      <c r="G321" s="15" t="str">
        <f t="shared" si="62"/>
        <v/>
      </c>
      <c r="H321" s="16" t="str">
        <f t="shared" si="63"/>
        <v/>
      </c>
      <c r="I321" s="15" t="str">
        <f t="shared" si="64"/>
        <v/>
      </c>
      <c r="K321" s="17" t="str">
        <f t="shared" si="65"/>
        <v>-</v>
      </c>
      <c r="L321" s="19" t="str">
        <f>IF(ISNUMBER(K321),MIN(DATE(YEAR($L$26),MONTH($L$26)+K321*12/$M$10,DAY($L$26)),DATE(YEAR($L$26),MONTH($L$26)+1+K321*12/$M$10,1)-1),"")</f>
        <v/>
      </c>
      <c r="M321" s="16" t="str">
        <f t="shared" si="72"/>
        <v/>
      </c>
      <c r="N321" s="15" t="str">
        <f>IF(ISNUMBER(K321),ROUND(M321*$M$16,$O$4),"")</f>
        <v/>
      </c>
      <c r="O321" s="15" t="str">
        <f t="shared" si="73"/>
        <v/>
      </c>
      <c r="P321" s="16" t="str">
        <f t="shared" si="66"/>
        <v/>
      </c>
      <c r="Q321" s="15" t="str">
        <f t="shared" si="67"/>
        <v/>
      </c>
      <c r="S321" s="17" t="str">
        <f t="shared" si="68"/>
        <v>-</v>
      </c>
      <c r="T321" s="19" t="str">
        <f>IF(ISNUMBER(S321),MIN(DATE(YEAR($T$26),MONTH($T$26)+S321*12/$U$10,DAY($T$26)),DATE(YEAR($T$26),MONTH($T$26)+1+S321*12/$U$10,1)-1),"")</f>
        <v/>
      </c>
      <c r="U321" s="16" t="str">
        <f t="shared" si="74"/>
        <v/>
      </c>
      <c r="V321" s="15" t="str">
        <f>IF(ISNUMBER(S321),ROUND(U321*$U$16,$W$4),"")</f>
        <v/>
      </c>
      <c r="W321" s="15" t="str">
        <f t="shared" si="69"/>
        <v/>
      </c>
      <c r="X321" s="16" t="str">
        <f t="shared" si="70"/>
        <v/>
      </c>
      <c r="Y321" s="15" t="str">
        <f t="shared" si="71"/>
        <v/>
      </c>
    </row>
    <row r="322" spans="3:25" x14ac:dyDescent="0.2">
      <c r="C322" s="17" t="str">
        <f t="shared" si="60"/>
        <v>-</v>
      </c>
      <c r="D322" s="19" t="str">
        <f>IF(ISNUMBER(C322),MIN(DATE(YEAR($D$26),MONTH($D$26)+C322*12/$E$10,DAY($D$26)),DATE(YEAR($D$26),MONTH($D$26)+1+C322*12/$E$10,1)-1),"")</f>
        <v/>
      </c>
      <c r="E322" s="16" t="str">
        <f t="shared" si="61"/>
        <v/>
      </c>
      <c r="F322" s="15" t="str">
        <f>IF(ISNUMBER(C322),ROUND(E322*$E$16,$G$4),"")</f>
        <v/>
      </c>
      <c r="G322" s="15" t="str">
        <f t="shared" si="62"/>
        <v/>
      </c>
      <c r="H322" s="16" t="str">
        <f t="shared" si="63"/>
        <v/>
      </c>
      <c r="I322" s="15" t="str">
        <f t="shared" si="64"/>
        <v/>
      </c>
      <c r="K322" s="17" t="str">
        <f t="shared" si="65"/>
        <v>-</v>
      </c>
      <c r="L322" s="19" t="str">
        <f>IF(ISNUMBER(K322),MIN(DATE(YEAR($L$26),MONTH($L$26)+K322*12/$M$10,DAY($L$26)),DATE(YEAR($L$26),MONTH($L$26)+1+K322*12/$M$10,1)-1),"")</f>
        <v/>
      </c>
      <c r="M322" s="16" t="str">
        <f t="shared" si="72"/>
        <v/>
      </c>
      <c r="N322" s="15" t="str">
        <f>IF(ISNUMBER(K322),ROUND(M322*$M$16,$O$4),"")</f>
        <v/>
      </c>
      <c r="O322" s="15" t="str">
        <f t="shared" si="73"/>
        <v/>
      </c>
      <c r="P322" s="16" t="str">
        <f t="shared" si="66"/>
        <v/>
      </c>
      <c r="Q322" s="15" t="str">
        <f t="shared" si="67"/>
        <v/>
      </c>
      <c r="S322" s="17" t="str">
        <f t="shared" si="68"/>
        <v>-</v>
      </c>
      <c r="T322" s="19" t="str">
        <f>IF(ISNUMBER(S322),MIN(DATE(YEAR($T$26),MONTH($T$26)+S322*12/$U$10,DAY($T$26)),DATE(YEAR($T$26),MONTH($T$26)+1+S322*12/$U$10,1)-1),"")</f>
        <v/>
      </c>
      <c r="U322" s="16" t="str">
        <f t="shared" si="74"/>
        <v/>
      </c>
      <c r="V322" s="15" t="str">
        <f>IF(ISNUMBER(S322),ROUND(U322*$U$16,$W$4),"")</f>
        <v/>
      </c>
      <c r="W322" s="15" t="str">
        <f t="shared" si="69"/>
        <v/>
      </c>
      <c r="X322" s="16" t="str">
        <f t="shared" si="70"/>
        <v/>
      </c>
      <c r="Y322" s="15" t="str">
        <f t="shared" si="71"/>
        <v/>
      </c>
    </row>
    <row r="323" spans="3:25" x14ac:dyDescent="0.2">
      <c r="C323" s="17" t="str">
        <f t="shared" si="60"/>
        <v>-</v>
      </c>
      <c r="D323" s="19" t="str">
        <f>IF(ISNUMBER(C323),MIN(DATE(YEAR($D$26),MONTH($D$26)+C323*12/$E$10,DAY($D$26)),DATE(YEAR($D$26),MONTH($D$26)+1+C323*12/$E$10,1)-1),"")</f>
        <v/>
      </c>
      <c r="E323" s="16" t="str">
        <f t="shared" si="61"/>
        <v/>
      </c>
      <c r="F323" s="15" t="str">
        <f>IF(ISNUMBER(C323),ROUND(E323*$E$16,$G$4),"")</f>
        <v/>
      </c>
      <c r="G323" s="15" t="str">
        <f t="shared" si="62"/>
        <v/>
      </c>
      <c r="H323" s="16" t="str">
        <f t="shared" si="63"/>
        <v/>
      </c>
      <c r="I323" s="15" t="str">
        <f t="shared" si="64"/>
        <v/>
      </c>
      <c r="K323" s="17" t="str">
        <f t="shared" si="65"/>
        <v>-</v>
      </c>
      <c r="L323" s="19" t="str">
        <f>IF(ISNUMBER(K323),MIN(DATE(YEAR($L$26),MONTH($L$26)+K323*12/$M$10,DAY($L$26)),DATE(YEAR($L$26),MONTH($L$26)+1+K323*12/$M$10,1)-1),"")</f>
        <v/>
      </c>
      <c r="M323" s="16" t="str">
        <f t="shared" si="72"/>
        <v/>
      </c>
      <c r="N323" s="15" t="str">
        <f>IF(ISNUMBER(K323),ROUND(M323*$M$16,$O$4),"")</f>
        <v/>
      </c>
      <c r="O323" s="15" t="str">
        <f t="shared" si="73"/>
        <v/>
      </c>
      <c r="P323" s="16" t="str">
        <f t="shared" si="66"/>
        <v/>
      </c>
      <c r="Q323" s="15" t="str">
        <f t="shared" si="67"/>
        <v/>
      </c>
      <c r="S323" s="17" t="str">
        <f t="shared" si="68"/>
        <v>-</v>
      </c>
      <c r="T323" s="19" t="str">
        <f>IF(ISNUMBER(S323),MIN(DATE(YEAR($T$26),MONTH($T$26)+S323*12/$U$10,DAY($T$26)),DATE(YEAR($T$26),MONTH($T$26)+1+S323*12/$U$10,1)-1),"")</f>
        <v/>
      </c>
      <c r="U323" s="16" t="str">
        <f t="shared" si="74"/>
        <v/>
      </c>
      <c r="V323" s="15" t="str">
        <f>IF(ISNUMBER(S323),ROUND(U323*$U$16,$W$4),"")</f>
        <v/>
      </c>
      <c r="W323" s="15" t="str">
        <f t="shared" si="69"/>
        <v/>
      </c>
      <c r="X323" s="16" t="str">
        <f t="shared" si="70"/>
        <v/>
      </c>
      <c r="Y323" s="15" t="str">
        <f t="shared" si="71"/>
        <v/>
      </c>
    </row>
    <row r="324" spans="3:25" x14ac:dyDescent="0.2">
      <c r="C324" s="17" t="str">
        <f t="shared" si="60"/>
        <v>-</v>
      </c>
      <c r="D324" s="19" t="str">
        <f>IF(ISNUMBER(C324),MIN(DATE(YEAR($D$26),MONTH($D$26)+C324*12/$E$10,DAY($D$26)),DATE(YEAR($D$26),MONTH($D$26)+1+C324*12/$E$10,1)-1),"")</f>
        <v/>
      </c>
      <c r="E324" s="16" t="str">
        <f t="shared" si="61"/>
        <v/>
      </c>
      <c r="F324" s="15" t="str">
        <f>IF(ISNUMBER(C324),ROUND(E324*$E$16,$G$4),"")</f>
        <v/>
      </c>
      <c r="G324" s="15" t="str">
        <f t="shared" si="62"/>
        <v/>
      </c>
      <c r="H324" s="16" t="str">
        <f t="shared" si="63"/>
        <v/>
      </c>
      <c r="I324" s="15" t="str">
        <f t="shared" si="64"/>
        <v/>
      </c>
      <c r="K324" s="17" t="str">
        <f t="shared" si="65"/>
        <v>-</v>
      </c>
      <c r="L324" s="19" t="str">
        <f>IF(ISNUMBER(K324),MIN(DATE(YEAR($L$26),MONTH($L$26)+K324*12/$M$10,DAY($L$26)),DATE(YEAR($L$26),MONTH($L$26)+1+K324*12/$M$10,1)-1),"")</f>
        <v/>
      </c>
      <c r="M324" s="16" t="str">
        <f t="shared" si="72"/>
        <v/>
      </c>
      <c r="N324" s="15" t="str">
        <f>IF(ISNUMBER(K324),ROUND(M324*$M$16,$O$4),"")</f>
        <v/>
      </c>
      <c r="O324" s="15" t="str">
        <f t="shared" si="73"/>
        <v/>
      </c>
      <c r="P324" s="16" t="str">
        <f t="shared" si="66"/>
        <v/>
      </c>
      <c r="Q324" s="15" t="str">
        <f t="shared" si="67"/>
        <v/>
      </c>
      <c r="S324" s="17" t="str">
        <f t="shared" si="68"/>
        <v>-</v>
      </c>
      <c r="T324" s="19" t="str">
        <f>IF(ISNUMBER(S324),MIN(DATE(YEAR($T$26),MONTH($T$26)+S324*12/$U$10,DAY($T$26)),DATE(YEAR($T$26),MONTH($T$26)+1+S324*12/$U$10,1)-1),"")</f>
        <v/>
      </c>
      <c r="U324" s="16" t="str">
        <f t="shared" si="74"/>
        <v/>
      </c>
      <c r="V324" s="15" t="str">
        <f>IF(ISNUMBER(S324),ROUND(U324*$U$16,$W$4),"")</f>
        <v/>
      </c>
      <c r="W324" s="15" t="str">
        <f t="shared" si="69"/>
        <v/>
      </c>
      <c r="X324" s="16" t="str">
        <f t="shared" si="70"/>
        <v/>
      </c>
      <c r="Y324" s="15" t="str">
        <f t="shared" si="71"/>
        <v/>
      </c>
    </row>
    <row r="325" spans="3:25" x14ac:dyDescent="0.2">
      <c r="C325" s="17" t="str">
        <f t="shared" si="60"/>
        <v>-</v>
      </c>
      <c r="D325" s="19" t="str">
        <f>IF(ISNUMBER(C325),MIN(DATE(YEAR($D$26),MONTH($D$26)+C325*12/$E$10,DAY($D$26)),DATE(YEAR($D$26),MONTH($D$26)+1+C325*12/$E$10,1)-1),"")</f>
        <v/>
      </c>
      <c r="E325" s="16" t="str">
        <f t="shared" si="61"/>
        <v/>
      </c>
      <c r="F325" s="15" t="str">
        <f>IF(ISNUMBER(C325),ROUND(E325*$E$16,$G$4),"")</f>
        <v/>
      </c>
      <c r="G325" s="15" t="str">
        <f t="shared" si="62"/>
        <v/>
      </c>
      <c r="H325" s="16" t="str">
        <f t="shared" si="63"/>
        <v/>
      </c>
      <c r="I325" s="15" t="str">
        <f t="shared" si="64"/>
        <v/>
      </c>
      <c r="K325" s="17" t="str">
        <f t="shared" si="65"/>
        <v>-</v>
      </c>
      <c r="L325" s="19" t="str">
        <f>IF(ISNUMBER(K325),MIN(DATE(YEAR($L$26),MONTH($L$26)+K325*12/$M$10,DAY($L$26)),DATE(YEAR($L$26),MONTH($L$26)+1+K325*12/$M$10,1)-1),"")</f>
        <v/>
      </c>
      <c r="M325" s="16" t="str">
        <f t="shared" si="72"/>
        <v/>
      </c>
      <c r="N325" s="15" t="str">
        <f>IF(ISNUMBER(K325),ROUND(M325*$M$16,$O$4),"")</f>
        <v/>
      </c>
      <c r="O325" s="15" t="str">
        <f t="shared" si="73"/>
        <v/>
      </c>
      <c r="P325" s="16" t="str">
        <f t="shared" si="66"/>
        <v/>
      </c>
      <c r="Q325" s="15" t="str">
        <f t="shared" si="67"/>
        <v/>
      </c>
      <c r="S325" s="17" t="str">
        <f t="shared" si="68"/>
        <v>-</v>
      </c>
      <c r="T325" s="19" t="str">
        <f>IF(ISNUMBER(S325),MIN(DATE(YEAR($T$26),MONTH($T$26)+S325*12/$U$10,DAY($T$26)),DATE(YEAR($T$26),MONTH($T$26)+1+S325*12/$U$10,1)-1),"")</f>
        <v/>
      </c>
      <c r="U325" s="16" t="str">
        <f t="shared" si="74"/>
        <v/>
      </c>
      <c r="V325" s="15" t="str">
        <f>IF(ISNUMBER(S325),ROUND(U325*$U$16,$W$4),"")</f>
        <v/>
      </c>
      <c r="W325" s="15" t="str">
        <f t="shared" si="69"/>
        <v/>
      </c>
      <c r="X325" s="16" t="str">
        <f t="shared" si="70"/>
        <v/>
      </c>
      <c r="Y325" s="15" t="str">
        <f t="shared" si="71"/>
        <v/>
      </c>
    </row>
    <row r="326" spans="3:25" x14ac:dyDescent="0.2">
      <c r="C326" s="17" t="str">
        <f t="shared" si="60"/>
        <v>-</v>
      </c>
      <c r="D326" s="19" t="str">
        <f>IF(ISNUMBER(C326),MIN(DATE(YEAR($D$26),MONTH($D$26)+C326*12/$E$10,DAY($D$26)),DATE(YEAR($D$26),MONTH($D$26)+1+C326*12/$E$10,1)-1),"")</f>
        <v/>
      </c>
      <c r="E326" s="16" t="str">
        <f t="shared" si="61"/>
        <v/>
      </c>
      <c r="F326" s="15" t="str">
        <f>IF(ISNUMBER(C326),ROUND(E326*$E$16,$G$4),"")</f>
        <v/>
      </c>
      <c r="G326" s="15" t="str">
        <f t="shared" si="62"/>
        <v/>
      </c>
      <c r="H326" s="16" t="str">
        <f t="shared" si="63"/>
        <v/>
      </c>
      <c r="I326" s="15" t="str">
        <f t="shared" si="64"/>
        <v/>
      </c>
      <c r="K326" s="17" t="str">
        <f t="shared" si="65"/>
        <v>-</v>
      </c>
      <c r="L326" s="19" t="str">
        <f>IF(ISNUMBER(K326),MIN(DATE(YEAR($L$26),MONTH($L$26)+K326*12/$M$10,DAY($L$26)),DATE(YEAR($L$26),MONTH($L$26)+1+K326*12/$M$10,1)-1),"")</f>
        <v/>
      </c>
      <c r="M326" s="16" t="str">
        <f t="shared" si="72"/>
        <v/>
      </c>
      <c r="N326" s="15" t="str">
        <f>IF(ISNUMBER(K326),ROUND(M326*$M$16,$O$4),"")</f>
        <v/>
      </c>
      <c r="O326" s="15" t="str">
        <f t="shared" si="73"/>
        <v/>
      </c>
      <c r="P326" s="16" t="str">
        <f t="shared" si="66"/>
        <v/>
      </c>
      <c r="Q326" s="15" t="str">
        <f t="shared" si="67"/>
        <v/>
      </c>
      <c r="S326" s="17" t="str">
        <f t="shared" si="68"/>
        <v>-</v>
      </c>
      <c r="T326" s="19" t="str">
        <f>IF(ISNUMBER(S326),MIN(DATE(YEAR($T$26),MONTH($T$26)+S326*12/$U$10,DAY($T$26)),DATE(YEAR($T$26),MONTH($T$26)+1+S326*12/$U$10,1)-1),"")</f>
        <v/>
      </c>
      <c r="U326" s="16" t="str">
        <f t="shared" si="74"/>
        <v/>
      </c>
      <c r="V326" s="15" t="str">
        <f>IF(ISNUMBER(S326),ROUND(U326*$U$16,$W$4),"")</f>
        <v/>
      </c>
      <c r="W326" s="15" t="str">
        <f t="shared" si="69"/>
        <v/>
      </c>
      <c r="X326" s="16" t="str">
        <f t="shared" si="70"/>
        <v/>
      </c>
      <c r="Y326" s="15" t="str">
        <f t="shared" si="71"/>
        <v/>
      </c>
    </row>
    <row r="327" spans="3:25" x14ac:dyDescent="0.2">
      <c r="C327" s="17" t="str">
        <f t="shared" si="60"/>
        <v>-</v>
      </c>
      <c r="D327" s="19" t="str">
        <f>IF(ISNUMBER(C327),MIN(DATE(YEAR($D$26),MONTH($D$26)+C327*12/$E$10,DAY($D$26)),DATE(YEAR($D$26),MONTH($D$26)+1+C327*12/$E$10,1)-1),"")</f>
        <v/>
      </c>
      <c r="E327" s="16" t="str">
        <f t="shared" si="61"/>
        <v/>
      </c>
      <c r="F327" s="15" t="str">
        <f>IF(ISNUMBER(C327),ROUND(E327*$E$16,$G$4),"")</f>
        <v/>
      </c>
      <c r="G327" s="15" t="str">
        <f t="shared" si="62"/>
        <v/>
      </c>
      <c r="H327" s="16" t="str">
        <f t="shared" si="63"/>
        <v/>
      </c>
      <c r="I327" s="15" t="str">
        <f t="shared" si="64"/>
        <v/>
      </c>
      <c r="K327" s="17" t="str">
        <f t="shared" si="65"/>
        <v>-</v>
      </c>
      <c r="L327" s="19" t="str">
        <f>IF(ISNUMBER(K327),MIN(DATE(YEAR($L$26),MONTH($L$26)+K327*12/$M$10,DAY($L$26)),DATE(YEAR($L$26),MONTH($L$26)+1+K327*12/$M$10,1)-1),"")</f>
        <v/>
      </c>
      <c r="M327" s="16" t="str">
        <f t="shared" si="72"/>
        <v/>
      </c>
      <c r="N327" s="15" t="str">
        <f>IF(ISNUMBER(K327),ROUND(M327*$M$16,$O$4),"")</f>
        <v/>
      </c>
      <c r="O327" s="15" t="str">
        <f t="shared" si="73"/>
        <v/>
      </c>
      <c r="P327" s="16" t="str">
        <f t="shared" si="66"/>
        <v/>
      </c>
      <c r="Q327" s="15" t="str">
        <f t="shared" si="67"/>
        <v/>
      </c>
      <c r="S327" s="17" t="str">
        <f t="shared" si="68"/>
        <v>-</v>
      </c>
      <c r="T327" s="19" t="str">
        <f>IF(ISNUMBER(S327),MIN(DATE(YEAR($T$26),MONTH($T$26)+S327*12/$U$10,DAY($T$26)),DATE(YEAR($T$26),MONTH($T$26)+1+S327*12/$U$10,1)-1),"")</f>
        <v/>
      </c>
      <c r="U327" s="16" t="str">
        <f t="shared" si="74"/>
        <v/>
      </c>
      <c r="V327" s="15" t="str">
        <f>IF(ISNUMBER(S327),ROUND(U327*$U$16,$W$4),"")</f>
        <v/>
      </c>
      <c r="W327" s="15" t="str">
        <f t="shared" si="69"/>
        <v/>
      </c>
      <c r="X327" s="16" t="str">
        <f t="shared" si="70"/>
        <v/>
      </c>
      <c r="Y327" s="15" t="str">
        <f t="shared" si="71"/>
        <v/>
      </c>
    </row>
    <row r="328" spans="3:25" x14ac:dyDescent="0.2">
      <c r="C328" s="17" t="str">
        <f t="shared" si="60"/>
        <v>-</v>
      </c>
      <c r="D328" s="19" t="str">
        <f>IF(ISNUMBER(C328),MIN(DATE(YEAR($D$26),MONTH($D$26)+C328*12/$E$10,DAY($D$26)),DATE(YEAR($D$26),MONTH($D$26)+1+C328*12/$E$10,1)-1),"")</f>
        <v/>
      </c>
      <c r="E328" s="16" t="str">
        <f t="shared" si="61"/>
        <v/>
      </c>
      <c r="F328" s="15" t="str">
        <f>IF(ISNUMBER(C328),ROUND(E328*$E$16,$G$4),"")</f>
        <v/>
      </c>
      <c r="G328" s="15" t="str">
        <f t="shared" si="62"/>
        <v/>
      </c>
      <c r="H328" s="16" t="str">
        <f t="shared" si="63"/>
        <v/>
      </c>
      <c r="I328" s="15" t="str">
        <f t="shared" si="64"/>
        <v/>
      </c>
      <c r="K328" s="17" t="str">
        <f t="shared" si="65"/>
        <v>-</v>
      </c>
      <c r="L328" s="19" t="str">
        <f>IF(ISNUMBER(K328),MIN(DATE(YEAR($L$26),MONTH($L$26)+K328*12/$M$10,DAY($L$26)),DATE(YEAR($L$26),MONTH($L$26)+1+K328*12/$M$10,1)-1),"")</f>
        <v/>
      </c>
      <c r="M328" s="16" t="str">
        <f t="shared" si="72"/>
        <v/>
      </c>
      <c r="N328" s="15" t="str">
        <f>IF(ISNUMBER(K328),ROUND(M328*$M$16,$O$4),"")</f>
        <v/>
      </c>
      <c r="O328" s="15" t="str">
        <f t="shared" si="73"/>
        <v/>
      </c>
      <c r="P328" s="16" t="str">
        <f t="shared" si="66"/>
        <v/>
      </c>
      <c r="Q328" s="15" t="str">
        <f t="shared" si="67"/>
        <v/>
      </c>
      <c r="S328" s="17" t="str">
        <f t="shared" si="68"/>
        <v>-</v>
      </c>
      <c r="T328" s="19" t="str">
        <f>IF(ISNUMBER(S328),MIN(DATE(YEAR($T$26),MONTH($T$26)+S328*12/$U$10,DAY($T$26)),DATE(YEAR($T$26),MONTH($T$26)+1+S328*12/$U$10,1)-1),"")</f>
        <v/>
      </c>
      <c r="U328" s="16" t="str">
        <f t="shared" si="74"/>
        <v/>
      </c>
      <c r="V328" s="15" t="str">
        <f>IF(ISNUMBER(S328),ROUND(U328*$U$16,$W$4),"")</f>
        <v/>
      </c>
      <c r="W328" s="15" t="str">
        <f t="shared" si="69"/>
        <v/>
      </c>
      <c r="X328" s="16" t="str">
        <f t="shared" si="70"/>
        <v/>
      </c>
      <c r="Y328" s="15" t="str">
        <f t="shared" si="71"/>
        <v/>
      </c>
    </row>
    <row r="329" spans="3:25" x14ac:dyDescent="0.2">
      <c r="C329" s="17" t="str">
        <f t="shared" si="60"/>
        <v>-</v>
      </c>
      <c r="D329" s="19" t="str">
        <f>IF(ISNUMBER(C329),MIN(DATE(YEAR($D$26),MONTH($D$26)+C329*12/$E$10,DAY($D$26)),DATE(YEAR($D$26),MONTH($D$26)+1+C329*12/$E$10,1)-1),"")</f>
        <v/>
      </c>
      <c r="E329" s="16" t="str">
        <f t="shared" si="61"/>
        <v/>
      </c>
      <c r="F329" s="15" t="str">
        <f>IF(ISNUMBER(C329),ROUND(E329*$E$16,$G$4),"")</f>
        <v/>
      </c>
      <c r="G329" s="15" t="str">
        <f t="shared" si="62"/>
        <v/>
      </c>
      <c r="H329" s="16" t="str">
        <f t="shared" si="63"/>
        <v/>
      </c>
      <c r="I329" s="15" t="str">
        <f t="shared" si="64"/>
        <v/>
      </c>
      <c r="K329" s="17" t="str">
        <f t="shared" si="65"/>
        <v>-</v>
      </c>
      <c r="L329" s="19" t="str">
        <f>IF(ISNUMBER(K329),MIN(DATE(YEAR($L$26),MONTH($L$26)+K329*12/$M$10,DAY($L$26)),DATE(YEAR($L$26),MONTH($L$26)+1+K329*12/$M$10,1)-1),"")</f>
        <v/>
      </c>
      <c r="M329" s="16" t="str">
        <f t="shared" si="72"/>
        <v/>
      </c>
      <c r="N329" s="15" t="str">
        <f>IF(ISNUMBER(K329),ROUND(M329*$M$16,$O$4),"")</f>
        <v/>
      </c>
      <c r="O329" s="15" t="str">
        <f t="shared" si="73"/>
        <v/>
      </c>
      <c r="P329" s="16" t="str">
        <f t="shared" si="66"/>
        <v/>
      </c>
      <c r="Q329" s="15" t="str">
        <f t="shared" si="67"/>
        <v/>
      </c>
      <c r="S329" s="17" t="str">
        <f t="shared" si="68"/>
        <v>-</v>
      </c>
      <c r="T329" s="19" t="str">
        <f>IF(ISNUMBER(S329),MIN(DATE(YEAR($T$26),MONTH($T$26)+S329*12/$U$10,DAY($T$26)),DATE(YEAR($T$26),MONTH($T$26)+1+S329*12/$U$10,1)-1),"")</f>
        <v/>
      </c>
      <c r="U329" s="16" t="str">
        <f t="shared" si="74"/>
        <v/>
      </c>
      <c r="V329" s="15" t="str">
        <f>IF(ISNUMBER(S329),ROUND(U329*$U$16,$W$4),"")</f>
        <v/>
      </c>
      <c r="W329" s="15" t="str">
        <f t="shared" si="69"/>
        <v/>
      </c>
      <c r="X329" s="16" t="str">
        <f t="shared" si="70"/>
        <v/>
      </c>
      <c r="Y329" s="15" t="str">
        <f t="shared" si="71"/>
        <v/>
      </c>
    </row>
    <row r="330" spans="3:25" x14ac:dyDescent="0.2">
      <c r="C330" s="17" t="str">
        <f t="shared" si="60"/>
        <v>-</v>
      </c>
      <c r="D330" s="19" t="str">
        <f>IF(ISNUMBER(C330),MIN(DATE(YEAR($D$26),MONTH($D$26)+C330*12/$E$10,DAY($D$26)),DATE(YEAR($D$26),MONTH($D$26)+1+C330*12/$E$10,1)-1),"")</f>
        <v/>
      </c>
      <c r="E330" s="16" t="str">
        <f t="shared" si="61"/>
        <v/>
      </c>
      <c r="F330" s="15" t="str">
        <f>IF(ISNUMBER(C330),ROUND(E330*$E$16,$G$4),"")</f>
        <v/>
      </c>
      <c r="G330" s="15" t="str">
        <f t="shared" si="62"/>
        <v/>
      </c>
      <c r="H330" s="16" t="str">
        <f t="shared" si="63"/>
        <v/>
      </c>
      <c r="I330" s="15" t="str">
        <f t="shared" si="64"/>
        <v/>
      </c>
      <c r="K330" s="17" t="str">
        <f t="shared" si="65"/>
        <v>-</v>
      </c>
      <c r="L330" s="19" t="str">
        <f>IF(ISNUMBER(K330),MIN(DATE(YEAR($L$26),MONTH($L$26)+K330*12/$M$10,DAY($L$26)),DATE(YEAR($L$26),MONTH($L$26)+1+K330*12/$M$10,1)-1),"")</f>
        <v/>
      </c>
      <c r="M330" s="16" t="str">
        <f t="shared" si="72"/>
        <v/>
      </c>
      <c r="N330" s="15" t="str">
        <f>IF(ISNUMBER(K330),ROUND(M330*$M$16,$O$4),"")</f>
        <v/>
      </c>
      <c r="O330" s="15" t="str">
        <f t="shared" si="73"/>
        <v/>
      </c>
      <c r="P330" s="16" t="str">
        <f t="shared" si="66"/>
        <v/>
      </c>
      <c r="Q330" s="15" t="str">
        <f t="shared" si="67"/>
        <v/>
      </c>
      <c r="S330" s="17" t="str">
        <f t="shared" si="68"/>
        <v>-</v>
      </c>
      <c r="T330" s="19" t="str">
        <f>IF(ISNUMBER(S330),MIN(DATE(YEAR($T$26),MONTH($T$26)+S330*12/$U$10,DAY($T$26)),DATE(YEAR($T$26),MONTH($T$26)+1+S330*12/$U$10,1)-1),"")</f>
        <v/>
      </c>
      <c r="U330" s="16" t="str">
        <f t="shared" si="74"/>
        <v/>
      </c>
      <c r="V330" s="15" t="str">
        <f>IF(ISNUMBER(S330),ROUND(U330*$U$16,$W$4),"")</f>
        <v/>
      </c>
      <c r="W330" s="15" t="str">
        <f t="shared" si="69"/>
        <v/>
      </c>
      <c r="X330" s="16" t="str">
        <f t="shared" si="70"/>
        <v/>
      </c>
      <c r="Y330" s="15" t="str">
        <f t="shared" si="71"/>
        <v/>
      </c>
    </row>
    <row r="331" spans="3:25" x14ac:dyDescent="0.2">
      <c r="C331" s="17" t="str">
        <f t="shared" si="60"/>
        <v>-</v>
      </c>
      <c r="D331" s="19" t="str">
        <f>IF(ISNUMBER(C331),MIN(DATE(YEAR($D$26),MONTH($D$26)+C331*12/$E$10,DAY($D$26)),DATE(YEAR($D$26),MONTH($D$26)+1+C331*12/$E$10,1)-1),"")</f>
        <v/>
      </c>
      <c r="E331" s="16" t="str">
        <f t="shared" si="61"/>
        <v/>
      </c>
      <c r="F331" s="15" t="str">
        <f>IF(ISNUMBER(C331),ROUND(E331*$E$16,$G$4),"")</f>
        <v/>
      </c>
      <c r="G331" s="15" t="str">
        <f t="shared" si="62"/>
        <v/>
      </c>
      <c r="H331" s="16" t="str">
        <f t="shared" si="63"/>
        <v/>
      </c>
      <c r="I331" s="15" t="str">
        <f t="shared" si="64"/>
        <v/>
      </c>
      <c r="K331" s="17" t="str">
        <f t="shared" si="65"/>
        <v>-</v>
      </c>
      <c r="L331" s="19" t="str">
        <f>IF(ISNUMBER(K331),MIN(DATE(YEAR($L$26),MONTH($L$26)+K331*12/$M$10,DAY($L$26)),DATE(YEAR($L$26),MONTH($L$26)+1+K331*12/$M$10,1)-1),"")</f>
        <v/>
      </c>
      <c r="M331" s="16" t="str">
        <f t="shared" si="72"/>
        <v/>
      </c>
      <c r="N331" s="15" t="str">
        <f>IF(ISNUMBER(K331),ROUND(M331*$M$16,$O$4),"")</f>
        <v/>
      </c>
      <c r="O331" s="15" t="str">
        <f t="shared" si="73"/>
        <v/>
      </c>
      <c r="P331" s="16" t="str">
        <f t="shared" si="66"/>
        <v/>
      </c>
      <c r="Q331" s="15" t="str">
        <f t="shared" si="67"/>
        <v/>
      </c>
      <c r="S331" s="17" t="str">
        <f t="shared" si="68"/>
        <v>-</v>
      </c>
      <c r="T331" s="19" t="str">
        <f>IF(ISNUMBER(S331),MIN(DATE(YEAR($T$26),MONTH($T$26)+S331*12/$U$10,DAY($T$26)),DATE(YEAR($T$26),MONTH($T$26)+1+S331*12/$U$10,1)-1),"")</f>
        <v/>
      </c>
      <c r="U331" s="16" t="str">
        <f t="shared" si="74"/>
        <v/>
      </c>
      <c r="V331" s="15" t="str">
        <f>IF(ISNUMBER(S331),ROUND(U331*$U$16,$W$4),"")</f>
        <v/>
      </c>
      <c r="W331" s="15" t="str">
        <f t="shared" si="69"/>
        <v/>
      </c>
      <c r="X331" s="16" t="str">
        <f t="shared" si="70"/>
        <v/>
      </c>
      <c r="Y331" s="15" t="str">
        <f t="shared" si="71"/>
        <v/>
      </c>
    </row>
    <row r="332" spans="3:25" x14ac:dyDescent="0.2">
      <c r="C332" s="17" t="str">
        <f t="shared" si="60"/>
        <v>-</v>
      </c>
      <c r="D332" s="19" t="str">
        <f>IF(ISNUMBER(C332),MIN(DATE(YEAR($D$26),MONTH($D$26)+C332*12/$E$10,DAY($D$26)),DATE(YEAR($D$26),MONTH($D$26)+1+C332*12/$E$10,1)-1),"")</f>
        <v/>
      </c>
      <c r="E332" s="16" t="str">
        <f t="shared" si="61"/>
        <v/>
      </c>
      <c r="F332" s="15" t="str">
        <f>IF(ISNUMBER(C332),ROUND(E332*$E$16,$G$4),"")</f>
        <v/>
      </c>
      <c r="G332" s="15" t="str">
        <f t="shared" si="62"/>
        <v/>
      </c>
      <c r="H332" s="16" t="str">
        <f t="shared" si="63"/>
        <v/>
      </c>
      <c r="I332" s="15" t="str">
        <f t="shared" si="64"/>
        <v/>
      </c>
      <c r="K332" s="17" t="str">
        <f t="shared" si="65"/>
        <v>-</v>
      </c>
      <c r="L332" s="19" t="str">
        <f>IF(ISNUMBER(K332),MIN(DATE(YEAR($L$26),MONTH($L$26)+K332*12/$M$10,DAY($L$26)),DATE(YEAR($L$26),MONTH($L$26)+1+K332*12/$M$10,1)-1),"")</f>
        <v/>
      </c>
      <c r="M332" s="16" t="str">
        <f t="shared" si="72"/>
        <v/>
      </c>
      <c r="N332" s="15" t="str">
        <f>IF(ISNUMBER(K332),ROUND(M332*$M$16,$O$4),"")</f>
        <v/>
      </c>
      <c r="O332" s="15" t="str">
        <f t="shared" si="73"/>
        <v/>
      </c>
      <c r="P332" s="16" t="str">
        <f t="shared" si="66"/>
        <v/>
      </c>
      <c r="Q332" s="15" t="str">
        <f t="shared" si="67"/>
        <v/>
      </c>
      <c r="S332" s="17" t="str">
        <f t="shared" si="68"/>
        <v>-</v>
      </c>
      <c r="T332" s="19" t="str">
        <f>IF(ISNUMBER(S332),MIN(DATE(YEAR($T$26),MONTH($T$26)+S332*12/$U$10,DAY($T$26)),DATE(YEAR($T$26),MONTH($T$26)+1+S332*12/$U$10,1)-1),"")</f>
        <v/>
      </c>
      <c r="U332" s="16" t="str">
        <f t="shared" si="74"/>
        <v/>
      </c>
      <c r="V332" s="15" t="str">
        <f>IF(ISNUMBER(S332),ROUND(U332*$U$16,$W$4),"")</f>
        <v/>
      </c>
      <c r="W332" s="15" t="str">
        <f t="shared" si="69"/>
        <v/>
      </c>
      <c r="X332" s="16" t="str">
        <f t="shared" si="70"/>
        <v/>
      </c>
      <c r="Y332" s="15" t="str">
        <f t="shared" si="71"/>
        <v/>
      </c>
    </row>
    <row r="333" spans="3:25" x14ac:dyDescent="0.2">
      <c r="C333" s="17" t="str">
        <f t="shared" si="60"/>
        <v>-</v>
      </c>
      <c r="D333" s="19" t="str">
        <f>IF(ISNUMBER(C333),MIN(DATE(YEAR($D$26),MONTH($D$26)+C333*12/$E$10,DAY($D$26)),DATE(YEAR($D$26),MONTH($D$26)+1+C333*12/$E$10,1)-1),"")</f>
        <v/>
      </c>
      <c r="E333" s="16" t="str">
        <f t="shared" si="61"/>
        <v/>
      </c>
      <c r="F333" s="15" t="str">
        <f>IF(ISNUMBER(C333),ROUND(E333*$E$16,$G$4),"")</f>
        <v/>
      </c>
      <c r="G333" s="15" t="str">
        <f t="shared" si="62"/>
        <v/>
      </c>
      <c r="H333" s="16" t="str">
        <f t="shared" si="63"/>
        <v/>
      </c>
      <c r="I333" s="15" t="str">
        <f t="shared" si="64"/>
        <v/>
      </c>
      <c r="K333" s="17" t="str">
        <f t="shared" si="65"/>
        <v>-</v>
      </c>
      <c r="L333" s="19" t="str">
        <f>IF(ISNUMBER(K333),MIN(DATE(YEAR($L$26),MONTH($L$26)+K333*12/$M$10,DAY($L$26)),DATE(YEAR($L$26),MONTH($L$26)+1+K333*12/$M$10,1)-1),"")</f>
        <v/>
      </c>
      <c r="M333" s="16" t="str">
        <f t="shared" si="72"/>
        <v/>
      </c>
      <c r="N333" s="15" t="str">
        <f>IF(ISNUMBER(K333),ROUND(M333*$M$16,$O$4),"")</f>
        <v/>
      </c>
      <c r="O333" s="15" t="str">
        <f t="shared" si="73"/>
        <v/>
      </c>
      <c r="P333" s="16" t="str">
        <f t="shared" si="66"/>
        <v/>
      </c>
      <c r="Q333" s="15" t="str">
        <f t="shared" si="67"/>
        <v/>
      </c>
      <c r="S333" s="17" t="str">
        <f t="shared" si="68"/>
        <v>-</v>
      </c>
      <c r="T333" s="19" t="str">
        <f>IF(ISNUMBER(S333),MIN(DATE(YEAR($T$26),MONTH($T$26)+S333*12/$U$10,DAY($T$26)),DATE(YEAR($T$26),MONTH($T$26)+1+S333*12/$U$10,1)-1),"")</f>
        <v/>
      </c>
      <c r="U333" s="16" t="str">
        <f t="shared" si="74"/>
        <v/>
      </c>
      <c r="V333" s="15" t="str">
        <f>IF(ISNUMBER(S333),ROUND(U333*$U$16,$W$4),"")</f>
        <v/>
      </c>
      <c r="W333" s="15" t="str">
        <f t="shared" si="69"/>
        <v/>
      </c>
      <c r="X333" s="16" t="str">
        <f t="shared" si="70"/>
        <v/>
      </c>
      <c r="Y333" s="15" t="str">
        <f t="shared" si="71"/>
        <v/>
      </c>
    </row>
    <row r="334" spans="3:25" x14ac:dyDescent="0.2">
      <c r="C334" s="17" t="str">
        <f t="shared" si="60"/>
        <v>-</v>
      </c>
      <c r="D334" s="19" t="str">
        <f>IF(ISNUMBER(C334),MIN(DATE(YEAR($D$26),MONTH($D$26)+C334*12/$E$10,DAY($D$26)),DATE(YEAR($D$26),MONTH($D$26)+1+C334*12/$E$10,1)-1),"")</f>
        <v/>
      </c>
      <c r="E334" s="16" t="str">
        <f t="shared" si="61"/>
        <v/>
      </c>
      <c r="F334" s="15" t="str">
        <f>IF(ISNUMBER(C334),ROUND(E334*$E$16,$G$4),"")</f>
        <v/>
      </c>
      <c r="G334" s="15" t="str">
        <f t="shared" si="62"/>
        <v/>
      </c>
      <c r="H334" s="16" t="str">
        <f t="shared" si="63"/>
        <v/>
      </c>
      <c r="I334" s="15" t="str">
        <f t="shared" si="64"/>
        <v/>
      </c>
      <c r="K334" s="17" t="str">
        <f t="shared" si="65"/>
        <v>-</v>
      </c>
      <c r="L334" s="19" t="str">
        <f>IF(ISNUMBER(K334),MIN(DATE(YEAR($L$26),MONTH($L$26)+K334*12/$M$10,DAY($L$26)),DATE(YEAR($L$26),MONTH($L$26)+1+K334*12/$M$10,1)-1),"")</f>
        <v/>
      </c>
      <c r="M334" s="16" t="str">
        <f t="shared" si="72"/>
        <v/>
      </c>
      <c r="N334" s="15" t="str">
        <f>IF(ISNUMBER(K334),ROUND(M334*$M$16,$O$4),"")</f>
        <v/>
      </c>
      <c r="O334" s="15" t="str">
        <f t="shared" si="73"/>
        <v/>
      </c>
      <c r="P334" s="16" t="str">
        <f t="shared" si="66"/>
        <v/>
      </c>
      <c r="Q334" s="15" t="str">
        <f t="shared" si="67"/>
        <v/>
      </c>
      <c r="S334" s="17" t="str">
        <f t="shared" si="68"/>
        <v>-</v>
      </c>
      <c r="T334" s="19" t="str">
        <f>IF(ISNUMBER(S334),MIN(DATE(YEAR($T$26),MONTH($T$26)+S334*12/$U$10,DAY($T$26)),DATE(YEAR($T$26),MONTH($T$26)+1+S334*12/$U$10,1)-1),"")</f>
        <v/>
      </c>
      <c r="U334" s="16" t="str">
        <f t="shared" si="74"/>
        <v/>
      </c>
      <c r="V334" s="15" t="str">
        <f>IF(ISNUMBER(S334),ROUND(U334*$U$16,$W$4),"")</f>
        <v/>
      </c>
      <c r="W334" s="15" t="str">
        <f t="shared" si="69"/>
        <v/>
      </c>
      <c r="X334" s="16" t="str">
        <f t="shared" si="70"/>
        <v/>
      </c>
      <c r="Y334" s="15" t="str">
        <f t="shared" si="71"/>
        <v/>
      </c>
    </row>
    <row r="335" spans="3:25" x14ac:dyDescent="0.2">
      <c r="C335" s="17" t="str">
        <f t="shared" si="60"/>
        <v>-</v>
      </c>
      <c r="D335" s="19" t="str">
        <f>IF(ISNUMBER(C335),MIN(DATE(YEAR($D$26),MONTH($D$26)+C335*12/$E$10,DAY($D$26)),DATE(YEAR($D$26),MONTH($D$26)+1+C335*12/$E$10,1)-1),"")</f>
        <v/>
      </c>
      <c r="E335" s="16" t="str">
        <f t="shared" si="61"/>
        <v/>
      </c>
      <c r="F335" s="15" t="str">
        <f>IF(ISNUMBER(C335),ROUND(E335*$E$16,$G$4),"")</f>
        <v/>
      </c>
      <c r="G335" s="15" t="str">
        <f t="shared" si="62"/>
        <v/>
      </c>
      <c r="H335" s="16" t="str">
        <f t="shared" si="63"/>
        <v/>
      </c>
      <c r="I335" s="15" t="str">
        <f t="shared" si="64"/>
        <v/>
      </c>
      <c r="K335" s="17" t="str">
        <f t="shared" si="65"/>
        <v>-</v>
      </c>
      <c r="L335" s="19" t="str">
        <f>IF(ISNUMBER(K335),MIN(DATE(YEAR($L$26),MONTH($L$26)+K335*12/$M$10,DAY($L$26)),DATE(YEAR($L$26),MONTH($L$26)+1+K335*12/$M$10,1)-1),"")</f>
        <v/>
      </c>
      <c r="M335" s="16" t="str">
        <f t="shared" si="72"/>
        <v/>
      </c>
      <c r="N335" s="15" t="str">
        <f>IF(ISNUMBER(K335),ROUND(M335*$M$16,$O$4),"")</f>
        <v/>
      </c>
      <c r="O335" s="15" t="str">
        <f t="shared" si="73"/>
        <v/>
      </c>
      <c r="P335" s="16" t="str">
        <f t="shared" si="66"/>
        <v/>
      </c>
      <c r="Q335" s="15" t="str">
        <f t="shared" si="67"/>
        <v/>
      </c>
      <c r="S335" s="17" t="str">
        <f t="shared" si="68"/>
        <v>-</v>
      </c>
      <c r="T335" s="19" t="str">
        <f>IF(ISNUMBER(S335),MIN(DATE(YEAR($T$26),MONTH($T$26)+S335*12/$U$10,DAY($T$26)),DATE(YEAR($T$26),MONTH($T$26)+1+S335*12/$U$10,1)-1),"")</f>
        <v/>
      </c>
      <c r="U335" s="16" t="str">
        <f t="shared" si="74"/>
        <v/>
      </c>
      <c r="V335" s="15" t="str">
        <f>IF(ISNUMBER(S335),ROUND(U335*$U$16,$W$4),"")</f>
        <v/>
      </c>
      <c r="W335" s="15" t="str">
        <f t="shared" si="69"/>
        <v/>
      </c>
      <c r="X335" s="16" t="str">
        <f t="shared" si="70"/>
        <v/>
      </c>
      <c r="Y335" s="15" t="str">
        <f t="shared" si="71"/>
        <v/>
      </c>
    </row>
    <row r="336" spans="3:25" x14ac:dyDescent="0.2">
      <c r="C336" s="17" t="str">
        <f t="shared" si="60"/>
        <v>-</v>
      </c>
      <c r="D336" s="19" t="str">
        <f>IF(ISNUMBER(C336),MIN(DATE(YEAR($D$26),MONTH($D$26)+C336*12/$E$10,DAY($D$26)),DATE(YEAR($D$26),MONTH($D$26)+1+C336*12/$E$10,1)-1),"")</f>
        <v/>
      </c>
      <c r="E336" s="16" t="str">
        <f t="shared" si="61"/>
        <v/>
      </c>
      <c r="F336" s="15" t="str">
        <f>IF(ISNUMBER(C336),ROUND(E336*$E$16,$G$4),"")</f>
        <v/>
      </c>
      <c r="G336" s="15" t="str">
        <f t="shared" si="62"/>
        <v/>
      </c>
      <c r="H336" s="16" t="str">
        <f t="shared" si="63"/>
        <v/>
      </c>
      <c r="I336" s="15" t="str">
        <f t="shared" si="64"/>
        <v/>
      </c>
      <c r="K336" s="17" t="str">
        <f t="shared" si="65"/>
        <v>-</v>
      </c>
      <c r="L336" s="19" t="str">
        <f>IF(ISNUMBER(K336),MIN(DATE(YEAR($L$26),MONTH($L$26)+K336*12/$M$10,DAY($L$26)),DATE(YEAR($L$26),MONTH($L$26)+1+K336*12/$M$10,1)-1),"")</f>
        <v/>
      </c>
      <c r="M336" s="16" t="str">
        <f t="shared" si="72"/>
        <v/>
      </c>
      <c r="N336" s="15" t="str">
        <f>IF(ISNUMBER(K336),ROUND(M336*$M$16,$O$4),"")</f>
        <v/>
      </c>
      <c r="O336" s="15" t="str">
        <f t="shared" si="73"/>
        <v/>
      </c>
      <c r="P336" s="16" t="str">
        <f t="shared" si="66"/>
        <v/>
      </c>
      <c r="Q336" s="15" t="str">
        <f t="shared" si="67"/>
        <v/>
      </c>
      <c r="S336" s="17" t="str">
        <f t="shared" si="68"/>
        <v>-</v>
      </c>
      <c r="T336" s="19" t="str">
        <f>IF(ISNUMBER(S336),MIN(DATE(YEAR($T$26),MONTH($T$26)+S336*12/$U$10,DAY($T$26)),DATE(YEAR($T$26),MONTH($T$26)+1+S336*12/$U$10,1)-1),"")</f>
        <v/>
      </c>
      <c r="U336" s="16" t="str">
        <f t="shared" si="74"/>
        <v/>
      </c>
      <c r="V336" s="15" t="str">
        <f>IF(ISNUMBER(S336),ROUND(U336*$U$16,$W$4),"")</f>
        <v/>
      </c>
      <c r="W336" s="15" t="str">
        <f t="shared" si="69"/>
        <v/>
      </c>
      <c r="X336" s="16" t="str">
        <f t="shared" si="70"/>
        <v/>
      </c>
      <c r="Y336" s="15" t="str">
        <f t="shared" si="71"/>
        <v/>
      </c>
    </row>
    <row r="337" spans="3:25" x14ac:dyDescent="0.2">
      <c r="C337" s="17" t="str">
        <f t="shared" si="60"/>
        <v>-</v>
      </c>
      <c r="D337" s="19" t="str">
        <f>IF(ISNUMBER(C337),MIN(DATE(YEAR($D$26),MONTH($D$26)+C337*12/$E$10,DAY($D$26)),DATE(YEAR($D$26),MONTH($D$26)+1+C337*12/$E$10,1)-1),"")</f>
        <v/>
      </c>
      <c r="E337" s="16" t="str">
        <f t="shared" si="61"/>
        <v/>
      </c>
      <c r="F337" s="15" t="str">
        <f>IF(ISNUMBER(C337),ROUND(E337*$E$16,$G$4),"")</f>
        <v/>
      </c>
      <c r="G337" s="15" t="str">
        <f t="shared" si="62"/>
        <v/>
      </c>
      <c r="H337" s="16" t="str">
        <f t="shared" si="63"/>
        <v/>
      </c>
      <c r="I337" s="15" t="str">
        <f t="shared" si="64"/>
        <v/>
      </c>
      <c r="K337" s="17" t="str">
        <f t="shared" si="65"/>
        <v>-</v>
      </c>
      <c r="L337" s="19" t="str">
        <f>IF(ISNUMBER(K337),MIN(DATE(YEAR($L$26),MONTH($L$26)+K337*12/$M$10,DAY($L$26)),DATE(YEAR($L$26),MONTH($L$26)+1+K337*12/$M$10,1)-1),"")</f>
        <v/>
      </c>
      <c r="M337" s="16" t="str">
        <f t="shared" si="72"/>
        <v/>
      </c>
      <c r="N337" s="15" t="str">
        <f>IF(ISNUMBER(K337),ROUND(M337*$M$16,$O$4),"")</f>
        <v/>
      </c>
      <c r="O337" s="15" t="str">
        <f t="shared" si="73"/>
        <v/>
      </c>
      <c r="P337" s="16" t="str">
        <f t="shared" si="66"/>
        <v/>
      </c>
      <c r="Q337" s="15" t="str">
        <f t="shared" si="67"/>
        <v/>
      </c>
      <c r="S337" s="17" t="str">
        <f t="shared" si="68"/>
        <v>-</v>
      </c>
      <c r="T337" s="19" t="str">
        <f>IF(ISNUMBER(S337),MIN(DATE(YEAR($T$26),MONTH($T$26)+S337*12/$U$10,DAY($T$26)),DATE(YEAR($T$26),MONTH($T$26)+1+S337*12/$U$10,1)-1),"")</f>
        <v/>
      </c>
      <c r="U337" s="16" t="str">
        <f t="shared" si="74"/>
        <v/>
      </c>
      <c r="V337" s="15" t="str">
        <f>IF(ISNUMBER(S337),ROUND(U337*$U$16,$W$4),"")</f>
        <v/>
      </c>
      <c r="W337" s="15" t="str">
        <f t="shared" si="69"/>
        <v/>
      </c>
      <c r="X337" s="16" t="str">
        <f t="shared" si="70"/>
        <v/>
      </c>
      <c r="Y337" s="15" t="str">
        <f t="shared" si="71"/>
        <v/>
      </c>
    </row>
    <row r="338" spans="3:25" x14ac:dyDescent="0.2">
      <c r="C338" s="17" t="str">
        <f t="shared" si="60"/>
        <v>-</v>
      </c>
      <c r="D338" s="19" t="str">
        <f>IF(ISNUMBER(C338),MIN(DATE(YEAR($D$26),MONTH($D$26)+C338*12/$E$10,DAY($D$26)),DATE(YEAR($D$26),MONTH($D$26)+1+C338*12/$E$10,1)-1),"")</f>
        <v/>
      </c>
      <c r="E338" s="16" t="str">
        <f t="shared" si="61"/>
        <v/>
      </c>
      <c r="F338" s="15" t="str">
        <f>IF(ISNUMBER(C338),ROUND(E338*$E$16,$G$4),"")</f>
        <v/>
      </c>
      <c r="G338" s="15" t="str">
        <f t="shared" si="62"/>
        <v/>
      </c>
      <c r="H338" s="16" t="str">
        <f t="shared" si="63"/>
        <v/>
      </c>
      <c r="I338" s="15" t="str">
        <f t="shared" si="64"/>
        <v/>
      </c>
      <c r="K338" s="17" t="str">
        <f t="shared" si="65"/>
        <v>-</v>
      </c>
      <c r="L338" s="19" t="str">
        <f>IF(ISNUMBER(K338),MIN(DATE(YEAR($L$26),MONTH($L$26)+K338*12/$M$10,DAY($L$26)),DATE(YEAR($L$26),MONTH($L$26)+1+K338*12/$M$10,1)-1),"")</f>
        <v/>
      </c>
      <c r="M338" s="16" t="str">
        <f t="shared" si="72"/>
        <v/>
      </c>
      <c r="N338" s="15" t="str">
        <f>IF(ISNUMBER(K338),ROUND(M338*$M$16,$O$4),"")</f>
        <v/>
      </c>
      <c r="O338" s="15" t="str">
        <f t="shared" si="73"/>
        <v/>
      </c>
      <c r="P338" s="16" t="str">
        <f t="shared" si="66"/>
        <v/>
      </c>
      <c r="Q338" s="15" t="str">
        <f t="shared" si="67"/>
        <v/>
      </c>
      <c r="S338" s="17" t="str">
        <f t="shared" si="68"/>
        <v>-</v>
      </c>
      <c r="T338" s="19" t="str">
        <f>IF(ISNUMBER(S338),MIN(DATE(YEAR($T$26),MONTH($T$26)+S338*12/$U$10,DAY($T$26)),DATE(YEAR($T$26),MONTH($T$26)+1+S338*12/$U$10,1)-1),"")</f>
        <v/>
      </c>
      <c r="U338" s="16" t="str">
        <f t="shared" si="74"/>
        <v/>
      </c>
      <c r="V338" s="15" t="str">
        <f>IF(ISNUMBER(S338),ROUND(U338*$U$16,$W$4),"")</f>
        <v/>
      </c>
      <c r="W338" s="15" t="str">
        <f t="shared" si="69"/>
        <v/>
      </c>
      <c r="X338" s="16" t="str">
        <f t="shared" si="70"/>
        <v/>
      </c>
      <c r="Y338" s="15" t="str">
        <f t="shared" si="71"/>
        <v/>
      </c>
    </row>
    <row r="339" spans="3:25" x14ac:dyDescent="0.2">
      <c r="C339" s="17" t="str">
        <f t="shared" si="60"/>
        <v>-</v>
      </c>
      <c r="D339" s="19" t="str">
        <f>IF(ISNUMBER(C339),MIN(DATE(YEAR($D$26),MONTH($D$26)+C339*12/$E$10,DAY($D$26)),DATE(YEAR($D$26),MONTH($D$26)+1+C339*12/$E$10,1)-1),"")</f>
        <v/>
      </c>
      <c r="E339" s="16" t="str">
        <f t="shared" si="61"/>
        <v/>
      </c>
      <c r="F339" s="15" t="str">
        <f>IF(ISNUMBER(C339),ROUND(E339*$E$16,$G$4),"")</f>
        <v/>
      </c>
      <c r="G339" s="15" t="str">
        <f t="shared" si="62"/>
        <v/>
      </c>
      <c r="H339" s="16" t="str">
        <f t="shared" si="63"/>
        <v/>
      </c>
      <c r="I339" s="15" t="str">
        <f t="shared" si="64"/>
        <v/>
      </c>
      <c r="K339" s="17" t="str">
        <f t="shared" si="65"/>
        <v>-</v>
      </c>
      <c r="L339" s="19" t="str">
        <f>IF(ISNUMBER(K339),MIN(DATE(YEAR($L$26),MONTH($L$26)+K339*12/$M$10,DAY($L$26)),DATE(YEAR($L$26),MONTH($L$26)+1+K339*12/$M$10,1)-1),"")</f>
        <v/>
      </c>
      <c r="M339" s="16" t="str">
        <f t="shared" si="72"/>
        <v/>
      </c>
      <c r="N339" s="15" t="str">
        <f>IF(ISNUMBER(K339),ROUND(M339*$M$16,$O$4),"")</f>
        <v/>
      </c>
      <c r="O339" s="15" t="str">
        <f t="shared" si="73"/>
        <v/>
      </c>
      <c r="P339" s="16" t="str">
        <f t="shared" si="66"/>
        <v/>
      </c>
      <c r="Q339" s="15" t="str">
        <f t="shared" si="67"/>
        <v/>
      </c>
      <c r="S339" s="17" t="str">
        <f t="shared" si="68"/>
        <v>-</v>
      </c>
      <c r="T339" s="19" t="str">
        <f>IF(ISNUMBER(S339),MIN(DATE(YEAR($T$26),MONTH($T$26)+S339*12/$U$10,DAY($T$26)),DATE(YEAR($T$26),MONTH($T$26)+1+S339*12/$U$10,1)-1),"")</f>
        <v/>
      </c>
      <c r="U339" s="16" t="str">
        <f t="shared" si="74"/>
        <v/>
      </c>
      <c r="V339" s="15" t="str">
        <f>IF(ISNUMBER(S339),ROUND(U339*$U$16,$W$4),"")</f>
        <v/>
      </c>
      <c r="W339" s="15" t="str">
        <f t="shared" si="69"/>
        <v/>
      </c>
      <c r="X339" s="16" t="str">
        <f t="shared" si="70"/>
        <v/>
      </c>
      <c r="Y339" s="15" t="str">
        <f t="shared" si="71"/>
        <v/>
      </c>
    </row>
    <row r="340" spans="3:25" x14ac:dyDescent="0.2">
      <c r="C340" s="17" t="str">
        <f t="shared" si="60"/>
        <v>-</v>
      </c>
      <c r="D340" s="19" t="str">
        <f>IF(ISNUMBER(C340),MIN(DATE(YEAR($D$26),MONTH($D$26)+C340*12/$E$10,DAY($D$26)),DATE(YEAR($D$26),MONTH($D$26)+1+C340*12/$E$10,1)-1),"")</f>
        <v/>
      </c>
      <c r="E340" s="16" t="str">
        <f t="shared" si="61"/>
        <v/>
      </c>
      <c r="F340" s="15" t="str">
        <f>IF(ISNUMBER(C340),ROUND(E340*$E$16,$G$4),"")</f>
        <v/>
      </c>
      <c r="G340" s="15" t="str">
        <f t="shared" si="62"/>
        <v/>
      </c>
      <c r="H340" s="16" t="str">
        <f t="shared" si="63"/>
        <v/>
      </c>
      <c r="I340" s="15" t="str">
        <f t="shared" si="64"/>
        <v/>
      </c>
      <c r="K340" s="17" t="str">
        <f t="shared" si="65"/>
        <v>-</v>
      </c>
      <c r="L340" s="19" t="str">
        <f>IF(ISNUMBER(K340),MIN(DATE(YEAR($L$26),MONTH($L$26)+K340*12/$M$10,DAY($L$26)),DATE(YEAR($L$26),MONTH($L$26)+1+K340*12/$M$10,1)-1),"")</f>
        <v/>
      </c>
      <c r="M340" s="16" t="str">
        <f t="shared" si="72"/>
        <v/>
      </c>
      <c r="N340" s="15" t="str">
        <f>IF(ISNUMBER(K340),ROUND(M340*$M$16,$O$4),"")</f>
        <v/>
      </c>
      <c r="O340" s="15" t="str">
        <f t="shared" si="73"/>
        <v/>
      </c>
      <c r="P340" s="16" t="str">
        <f t="shared" si="66"/>
        <v/>
      </c>
      <c r="Q340" s="15" t="str">
        <f t="shared" si="67"/>
        <v/>
      </c>
      <c r="S340" s="17" t="str">
        <f t="shared" si="68"/>
        <v>-</v>
      </c>
      <c r="T340" s="19" t="str">
        <f>IF(ISNUMBER(S340),MIN(DATE(YEAR($T$26),MONTH($T$26)+S340*12/$U$10,DAY($T$26)),DATE(YEAR($T$26),MONTH($T$26)+1+S340*12/$U$10,1)-1),"")</f>
        <v/>
      </c>
      <c r="U340" s="16" t="str">
        <f t="shared" si="74"/>
        <v/>
      </c>
      <c r="V340" s="15" t="str">
        <f>IF(ISNUMBER(S340),ROUND(U340*$U$16,$W$4),"")</f>
        <v/>
      </c>
      <c r="W340" s="15" t="str">
        <f t="shared" si="69"/>
        <v/>
      </c>
      <c r="X340" s="16" t="str">
        <f t="shared" si="70"/>
        <v/>
      </c>
      <c r="Y340" s="15" t="str">
        <f t="shared" si="71"/>
        <v/>
      </c>
    </row>
    <row r="341" spans="3:25" x14ac:dyDescent="0.2">
      <c r="C341" s="17" t="str">
        <f t="shared" si="60"/>
        <v>-</v>
      </c>
      <c r="D341" s="19" t="str">
        <f>IF(ISNUMBER(C341),MIN(DATE(YEAR($D$26),MONTH($D$26)+C341*12/$E$10,DAY($D$26)),DATE(YEAR($D$26),MONTH($D$26)+1+C341*12/$E$10,1)-1),"")</f>
        <v/>
      </c>
      <c r="E341" s="16" t="str">
        <f t="shared" si="61"/>
        <v/>
      </c>
      <c r="F341" s="15" t="str">
        <f>IF(ISNUMBER(C341),ROUND(E341*$E$16,$G$4),"")</f>
        <v/>
      </c>
      <c r="G341" s="15" t="str">
        <f t="shared" si="62"/>
        <v/>
      </c>
      <c r="H341" s="16" t="str">
        <f t="shared" si="63"/>
        <v/>
      </c>
      <c r="I341" s="15" t="str">
        <f t="shared" si="64"/>
        <v/>
      </c>
      <c r="K341" s="17" t="str">
        <f t="shared" si="65"/>
        <v>-</v>
      </c>
      <c r="L341" s="19" t="str">
        <f>IF(ISNUMBER(K341),MIN(DATE(YEAR($L$26),MONTH($L$26)+K341*12/$M$10,DAY($L$26)),DATE(YEAR($L$26),MONTH($L$26)+1+K341*12/$M$10,1)-1),"")</f>
        <v/>
      </c>
      <c r="M341" s="16" t="str">
        <f t="shared" si="72"/>
        <v/>
      </c>
      <c r="N341" s="15" t="str">
        <f>IF(ISNUMBER(K341),ROUND(M341*$M$16,$O$4),"")</f>
        <v/>
      </c>
      <c r="O341" s="15" t="str">
        <f t="shared" si="73"/>
        <v/>
      </c>
      <c r="P341" s="16" t="str">
        <f t="shared" si="66"/>
        <v/>
      </c>
      <c r="Q341" s="15" t="str">
        <f t="shared" si="67"/>
        <v/>
      </c>
      <c r="S341" s="17" t="str">
        <f t="shared" si="68"/>
        <v>-</v>
      </c>
      <c r="T341" s="19" t="str">
        <f>IF(ISNUMBER(S341),MIN(DATE(YEAR($T$26),MONTH($T$26)+S341*12/$U$10,DAY($T$26)),DATE(YEAR($T$26),MONTH($T$26)+1+S341*12/$U$10,1)-1),"")</f>
        <v/>
      </c>
      <c r="U341" s="16" t="str">
        <f t="shared" si="74"/>
        <v/>
      </c>
      <c r="V341" s="15" t="str">
        <f>IF(ISNUMBER(S341),ROUND(U341*$U$16,$W$4),"")</f>
        <v/>
      </c>
      <c r="W341" s="15" t="str">
        <f t="shared" si="69"/>
        <v/>
      </c>
      <c r="X341" s="16" t="str">
        <f t="shared" si="70"/>
        <v/>
      </c>
      <c r="Y341" s="15" t="str">
        <f t="shared" si="71"/>
        <v/>
      </c>
    </row>
    <row r="342" spans="3:25" x14ac:dyDescent="0.2">
      <c r="C342" s="17" t="str">
        <f t="shared" si="60"/>
        <v>-</v>
      </c>
      <c r="D342" s="19" t="str">
        <f>IF(ISNUMBER(C342),MIN(DATE(YEAR($D$26),MONTH($D$26)+C342*12/$E$10,DAY($D$26)),DATE(YEAR($D$26),MONTH($D$26)+1+C342*12/$E$10,1)-1),"")</f>
        <v/>
      </c>
      <c r="E342" s="16" t="str">
        <f t="shared" si="61"/>
        <v/>
      </c>
      <c r="F342" s="15" t="str">
        <f>IF(ISNUMBER(C342),ROUND(E342*$E$16,$G$4),"")</f>
        <v/>
      </c>
      <c r="G342" s="15" t="str">
        <f t="shared" si="62"/>
        <v/>
      </c>
      <c r="H342" s="16" t="str">
        <f t="shared" si="63"/>
        <v/>
      </c>
      <c r="I342" s="15" t="str">
        <f t="shared" si="64"/>
        <v/>
      </c>
      <c r="K342" s="17" t="str">
        <f t="shared" si="65"/>
        <v>-</v>
      </c>
      <c r="L342" s="19" t="str">
        <f>IF(ISNUMBER(K342),MIN(DATE(YEAR($L$26),MONTH($L$26)+K342*12/$M$10,DAY($L$26)),DATE(YEAR($L$26),MONTH($L$26)+1+K342*12/$M$10,1)-1),"")</f>
        <v/>
      </c>
      <c r="M342" s="16" t="str">
        <f t="shared" si="72"/>
        <v/>
      </c>
      <c r="N342" s="15" t="str">
        <f>IF(ISNUMBER(K342),ROUND(M342*$M$16,$O$4),"")</f>
        <v/>
      </c>
      <c r="O342" s="15" t="str">
        <f t="shared" si="73"/>
        <v/>
      </c>
      <c r="P342" s="16" t="str">
        <f t="shared" si="66"/>
        <v/>
      </c>
      <c r="Q342" s="15" t="str">
        <f t="shared" si="67"/>
        <v/>
      </c>
      <c r="S342" s="17" t="str">
        <f t="shared" si="68"/>
        <v>-</v>
      </c>
      <c r="T342" s="19" t="str">
        <f>IF(ISNUMBER(S342),MIN(DATE(YEAR($T$26),MONTH($T$26)+S342*12/$U$10,DAY($T$26)),DATE(YEAR($T$26),MONTH($T$26)+1+S342*12/$U$10,1)-1),"")</f>
        <v/>
      </c>
      <c r="U342" s="16" t="str">
        <f t="shared" si="74"/>
        <v/>
      </c>
      <c r="V342" s="15" t="str">
        <f>IF(ISNUMBER(S342),ROUND(U342*$U$16,$W$4),"")</f>
        <v/>
      </c>
      <c r="W342" s="15" t="str">
        <f t="shared" si="69"/>
        <v/>
      </c>
      <c r="X342" s="16" t="str">
        <f t="shared" si="70"/>
        <v/>
      </c>
      <c r="Y342" s="15" t="str">
        <f t="shared" si="71"/>
        <v/>
      </c>
    </row>
    <row r="343" spans="3:25" x14ac:dyDescent="0.2">
      <c r="C343" s="17" t="str">
        <f t="shared" si="60"/>
        <v>-</v>
      </c>
      <c r="D343" s="19" t="str">
        <f>IF(ISNUMBER(C343),MIN(DATE(YEAR($D$26),MONTH($D$26)+C343*12/$E$10,DAY($D$26)),DATE(YEAR($D$26),MONTH($D$26)+1+C343*12/$E$10,1)-1),"")</f>
        <v/>
      </c>
      <c r="E343" s="16" t="str">
        <f t="shared" si="61"/>
        <v/>
      </c>
      <c r="F343" s="15" t="str">
        <f>IF(ISNUMBER(C343),ROUND(E343*$E$16,$G$4),"")</f>
        <v/>
      </c>
      <c r="G343" s="15" t="str">
        <f t="shared" si="62"/>
        <v/>
      </c>
      <c r="H343" s="16" t="str">
        <f t="shared" si="63"/>
        <v/>
      </c>
      <c r="I343" s="15" t="str">
        <f t="shared" si="64"/>
        <v/>
      </c>
      <c r="K343" s="17" t="str">
        <f t="shared" si="65"/>
        <v>-</v>
      </c>
      <c r="L343" s="19" t="str">
        <f>IF(ISNUMBER(K343),MIN(DATE(YEAR($L$26),MONTH($L$26)+K343*12/$M$10,DAY($L$26)),DATE(YEAR($L$26),MONTH($L$26)+1+K343*12/$M$10,1)-1),"")</f>
        <v/>
      </c>
      <c r="M343" s="16" t="str">
        <f t="shared" si="72"/>
        <v/>
      </c>
      <c r="N343" s="15" t="str">
        <f>IF(ISNUMBER(K343),ROUND(M343*$M$16,$O$4),"")</f>
        <v/>
      </c>
      <c r="O343" s="15" t="str">
        <f t="shared" si="73"/>
        <v/>
      </c>
      <c r="P343" s="16" t="str">
        <f t="shared" si="66"/>
        <v/>
      </c>
      <c r="Q343" s="15" t="str">
        <f t="shared" si="67"/>
        <v/>
      </c>
      <c r="S343" s="17" t="str">
        <f t="shared" si="68"/>
        <v>-</v>
      </c>
      <c r="T343" s="19" t="str">
        <f>IF(ISNUMBER(S343),MIN(DATE(YEAR($T$26),MONTH($T$26)+S343*12/$U$10,DAY($T$26)),DATE(YEAR($T$26),MONTH($T$26)+1+S343*12/$U$10,1)-1),"")</f>
        <v/>
      </c>
      <c r="U343" s="16" t="str">
        <f t="shared" si="74"/>
        <v/>
      </c>
      <c r="V343" s="15" t="str">
        <f>IF(ISNUMBER(S343),ROUND(U343*$U$16,$W$4),"")</f>
        <v/>
      </c>
      <c r="W343" s="15" t="str">
        <f t="shared" si="69"/>
        <v/>
      </c>
      <c r="X343" s="16" t="str">
        <f t="shared" si="70"/>
        <v/>
      </c>
      <c r="Y343" s="15" t="str">
        <f t="shared" si="71"/>
        <v/>
      </c>
    </row>
    <row r="344" spans="3:25" x14ac:dyDescent="0.2">
      <c r="C344" s="17" t="str">
        <f t="shared" si="60"/>
        <v>-</v>
      </c>
      <c r="D344" s="19" t="str">
        <f>IF(ISNUMBER(C344),MIN(DATE(YEAR($D$26),MONTH($D$26)+C344*12/$E$10,DAY($D$26)),DATE(YEAR($D$26),MONTH($D$26)+1+C344*12/$E$10,1)-1),"")</f>
        <v/>
      </c>
      <c r="E344" s="16" t="str">
        <f t="shared" si="61"/>
        <v/>
      </c>
      <c r="F344" s="15" t="str">
        <f>IF(ISNUMBER(C344),ROUND(E344*$E$16,$G$4),"")</f>
        <v/>
      </c>
      <c r="G344" s="15" t="str">
        <f t="shared" si="62"/>
        <v/>
      </c>
      <c r="H344" s="16" t="str">
        <f t="shared" si="63"/>
        <v/>
      </c>
      <c r="I344" s="15" t="str">
        <f t="shared" si="64"/>
        <v/>
      </c>
      <c r="K344" s="17" t="str">
        <f t="shared" si="65"/>
        <v>-</v>
      </c>
      <c r="L344" s="19" t="str">
        <f>IF(ISNUMBER(K344),MIN(DATE(YEAR($L$26),MONTH($L$26)+K344*12/$M$10,DAY($L$26)),DATE(YEAR($L$26),MONTH($L$26)+1+K344*12/$M$10,1)-1),"")</f>
        <v/>
      </c>
      <c r="M344" s="16" t="str">
        <f t="shared" si="72"/>
        <v/>
      </c>
      <c r="N344" s="15" t="str">
        <f>IF(ISNUMBER(K344),ROUND(M344*$M$16,$O$4),"")</f>
        <v/>
      </c>
      <c r="O344" s="15" t="str">
        <f t="shared" si="73"/>
        <v/>
      </c>
      <c r="P344" s="16" t="str">
        <f t="shared" si="66"/>
        <v/>
      </c>
      <c r="Q344" s="15" t="str">
        <f t="shared" si="67"/>
        <v/>
      </c>
      <c r="S344" s="17" t="str">
        <f t="shared" si="68"/>
        <v>-</v>
      </c>
      <c r="T344" s="19" t="str">
        <f>IF(ISNUMBER(S344),MIN(DATE(YEAR($T$26),MONTH($T$26)+S344*12/$U$10,DAY($T$26)),DATE(YEAR($T$26),MONTH($T$26)+1+S344*12/$U$10,1)-1),"")</f>
        <v/>
      </c>
      <c r="U344" s="16" t="str">
        <f t="shared" si="74"/>
        <v/>
      </c>
      <c r="V344" s="15" t="str">
        <f>IF(ISNUMBER(S344),ROUND(U344*$U$16,$W$4),"")</f>
        <v/>
      </c>
      <c r="W344" s="15" t="str">
        <f t="shared" si="69"/>
        <v/>
      </c>
      <c r="X344" s="16" t="str">
        <f t="shared" si="70"/>
        <v/>
      </c>
      <c r="Y344" s="15" t="str">
        <f t="shared" si="71"/>
        <v/>
      </c>
    </row>
    <row r="345" spans="3:25" x14ac:dyDescent="0.2">
      <c r="C345" s="17" t="str">
        <f t="shared" si="60"/>
        <v>-</v>
      </c>
      <c r="D345" s="19" t="str">
        <f>IF(ISNUMBER(C345),MIN(DATE(YEAR($D$26),MONTH($D$26)+C345*12/$E$10,DAY($D$26)),DATE(YEAR($D$26),MONTH($D$26)+1+C345*12/$E$10,1)-1),"")</f>
        <v/>
      </c>
      <c r="E345" s="16" t="str">
        <f t="shared" si="61"/>
        <v/>
      </c>
      <c r="F345" s="15" t="str">
        <f>IF(ISNUMBER(C345),ROUND(E345*$E$16,$G$4),"")</f>
        <v/>
      </c>
      <c r="G345" s="15" t="str">
        <f t="shared" si="62"/>
        <v/>
      </c>
      <c r="H345" s="16" t="str">
        <f t="shared" si="63"/>
        <v/>
      </c>
      <c r="I345" s="15" t="str">
        <f t="shared" si="64"/>
        <v/>
      </c>
      <c r="K345" s="17" t="str">
        <f t="shared" si="65"/>
        <v>-</v>
      </c>
      <c r="L345" s="19" t="str">
        <f>IF(ISNUMBER(K345),MIN(DATE(YEAR($L$26),MONTH($L$26)+K345*12/$M$10,DAY($L$26)),DATE(YEAR($L$26),MONTH($L$26)+1+K345*12/$M$10,1)-1),"")</f>
        <v/>
      </c>
      <c r="M345" s="16" t="str">
        <f t="shared" si="72"/>
        <v/>
      </c>
      <c r="N345" s="15" t="str">
        <f>IF(ISNUMBER(K345),ROUND(M345*$M$16,$O$4),"")</f>
        <v/>
      </c>
      <c r="O345" s="15" t="str">
        <f t="shared" si="73"/>
        <v/>
      </c>
      <c r="P345" s="16" t="str">
        <f t="shared" si="66"/>
        <v/>
      </c>
      <c r="Q345" s="15" t="str">
        <f t="shared" si="67"/>
        <v/>
      </c>
      <c r="S345" s="17" t="str">
        <f t="shared" si="68"/>
        <v>-</v>
      </c>
      <c r="T345" s="19" t="str">
        <f>IF(ISNUMBER(S345),MIN(DATE(YEAR($T$26),MONTH($T$26)+S345*12/$U$10,DAY($T$26)),DATE(YEAR($T$26),MONTH($T$26)+1+S345*12/$U$10,1)-1),"")</f>
        <v/>
      </c>
      <c r="U345" s="16" t="str">
        <f t="shared" si="74"/>
        <v/>
      </c>
      <c r="V345" s="15" t="str">
        <f>IF(ISNUMBER(S345),ROUND(U345*$U$16,$W$4),"")</f>
        <v/>
      </c>
      <c r="W345" s="15" t="str">
        <f t="shared" si="69"/>
        <v/>
      </c>
      <c r="X345" s="16" t="str">
        <f t="shared" si="70"/>
        <v/>
      </c>
      <c r="Y345" s="15" t="str">
        <f t="shared" si="71"/>
        <v/>
      </c>
    </row>
    <row r="346" spans="3:25" x14ac:dyDescent="0.2">
      <c r="C346" s="17" t="str">
        <f t="shared" si="60"/>
        <v>-</v>
      </c>
      <c r="D346" s="19" t="str">
        <f>IF(ISNUMBER(C346),MIN(DATE(YEAR($D$26),MONTH($D$26)+C346*12/$E$10,DAY($D$26)),DATE(YEAR($D$26),MONTH($D$26)+1+C346*12/$E$10,1)-1),"")</f>
        <v/>
      </c>
      <c r="E346" s="16" t="str">
        <f t="shared" si="61"/>
        <v/>
      </c>
      <c r="F346" s="15" t="str">
        <f>IF(ISNUMBER(C346),ROUND(E346*$E$16,$G$4),"")</f>
        <v/>
      </c>
      <c r="G346" s="15" t="str">
        <f t="shared" si="62"/>
        <v/>
      </c>
      <c r="H346" s="16" t="str">
        <f t="shared" si="63"/>
        <v/>
      </c>
      <c r="I346" s="15" t="str">
        <f t="shared" si="64"/>
        <v/>
      </c>
      <c r="K346" s="17" t="str">
        <f t="shared" si="65"/>
        <v>-</v>
      </c>
      <c r="L346" s="19" t="str">
        <f>IF(ISNUMBER(K346),MIN(DATE(YEAR($L$26),MONTH($L$26)+K346*12/$M$10,DAY($L$26)),DATE(YEAR($L$26),MONTH($L$26)+1+K346*12/$M$10,1)-1),"")</f>
        <v/>
      </c>
      <c r="M346" s="16" t="str">
        <f t="shared" si="72"/>
        <v/>
      </c>
      <c r="N346" s="15" t="str">
        <f>IF(ISNUMBER(K346),ROUND(M346*$M$16,$O$4),"")</f>
        <v/>
      </c>
      <c r="O346" s="15" t="str">
        <f t="shared" si="73"/>
        <v/>
      </c>
      <c r="P346" s="16" t="str">
        <f t="shared" si="66"/>
        <v/>
      </c>
      <c r="Q346" s="15" t="str">
        <f t="shared" si="67"/>
        <v/>
      </c>
      <c r="S346" s="17" t="str">
        <f t="shared" si="68"/>
        <v>-</v>
      </c>
      <c r="T346" s="19" t="str">
        <f>IF(ISNUMBER(S346),MIN(DATE(YEAR($T$26),MONTH($T$26)+S346*12/$U$10,DAY($T$26)),DATE(YEAR($T$26),MONTH($T$26)+1+S346*12/$U$10,1)-1),"")</f>
        <v/>
      </c>
      <c r="U346" s="16" t="str">
        <f t="shared" si="74"/>
        <v/>
      </c>
      <c r="V346" s="15" t="str">
        <f>IF(ISNUMBER(S346),ROUND(U346*$U$16,$W$4),"")</f>
        <v/>
      </c>
      <c r="W346" s="15" t="str">
        <f t="shared" si="69"/>
        <v/>
      </c>
      <c r="X346" s="16" t="str">
        <f t="shared" si="70"/>
        <v/>
      </c>
      <c r="Y346" s="15" t="str">
        <f t="shared" si="71"/>
        <v/>
      </c>
    </row>
    <row r="347" spans="3:25" x14ac:dyDescent="0.2">
      <c r="C347" s="17" t="str">
        <f t="shared" ref="C347:C386" si="75">IF(C346&lt;$E$12,C346+1,"-")</f>
        <v>-</v>
      </c>
      <c r="D347" s="19" t="str">
        <f>IF(ISNUMBER(C347),MIN(DATE(YEAR($D$26),MONTH($D$26)+C347*12/$E$10,DAY($D$26)),DATE(YEAR($D$26),MONTH($D$26)+1+C347*12/$E$10,1)-1),"")</f>
        <v/>
      </c>
      <c r="E347" s="16" t="str">
        <f t="shared" ref="E347:E386" si="76">IF(ISNUMBER(C347),E346-G346,"")</f>
        <v/>
      </c>
      <c r="F347" s="15" t="str">
        <f>IF(ISNUMBER(C347),ROUND(E347*$E$16,$G$4),"")</f>
        <v/>
      </c>
      <c r="G347" s="15" t="str">
        <f t="shared" ref="G347:G386" si="77">IF(ISNUMBER(C347),IF(C347=$E$12,E347,IF(C347&gt;$E$13,$E$18-F347,0)),"")</f>
        <v/>
      </c>
      <c r="H347" s="16" t="str">
        <f t="shared" ref="H347:H386" si="78">IF(ISNUMBER(C347),$E$19,"")</f>
        <v/>
      </c>
      <c r="I347" s="15" t="str">
        <f t="shared" ref="I347:I386" si="79">IF(ISNUMBER(C347),F347+G347+H347,"")</f>
        <v/>
      </c>
      <c r="K347" s="17" t="str">
        <f t="shared" si="65"/>
        <v>-</v>
      </c>
      <c r="L347" s="19" t="str">
        <f>IF(ISNUMBER(K347),MIN(DATE(YEAR($L$26),MONTH($L$26)+K347*12/$M$10,DAY($L$26)),DATE(YEAR($L$26),MONTH($L$26)+1+K347*12/$M$10,1)-1),"")</f>
        <v/>
      </c>
      <c r="M347" s="16" t="str">
        <f t="shared" si="72"/>
        <v/>
      </c>
      <c r="N347" s="15" t="str">
        <f>IF(ISNUMBER(K347),ROUND(M347*$M$16,$O$4),"")</f>
        <v/>
      </c>
      <c r="O347" s="15" t="str">
        <f t="shared" si="73"/>
        <v/>
      </c>
      <c r="P347" s="16" t="str">
        <f t="shared" si="66"/>
        <v/>
      </c>
      <c r="Q347" s="15" t="str">
        <f t="shared" si="67"/>
        <v/>
      </c>
      <c r="S347" s="17" t="str">
        <f t="shared" si="68"/>
        <v>-</v>
      </c>
      <c r="T347" s="19" t="str">
        <f>IF(ISNUMBER(S347),MIN(DATE(YEAR($T$26),MONTH($T$26)+S347*12/$U$10,DAY($T$26)),DATE(YEAR($T$26),MONTH($T$26)+1+S347*12/$U$10,1)-1),"")</f>
        <v/>
      </c>
      <c r="U347" s="16" t="str">
        <f t="shared" si="74"/>
        <v/>
      </c>
      <c r="V347" s="15" t="str">
        <f>IF(ISNUMBER(S347),ROUND(U347*$U$16,$W$4),"")</f>
        <v/>
      </c>
      <c r="W347" s="15" t="str">
        <f t="shared" si="69"/>
        <v/>
      </c>
      <c r="X347" s="16" t="str">
        <f t="shared" si="70"/>
        <v/>
      </c>
      <c r="Y347" s="15" t="str">
        <f t="shared" si="71"/>
        <v/>
      </c>
    </row>
    <row r="348" spans="3:25" x14ac:dyDescent="0.2">
      <c r="C348" s="17" t="str">
        <f t="shared" si="75"/>
        <v>-</v>
      </c>
      <c r="D348" s="19" t="str">
        <f>IF(ISNUMBER(C348),MIN(DATE(YEAR($D$26),MONTH($D$26)+C348*12/$E$10,DAY($D$26)),DATE(YEAR($D$26),MONTH($D$26)+1+C348*12/$E$10,1)-1),"")</f>
        <v/>
      </c>
      <c r="E348" s="16" t="str">
        <f t="shared" si="76"/>
        <v/>
      </c>
      <c r="F348" s="15" t="str">
        <f>IF(ISNUMBER(C348),ROUND(E348*$E$16,$G$4),"")</f>
        <v/>
      </c>
      <c r="G348" s="15" t="str">
        <f t="shared" si="77"/>
        <v/>
      </c>
      <c r="H348" s="16" t="str">
        <f t="shared" si="78"/>
        <v/>
      </c>
      <c r="I348" s="15" t="str">
        <f t="shared" si="79"/>
        <v/>
      </c>
      <c r="K348" s="17" t="str">
        <f t="shared" ref="K348:K385" si="80">IF(K347&lt;$M$12,K347+1,"-")</f>
        <v>-</v>
      </c>
      <c r="L348" s="19" t="str">
        <f>IF(ISNUMBER(K348),MIN(DATE(YEAR($L$26),MONTH($L$26)+K348*12/$M$10,DAY($L$26)),DATE(YEAR($L$26),MONTH($L$26)+1+K348*12/$M$10,1)-1),"")</f>
        <v/>
      </c>
      <c r="M348" s="16" t="str">
        <f t="shared" si="72"/>
        <v/>
      </c>
      <c r="N348" s="15" t="str">
        <f>IF(ISNUMBER(K348),ROUND(M348*$M$16,$O$4),"")</f>
        <v/>
      </c>
      <c r="O348" s="15" t="str">
        <f t="shared" si="73"/>
        <v/>
      </c>
      <c r="P348" s="16" t="str">
        <f t="shared" ref="P348:P387" si="81">IF(ISNUMBER(K348),$E$19,"")</f>
        <v/>
      </c>
      <c r="Q348" s="15" t="str">
        <f t="shared" ref="Q348:Q387" si="82">IF(ISNUMBER(K348),N348+O348+P348,"")</f>
        <v/>
      </c>
      <c r="S348" s="17" t="str">
        <f t="shared" ref="S348:S386" si="83">IF(S347&lt;$U$12,S347+1,"-")</f>
        <v>-</v>
      </c>
      <c r="T348" s="19" t="str">
        <f>IF(ISNUMBER(S348),MIN(DATE(YEAR($T$26),MONTH($T$26)+S348*12/$U$10,DAY($T$26)),DATE(YEAR($T$26),MONTH($T$26)+1+S348*12/$U$10,1)-1),"")</f>
        <v/>
      </c>
      <c r="U348" s="16" t="str">
        <f t="shared" si="74"/>
        <v/>
      </c>
      <c r="V348" s="15" t="str">
        <f>IF(ISNUMBER(S348),ROUND(U348*$U$16,$W$4),"")</f>
        <v/>
      </c>
      <c r="W348" s="15" t="str">
        <f t="shared" ref="W348:W386" si="84">IF(ISNUMBER(S348),IF(S348=$U$12,U348,IF(S348&gt;$U$13,$U$18-V348,0)),"")</f>
        <v/>
      </c>
      <c r="X348" s="16" t="str">
        <f t="shared" ref="X348:X386" si="85">IF(ISNUMBER(S348),$E$19,"")</f>
        <v/>
      </c>
      <c r="Y348" s="15" t="str">
        <f t="shared" ref="Y348:Y386" si="86">IF(ISNUMBER(S348),V348+W348+X348,"")</f>
        <v/>
      </c>
    </row>
    <row r="349" spans="3:25" x14ac:dyDescent="0.2">
      <c r="C349" s="17" t="str">
        <f t="shared" si="75"/>
        <v>-</v>
      </c>
      <c r="D349" s="19" t="str">
        <f>IF(ISNUMBER(C349),MIN(DATE(YEAR($D$26),MONTH($D$26)+C349*12/$E$10,DAY($D$26)),DATE(YEAR($D$26),MONTH($D$26)+1+C349*12/$E$10,1)-1),"")</f>
        <v/>
      </c>
      <c r="E349" s="16" t="str">
        <f t="shared" si="76"/>
        <v/>
      </c>
      <c r="F349" s="15" t="str">
        <f>IF(ISNUMBER(C349),ROUND(E349*$E$16,$G$4),"")</f>
        <v/>
      </c>
      <c r="G349" s="15" t="str">
        <f t="shared" si="77"/>
        <v/>
      </c>
      <c r="H349" s="16" t="str">
        <f t="shared" si="78"/>
        <v/>
      </c>
      <c r="I349" s="15" t="str">
        <f t="shared" si="79"/>
        <v/>
      </c>
      <c r="K349" s="17" t="str">
        <f t="shared" si="80"/>
        <v>-</v>
      </c>
      <c r="L349" s="19" t="str">
        <f>IF(ISNUMBER(K349),MIN(DATE(YEAR($L$26),MONTH($L$26)+K349*12/$M$10,DAY($L$26)),DATE(YEAR($L$26),MONTH($L$26)+1+K349*12/$M$10,1)-1),"")</f>
        <v/>
      </c>
      <c r="M349" s="16" t="str">
        <f t="shared" si="72"/>
        <v/>
      </c>
      <c r="N349" s="15" t="str">
        <f>IF(ISNUMBER(K349),ROUND(M349*$M$16,$O$4),"")</f>
        <v/>
      </c>
      <c r="O349" s="15" t="str">
        <f t="shared" si="73"/>
        <v/>
      </c>
      <c r="P349" s="16" t="str">
        <f t="shared" si="81"/>
        <v/>
      </c>
      <c r="Q349" s="15" t="str">
        <f t="shared" si="82"/>
        <v/>
      </c>
      <c r="S349" s="17" t="str">
        <f t="shared" si="83"/>
        <v>-</v>
      </c>
      <c r="T349" s="19" t="str">
        <f>IF(ISNUMBER(S349),MIN(DATE(YEAR($T$26),MONTH($T$26)+S349*12/$U$10,DAY($T$26)),DATE(YEAR($T$26),MONTH($T$26)+1+S349*12/$U$10,1)-1),"")</f>
        <v/>
      </c>
      <c r="U349" s="16" t="str">
        <f t="shared" si="74"/>
        <v/>
      </c>
      <c r="V349" s="15" t="str">
        <f>IF(ISNUMBER(S349),ROUND(U349*$U$16,$W$4),"")</f>
        <v/>
      </c>
      <c r="W349" s="15" t="str">
        <f t="shared" si="84"/>
        <v/>
      </c>
      <c r="X349" s="16" t="str">
        <f t="shared" si="85"/>
        <v/>
      </c>
      <c r="Y349" s="15" t="str">
        <f t="shared" si="86"/>
        <v/>
      </c>
    </row>
    <row r="350" spans="3:25" x14ac:dyDescent="0.2">
      <c r="C350" s="17" t="str">
        <f t="shared" si="75"/>
        <v>-</v>
      </c>
      <c r="D350" s="19" t="str">
        <f>IF(ISNUMBER(C350),MIN(DATE(YEAR($D$26),MONTH($D$26)+C350*12/$E$10,DAY($D$26)),DATE(YEAR($D$26),MONTH($D$26)+1+C350*12/$E$10,1)-1),"")</f>
        <v/>
      </c>
      <c r="E350" s="16" t="str">
        <f t="shared" si="76"/>
        <v/>
      </c>
      <c r="F350" s="15" t="str">
        <f>IF(ISNUMBER(C350),ROUND(E350*$E$16,$G$4),"")</f>
        <v/>
      </c>
      <c r="G350" s="15" t="str">
        <f t="shared" si="77"/>
        <v/>
      </c>
      <c r="H350" s="16" t="str">
        <f t="shared" si="78"/>
        <v/>
      </c>
      <c r="I350" s="15" t="str">
        <f t="shared" si="79"/>
        <v/>
      </c>
      <c r="K350" s="17" t="str">
        <f t="shared" si="80"/>
        <v>-</v>
      </c>
      <c r="L350" s="19" t="str">
        <f>IF(ISNUMBER(K350),MIN(DATE(YEAR($L$26),MONTH($L$26)+K350*12/$M$10,DAY($L$26)),DATE(YEAR($L$26),MONTH($L$26)+1+K350*12/$M$10,1)-1),"")</f>
        <v/>
      </c>
      <c r="M350" s="16" t="str">
        <f t="shared" ref="M350:M386" si="87">IF(ISNUMBER(K350),M349-O349,"")</f>
        <v/>
      </c>
      <c r="N350" s="15" t="str">
        <f>IF(ISNUMBER(K350),ROUND(M350*$M$16,$O$4),"")</f>
        <v/>
      </c>
      <c r="O350" s="15" t="str">
        <f t="shared" ref="O350:O388" si="88">IF(ISNUMBER(K350),IF(K350=$M$12,M350,IF(K350&gt;$M$13,$M$18-N350,0)),"")</f>
        <v/>
      </c>
      <c r="P350" s="16" t="str">
        <f t="shared" si="81"/>
        <v/>
      </c>
      <c r="Q350" s="15" t="str">
        <f t="shared" si="82"/>
        <v/>
      </c>
      <c r="S350" s="17" t="str">
        <f t="shared" si="83"/>
        <v>-</v>
      </c>
      <c r="T350" s="19" t="str">
        <f>IF(ISNUMBER(S350),MIN(DATE(YEAR($T$26),MONTH($T$26)+S350*12/$U$10,DAY($T$26)),DATE(YEAR($T$26),MONTH($T$26)+1+S350*12/$U$10,1)-1),"")</f>
        <v/>
      </c>
      <c r="U350" s="16" t="str">
        <f t="shared" ref="U350:U386" si="89">IF(ISNUMBER(S350),U349-W349,"")</f>
        <v/>
      </c>
      <c r="V350" s="15" t="str">
        <f>IF(ISNUMBER(S350),ROUND(U350*$U$16,$W$4),"")</f>
        <v/>
      </c>
      <c r="W350" s="15" t="str">
        <f t="shared" si="84"/>
        <v/>
      </c>
      <c r="X350" s="16" t="str">
        <f t="shared" si="85"/>
        <v/>
      </c>
      <c r="Y350" s="15" t="str">
        <f t="shared" si="86"/>
        <v/>
      </c>
    </row>
    <row r="351" spans="3:25" x14ac:dyDescent="0.2">
      <c r="C351" s="17" t="str">
        <f t="shared" si="75"/>
        <v>-</v>
      </c>
      <c r="D351" s="19" t="str">
        <f>IF(ISNUMBER(C351),MIN(DATE(YEAR($D$26),MONTH($D$26)+C351*12/$E$10,DAY($D$26)),DATE(YEAR($D$26),MONTH($D$26)+1+C351*12/$E$10,1)-1),"")</f>
        <v/>
      </c>
      <c r="E351" s="16" t="str">
        <f t="shared" si="76"/>
        <v/>
      </c>
      <c r="F351" s="15" t="str">
        <f>IF(ISNUMBER(C351),ROUND(E351*$E$16,$G$4),"")</f>
        <v/>
      </c>
      <c r="G351" s="15" t="str">
        <f t="shared" si="77"/>
        <v/>
      </c>
      <c r="H351" s="16" t="str">
        <f t="shared" si="78"/>
        <v/>
      </c>
      <c r="I351" s="15" t="str">
        <f t="shared" si="79"/>
        <v/>
      </c>
      <c r="K351" s="17" t="str">
        <f t="shared" si="80"/>
        <v>-</v>
      </c>
      <c r="L351" s="19" t="str">
        <f>IF(ISNUMBER(K351),MIN(DATE(YEAR($L$26),MONTH($L$26)+K351*12/$M$10,DAY($L$26)),DATE(YEAR($L$26),MONTH($L$26)+1+K351*12/$M$10,1)-1),"")</f>
        <v/>
      </c>
      <c r="M351" s="16" t="str">
        <f t="shared" si="87"/>
        <v/>
      </c>
      <c r="N351" s="15" t="str">
        <f>IF(ISNUMBER(K351),ROUND(M351*$M$16,$O$4),"")</f>
        <v/>
      </c>
      <c r="O351" s="15" t="str">
        <f t="shared" si="88"/>
        <v/>
      </c>
      <c r="P351" s="16" t="str">
        <f t="shared" si="81"/>
        <v/>
      </c>
      <c r="Q351" s="15" t="str">
        <f t="shared" si="82"/>
        <v/>
      </c>
      <c r="S351" s="17" t="str">
        <f t="shared" si="83"/>
        <v>-</v>
      </c>
      <c r="T351" s="19" t="str">
        <f>IF(ISNUMBER(S351),MIN(DATE(YEAR($T$26),MONTH($T$26)+S351*12/$U$10,DAY($T$26)),DATE(YEAR($T$26),MONTH($T$26)+1+S351*12/$U$10,1)-1),"")</f>
        <v/>
      </c>
      <c r="U351" s="16" t="str">
        <f t="shared" si="89"/>
        <v/>
      </c>
      <c r="V351" s="15" t="str">
        <f>IF(ISNUMBER(S351),ROUND(U351*$U$16,$W$4),"")</f>
        <v/>
      </c>
      <c r="W351" s="15" t="str">
        <f t="shared" si="84"/>
        <v/>
      </c>
      <c r="X351" s="16" t="str">
        <f t="shared" si="85"/>
        <v/>
      </c>
      <c r="Y351" s="15" t="str">
        <f t="shared" si="86"/>
        <v/>
      </c>
    </row>
    <row r="352" spans="3:25" x14ac:dyDescent="0.2">
      <c r="C352" s="17" t="str">
        <f t="shared" si="75"/>
        <v>-</v>
      </c>
      <c r="D352" s="19" t="str">
        <f>IF(ISNUMBER(C352),MIN(DATE(YEAR($D$26),MONTH($D$26)+C352*12/$E$10,DAY($D$26)),DATE(YEAR($D$26),MONTH($D$26)+1+C352*12/$E$10,1)-1),"")</f>
        <v/>
      </c>
      <c r="E352" s="16" t="str">
        <f t="shared" si="76"/>
        <v/>
      </c>
      <c r="F352" s="15" t="str">
        <f>IF(ISNUMBER(C352),ROUND(E352*$E$16,$G$4),"")</f>
        <v/>
      </c>
      <c r="G352" s="15" t="str">
        <f t="shared" si="77"/>
        <v/>
      </c>
      <c r="H352" s="16" t="str">
        <f t="shared" si="78"/>
        <v/>
      </c>
      <c r="I352" s="15" t="str">
        <f t="shared" si="79"/>
        <v/>
      </c>
      <c r="K352" s="17" t="str">
        <f t="shared" si="80"/>
        <v>-</v>
      </c>
      <c r="L352" s="19" t="str">
        <f>IF(ISNUMBER(K352),MIN(DATE(YEAR($L$26),MONTH($L$26)+K352*12/$M$10,DAY($L$26)),DATE(YEAR($L$26),MONTH($L$26)+1+K352*12/$M$10,1)-1),"")</f>
        <v/>
      </c>
      <c r="M352" s="16" t="str">
        <f t="shared" si="87"/>
        <v/>
      </c>
      <c r="N352" s="15" t="str">
        <f>IF(ISNUMBER(K352),ROUND(M352*$M$16,$O$4),"")</f>
        <v/>
      </c>
      <c r="O352" s="15" t="str">
        <f t="shared" si="88"/>
        <v/>
      </c>
      <c r="P352" s="16" t="str">
        <f t="shared" si="81"/>
        <v/>
      </c>
      <c r="Q352" s="15" t="str">
        <f t="shared" si="82"/>
        <v/>
      </c>
      <c r="S352" s="17" t="str">
        <f t="shared" si="83"/>
        <v>-</v>
      </c>
      <c r="T352" s="19" t="str">
        <f>IF(ISNUMBER(S352),MIN(DATE(YEAR($T$26),MONTH($T$26)+S352*12/$U$10,DAY($T$26)),DATE(YEAR($T$26),MONTH($T$26)+1+S352*12/$U$10,1)-1),"")</f>
        <v/>
      </c>
      <c r="U352" s="16" t="str">
        <f t="shared" si="89"/>
        <v/>
      </c>
      <c r="V352" s="15" t="str">
        <f>IF(ISNUMBER(S352),ROUND(U352*$U$16,$W$4),"")</f>
        <v/>
      </c>
      <c r="W352" s="15" t="str">
        <f t="shared" si="84"/>
        <v/>
      </c>
      <c r="X352" s="16" t="str">
        <f t="shared" si="85"/>
        <v/>
      </c>
      <c r="Y352" s="15" t="str">
        <f t="shared" si="86"/>
        <v/>
      </c>
    </row>
    <row r="353" spans="3:25" x14ac:dyDescent="0.2">
      <c r="C353" s="17" t="str">
        <f t="shared" si="75"/>
        <v>-</v>
      </c>
      <c r="D353" s="19" t="str">
        <f>IF(ISNUMBER(C353),MIN(DATE(YEAR($D$26),MONTH($D$26)+C353*12/$E$10,DAY($D$26)),DATE(YEAR($D$26),MONTH($D$26)+1+C353*12/$E$10,1)-1),"")</f>
        <v/>
      </c>
      <c r="E353" s="16" t="str">
        <f t="shared" si="76"/>
        <v/>
      </c>
      <c r="F353" s="15" t="str">
        <f>IF(ISNUMBER(C353),ROUND(E353*$E$16,$G$4),"")</f>
        <v/>
      </c>
      <c r="G353" s="15" t="str">
        <f t="shared" si="77"/>
        <v/>
      </c>
      <c r="H353" s="16" t="str">
        <f t="shared" si="78"/>
        <v/>
      </c>
      <c r="I353" s="15" t="str">
        <f t="shared" si="79"/>
        <v/>
      </c>
      <c r="K353" s="17" t="str">
        <f t="shared" si="80"/>
        <v>-</v>
      </c>
      <c r="L353" s="19" t="str">
        <f>IF(ISNUMBER(K353),MIN(DATE(YEAR($L$26),MONTH($L$26)+K353*12/$M$10,DAY($L$26)),DATE(YEAR($L$26),MONTH($L$26)+1+K353*12/$M$10,1)-1),"")</f>
        <v/>
      </c>
      <c r="M353" s="16" t="str">
        <f t="shared" si="87"/>
        <v/>
      </c>
      <c r="N353" s="15" t="str">
        <f>IF(ISNUMBER(K353),ROUND(M353*$M$16,$O$4),"")</f>
        <v/>
      </c>
      <c r="O353" s="15" t="str">
        <f t="shared" si="88"/>
        <v/>
      </c>
      <c r="P353" s="16" t="str">
        <f t="shared" si="81"/>
        <v/>
      </c>
      <c r="Q353" s="15" t="str">
        <f t="shared" si="82"/>
        <v/>
      </c>
      <c r="S353" s="17" t="str">
        <f t="shared" si="83"/>
        <v>-</v>
      </c>
      <c r="T353" s="19" t="str">
        <f>IF(ISNUMBER(S353),MIN(DATE(YEAR($T$26),MONTH($T$26)+S353*12/$U$10,DAY($T$26)),DATE(YEAR($T$26),MONTH($T$26)+1+S353*12/$U$10,1)-1),"")</f>
        <v/>
      </c>
      <c r="U353" s="16" t="str">
        <f t="shared" si="89"/>
        <v/>
      </c>
      <c r="V353" s="15" t="str">
        <f>IF(ISNUMBER(S353),ROUND(U353*$U$16,$W$4),"")</f>
        <v/>
      </c>
      <c r="W353" s="15" t="str">
        <f t="shared" si="84"/>
        <v/>
      </c>
      <c r="X353" s="16" t="str">
        <f t="shared" si="85"/>
        <v/>
      </c>
      <c r="Y353" s="15" t="str">
        <f t="shared" si="86"/>
        <v/>
      </c>
    </row>
    <row r="354" spans="3:25" x14ac:dyDescent="0.2">
      <c r="C354" s="17" t="str">
        <f t="shared" si="75"/>
        <v>-</v>
      </c>
      <c r="D354" s="19" t="str">
        <f>IF(ISNUMBER(C354),MIN(DATE(YEAR($D$26),MONTH($D$26)+C354*12/$E$10,DAY($D$26)),DATE(YEAR($D$26),MONTH($D$26)+1+C354*12/$E$10,1)-1),"")</f>
        <v/>
      </c>
      <c r="E354" s="16" t="str">
        <f t="shared" si="76"/>
        <v/>
      </c>
      <c r="F354" s="15" t="str">
        <f>IF(ISNUMBER(C354),ROUND(E354*$E$16,$G$4),"")</f>
        <v/>
      </c>
      <c r="G354" s="15" t="str">
        <f t="shared" si="77"/>
        <v/>
      </c>
      <c r="H354" s="16" t="str">
        <f t="shared" si="78"/>
        <v/>
      </c>
      <c r="I354" s="15" t="str">
        <f t="shared" si="79"/>
        <v/>
      </c>
      <c r="K354" s="17" t="str">
        <f t="shared" si="80"/>
        <v>-</v>
      </c>
      <c r="L354" s="19" t="str">
        <f>IF(ISNUMBER(K354),MIN(DATE(YEAR($L$26),MONTH($L$26)+K354*12/$M$10,DAY($L$26)),DATE(YEAR($L$26),MONTH($L$26)+1+K354*12/$M$10,1)-1),"")</f>
        <v/>
      </c>
      <c r="M354" s="16" t="str">
        <f t="shared" si="87"/>
        <v/>
      </c>
      <c r="N354" s="15" t="str">
        <f>IF(ISNUMBER(K354),ROUND(M354*$M$16,$O$4),"")</f>
        <v/>
      </c>
      <c r="O354" s="15" t="str">
        <f t="shared" si="88"/>
        <v/>
      </c>
      <c r="P354" s="16" t="str">
        <f t="shared" si="81"/>
        <v/>
      </c>
      <c r="Q354" s="15" t="str">
        <f t="shared" si="82"/>
        <v/>
      </c>
      <c r="S354" s="17" t="str">
        <f t="shared" si="83"/>
        <v>-</v>
      </c>
      <c r="T354" s="19" t="str">
        <f>IF(ISNUMBER(S354),MIN(DATE(YEAR($T$26),MONTH($T$26)+S354*12/$U$10,DAY($T$26)),DATE(YEAR($T$26),MONTH($T$26)+1+S354*12/$U$10,1)-1),"")</f>
        <v/>
      </c>
      <c r="U354" s="16" t="str">
        <f t="shared" si="89"/>
        <v/>
      </c>
      <c r="V354" s="15" t="str">
        <f>IF(ISNUMBER(S354),ROUND(U354*$U$16,$W$4),"")</f>
        <v/>
      </c>
      <c r="W354" s="15" t="str">
        <f t="shared" si="84"/>
        <v/>
      </c>
      <c r="X354" s="16" t="str">
        <f t="shared" si="85"/>
        <v/>
      </c>
      <c r="Y354" s="15" t="str">
        <f t="shared" si="86"/>
        <v/>
      </c>
    </row>
    <row r="355" spans="3:25" x14ac:dyDescent="0.2">
      <c r="C355" s="17" t="str">
        <f t="shared" si="75"/>
        <v>-</v>
      </c>
      <c r="D355" s="19" t="str">
        <f>IF(ISNUMBER(C355),MIN(DATE(YEAR($D$26),MONTH($D$26)+C355*12/$E$10,DAY($D$26)),DATE(YEAR($D$26),MONTH($D$26)+1+C355*12/$E$10,1)-1),"")</f>
        <v/>
      </c>
      <c r="E355" s="16" t="str">
        <f t="shared" si="76"/>
        <v/>
      </c>
      <c r="F355" s="15" t="str">
        <f>IF(ISNUMBER(C355),ROUND(E355*$E$16,$G$4),"")</f>
        <v/>
      </c>
      <c r="G355" s="15" t="str">
        <f t="shared" si="77"/>
        <v/>
      </c>
      <c r="H355" s="16" t="str">
        <f t="shared" si="78"/>
        <v/>
      </c>
      <c r="I355" s="15" t="str">
        <f t="shared" si="79"/>
        <v/>
      </c>
      <c r="K355" s="17" t="str">
        <f t="shared" si="80"/>
        <v>-</v>
      </c>
      <c r="L355" s="19" t="str">
        <f>IF(ISNUMBER(K355),MIN(DATE(YEAR($L$26),MONTH($L$26)+K355*12/$M$10,DAY($L$26)),DATE(YEAR($L$26),MONTH($L$26)+1+K355*12/$M$10,1)-1),"")</f>
        <v/>
      </c>
      <c r="M355" s="16" t="str">
        <f t="shared" si="87"/>
        <v/>
      </c>
      <c r="N355" s="15" t="str">
        <f>IF(ISNUMBER(K355),ROUND(M355*$M$16,$O$4),"")</f>
        <v/>
      </c>
      <c r="O355" s="15" t="str">
        <f t="shared" si="88"/>
        <v/>
      </c>
      <c r="P355" s="16" t="str">
        <f t="shared" si="81"/>
        <v/>
      </c>
      <c r="Q355" s="15" t="str">
        <f t="shared" si="82"/>
        <v/>
      </c>
      <c r="S355" s="17" t="str">
        <f t="shared" si="83"/>
        <v>-</v>
      </c>
      <c r="T355" s="19" t="str">
        <f>IF(ISNUMBER(S355),MIN(DATE(YEAR($T$26),MONTH($T$26)+S355*12/$U$10,DAY($T$26)),DATE(YEAR($T$26),MONTH($T$26)+1+S355*12/$U$10,1)-1),"")</f>
        <v/>
      </c>
      <c r="U355" s="16" t="str">
        <f t="shared" si="89"/>
        <v/>
      </c>
      <c r="V355" s="15" t="str">
        <f>IF(ISNUMBER(S355),ROUND(U355*$U$16,$W$4),"")</f>
        <v/>
      </c>
      <c r="W355" s="15" t="str">
        <f t="shared" si="84"/>
        <v/>
      </c>
      <c r="X355" s="16" t="str">
        <f t="shared" si="85"/>
        <v/>
      </c>
      <c r="Y355" s="15" t="str">
        <f t="shared" si="86"/>
        <v/>
      </c>
    </row>
    <row r="356" spans="3:25" x14ac:dyDescent="0.2">
      <c r="C356" s="17" t="str">
        <f t="shared" si="75"/>
        <v>-</v>
      </c>
      <c r="D356" s="19" t="str">
        <f>IF(ISNUMBER(C356),MIN(DATE(YEAR($D$26),MONTH($D$26)+C356*12/$E$10,DAY($D$26)),DATE(YEAR($D$26),MONTH($D$26)+1+C356*12/$E$10,1)-1),"")</f>
        <v/>
      </c>
      <c r="E356" s="16" t="str">
        <f t="shared" si="76"/>
        <v/>
      </c>
      <c r="F356" s="15" t="str">
        <f>IF(ISNUMBER(C356),ROUND(E356*$E$16,$G$4),"")</f>
        <v/>
      </c>
      <c r="G356" s="15" t="str">
        <f t="shared" si="77"/>
        <v/>
      </c>
      <c r="H356" s="16" t="str">
        <f t="shared" si="78"/>
        <v/>
      </c>
      <c r="I356" s="15" t="str">
        <f t="shared" si="79"/>
        <v/>
      </c>
      <c r="K356" s="17" t="str">
        <f t="shared" si="80"/>
        <v>-</v>
      </c>
      <c r="L356" s="19" t="str">
        <f>IF(ISNUMBER(K356),MIN(DATE(YEAR($L$26),MONTH($L$26)+K356*12/$M$10,DAY($L$26)),DATE(YEAR($L$26),MONTH($L$26)+1+K356*12/$M$10,1)-1),"")</f>
        <v/>
      </c>
      <c r="M356" s="16" t="str">
        <f t="shared" si="87"/>
        <v/>
      </c>
      <c r="N356" s="15" t="str">
        <f>IF(ISNUMBER(K356),ROUND(M356*$M$16,$O$4),"")</f>
        <v/>
      </c>
      <c r="O356" s="15" t="str">
        <f t="shared" si="88"/>
        <v/>
      </c>
      <c r="P356" s="16" t="str">
        <f t="shared" si="81"/>
        <v/>
      </c>
      <c r="Q356" s="15" t="str">
        <f t="shared" si="82"/>
        <v/>
      </c>
      <c r="S356" s="17" t="str">
        <f t="shared" si="83"/>
        <v>-</v>
      </c>
      <c r="T356" s="19" t="str">
        <f>IF(ISNUMBER(S356),MIN(DATE(YEAR($T$26),MONTH($T$26)+S356*12/$U$10,DAY($T$26)),DATE(YEAR($T$26),MONTH($T$26)+1+S356*12/$U$10,1)-1),"")</f>
        <v/>
      </c>
      <c r="U356" s="16" t="str">
        <f t="shared" si="89"/>
        <v/>
      </c>
      <c r="V356" s="15" t="str">
        <f>IF(ISNUMBER(S356),ROUND(U356*$U$16,$W$4),"")</f>
        <v/>
      </c>
      <c r="W356" s="15" t="str">
        <f t="shared" si="84"/>
        <v/>
      </c>
      <c r="X356" s="16" t="str">
        <f t="shared" si="85"/>
        <v/>
      </c>
      <c r="Y356" s="15" t="str">
        <f t="shared" si="86"/>
        <v/>
      </c>
    </row>
    <row r="357" spans="3:25" x14ac:dyDescent="0.2">
      <c r="C357" s="17" t="str">
        <f t="shared" si="75"/>
        <v>-</v>
      </c>
      <c r="D357" s="19" t="str">
        <f>IF(ISNUMBER(C357),MIN(DATE(YEAR($D$26),MONTH($D$26)+C357*12/$E$10,DAY($D$26)),DATE(YEAR($D$26),MONTH($D$26)+1+C357*12/$E$10,1)-1),"")</f>
        <v/>
      </c>
      <c r="E357" s="16" t="str">
        <f t="shared" si="76"/>
        <v/>
      </c>
      <c r="F357" s="15" t="str">
        <f>IF(ISNUMBER(C357),ROUND(E357*$E$16,$G$4),"")</f>
        <v/>
      </c>
      <c r="G357" s="15" t="str">
        <f t="shared" si="77"/>
        <v/>
      </c>
      <c r="H357" s="16" t="str">
        <f t="shared" si="78"/>
        <v/>
      </c>
      <c r="I357" s="15" t="str">
        <f t="shared" si="79"/>
        <v/>
      </c>
      <c r="K357" s="17" t="str">
        <f t="shared" si="80"/>
        <v>-</v>
      </c>
      <c r="L357" s="19" t="str">
        <f>IF(ISNUMBER(K357),MIN(DATE(YEAR($L$26),MONTH($L$26)+K357*12/$M$10,DAY($L$26)),DATE(YEAR($L$26),MONTH($L$26)+1+K357*12/$M$10,1)-1),"")</f>
        <v/>
      </c>
      <c r="M357" s="16" t="str">
        <f t="shared" si="87"/>
        <v/>
      </c>
      <c r="N357" s="15" t="str">
        <f>IF(ISNUMBER(K357),ROUND(M357*$M$16,$O$4),"")</f>
        <v/>
      </c>
      <c r="O357" s="15" t="str">
        <f t="shared" si="88"/>
        <v/>
      </c>
      <c r="P357" s="16" t="str">
        <f t="shared" si="81"/>
        <v/>
      </c>
      <c r="Q357" s="15" t="str">
        <f t="shared" si="82"/>
        <v/>
      </c>
      <c r="S357" s="17" t="str">
        <f t="shared" si="83"/>
        <v>-</v>
      </c>
      <c r="T357" s="19" t="str">
        <f>IF(ISNUMBER(S357),MIN(DATE(YEAR($T$26),MONTH($T$26)+S357*12/$U$10,DAY($T$26)),DATE(YEAR($T$26),MONTH($T$26)+1+S357*12/$U$10,1)-1),"")</f>
        <v/>
      </c>
      <c r="U357" s="16" t="str">
        <f t="shared" si="89"/>
        <v/>
      </c>
      <c r="V357" s="15" t="str">
        <f>IF(ISNUMBER(S357),ROUND(U357*$U$16,$W$4),"")</f>
        <v/>
      </c>
      <c r="W357" s="15" t="str">
        <f t="shared" si="84"/>
        <v/>
      </c>
      <c r="X357" s="16" t="str">
        <f t="shared" si="85"/>
        <v/>
      </c>
      <c r="Y357" s="15" t="str">
        <f t="shared" si="86"/>
        <v/>
      </c>
    </row>
    <row r="358" spans="3:25" x14ac:dyDescent="0.2">
      <c r="C358" s="17" t="str">
        <f t="shared" si="75"/>
        <v>-</v>
      </c>
      <c r="D358" s="19" t="str">
        <f>IF(ISNUMBER(C358),MIN(DATE(YEAR($D$26),MONTH($D$26)+C358*12/$E$10,DAY($D$26)),DATE(YEAR($D$26),MONTH($D$26)+1+C358*12/$E$10,1)-1),"")</f>
        <v/>
      </c>
      <c r="E358" s="16" t="str">
        <f t="shared" si="76"/>
        <v/>
      </c>
      <c r="F358" s="15" t="str">
        <f>IF(ISNUMBER(C358),ROUND(E358*$E$16,$G$4),"")</f>
        <v/>
      </c>
      <c r="G358" s="15" t="str">
        <f t="shared" si="77"/>
        <v/>
      </c>
      <c r="H358" s="16" t="str">
        <f t="shared" si="78"/>
        <v/>
      </c>
      <c r="I358" s="15" t="str">
        <f t="shared" si="79"/>
        <v/>
      </c>
      <c r="K358" s="17" t="str">
        <f t="shared" si="80"/>
        <v>-</v>
      </c>
      <c r="L358" s="19" t="str">
        <f>IF(ISNUMBER(K358),MIN(DATE(YEAR($L$26),MONTH($L$26)+K358*12/$M$10,DAY($L$26)),DATE(YEAR($L$26),MONTH($L$26)+1+K358*12/$M$10,1)-1),"")</f>
        <v/>
      </c>
      <c r="M358" s="16" t="str">
        <f t="shared" si="87"/>
        <v/>
      </c>
      <c r="N358" s="15" t="str">
        <f>IF(ISNUMBER(K358),ROUND(M358*$M$16,$O$4),"")</f>
        <v/>
      </c>
      <c r="O358" s="15" t="str">
        <f t="shared" si="88"/>
        <v/>
      </c>
      <c r="P358" s="16" t="str">
        <f t="shared" si="81"/>
        <v/>
      </c>
      <c r="Q358" s="15" t="str">
        <f t="shared" si="82"/>
        <v/>
      </c>
      <c r="S358" s="17" t="str">
        <f t="shared" si="83"/>
        <v>-</v>
      </c>
      <c r="T358" s="19" t="str">
        <f>IF(ISNUMBER(S358),MIN(DATE(YEAR($T$26),MONTH($T$26)+S358*12/$U$10,DAY($T$26)),DATE(YEAR($T$26),MONTH($T$26)+1+S358*12/$U$10,1)-1),"")</f>
        <v/>
      </c>
      <c r="U358" s="16" t="str">
        <f t="shared" si="89"/>
        <v/>
      </c>
      <c r="V358" s="15" t="str">
        <f>IF(ISNUMBER(S358),ROUND(U358*$U$16,$W$4),"")</f>
        <v/>
      </c>
      <c r="W358" s="15" t="str">
        <f t="shared" si="84"/>
        <v/>
      </c>
      <c r="X358" s="16" t="str">
        <f t="shared" si="85"/>
        <v/>
      </c>
      <c r="Y358" s="15" t="str">
        <f t="shared" si="86"/>
        <v/>
      </c>
    </row>
    <row r="359" spans="3:25" x14ac:dyDescent="0.2">
      <c r="C359" s="17" t="str">
        <f t="shared" si="75"/>
        <v>-</v>
      </c>
      <c r="D359" s="19" t="str">
        <f>IF(ISNUMBER(C359),MIN(DATE(YEAR($D$26),MONTH($D$26)+C359*12/$E$10,DAY($D$26)),DATE(YEAR($D$26),MONTH($D$26)+1+C359*12/$E$10,1)-1),"")</f>
        <v/>
      </c>
      <c r="E359" s="16" t="str">
        <f t="shared" si="76"/>
        <v/>
      </c>
      <c r="F359" s="15" t="str">
        <f>IF(ISNUMBER(C359),ROUND(E359*$E$16,$G$4),"")</f>
        <v/>
      </c>
      <c r="G359" s="15" t="str">
        <f t="shared" si="77"/>
        <v/>
      </c>
      <c r="H359" s="16" t="str">
        <f t="shared" si="78"/>
        <v/>
      </c>
      <c r="I359" s="15" t="str">
        <f t="shared" si="79"/>
        <v/>
      </c>
      <c r="K359" s="17" t="str">
        <f t="shared" si="80"/>
        <v>-</v>
      </c>
      <c r="L359" s="19" t="str">
        <f>IF(ISNUMBER(K359),MIN(DATE(YEAR($L$26),MONTH($L$26)+K359*12/$M$10,DAY($L$26)),DATE(YEAR($L$26),MONTH($L$26)+1+K359*12/$M$10,1)-1),"")</f>
        <v/>
      </c>
      <c r="M359" s="16" t="str">
        <f t="shared" si="87"/>
        <v/>
      </c>
      <c r="N359" s="15" t="str">
        <f>IF(ISNUMBER(K359),ROUND(M359*$M$16,$O$4),"")</f>
        <v/>
      </c>
      <c r="O359" s="15" t="str">
        <f t="shared" si="88"/>
        <v/>
      </c>
      <c r="P359" s="16" t="str">
        <f t="shared" si="81"/>
        <v/>
      </c>
      <c r="Q359" s="15" t="str">
        <f t="shared" si="82"/>
        <v/>
      </c>
      <c r="S359" s="17" t="str">
        <f t="shared" si="83"/>
        <v>-</v>
      </c>
      <c r="T359" s="19" t="str">
        <f>IF(ISNUMBER(S359),MIN(DATE(YEAR($T$26),MONTH($T$26)+S359*12/$U$10,DAY($T$26)),DATE(YEAR($T$26),MONTH($T$26)+1+S359*12/$U$10,1)-1),"")</f>
        <v/>
      </c>
      <c r="U359" s="16" t="str">
        <f t="shared" si="89"/>
        <v/>
      </c>
      <c r="V359" s="15" t="str">
        <f>IF(ISNUMBER(S359),ROUND(U359*$U$16,$W$4),"")</f>
        <v/>
      </c>
      <c r="W359" s="15" t="str">
        <f t="shared" si="84"/>
        <v/>
      </c>
      <c r="X359" s="16" t="str">
        <f t="shared" si="85"/>
        <v/>
      </c>
      <c r="Y359" s="15" t="str">
        <f t="shared" si="86"/>
        <v/>
      </c>
    </row>
    <row r="360" spans="3:25" x14ac:dyDescent="0.2">
      <c r="C360" s="17" t="str">
        <f t="shared" si="75"/>
        <v>-</v>
      </c>
      <c r="D360" s="19" t="str">
        <f>IF(ISNUMBER(C360),MIN(DATE(YEAR($D$26),MONTH($D$26)+C360*12/$E$10,DAY($D$26)),DATE(YEAR($D$26),MONTH($D$26)+1+C360*12/$E$10,1)-1),"")</f>
        <v/>
      </c>
      <c r="E360" s="16" t="str">
        <f t="shared" si="76"/>
        <v/>
      </c>
      <c r="F360" s="15" t="str">
        <f>IF(ISNUMBER(C360),ROUND(E360*$E$16,$G$4),"")</f>
        <v/>
      </c>
      <c r="G360" s="15" t="str">
        <f t="shared" si="77"/>
        <v/>
      </c>
      <c r="H360" s="16" t="str">
        <f t="shared" si="78"/>
        <v/>
      </c>
      <c r="I360" s="15" t="str">
        <f t="shared" si="79"/>
        <v/>
      </c>
      <c r="K360" s="17" t="str">
        <f t="shared" si="80"/>
        <v>-</v>
      </c>
      <c r="L360" s="19" t="str">
        <f>IF(ISNUMBER(K360),MIN(DATE(YEAR($L$26),MONTH($L$26)+K360*12/$M$10,DAY($L$26)),DATE(YEAR($L$26),MONTH($L$26)+1+K360*12/$M$10,1)-1),"")</f>
        <v/>
      </c>
      <c r="M360" s="16" t="str">
        <f t="shared" si="87"/>
        <v/>
      </c>
      <c r="N360" s="15" t="str">
        <f>IF(ISNUMBER(K360),ROUND(M360*$M$16,$O$4),"")</f>
        <v/>
      </c>
      <c r="O360" s="15" t="str">
        <f t="shared" si="88"/>
        <v/>
      </c>
      <c r="P360" s="16" t="str">
        <f t="shared" si="81"/>
        <v/>
      </c>
      <c r="Q360" s="15" t="str">
        <f t="shared" si="82"/>
        <v/>
      </c>
      <c r="S360" s="17" t="str">
        <f t="shared" si="83"/>
        <v>-</v>
      </c>
      <c r="T360" s="19" t="str">
        <f>IF(ISNUMBER(S360),MIN(DATE(YEAR($T$26),MONTH($T$26)+S360*12/$U$10,DAY($T$26)),DATE(YEAR($T$26),MONTH($T$26)+1+S360*12/$U$10,1)-1),"")</f>
        <v/>
      </c>
      <c r="U360" s="16" t="str">
        <f t="shared" si="89"/>
        <v/>
      </c>
      <c r="V360" s="15" t="str">
        <f>IF(ISNUMBER(S360),ROUND(U360*$U$16,$W$4),"")</f>
        <v/>
      </c>
      <c r="W360" s="15" t="str">
        <f t="shared" si="84"/>
        <v/>
      </c>
      <c r="X360" s="16" t="str">
        <f t="shared" si="85"/>
        <v/>
      </c>
      <c r="Y360" s="15" t="str">
        <f t="shared" si="86"/>
        <v/>
      </c>
    </row>
    <row r="361" spans="3:25" x14ac:dyDescent="0.2">
      <c r="C361" s="17" t="str">
        <f t="shared" si="75"/>
        <v>-</v>
      </c>
      <c r="D361" s="19" t="str">
        <f>IF(ISNUMBER(C361),MIN(DATE(YEAR($D$26),MONTH($D$26)+C361*12/$E$10,DAY($D$26)),DATE(YEAR($D$26),MONTH($D$26)+1+C361*12/$E$10,1)-1),"")</f>
        <v/>
      </c>
      <c r="E361" s="16" t="str">
        <f t="shared" si="76"/>
        <v/>
      </c>
      <c r="F361" s="15" t="str">
        <f>IF(ISNUMBER(C361),ROUND(E361*$E$16,$G$4),"")</f>
        <v/>
      </c>
      <c r="G361" s="15" t="str">
        <f t="shared" si="77"/>
        <v/>
      </c>
      <c r="H361" s="16" t="str">
        <f t="shared" si="78"/>
        <v/>
      </c>
      <c r="I361" s="15" t="str">
        <f t="shared" si="79"/>
        <v/>
      </c>
      <c r="K361" s="17" t="str">
        <f t="shared" si="80"/>
        <v>-</v>
      </c>
      <c r="L361" s="19" t="str">
        <f>IF(ISNUMBER(K361),MIN(DATE(YEAR($L$26),MONTH($L$26)+K361*12/$M$10,DAY($L$26)),DATE(YEAR($L$26),MONTH($L$26)+1+K361*12/$M$10,1)-1),"")</f>
        <v/>
      </c>
      <c r="M361" s="16" t="str">
        <f t="shared" si="87"/>
        <v/>
      </c>
      <c r="N361" s="15" t="str">
        <f>IF(ISNUMBER(K361),ROUND(M361*$M$16,$O$4),"")</f>
        <v/>
      </c>
      <c r="O361" s="15" t="str">
        <f t="shared" si="88"/>
        <v/>
      </c>
      <c r="P361" s="16" t="str">
        <f t="shared" si="81"/>
        <v/>
      </c>
      <c r="Q361" s="15" t="str">
        <f t="shared" si="82"/>
        <v/>
      </c>
      <c r="S361" s="17" t="str">
        <f t="shared" si="83"/>
        <v>-</v>
      </c>
      <c r="T361" s="19" t="str">
        <f>IF(ISNUMBER(S361),MIN(DATE(YEAR($T$26),MONTH($T$26)+S361*12/$U$10,DAY($T$26)),DATE(YEAR($T$26),MONTH($T$26)+1+S361*12/$U$10,1)-1),"")</f>
        <v/>
      </c>
      <c r="U361" s="16" t="str">
        <f t="shared" si="89"/>
        <v/>
      </c>
      <c r="V361" s="15" t="str">
        <f>IF(ISNUMBER(S361),ROUND(U361*$U$16,$W$4),"")</f>
        <v/>
      </c>
      <c r="W361" s="15" t="str">
        <f t="shared" si="84"/>
        <v/>
      </c>
      <c r="X361" s="16" t="str">
        <f t="shared" si="85"/>
        <v/>
      </c>
      <c r="Y361" s="15" t="str">
        <f t="shared" si="86"/>
        <v/>
      </c>
    </row>
    <row r="362" spans="3:25" x14ac:dyDescent="0.2">
      <c r="C362" s="17" t="str">
        <f t="shared" si="75"/>
        <v>-</v>
      </c>
      <c r="D362" s="19" t="str">
        <f>IF(ISNUMBER(C362),MIN(DATE(YEAR($D$26),MONTH($D$26)+C362*12/$E$10,DAY($D$26)),DATE(YEAR($D$26),MONTH($D$26)+1+C362*12/$E$10,1)-1),"")</f>
        <v/>
      </c>
      <c r="E362" s="16" t="str">
        <f t="shared" si="76"/>
        <v/>
      </c>
      <c r="F362" s="15" t="str">
        <f>IF(ISNUMBER(C362),ROUND(E362*$E$16,$G$4),"")</f>
        <v/>
      </c>
      <c r="G362" s="15" t="str">
        <f t="shared" si="77"/>
        <v/>
      </c>
      <c r="H362" s="16" t="str">
        <f t="shared" si="78"/>
        <v/>
      </c>
      <c r="I362" s="15" t="str">
        <f t="shared" si="79"/>
        <v/>
      </c>
      <c r="K362" s="17" t="str">
        <f t="shared" si="80"/>
        <v>-</v>
      </c>
      <c r="L362" s="19" t="str">
        <f>IF(ISNUMBER(K362),MIN(DATE(YEAR($L$26),MONTH($L$26)+K362*12/$M$10,DAY($L$26)),DATE(YEAR($L$26),MONTH($L$26)+1+K362*12/$M$10,1)-1),"")</f>
        <v/>
      </c>
      <c r="M362" s="16" t="str">
        <f t="shared" si="87"/>
        <v/>
      </c>
      <c r="N362" s="15" t="str">
        <f>IF(ISNUMBER(K362),ROUND(M362*$M$16,$O$4),"")</f>
        <v/>
      </c>
      <c r="O362" s="15" t="str">
        <f t="shared" si="88"/>
        <v/>
      </c>
      <c r="P362" s="16" t="str">
        <f t="shared" si="81"/>
        <v/>
      </c>
      <c r="Q362" s="15" t="str">
        <f t="shared" si="82"/>
        <v/>
      </c>
      <c r="S362" s="17" t="str">
        <f t="shared" si="83"/>
        <v>-</v>
      </c>
      <c r="T362" s="19" t="str">
        <f>IF(ISNUMBER(S362),MIN(DATE(YEAR($T$26),MONTH($T$26)+S362*12/$U$10,DAY($T$26)),DATE(YEAR($T$26),MONTH($T$26)+1+S362*12/$U$10,1)-1),"")</f>
        <v/>
      </c>
      <c r="U362" s="16" t="str">
        <f t="shared" si="89"/>
        <v/>
      </c>
      <c r="V362" s="15" t="str">
        <f>IF(ISNUMBER(S362),ROUND(U362*$U$16,$W$4),"")</f>
        <v/>
      </c>
      <c r="W362" s="15" t="str">
        <f t="shared" si="84"/>
        <v/>
      </c>
      <c r="X362" s="16" t="str">
        <f t="shared" si="85"/>
        <v/>
      </c>
      <c r="Y362" s="15" t="str">
        <f t="shared" si="86"/>
        <v/>
      </c>
    </row>
    <row r="363" spans="3:25" x14ac:dyDescent="0.2">
      <c r="C363" s="17" t="str">
        <f t="shared" si="75"/>
        <v>-</v>
      </c>
      <c r="D363" s="19" t="str">
        <f>IF(ISNUMBER(C363),MIN(DATE(YEAR($D$26),MONTH($D$26)+C363*12/$E$10,DAY($D$26)),DATE(YEAR($D$26),MONTH($D$26)+1+C363*12/$E$10,1)-1),"")</f>
        <v/>
      </c>
      <c r="E363" s="16" t="str">
        <f t="shared" si="76"/>
        <v/>
      </c>
      <c r="F363" s="15" t="str">
        <f>IF(ISNUMBER(C363),ROUND(E363*$E$16,$G$4),"")</f>
        <v/>
      </c>
      <c r="G363" s="15" t="str">
        <f t="shared" si="77"/>
        <v/>
      </c>
      <c r="H363" s="16" t="str">
        <f t="shared" si="78"/>
        <v/>
      </c>
      <c r="I363" s="15" t="str">
        <f t="shared" si="79"/>
        <v/>
      </c>
      <c r="K363" s="17" t="str">
        <f t="shared" si="80"/>
        <v>-</v>
      </c>
      <c r="L363" s="19" t="str">
        <f>IF(ISNUMBER(K363),MIN(DATE(YEAR($L$26),MONTH($L$26)+K363*12/$M$10,DAY($L$26)),DATE(YEAR($L$26),MONTH($L$26)+1+K363*12/$M$10,1)-1),"")</f>
        <v/>
      </c>
      <c r="M363" s="16" t="str">
        <f t="shared" si="87"/>
        <v/>
      </c>
      <c r="N363" s="15" t="str">
        <f>IF(ISNUMBER(K363),ROUND(M363*$M$16,$O$4),"")</f>
        <v/>
      </c>
      <c r="O363" s="15" t="str">
        <f t="shared" si="88"/>
        <v/>
      </c>
      <c r="P363" s="16" t="str">
        <f t="shared" si="81"/>
        <v/>
      </c>
      <c r="Q363" s="15" t="str">
        <f t="shared" si="82"/>
        <v/>
      </c>
      <c r="S363" s="17" t="str">
        <f t="shared" si="83"/>
        <v>-</v>
      </c>
      <c r="T363" s="19" t="str">
        <f>IF(ISNUMBER(S363),MIN(DATE(YEAR($T$26),MONTH($T$26)+S363*12/$U$10,DAY($T$26)),DATE(YEAR($T$26),MONTH($T$26)+1+S363*12/$U$10,1)-1),"")</f>
        <v/>
      </c>
      <c r="U363" s="16" t="str">
        <f t="shared" si="89"/>
        <v/>
      </c>
      <c r="V363" s="15" t="str">
        <f>IF(ISNUMBER(S363),ROUND(U363*$U$16,$W$4),"")</f>
        <v/>
      </c>
      <c r="W363" s="15" t="str">
        <f t="shared" si="84"/>
        <v/>
      </c>
      <c r="X363" s="16" t="str">
        <f t="shared" si="85"/>
        <v/>
      </c>
      <c r="Y363" s="15" t="str">
        <f t="shared" si="86"/>
        <v/>
      </c>
    </row>
    <row r="364" spans="3:25" x14ac:dyDescent="0.2">
      <c r="C364" s="17" t="str">
        <f t="shared" si="75"/>
        <v>-</v>
      </c>
      <c r="D364" s="19" t="str">
        <f>IF(ISNUMBER(C364),MIN(DATE(YEAR($D$26),MONTH($D$26)+C364*12/$E$10,DAY($D$26)),DATE(YEAR($D$26),MONTH($D$26)+1+C364*12/$E$10,1)-1),"")</f>
        <v/>
      </c>
      <c r="E364" s="16" t="str">
        <f t="shared" si="76"/>
        <v/>
      </c>
      <c r="F364" s="15" t="str">
        <f>IF(ISNUMBER(C364),ROUND(E364*$E$16,$G$4),"")</f>
        <v/>
      </c>
      <c r="G364" s="15" t="str">
        <f t="shared" si="77"/>
        <v/>
      </c>
      <c r="H364" s="16" t="str">
        <f t="shared" si="78"/>
        <v/>
      </c>
      <c r="I364" s="15" t="str">
        <f t="shared" si="79"/>
        <v/>
      </c>
      <c r="K364" s="17" t="str">
        <f t="shared" si="80"/>
        <v>-</v>
      </c>
      <c r="L364" s="19" t="str">
        <f>IF(ISNUMBER(K364),MIN(DATE(YEAR($L$26),MONTH($L$26)+K364*12/$M$10,DAY($L$26)),DATE(YEAR($L$26),MONTH($L$26)+1+K364*12/$M$10,1)-1),"")</f>
        <v/>
      </c>
      <c r="M364" s="16" t="str">
        <f t="shared" si="87"/>
        <v/>
      </c>
      <c r="N364" s="15" t="str">
        <f>IF(ISNUMBER(K364),ROUND(M364*$M$16,$O$4),"")</f>
        <v/>
      </c>
      <c r="O364" s="15" t="str">
        <f t="shared" si="88"/>
        <v/>
      </c>
      <c r="P364" s="16" t="str">
        <f t="shared" si="81"/>
        <v/>
      </c>
      <c r="Q364" s="15" t="str">
        <f t="shared" si="82"/>
        <v/>
      </c>
      <c r="S364" s="17" t="str">
        <f t="shared" si="83"/>
        <v>-</v>
      </c>
      <c r="T364" s="19" t="str">
        <f>IF(ISNUMBER(S364),MIN(DATE(YEAR($T$26),MONTH($T$26)+S364*12/$U$10,DAY($T$26)),DATE(YEAR($T$26),MONTH($T$26)+1+S364*12/$U$10,1)-1),"")</f>
        <v/>
      </c>
      <c r="U364" s="16" t="str">
        <f t="shared" si="89"/>
        <v/>
      </c>
      <c r="V364" s="15" t="str">
        <f>IF(ISNUMBER(S364),ROUND(U364*$U$16,$W$4),"")</f>
        <v/>
      </c>
      <c r="W364" s="15" t="str">
        <f t="shared" si="84"/>
        <v/>
      </c>
      <c r="X364" s="16" t="str">
        <f t="shared" si="85"/>
        <v/>
      </c>
      <c r="Y364" s="15" t="str">
        <f t="shared" si="86"/>
        <v/>
      </c>
    </row>
    <row r="365" spans="3:25" x14ac:dyDescent="0.2">
      <c r="C365" s="17" t="str">
        <f t="shared" si="75"/>
        <v>-</v>
      </c>
      <c r="D365" s="19" t="str">
        <f>IF(ISNUMBER(C365),MIN(DATE(YEAR($D$26),MONTH($D$26)+C365*12/$E$10,DAY($D$26)),DATE(YEAR($D$26),MONTH($D$26)+1+C365*12/$E$10,1)-1),"")</f>
        <v/>
      </c>
      <c r="E365" s="16" t="str">
        <f t="shared" si="76"/>
        <v/>
      </c>
      <c r="F365" s="15" t="str">
        <f>IF(ISNUMBER(C365),ROUND(E365*$E$16,$G$4),"")</f>
        <v/>
      </c>
      <c r="G365" s="15" t="str">
        <f t="shared" si="77"/>
        <v/>
      </c>
      <c r="H365" s="16" t="str">
        <f t="shared" si="78"/>
        <v/>
      </c>
      <c r="I365" s="15" t="str">
        <f t="shared" si="79"/>
        <v/>
      </c>
      <c r="K365" s="17" t="str">
        <f t="shared" si="80"/>
        <v>-</v>
      </c>
      <c r="L365" s="19" t="str">
        <f>IF(ISNUMBER(K365),MIN(DATE(YEAR($L$26),MONTH($L$26)+K365*12/$M$10,DAY($L$26)),DATE(YEAR($L$26),MONTH($L$26)+1+K365*12/$M$10,1)-1),"")</f>
        <v/>
      </c>
      <c r="M365" s="16" t="str">
        <f t="shared" si="87"/>
        <v/>
      </c>
      <c r="N365" s="15" t="str">
        <f>IF(ISNUMBER(K365),ROUND(M365*$M$16,$O$4),"")</f>
        <v/>
      </c>
      <c r="O365" s="15" t="str">
        <f t="shared" si="88"/>
        <v/>
      </c>
      <c r="P365" s="16" t="str">
        <f t="shared" si="81"/>
        <v/>
      </c>
      <c r="Q365" s="15" t="str">
        <f t="shared" si="82"/>
        <v/>
      </c>
      <c r="S365" s="17" t="str">
        <f t="shared" si="83"/>
        <v>-</v>
      </c>
      <c r="T365" s="19" t="str">
        <f>IF(ISNUMBER(S365),MIN(DATE(YEAR($T$26),MONTH($T$26)+S365*12/$U$10,DAY($T$26)),DATE(YEAR($T$26),MONTH($T$26)+1+S365*12/$U$10,1)-1),"")</f>
        <v/>
      </c>
      <c r="U365" s="16" t="str">
        <f t="shared" si="89"/>
        <v/>
      </c>
      <c r="V365" s="15" t="str">
        <f>IF(ISNUMBER(S365),ROUND(U365*$U$16,$W$4),"")</f>
        <v/>
      </c>
      <c r="W365" s="15" t="str">
        <f t="shared" si="84"/>
        <v/>
      </c>
      <c r="X365" s="16" t="str">
        <f t="shared" si="85"/>
        <v/>
      </c>
      <c r="Y365" s="15" t="str">
        <f t="shared" si="86"/>
        <v/>
      </c>
    </row>
    <row r="366" spans="3:25" x14ac:dyDescent="0.2">
      <c r="C366" s="17" t="str">
        <f t="shared" si="75"/>
        <v>-</v>
      </c>
      <c r="D366" s="19" t="str">
        <f>IF(ISNUMBER(C366),MIN(DATE(YEAR($D$26),MONTH($D$26)+C366*12/$E$10,DAY($D$26)),DATE(YEAR($D$26),MONTH($D$26)+1+C366*12/$E$10,1)-1),"")</f>
        <v/>
      </c>
      <c r="E366" s="16" t="str">
        <f t="shared" si="76"/>
        <v/>
      </c>
      <c r="F366" s="15" t="str">
        <f>IF(ISNUMBER(C366),ROUND(E366*$E$16,$G$4),"")</f>
        <v/>
      </c>
      <c r="G366" s="15" t="str">
        <f t="shared" si="77"/>
        <v/>
      </c>
      <c r="H366" s="16" t="str">
        <f t="shared" si="78"/>
        <v/>
      </c>
      <c r="I366" s="15" t="str">
        <f t="shared" si="79"/>
        <v/>
      </c>
      <c r="K366" s="17" t="str">
        <f t="shared" si="80"/>
        <v>-</v>
      </c>
      <c r="L366" s="19" t="str">
        <f>IF(ISNUMBER(K366),MIN(DATE(YEAR($L$26),MONTH($L$26)+K366*12/$M$10,DAY($L$26)),DATE(YEAR($L$26),MONTH($L$26)+1+K366*12/$M$10,1)-1),"")</f>
        <v/>
      </c>
      <c r="M366" s="16" t="str">
        <f t="shared" si="87"/>
        <v/>
      </c>
      <c r="N366" s="15" t="str">
        <f>IF(ISNUMBER(K366),ROUND(M366*$M$16,$O$4),"")</f>
        <v/>
      </c>
      <c r="O366" s="15" t="str">
        <f t="shared" si="88"/>
        <v/>
      </c>
      <c r="P366" s="16" t="str">
        <f t="shared" si="81"/>
        <v/>
      </c>
      <c r="Q366" s="15" t="str">
        <f t="shared" si="82"/>
        <v/>
      </c>
      <c r="S366" s="17" t="str">
        <f t="shared" si="83"/>
        <v>-</v>
      </c>
      <c r="T366" s="19" t="str">
        <f>IF(ISNUMBER(S366),MIN(DATE(YEAR($T$26),MONTH($T$26)+S366*12/$U$10,DAY($T$26)),DATE(YEAR($T$26),MONTH($T$26)+1+S366*12/$U$10,1)-1),"")</f>
        <v/>
      </c>
      <c r="U366" s="16" t="str">
        <f t="shared" si="89"/>
        <v/>
      </c>
      <c r="V366" s="15" t="str">
        <f>IF(ISNUMBER(S366),ROUND(U366*$U$16,$W$4),"")</f>
        <v/>
      </c>
      <c r="W366" s="15" t="str">
        <f t="shared" si="84"/>
        <v/>
      </c>
      <c r="X366" s="16" t="str">
        <f t="shared" si="85"/>
        <v/>
      </c>
      <c r="Y366" s="15" t="str">
        <f t="shared" si="86"/>
        <v/>
      </c>
    </row>
    <row r="367" spans="3:25" x14ac:dyDescent="0.2">
      <c r="C367" s="17" t="str">
        <f t="shared" si="75"/>
        <v>-</v>
      </c>
      <c r="D367" s="19" t="str">
        <f>IF(ISNUMBER(C367),MIN(DATE(YEAR($D$26),MONTH($D$26)+C367*12/$E$10,DAY($D$26)),DATE(YEAR($D$26),MONTH($D$26)+1+C367*12/$E$10,1)-1),"")</f>
        <v/>
      </c>
      <c r="E367" s="16" t="str">
        <f t="shared" si="76"/>
        <v/>
      </c>
      <c r="F367" s="15" t="str">
        <f>IF(ISNUMBER(C367),ROUND(E367*$E$16,$G$4),"")</f>
        <v/>
      </c>
      <c r="G367" s="15" t="str">
        <f t="shared" si="77"/>
        <v/>
      </c>
      <c r="H367" s="16" t="str">
        <f t="shared" si="78"/>
        <v/>
      </c>
      <c r="I367" s="15" t="str">
        <f t="shared" si="79"/>
        <v/>
      </c>
      <c r="K367" s="17" t="str">
        <f t="shared" si="80"/>
        <v>-</v>
      </c>
      <c r="L367" s="19" t="str">
        <f>IF(ISNUMBER(K367),MIN(DATE(YEAR($L$26),MONTH($L$26)+K367*12/$M$10,DAY($L$26)),DATE(YEAR($L$26),MONTH($L$26)+1+K367*12/$M$10,1)-1),"")</f>
        <v/>
      </c>
      <c r="M367" s="16" t="str">
        <f t="shared" si="87"/>
        <v/>
      </c>
      <c r="N367" s="15" t="str">
        <f>IF(ISNUMBER(K367),ROUND(M367*$M$16,$O$4),"")</f>
        <v/>
      </c>
      <c r="O367" s="15" t="str">
        <f t="shared" si="88"/>
        <v/>
      </c>
      <c r="P367" s="16" t="str">
        <f t="shared" si="81"/>
        <v/>
      </c>
      <c r="Q367" s="15" t="str">
        <f t="shared" si="82"/>
        <v/>
      </c>
      <c r="S367" s="17" t="str">
        <f t="shared" si="83"/>
        <v>-</v>
      </c>
      <c r="T367" s="19" t="str">
        <f>IF(ISNUMBER(S367),MIN(DATE(YEAR($T$26),MONTH($T$26)+S367*12/$U$10,DAY($T$26)),DATE(YEAR($T$26),MONTH($T$26)+1+S367*12/$U$10,1)-1),"")</f>
        <v/>
      </c>
      <c r="U367" s="16" t="str">
        <f t="shared" si="89"/>
        <v/>
      </c>
      <c r="V367" s="15" t="str">
        <f>IF(ISNUMBER(S367),ROUND(U367*$U$16,$W$4),"")</f>
        <v/>
      </c>
      <c r="W367" s="15" t="str">
        <f t="shared" si="84"/>
        <v/>
      </c>
      <c r="X367" s="16" t="str">
        <f t="shared" si="85"/>
        <v/>
      </c>
      <c r="Y367" s="15" t="str">
        <f t="shared" si="86"/>
        <v/>
      </c>
    </row>
    <row r="368" spans="3:25" x14ac:dyDescent="0.2">
      <c r="C368" s="17" t="str">
        <f t="shared" si="75"/>
        <v>-</v>
      </c>
      <c r="D368" s="19" t="str">
        <f>IF(ISNUMBER(C368),MIN(DATE(YEAR($D$26),MONTH($D$26)+C368*12/$E$10,DAY($D$26)),DATE(YEAR($D$26),MONTH($D$26)+1+C368*12/$E$10,1)-1),"")</f>
        <v/>
      </c>
      <c r="E368" s="16" t="str">
        <f t="shared" si="76"/>
        <v/>
      </c>
      <c r="F368" s="15" t="str">
        <f>IF(ISNUMBER(C368),ROUND(E368*$E$16,$G$4),"")</f>
        <v/>
      </c>
      <c r="G368" s="15" t="str">
        <f t="shared" si="77"/>
        <v/>
      </c>
      <c r="H368" s="16" t="str">
        <f t="shared" si="78"/>
        <v/>
      </c>
      <c r="I368" s="15" t="str">
        <f t="shared" si="79"/>
        <v/>
      </c>
      <c r="K368" s="17" t="str">
        <f t="shared" si="80"/>
        <v>-</v>
      </c>
      <c r="L368" s="19" t="str">
        <f>IF(ISNUMBER(K368),MIN(DATE(YEAR($L$26),MONTH($L$26)+K368*12/$M$10,DAY($L$26)),DATE(YEAR($L$26),MONTH($L$26)+1+K368*12/$M$10,1)-1),"")</f>
        <v/>
      </c>
      <c r="M368" s="16" t="str">
        <f t="shared" si="87"/>
        <v/>
      </c>
      <c r="N368" s="15" t="str">
        <f>IF(ISNUMBER(K368),ROUND(M368*$M$16,$O$4),"")</f>
        <v/>
      </c>
      <c r="O368" s="15" t="str">
        <f t="shared" si="88"/>
        <v/>
      </c>
      <c r="P368" s="16" t="str">
        <f t="shared" si="81"/>
        <v/>
      </c>
      <c r="Q368" s="15" t="str">
        <f t="shared" si="82"/>
        <v/>
      </c>
      <c r="S368" s="17" t="str">
        <f t="shared" si="83"/>
        <v>-</v>
      </c>
      <c r="T368" s="19" t="str">
        <f>IF(ISNUMBER(S368),MIN(DATE(YEAR($T$26),MONTH($T$26)+S368*12/$U$10,DAY($T$26)),DATE(YEAR($T$26),MONTH($T$26)+1+S368*12/$U$10,1)-1),"")</f>
        <v/>
      </c>
      <c r="U368" s="16" t="str">
        <f t="shared" si="89"/>
        <v/>
      </c>
      <c r="V368" s="15" t="str">
        <f>IF(ISNUMBER(S368),ROUND(U368*$U$16,$W$4),"")</f>
        <v/>
      </c>
      <c r="W368" s="15" t="str">
        <f t="shared" si="84"/>
        <v/>
      </c>
      <c r="X368" s="16" t="str">
        <f t="shared" si="85"/>
        <v/>
      </c>
      <c r="Y368" s="15" t="str">
        <f t="shared" si="86"/>
        <v/>
      </c>
    </row>
    <row r="369" spans="3:25" x14ac:dyDescent="0.2">
      <c r="C369" s="17" t="str">
        <f t="shared" si="75"/>
        <v>-</v>
      </c>
      <c r="D369" s="19" t="str">
        <f>IF(ISNUMBER(C369),MIN(DATE(YEAR($D$26),MONTH($D$26)+C369*12/$E$10,DAY($D$26)),DATE(YEAR($D$26),MONTH($D$26)+1+C369*12/$E$10,1)-1),"")</f>
        <v/>
      </c>
      <c r="E369" s="16" t="str">
        <f t="shared" si="76"/>
        <v/>
      </c>
      <c r="F369" s="15" t="str">
        <f>IF(ISNUMBER(C369),ROUND(E369*$E$16,$G$4),"")</f>
        <v/>
      </c>
      <c r="G369" s="15" t="str">
        <f t="shared" si="77"/>
        <v/>
      </c>
      <c r="H369" s="16" t="str">
        <f t="shared" si="78"/>
        <v/>
      </c>
      <c r="I369" s="15" t="str">
        <f t="shared" si="79"/>
        <v/>
      </c>
      <c r="K369" s="17" t="str">
        <f t="shared" si="80"/>
        <v>-</v>
      </c>
      <c r="L369" s="19" t="str">
        <f>IF(ISNUMBER(K369),MIN(DATE(YEAR($L$26),MONTH($L$26)+K369*12/$M$10,DAY($L$26)),DATE(YEAR($L$26),MONTH($L$26)+1+K369*12/$M$10,1)-1),"")</f>
        <v/>
      </c>
      <c r="M369" s="16" t="str">
        <f t="shared" si="87"/>
        <v/>
      </c>
      <c r="N369" s="15" t="str">
        <f>IF(ISNUMBER(K369),ROUND(M369*$M$16,$O$4),"")</f>
        <v/>
      </c>
      <c r="O369" s="15" t="str">
        <f t="shared" si="88"/>
        <v/>
      </c>
      <c r="P369" s="16" t="str">
        <f t="shared" si="81"/>
        <v/>
      </c>
      <c r="Q369" s="15" t="str">
        <f t="shared" si="82"/>
        <v/>
      </c>
      <c r="S369" s="17" t="str">
        <f t="shared" si="83"/>
        <v>-</v>
      </c>
      <c r="T369" s="19" t="str">
        <f>IF(ISNUMBER(S369),MIN(DATE(YEAR($T$26),MONTH($T$26)+S369*12/$U$10,DAY($T$26)),DATE(YEAR($T$26),MONTH($T$26)+1+S369*12/$U$10,1)-1),"")</f>
        <v/>
      </c>
      <c r="U369" s="16" t="str">
        <f t="shared" si="89"/>
        <v/>
      </c>
      <c r="V369" s="15" t="str">
        <f>IF(ISNUMBER(S369),ROUND(U369*$U$16,$W$4),"")</f>
        <v/>
      </c>
      <c r="W369" s="15" t="str">
        <f t="shared" si="84"/>
        <v/>
      </c>
      <c r="X369" s="16" t="str">
        <f t="shared" si="85"/>
        <v/>
      </c>
      <c r="Y369" s="15" t="str">
        <f t="shared" si="86"/>
        <v/>
      </c>
    </row>
    <row r="370" spans="3:25" x14ac:dyDescent="0.2">
      <c r="C370" s="17" t="str">
        <f t="shared" si="75"/>
        <v>-</v>
      </c>
      <c r="D370" s="19" t="str">
        <f>IF(ISNUMBER(C370),MIN(DATE(YEAR($D$26),MONTH($D$26)+C370*12/$E$10,DAY($D$26)),DATE(YEAR($D$26),MONTH($D$26)+1+C370*12/$E$10,1)-1),"")</f>
        <v/>
      </c>
      <c r="E370" s="16" t="str">
        <f t="shared" si="76"/>
        <v/>
      </c>
      <c r="F370" s="15" t="str">
        <f>IF(ISNUMBER(C370),ROUND(E370*$E$16,$G$4),"")</f>
        <v/>
      </c>
      <c r="G370" s="15" t="str">
        <f t="shared" si="77"/>
        <v/>
      </c>
      <c r="H370" s="16" t="str">
        <f t="shared" si="78"/>
        <v/>
      </c>
      <c r="I370" s="15" t="str">
        <f t="shared" si="79"/>
        <v/>
      </c>
      <c r="K370" s="17" t="str">
        <f t="shared" si="80"/>
        <v>-</v>
      </c>
      <c r="L370" s="19" t="str">
        <f>IF(ISNUMBER(K370),MIN(DATE(YEAR($L$26),MONTH($L$26)+K370*12/$M$10,DAY($L$26)),DATE(YEAR($L$26),MONTH($L$26)+1+K370*12/$M$10,1)-1),"")</f>
        <v/>
      </c>
      <c r="M370" s="16" t="str">
        <f t="shared" si="87"/>
        <v/>
      </c>
      <c r="N370" s="15" t="str">
        <f>IF(ISNUMBER(K370),ROUND(M370*$M$16,$O$4),"")</f>
        <v/>
      </c>
      <c r="O370" s="15" t="str">
        <f t="shared" si="88"/>
        <v/>
      </c>
      <c r="P370" s="16" t="str">
        <f t="shared" si="81"/>
        <v/>
      </c>
      <c r="Q370" s="15" t="str">
        <f t="shared" si="82"/>
        <v/>
      </c>
      <c r="S370" s="17" t="str">
        <f t="shared" si="83"/>
        <v>-</v>
      </c>
      <c r="T370" s="19" t="str">
        <f>IF(ISNUMBER(S370),MIN(DATE(YEAR($T$26),MONTH($T$26)+S370*12/$U$10,DAY($T$26)),DATE(YEAR($T$26),MONTH($T$26)+1+S370*12/$U$10,1)-1),"")</f>
        <v/>
      </c>
      <c r="U370" s="16" t="str">
        <f t="shared" si="89"/>
        <v/>
      </c>
      <c r="V370" s="15" t="str">
        <f>IF(ISNUMBER(S370),ROUND(U370*$U$16,$W$4),"")</f>
        <v/>
      </c>
      <c r="W370" s="15" t="str">
        <f t="shared" si="84"/>
        <v/>
      </c>
      <c r="X370" s="16" t="str">
        <f t="shared" si="85"/>
        <v/>
      </c>
      <c r="Y370" s="15" t="str">
        <f t="shared" si="86"/>
        <v/>
      </c>
    </row>
    <row r="371" spans="3:25" x14ac:dyDescent="0.2">
      <c r="C371" s="17" t="str">
        <f t="shared" si="75"/>
        <v>-</v>
      </c>
      <c r="D371" s="19" t="str">
        <f>IF(ISNUMBER(C371),MIN(DATE(YEAR($D$26),MONTH($D$26)+C371*12/$E$10,DAY($D$26)),DATE(YEAR($D$26),MONTH($D$26)+1+C371*12/$E$10,1)-1),"")</f>
        <v/>
      </c>
      <c r="E371" s="16" t="str">
        <f t="shared" si="76"/>
        <v/>
      </c>
      <c r="F371" s="15" t="str">
        <f>IF(ISNUMBER(C371),ROUND(E371*$E$16,$G$4),"")</f>
        <v/>
      </c>
      <c r="G371" s="15" t="str">
        <f t="shared" si="77"/>
        <v/>
      </c>
      <c r="H371" s="16" t="str">
        <f t="shared" si="78"/>
        <v/>
      </c>
      <c r="I371" s="15" t="str">
        <f t="shared" si="79"/>
        <v/>
      </c>
      <c r="K371" s="17" t="str">
        <f t="shared" si="80"/>
        <v>-</v>
      </c>
      <c r="L371" s="19" t="str">
        <f>IF(ISNUMBER(K371),MIN(DATE(YEAR($L$26),MONTH($L$26)+K371*12/$M$10,DAY($L$26)),DATE(YEAR($L$26),MONTH($L$26)+1+K371*12/$M$10,1)-1),"")</f>
        <v/>
      </c>
      <c r="M371" s="16" t="str">
        <f t="shared" si="87"/>
        <v/>
      </c>
      <c r="N371" s="15" t="str">
        <f>IF(ISNUMBER(K371),ROUND(M371*$M$16,$O$4),"")</f>
        <v/>
      </c>
      <c r="O371" s="15" t="str">
        <f t="shared" si="88"/>
        <v/>
      </c>
      <c r="P371" s="16" t="str">
        <f t="shared" si="81"/>
        <v/>
      </c>
      <c r="Q371" s="15" t="str">
        <f t="shared" si="82"/>
        <v/>
      </c>
      <c r="S371" s="17" t="str">
        <f t="shared" si="83"/>
        <v>-</v>
      </c>
      <c r="T371" s="19" t="str">
        <f>IF(ISNUMBER(S371),MIN(DATE(YEAR($T$26),MONTH($T$26)+S371*12/$U$10,DAY($T$26)),DATE(YEAR($T$26),MONTH($T$26)+1+S371*12/$U$10,1)-1),"")</f>
        <v/>
      </c>
      <c r="U371" s="16" t="str">
        <f t="shared" si="89"/>
        <v/>
      </c>
      <c r="V371" s="15" t="str">
        <f>IF(ISNUMBER(S371),ROUND(U371*$U$16,$W$4),"")</f>
        <v/>
      </c>
      <c r="W371" s="15" t="str">
        <f t="shared" si="84"/>
        <v/>
      </c>
      <c r="X371" s="16" t="str">
        <f t="shared" si="85"/>
        <v/>
      </c>
      <c r="Y371" s="15" t="str">
        <f t="shared" si="86"/>
        <v/>
      </c>
    </row>
    <row r="372" spans="3:25" x14ac:dyDescent="0.2">
      <c r="C372" s="17" t="str">
        <f t="shared" si="75"/>
        <v>-</v>
      </c>
      <c r="D372" s="19" t="str">
        <f>IF(ISNUMBER(C372),MIN(DATE(YEAR($D$26),MONTH($D$26)+C372*12/$E$10,DAY($D$26)),DATE(YEAR($D$26),MONTH($D$26)+1+C372*12/$E$10,1)-1),"")</f>
        <v/>
      </c>
      <c r="E372" s="16" t="str">
        <f t="shared" si="76"/>
        <v/>
      </c>
      <c r="F372" s="15" t="str">
        <f>IF(ISNUMBER(C372),ROUND(E372*$E$16,$G$4),"")</f>
        <v/>
      </c>
      <c r="G372" s="15" t="str">
        <f t="shared" si="77"/>
        <v/>
      </c>
      <c r="H372" s="16" t="str">
        <f t="shared" si="78"/>
        <v/>
      </c>
      <c r="I372" s="15" t="str">
        <f t="shared" si="79"/>
        <v/>
      </c>
      <c r="K372" s="17" t="str">
        <f t="shared" si="80"/>
        <v>-</v>
      </c>
      <c r="L372" s="19" t="str">
        <f>IF(ISNUMBER(K372),MIN(DATE(YEAR($L$26),MONTH($L$26)+K372*12/$M$10,DAY($L$26)),DATE(YEAR($L$26),MONTH($L$26)+1+K372*12/$M$10,1)-1),"")</f>
        <v/>
      </c>
      <c r="M372" s="16" t="str">
        <f t="shared" si="87"/>
        <v/>
      </c>
      <c r="N372" s="15" t="str">
        <f>IF(ISNUMBER(K372),ROUND(M372*$M$16,$O$4),"")</f>
        <v/>
      </c>
      <c r="O372" s="15" t="str">
        <f t="shared" si="88"/>
        <v/>
      </c>
      <c r="P372" s="16" t="str">
        <f t="shared" si="81"/>
        <v/>
      </c>
      <c r="Q372" s="15" t="str">
        <f t="shared" si="82"/>
        <v/>
      </c>
      <c r="S372" s="17" t="str">
        <f t="shared" si="83"/>
        <v>-</v>
      </c>
      <c r="T372" s="19" t="str">
        <f>IF(ISNUMBER(S372),MIN(DATE(YEAR($T$26),MONTH($T$26)+S372*12/$U$10,DAY($T$26)),DATE(YEAR($T$26),MONTH($T$26)+1+S372*12/$U$10,1)-1),"")</f>
        <v/>
      </c>
      <c r="U372" s="16" t="str">
        <f t="shared" si="89"/>
        <v/>
      </c>
      <c r="V372" s="15" t="str">
        <f>IF(ISNUMBER(S372),ROUND(U372*$U$16,$W$4),"")</f>
        <v/>
      </c>
      <c r="W372" s="15" t="str">
        <f t="shared" si="84"/>
        <v/>
      </c>
      <c r="X372" s="16" t="str">
        <f t="shared" si="85"/>
        <v/>
      </c>
      <c r="Y372" s="15" t="str">
        <f t="shared" si="86"/>
        <v/>
      </c>
    </row>
    <row r="373" spans="3:25" x14ac:dyDescent="0.2">
      <c r="C373" s="17" t="str">
        <f t="shared" si="75"/>
        <v>-</v>
      </c>
      <c r="D373" s="19" t="str">
        <f>IF(ISNUMBER(C373),MIN(DATE(YEAR($D$26),MONTH($D$26)+C373*12/$E$10,DAY($D$26)),DATE(YEAR($D$26),MONTH($D$26)+1+C373*12/$E$10,1)-1),"")</f>
        <v/>
      </c>
      <c r="E373" s="16" t="str">
        <f t="shared" si="76"/>
        <v/>
      </c>
      <c r="F373" s="15" t="str">
        <f>IF(ISNUMBER(C373),ROUND(E373*$E$16,$G$4),"")</f>
        <v/>
      </c>
      <c r="G373" s="15" t="str">
        <f t="shared" si="77"/>
        <v/>
      </c>
      <c r="H373" s="16" t="str">
        <f t="shared" si="78"/>
        <v/>
      </c>
      <c r="I373" s="15" t="str">
        <f t="shared" si="79"/>
        <v/>
      </c>
      <c r="K373" s="17" t="str">
        <f t="shared" si="80"/>
        <v>-</v>
      </c>
      <c r="L373" s="19" t="str">
        <f>IF(ISNUMBER(K373),MIN(DATE(YEAR($L$26),MONTH($L$26)+K373*12/$M$10,DAY($L$26)),DATE(YEAR($L$26),MONTH($L$26)+1+K373*12/$M$10,1)-1),"")</f>
        <v/>
      </c>
      <c r="M373" s="16" t="str">
        <f t="shared" si="87"/>
        <v/>
      </c>
      <c r="N373" s="15" t="str">
        <f>IF(ISNUMBER(K373),ROUND(M373*$M$16,$O$4),"")</f>
        <v/>
      </c>
      <c r="O373" s="15" t="str">
        <f t="shared" si="88"/>
        <v/>
      </c>
      <c r="P373" s="16" t="str">
        <f t="shared" si="81"/>
        <v/>
      </c>
      <c r="Q373" s="15" t="str">
        <f t="shared" si="82"/>
        <v/>
      </c>
      <c r="S373" s="17" t="str">
        <f t="shared" si="83"/>
        <v>-</v>
      </c>
      <c r="T373" s="19" t="str">
        <f>IF(ISNUMBER(S373),MIN(DATE(YEAR($T$26),MONTH($T$26)+S373*12/$U$10,DAY($T$26)),DATE(YEAR($T$26),MONTH($T$26)+1+S373*12/$U$10,1)-1),"")</f>
        <v/>
      </c>
      <c r="U373" s="16" t="str">
        <f t="shared" si="89"/>
        <v/>
      </c>
      <c r="V373" s="15" t="str">
        <f>IF(ISNUMBER(S373),ROUND(U373*$U$16,$W$4),"")</f>
        <v/>
      </c>
      <c r="W373" s="15" t="str">
        <f t="shared" si="84"/>
        <v/>
      </c>
      <c r="X373" s="16" t="str">
        <f t="shared" si="85"/>
        <v/>
      </c>
      <c r="Y373" s="15" t="str">
        <f t="shared" si="86"/>
        <v/>
      </c>
    </row>
    <row r="374" spans="3:25" x14ac:dyDescent="0.2">
      <c r="C374" s="17" t="str">
        <f t="shared" si="75"/>
        <v>-</v>
      </c>
      <c r="D374" s="19" t="str">
        <f>IF(ISNUMBER(C374),MIN(DATE(YEAR($D$26),MONTH($D$26)+C374*12/$E$10,DAY($D$26)),DATE(YEAR($D$26),MONTH($D$26)+1+C374*12/$E$10,1)-1),"")</f>
        <v/>
      </c>
      <c r="E374" s="16" t="str">
        <f t="shared" si="76"/>
        <v/>
      </c>
      <c r="F374" s="15" t="str">
        <f>IF(ISNUMBER(C374),ROUND(E374*$E$16,$G$4),"")</f>
        <v/>
      </c>
      <c r="G374" s="15" t="str">
        <f t="shared" si="77"/>
        <v/>
      </c>
      <c r="H374" s="16" t="str">
        <f t="shared" si="78"/>
        <v/>
      </c>
      <c r="I374" s="15" t="str">
        <f t="shared" si="79"/>
        <v/>
      </c>
      <c r="K374" s="17" t="str">
        <f t="shared" si="80"/>
        <v>-</v>
      </c>
      <c r="L374" s="19" t="str">
        <f>IF(ISNUMBER(K374),MIN(DATE(YEAR($L$26),MONTH($L$26)+K374*12/$M$10,DAY($L$26)),DATE(YEAR($L$26),MONTH($L$26)+1+K374*12/$M$10,1)-1),"")</f>
        <v/>
      </c>
      <c r="M374" s="16" t="str">
        <f t="shared" si="87"/>
        <v/>
      </c>
      <c r="N374" s="15" t="str">
        <f>IF(ISNUMBER(K374),ROUND(M374*$M$16,$O$4),"")</f>
        <v/>
      </c>
      <c r="O374" s="15" t="str">
        <f t="shared" si="88"/>
        <v/>
      </c>
      <c r="P374" s="16" t="str">
        <f t="shared" si="81"/>
        <v/>
      </c>
      <c r="Q374" s="15" t="str">
        <f t="shared" si="82"/>
        <v/>
      </c>
      <c r="S374" s="17" t="str">
        <f t="shared" si="83"/>
        <v>-</v>
      </c>
      <c r="T374" s="19" t="str">
        <f>IF(ISNUMBER(S374),MIN(DATE(YEAR($T$26),MONTH($T$26)+S374*12/$U$10,DAY($T$26)),DATE(YEAR($T$26),MONTH($T$26)+1+S374*12/$U$10,1)-1),"")</f>
        <v/>
      </c>
      <c r="U374" s="16" t="str">
        <f t="shared" si="89"/>
        <v/>
      </c>
      <c r="V374" s="15" t="str">
        <f>IF(ISNUMBER(S374),ROUND(U374*$U$16,$W$4),"")</f>
        <v/>
      </c>
      <c r="W374" s="15" t="str">
        <f t="shared" si="84"/>
        <v/>
      </c>
      <c r="X374" s="16" t="str">
        <f t="shared" si="85"/>
        <v/>
      </c>
      <c r="Y374" s="15" t="str">
        <f t="shared" si="86"/>
        <v/>
      </c>
    </row>
    <row r="375" spans="3:25" x14ac:dyDescent="0.2">
      <c r="C375" s="17" t="str">
        <f t="shared" si="75"/>
        <v>-</v>
      </c>
      <c r="D375" s="19" t="str">
        <f>IF(ISNUMBER(C375),MIN(DATE(YEAR($D$26),MONTH($D$26)+C375*12/$E$10,DAY($D$26)),DATE(YEAR($D$26),MONTH($D$26)+1+C375*12/$E$10,1)-1),"")</f>
        <v/>
      </c>
      <c r="E375" s="16" t="str">
        <f t="shared" si="76"/>
        <v/>
      </c>
      <c r="F375" s="15" t="str">
        <f>IF(ISNUMBER(C375),ROUND(E375*$E$16,$G$4),"")</f>
        <v/>
      </c>
      <c r="G375" s="15" t="str">
        <f t="shared" si="77"/>
        <v/>
      </c>
      <c r="H375" s="16" t="str">
        <f t="shared" si="78"/>
        <v/>
      </c>
      <c r="I375" s="15" t="str">
        <f t="shared" si="79"/>
        <v/>
      </c>
      <c r="K375" s="17" t="str">
        <f t="shared" si="80"/>
        <v>-</v>
      </c>
      <c r="L375" s="19" t="str">
        <f>IF(ISNUMBER(K375),MIN(DATE(YEAR($L$26),MONTH($L$26)+K375*12/$M$10,DAY($L$26)),DATE(YEAR($L$26),MONTH($L$26)+1+K375*12/$M$10,1)-1),"")</f>
        <v/>
      </c>
      <c r="M375" s="16" t="str">
        <f t="shared" si="87"/>
        <v/>
      </c>
      <c r="N375" s="15" t="str">
        <f>IF(ISNUMBER(K375),ROUND(M375*$M$16,$O$4),"")</f>
        <v/>
      </c>
      <c r="O375" s="15" t="str">
        <f t="shared" si="88"/>
        <v/>
      </c>
      <c r="P375" s="16" t="str">
        <f t="shared" si="81"/>
        <v/>
      </c>
      <c r="Q375" s="15" t="str">
        <f t="shared" si="82"/>
        <v/>
      </c>
      <c r="S375" s="17" t="str">
        <f t="shared" si="83"/>
        <v>-</v>
      </c>
      <c r="T375" s="19" t="str">
        <f>IF(ISNUMBER(S375),MIN(DATE(YEAR($T$26),MONTH($T$26)+S375*12/$U$10,DAY($T$26)),DATE(YEAR($T$26),MONTH($T$26)+1+S375*12/$U$10,1)-1),"")</f>
        <v/>
      </c>
      <c r="U375" s="16" t="str">
        <f t="shared" si="89"/>
        <v/>
      </c>
      <c r="V375" s="15" t="str">
        <f>IF(ISNUMBER(S375),ROUND(U375*$U$16,$W$4),"")</f>
        <v/>
      </c>
      <c r="W375" s="15" t="str">
        <f t="shared" si="84"/>
        <v/>
      </c>
      <c r="X375" s="16" t="str">
        <f t="shared" si="85"/>
        <v/>
      </c>
      <c r="Y375" s="15" t="str">
        <f t="shared" si="86"/>
        <v/>
      </c>
    </row>
    <row r="376" spans="3:25" x14ac:dyDescent="0.2">
      <c r="C376" s="17" t="str">
        <f t="shared" si="75"/>
        <v>-</v>
      </c>
      <c r="D376" s="19" t="str">
        <f>IF(ISNUMBER(C376),MIN(DATE(YEAR($D$26),MONTH($D$26)+C376*12/$E$10,DAY($D$26)),DATE(YEAR($D$26),MONTH($D$26)+1+C376*12/$E$10,1)-1),"")</f>
        <v/>
      </c>
      <c r="E376" s="16" t="str">
        <f t="shared" si="76"/>
        <v/>
      </c>
      <c r="F376" s="15" t="str">
        <f>IF(ISNUMBER(C376),ROUND(E376*$E$16,$G$4),"")</f>
        <v/>
      </c>
      <c r="G376" s="15" t="str">
        <f t="shared" si="77"/>
        <v/>
      </c>
      <c r="H376" s="16" t="str">
        <f t="shared" si="78"/>
        <v/>
      </c>
      <c r="I376" s="15" t="str">
        <f t="shared" si="79"/>
        <v/>
      </c>
      <c r="K376" s="17" t="str">
        <f t="shared" si="80"/>
        <v>-</v>
      </c>
      <c r="L376" s="19" t="str">
        <f>IF(ISNUMBER(K376),MIN(DATE(YEAR($L$26),MONTH($L$26)+K376*12/$M$10,DAY($L$26)),DATE(YEAR($L$26),MONTH($L$26)+1+K376*12/$M$10,1)-1),"")</f>
        <v/>
      </c>
      <c r="M376" s="16" t="str">
        <f t="shared" si="87"/>
        <v/>
      </c>
      <c r="N376" s="15" t="str">
        <f>IF(ISNUMBER(K376),ROUND(M376*$M$16,$O$4),"")</f>
        <v/>
      </c>
      <c r="O376" s="15" t="str">
        <f t="shared" si="88"/>
        <v/>
      </c>
      <c r="P376" s="16" t="str">
        <f t="shared" si="81"/>
        <v/>
      </c>
      <c r="Q376" s="15" t="str">
        <f t="shared" si="82"/>
        <v/>
      </c>
      <c r="S376" s="17" t="str">
        <f t="shared" si="83"/>
        <v>-</v>
      </c>
      <c r="T376" s="19" t="str">
        <f>IF(ISNUMBER(S376),MIN(DATE(YEAR($T$26),MONTH($T$26)+S376*12/$U$10,DAY($T$26)),DATE(YEAR($T$26),MONTH($T$26)+1+S376*12/$U$10,1)-1),"")</f>
        <v/>
      </c>
      <c r="U376" s="16" t="str">
        <f t="shared" si="89"/>
        <v/>
      </c>
      <c r="V376" s="15" t="str">
        <f>IF(ISNUMBER(S376),ROUND(U376*$U$16,$W$4),"")</f>
        <v/>
      </c>
      <c r="W376" s="15" t="str">
        <f t="shared" si="84"/>
        <v/>
      </c>
      <c r="X376" s="16" t="str">
        <f t="shared" si="85"/>
        <v/>
      </c>
      <c r="Y376" s="15" t="str">
        <f t="shared" si="86"/>
        <v/>
      </c>
    </row>
    <row r="377" spans="3:25" x14ac:dyDescent="0.2">
      <c r="C377" s="17" t="str">
        <f t="shared" si="75"/>
        <v>-</v>
      </c>
      <c r="D377" s="19" t="str">
        <f>IF(ISNUMBER(C377),MIN(DATE(YEAR($D$26),MONTH($D$26)+C377*12/$E$10,DAY($D$26)),DATE(YEAR($D$26),MONTH($D$26)+1+C377*12/$E$10,1)-1),"")</f>
        <v/>
      </c>
      <c r="E377" s="16" t="str">
        <f t="shared" si="76"/>
        <v/>
      </c>
      <c r="F377" s="15" t="str">
        <f>IF(ISNUMBER(C377),ROUND(E377*$E$16,$G$4),"")</f>
        <v/>
      </c>
      <c r="G377" s="15" t="str">
        <f t="shared" si="77"/>
        <v/>
      </c>
      <c r="H377" s="16" t="str">
        <f t="shared" si="78"/>
        <v/>
      </c>
      <c r="I377" s="15" t="str">
        <f t="shared" si="79"/>
        <v/>
      </c>
      <c r="K377" s="17" t="str">
        <f t="shared" si="80"/>
        <v>-</v>
      </c>
      <c r="L377" s="19" t="str">
        <f>IF(ISNUMBER(K377),MIN(DATE(YEAR($L$26),MONTH($L$26)+K377*12/$M$10,DAY($L$26)),DATE(YEAR($L$26),MONTH($L$26)+1+K377*12/$M$10,1)-1),"")</f>
        <v/>
      </c>
      <c r="M377" s="16" t="str">
        <f t="shared" si="87"/>
        <v/>
      </c>
      <c r="N377" s="15" t="str">
        <f>IF(ISNUMBER(K377),ROUND(M377*$M$16,$O$4),"")</f>
        <v/>
      </c>
      <c r="O377" s="15" t="str">
        <f t="shared" si="88"/>
        <v/>
      </c>
      <c r="P377" s="16" t="str">
        <f t="shared" si="81"/>
        <v/>
      </c>
      <c r="Q377" s="15" t="str">
        <f t="shared" si="82"/>
        <v/>
      </c>
      <c r="S377" s="17" t="str">
        <f t="shared" si="83"/>
        <v>-</v>
      </c>
      <c r="T377" s="19" t="str">
        <f>IF(ISNUMBER(S377),MIN(DATE(YEAR($T$26),MONTH($T$26)+S377*12/$U$10,DAY($T$26)),DATE(YEAR($T$26),MONTH($T$26)+1+S377*12/$U$10,1)-1),"")</f>
        <v/>
      </c>
      <c r="U377" s="16" t="str">
        <f t="shared" si="89"/>
        <v/>
      </c>
      <c r="V377" s="15" t="str">
        <f>IF(ISNUMBER(S377),ROUND(U377*$U$16,$W$4),"")</f>
        <v/>
      </c>
      <c r="W377" s="15" t="str">
        <f t="shared" si="84"/>
        <v/>
      </c>
      <c r="X377" s="16" t="str">
        <f t="shared" si="85"/>
        <v/>
      </c>
      <c r="Y377" s="15" t="str">
        <f t="shared" si="86"/>
        <v/>
      </c>
    </row>
    <row r="378" spans="3:25" x14ac:dyDescent="0.2">
      <c r="C378" s="17" t="str">
        <f t="shared" si="75"/>
        <v>-</v>
      </c>
      <c r="D378" s="19" t="str">
        <f>IF(ISNUMBER(C378),MIN(DATE(YEAR($D$26),MONTH($D$26)+C378*12/$E$10,DAY($D$26)),DATE(YEAR($D$26),MONTH($D$26)+1+C378*12/$E$10,1)-1),"")</f>
        <v/>
      </c>
      <c r="E378" s="16" t="str">
        <f t="shared" si="76"/>
        <v/>
      </c>
      <c r="F378" s="15" t="str">
        <f>IF(ISNUMBER(C378),ROUND(E378*$E$16,$G$4),"")</f>
        <v/>
      </c>
      <c r="G378" s="15" t="str">
        <f t="shared" si="77"/>
        <v/>
      </c>
      <c r="H378" s="16" t="str">
        <f t="shared" si="78"/>
        <v/>
      </c>
      <c r="I378" s="15" t="str">
        <f t="shared" si="79"/>
        <v/>
      </c>
      <c r="K378" s="17" t="str">
        <f t="shared" si="80"/>
        <v>-</v>
      </c>
      <c r="L378" s="19" t="str">
        <f>IF(ISNUMBER(K378),MIN(DATE(YEAR($L$26),MONTH($L$26)+K378*12/$M$10,DAY($L$26)),DATE(YEAR($L$26),MONTH($L$26)+1+K378*12/$M$10,1)-1),"")</f>
        <v/>
      </c>
      <c r="M378" s="16" t="str">
        <f t="shared" si="87"/>
        <v/>
      </c>
      <c r="N378" s="15" t="str">
        <f>IF(ISNUMBER(K378),ROUND(M378*$M$16,$O$4),"")</f>
        <v/>
      </c>
      <c r="O378" s="15" t="str">
        <f t="shared" si="88"/>
        <v/>
      </c>
      <c r="P378" s="16" t="str">
        <f t="shared" si="81"/>
        <v/>
      </c>
      <c r="Q378" s="15" t="str">
        <f t="shared" si="82"/>
        <v/>
      </c>
      <c r="S378" s="17" t="str">
        <f t="shared" si="83"/>
        <v>-</v>
      </c>
      <c r="T378" s="19" t="str">
        <f>IF(ISNUMBER(S378),MIN(DATE(YEAR($T$26),MONTH($T$26)+S378*12/$U$10,DAY($T$26)),DATE(YEAR($T$26),MONTH($T$26)+1+S378*12/$U$10,1)-1),"")</f>
        <v/>
      </c>
      <c r="U378" s="16" t="str">
        <f t="shared" si="89"/>
        <v/>
      </c>
      <c r="V378" s="15" t="str">
        <f>IF(ISNUMBER(S378),ROUND(U378*$U$16,$W$4),"")</f>
        <v/>
      </c>
      <c r="W378" s="15" t="str">
        <f t="shared" si="84"/>
        <v/>
      </c>
      <c r="X378" s="16" t="str">
        <f t="shared" si="85"/>
        <v/>
      </c>
      <c r="Y378" s="15" t="str">
        <f t="shared" si="86"/>
        <v/>
      </c>
    </row>
    <row r="379" spans="3:25" x14ac:dyDescent="0.2">
      <c r="C379" s="17" t="str">
        <f t="shared" si="75"/>
        <v>-</v>
      </c>
      <c r="D379" s="19" t="str">
        <f>IF(ISNUMBER(C379),MIN(DATE(YEAR($D$26),MONTH($D$26)+C379*12/$E$10,DAY($D$26)),DATE(YEAR($D$26),MONTH($D$26)+1+C379*12/$E$10,1)-1),"")</f>
        <v/>
      </c>
      <c r="E379" s="16" t="str">
        <f t="shared" si="76"/>
        <v/>
      </c>
      <c r="F379" s="15" t="str">
        <f>IF(ISNUMBER(C379),ROUND(E379*$E$16,$G$4),"")</f>
        <v/>
      </c>
      <c r="G379" s="15" t="str">
        <f t="shared" si="77"/>
        <v/>
      </c>
      <c r="H379" s="16" t="str">
        <f t="shared" si="78"/>
        <v/>
      </c>
      <c r="I379" s="15" t="str">
        <f t="shared" si="79"/>
        <v/>
      </c>
      <c r="K379" s="17" t="str">
        <f t="shared" si="80"/>
        <v>-</v>
      </c>
      <c r="L379" s="19" t="str">
        <f>IF(ISNUMBER(K379),MIN(DATE(YEAR($L$26),MONTH($L$26)+K379*12/$M$10,DAY($L$26)),DATE(YEAR($L$26),MONTH($L$26)+1+K379*12/$M$10,1)-1),"")</f>
        <v/>
      </c>
      <c r="M379" s="16" t="str">
        <f t="shared" si="87"/>
        <v/>
      </c>
      <c r="N379" s="15" t="str">
        <f>IF(ISNUMBER(K379),ROUND(M379*$M$16,$O$4),"")</f>
        <v/>
      </c>
      <c r="O379" s="15" t="str">
        <f t="shared" si="88"/>
        <v/>
      </c>
      <c r="P379" s="16" t="str">
        <f t="shared" si="81"/>
        <v/>
      </c>
      <c r="Q379" s="15" t="str">
        <f t="shared" si="82"/>
        <v/>
      </c>
      <c r="S379" s="17" t="str">
        <f t="shared" si="83"/>
        <v>-</v>
      </c>
      <c r="T379" s="19" t="str">
        <f>IF(ISNUMBER(S379),MIN(DATE(YEAR($T$26),MONTH($T$26)+S379*12/$U$10,DAY($T$26)),DATE(YEAR($T$26),MONTH($T$26)+1+S379*12/$U$10,1)-1),"")</f>
        <v/>
      </c>
      <c r="U379" s="16" t="str">
        <f t="shared" si="89"/>
        <v/>
      </c>
      <c r="V379" s="15" t="str">
        <f>IF(ISNUMBER(S379),ROUND(U379*$U$16,$W$4),"")</f>
        <v/>
      </c>
      <c r="W379" s="15" t="str">
        <f t="shared" si="84"/>
        <v/>
      </c>
      <c r="X379" s="16" t="str">
        <f t="shared" si="85"/>
        <v/>
      </c>
      <c r="Y379" s="15" t="str">
        <f t="shared" si="86"/>
        <v/>
      </c>
    </row>
    <row r="380" spans="3:25" x14ac:dyDescent="0.2">
      <c r="C380" s="17" t="str">
        <f t="shared" si="75"/>
        <v>-</v>
      </c>
      <c r="D380" s="19" t="str">
        <f>IF(ISNUMBER(C380),MIN(DATE(YEAR($D$26),MONTH($D$26)+C380*12/$E$10,DAY($D$26)),DATE(YEAR($D$26),MONTH($D$26)+1+C380*12/$E$10,1)-1),"")</f>
        <v/>
      </c>
      <c r="E380" s="16" t="str">
        <f t="shared" si="76"/>
        <v/>
      </c>
      <c r="F380" s="15" t="str">
        <f>IF(ISNUMBER(C380),ROUND(E380*$E$16,$G$4),"")</f>
        <v/>
      </c>
      <c r="G380" s="15" t="str">
        <f t="shared" si="77"/>
        <v/>
      </c>
      <c r="H380" s="16" t="str">
        <f t="shared" si="78"/>
        <v/>
      </c>
      <c r="I380" s="15" t="str">
        <f t="shared" si="79"/>
        <v/>
      </c>
      <c r="K380" s="17" t="str">
        <f t="shared" si="80"/>
        <v>-</v>
      </c>
      <c r="L380" s="19" t="str">
        <f>IF(ISNUMBER(K380),MIN(DATE(YEAR($L$26),MONTH($L$26)+K380*12/$M$10,DAY($L$26)),DATE(YEAR($L$26),MONTH($L$26)+1+K380*12/$M$10,1)-1),"")</f>
        <v/>
      </c>
      <c r="M380" s="16" t="str">
        <f t="shared" si="87"/>
        <v/>
      </c>
      <c r="N380" s="15" t="str">
        <f>IF(ISNUMBER(K380),ROUND(M380*$M$16,$O$4),"")</f>
        <v/>
      </c>
      <c r="O380" s="15" t="str">
        <f t="shared" si="88"/>
        <v/>
      </c>
      <c r="P380" s="16" t="str">
        <f t="shared" si="81"/>
        <v/>
      </c>
      <c r="Q380" s="15" t="str">
        <f t="shared" si="82"/>
        <v/>
      </c>
      <c r="S380" s="17" t="str">
        <f t="shared" si="83"/>
        <v>-</v>
      </c>
      <c r="T380" s="19" t="str">
        <f>IF(ISNUMBER(S380),MIN(DATE(YEAR($T$26),MONTH($T$26)+S380*12/$U$10,DAY($T$26)),DATE(YEAR($T$26),MONTH($T$26)+1+S380*12/$U$10,1)-1),"")</f>
        <v/>
      </c>
      <c r="U380" s="16" t="str">
        <f t="shared" si="89"/>
        <v/>
      </c>
      <c r="V380" s="15" t="str">
        <f>IF(ISNUMBER(S380),ROUND(U380*$U$16,$W$4),"")</f>
        <v/>
      </c>
      <c r="W380" s="15" t="str">
        <f t="shared" si="84"/>
        <v/>
      </c>
      <c r="X380" s="16" t="str">
        <f t="shared" si="85"/>
        <v/>
      </c>
      <c r="Y380" s="15" t="str">
        <f t="shared" si="86"/>
        <v/>
      </c>
    </row>
    <row r="381" spans="3:25" x14ac:dyDescent="0.2">
      <c r="C381" s="17" t="str">
        <f t="shared" si="75"/>
        <v>-</v>
      </c>
      <c r="D381" s="19" t="str">
        <f>IF(ISNUMBER(C381),MIN(DATE(YEAR($D$26),MONTH($D$26)+C381*12/$E$10,DAY($D$26)),DATE(YEAR($D$26),MONTH($D$26)+1+C381*12/$E$10,1)-1),"")</f>
        <v/>
      </c>
      <c r="E381" s="16" t="str">
        <f t="shared" si="76"/>
        <v/>
      </c>
      <c r="F381" s="15" t="str">
        <f>IF(ISNUMBER(C381),ROUND(E381*$E$16,$G$4),"")</f>
        <v/>
      </c>
      <c r="G381" s="15" t="str">
        <f t="shared" si="77"/>
        <v/>
      </c>
      <c r="H381" s="16" t="str">
        <f t="shared" si="78"/>
        <v/>
      </c>
      <c r="I381" s="15" t="str">
        <f t="shared" si="79"/>
        <v/>
      </c>
      <c r="K381" s="17" t="str">
        <f t="shared" si="80"/>
        <v>-</v>
      </c>
      <c r="L381" s="19" t="str">
        <f>IF(ISNUMBER(K381),MIN(DATE(YEAR($L$26),MONTH($L$26)+K381*12/$M$10,DAY($L$26)),DATE(YEAR($L$26),MONTH($L$26)+1+K381*12/$M$10,1)-1),"")</f>
        <v/>
      </c>
      <c r="M381" s="16" t="str">
        <f t="shared" si="87"/>
        <v/>
      </c>
      <c r="N381" s="15" t="str">
        <f>IF(ISNUMBER(K381),ROUND(M381*$M$16,$O$4),"")</f>
        <v/>
      </c>
      <c r="O381" s="15" t="str">
        <f t="shared" si="88"/>
        <v/>
      </c>
      <c r="P381" s="16" t="str">
        <f t="shared" si="81"/>
        <v/>
      </c>
      <c r="Q381" s="15" t="str">
        <f t="shared" si="82"/>
        <v/>
      </c>
      <c r="S381" s="17" t="str">
        <f t="shared" si="83"/>
        <v>-</v>
      </c>
      <c r="T381" s="19" t="str">
        <f>IF(ISNUMBER(S381),MIN(DATE(YEAR($T$26),MONTH($T$26)+S381*12/$U$10,DAY($T$26)),DATE(YEAR($T$26),MONTH($T$26)+1+S381*12/$U$10,1)-1),"")</f>
        <v/>
      </c>
      <c r="U381" s="16" t="str">
        <f t="shared" si="89"/>
        <v/>
      </c>
      <c r="V381" s="15" t="str">
        <f>IF(ISNUMBER(S381),ROUND(U381*$U$16,$W$4),"")</f>
        <v/>
      </c>
      <c r="W381" s="15" t="str">
        <f t="shared" si="84"/>
        <v/>
      </c>
      <c r="X381" s="16" t="str">
        <f t="shared" si="85"/>
        <v/>
      </c>
      <c r="Y381" s="15" t="str">
        <f t="shared" si="86"/>
        <v/>
      </c>
    </row>
    <row r="382" spans="3:25" x14ac:dyDescent="0.2">
      <c r="C382" s="17" t="str">
        <f t="shared" si="75"/>
        <v>-</v>
      </c>
      <c r="D382" s="19" t="str">
        <f>IF(ISNUMBER(C382),MIN(DATE(YEAR($D$26),MONTH($D$26)+C382*12/$E$10,DAY($D$26)),DATE(YEAR($D$26),MONTH($D$26)+1+C382*12/$E$10,1)-1),"")</f>
        <v/>
      </c>
      <c r="E382" s="16" t="str">
        <f t="shared" si="76"/>
        <v/>
      </c>
      <c r="F382" s="15" t="str">
        <f>IF(ISNUMBER(C382),ROUND(E382*$E$16,$G$4),"")</f>
        <v/>
      </c>
      <c r="G382" s="15" t="str">
        <f t="shared" si="77"/>
        <v/>
      </c>
      <c r="H382" s="16" t="str">
        <f t="shared" si="78"/>
        <v/>
      </c>
      <c r="I382" s="15" t="str">
        <f t="shared" si="79"/>
        <v/>
      </c>
      <c r="K382" s="17" t="str">
        <f t="shared" si="80"/>
        <v>-</v>
      </c>
      <c r="L382" s="19" t="str">
        <f>IF(ISNUMBER(K382),MIN(DATE(YEAR($L$26),MONTH($L$26)+K382*12/$M$10,DAY($L$26)),DATE(YEAR($L$26),MONTH($L$26)+1+K382*12/$M$10,1)-1),"")</f>
        <v/>
      </c>
      <c r="M382" s="16" t="str">
        <f t="shared" si="87"/>
        <v/>
      </c>
      <c r="N382" s="15" t="str">
        <f>IF(ISNUMBER(K382),ROUND(M382*$M$16,$O$4),"")</f>
        <v/>
      </c>
      <c r="O382" s="15" t="str">
        <f t="shared" si="88"/>
        <v/>
      </c>
      <c r="P382" s="16" t="str">
        <f t="shared" si="81"/>
        <v/>
      </c>
      <c r="Q382" s="15" t="str">
        <f t="shared" si="82"/>
        <v/>
      </c>
      <c r="S382" s="17" t="str">
        <f t="shared" si="83"/>
        <v>-</v>
      </c>
      <c r="T382" s="19" t="str">
        <f>IF(ISNUMBER(S382),MIN(DATE(YEAR($T$26),MONTH($T$26)+S382*12/$U$10,DAY($T$26)),DATE(YEAR($T$26),MONTH($T$26)+1+S382*12/$U$10,1)-1),"")</f>
        <v/>
      </c>
      <c r="U382" s="16" t="str">
        <f t="shared" si="89"/>
        <v/>
      </c>
      <c r="V382" s="15" t="str">
        <f>IF(ISNUMBER(S382),ROUND(U382*$U$16,$W$4),"")</f>
        <v/>
      </c>
      <c r="W382" s="15" t="str">
        <f t="shared" si="84"/>
        <v/>
      </c>
      <c r="X382" s="16" t="str">
        <f t="shared" si="85"/>
        <v/>
      </c>
      <c r="Y382" s="15" t="str">
        <f t="shared" si="86"/>
        <v/>
      </c>
    </row>
    <row r="383" spans="3:25" x14ac:dyDescent="0.2">
      <c r="C383" s="17" t="str">
        <f t="shared" si="75"/>
        <v>-</v>
      </c>
      <c r="D383" s="19" t="str">
        <f>IF(ISNUMBER(C383),MIN(DATE(YEAR($D$26),MONTH($D$26)+C383*12/$E$10,DAY($D$26)),DATE(YEAR($D$26),MONTH($D$26)+1+C383*12/$E$10,1)-1),"")</f>
        <v/>
      </c>
      <c r="E383" s="16" t="str">
        <f t="shared" si="76"/>
        <v/>
      </c>
      <c r="F383" s="15" t="str">
        <f>IF(ISNUMBER(C383),ROUND(E383*$E$16,$G$4),"")</f>
        <v/>
      </c>
      <c r="G383" s="15" t="str">
        <f t="shared" si="77"/>
        <v/>
      </c>
      <c r="H383" s="16" t="str">
        <f t="shared" si="78"/>
        <v/>
      </c>
      <c r="I383" s="15" t="str">
        <f t="shared" si="79"/>
        <v/>
      </c>
      <c r="K383" s="17" t="str">
        <f t="shared" si="80"/>
        <v>-</v>
      </c>
      <c r="L383" s="19" t="str">
        <f>IF(ISNUMBER(K383),MIN(DATE(YEAR($L$26),MONTH($L$26)+K383*12/$M$10,DAY($L$26)),DATE(YEAR($L$26),MONTH($L$26)+1+K383*12/$M$10,1)-1),"")</f>
        <v/>
      </c>
      <c r="M383" s="16" t="str">
        <f t="shared" si="87"/>
        <v/>
      </c>
      <c r="N383" s="15" t="str">
        <f>IF(ISNUMBER(K383),ROUND(M383*$M$16,$O$4),"")</f>
        <v/>
      </c>
      <c r="O383" s="15" t="str">
        <f t="shared" si="88"/>
        <v/>
      </c>
      <c r="P383" s="16" t="str">
        <f t="shared" si="81"/>
        <v/>
      </c>
      <c r="Q383" s="15" t="str">
        <f t="shared" si="82"/>
        <v/>
      </c>
      <c r="S383" s="17" t="str">
        <f t="shared" si="83"/>
        <v>-</v>
      </c>
      <c r="T383" s="19" t="str">
        <f>IF(ISNUMBER(S383),MIN(DATE(YEAR($T$26),MONTH($T$26)+S383*12/$U$10,DAY($T$26)),DATE(YEAR($T$26),MONTH($T$26)+1+S383*12/$U$10,1)-1),"")</f>
        <v/>
      </c>
      <c r="U383" s="16" t="str">
        <f t="shared" si="89"/>
        <v/>
      </c>
      <c r="V383" s="15" t="str">
        <f>IF(ISNUMBER(S383),ROUND(U383*$U$16,$W$4),"")</f>
        <v/>
      </c>
      <c r="W383" s="15" t="str">
        <f t="shared" si="84"/>
        <v/>
      </c>
      <c r="X383" s="16" t="str">
        <f t="shared" si="85"/>
        <v/>
      </c>
      <c r="Y383" s="15" t="str">
        <f t="shared" si="86"/>
        <v/>
      </c>
    </row>
    <row r="384" spans="3:25" x14ac:dyDescent="0.2">
      <c r="C384" s="17" t="str">
        <f t="shared" si="75"/>
        <v>-</v>
      </c>
      <c r="D384" s="19" t="str">
        <f>IF(ISNUMBER(C384),MIN(DATE(YEAR($D$26),MONTH($D$26)+C384*12/$E$10,DAY($D$26)),DATE(YEAR($D$26),MONTH($D$26)+1+C384*12/$E$10,1)-1),"")</f>
        <v/>
      </c>
      <c r="E384" s="16" t="str">
        <f t="shared" si="76"/>
        <v/>
      </c>
      <c r="F384" s="15" t="str">
        <f>IF(ISNUMBER(C384),ROUND(E384*$E$16,$G$4),"")</f>
        <v/>
      </c>
      <c r="G384" s="15" t="str">
        <f t="shared" si="77"/>
        <v/>
      </c>
      <c r="H384" s="16" t="str">
        <f t="shared" si="78"/>
        <v/>
      </c>
      <c r="I384" s="15" t="str">
        <f t="shared" si="79"/>
        <v/>
      </c>
      <c r="K384" s="17" t="str">
        <f t="shared" si="80"/>
        <v>-</v>
      </c>
      <c r="L384" s="19" t="str">
        <f>IF(ISNUMBER(K384),MIN(DATE(YEAR($L$26),MONTH($L$26)+K384*12/$M$10,DAY($L$26)),DATE(YEAR($L$26),MONTH($L$26)+1+K384*12/$M$10,1)-1),"")</f>
        <v/>
      </c>
      <c r="M384" s="16" t="str">
        <f t="shared" si="87"/>
        <v/>
      </c>
      <c r="N384" s="15" t="str">
        <f>IF(ISNUMBER(K384),ROUND(M384*$M$16,$O$4),"")</f>
        <v/>
      </c>
      <c r="O384" s="15" t="str">
        <f t="shared" si="88"/>
        <v/>
      </c>
      <c r="P384" s="16" t="str">
        <f t="shared" si="81"/>
        <v/>
      </c>
      <c r="Q384" s="15" t="str">
        <f t="shared" si="82"/>
        <v/>
      </c>
      <c r="S384" s="17" t="str">
        <f t="shared" si="83"/>
        <v>-</v>
      </c>
      <c r="T384" s="19" t="str">
        <f>IF(ISNUMBER(S384),MIN(DATE(YEAR($T$26),MONTH($T$26)+S384*12/$U$10,DAY($T$26)),DATE(YEAR($T$26),MONTH($T$26)+1+S384*12/$U$10,1)-1),"")</f>
        <v/>
      </c>
      <c r="U384" s="16" t="str">
        <f t="shared" si="89"/>
        <v/>
      </c>
      <c r="V384" s="15" t="str">
        <f>IF(ISNUMBER(S384),ROUND(U384*$U$16,$W$4),"")</f>
        <v/>
      </c>
      <c r="W384" s="15" t="str">
        <f t="shared" si="84"/>
        <v/>
      </c>
      <c r="X384" s="16" t="str">
        <f t="shared" si="85"/>
        <v/>
      </c>
      <c r="Y384" s="15" t="str">
        <f t="shared" si="86"/>
        <v/>
      </c>
    </row>
    <row r="385" spans="3:25" x14ac:dyDescent="0.2">
      <c r="C385" s="17" t="str">
        <f t="shared" si="75"/>
        <v>-</v>
      </c>
      <c r="D385" s="19" t="str">
        <f>IF(ISNUMBER(C385),MIN(DATE(YEAR($D$26),MONTH($D$26)+C385*12/$E$10,DAY($D$26)),DATE(YEAR($D$26),MONTH($D$26)+1+C385*12/$E$10,1)-1),"")</f>
        <v/>
      </c>
      <c r="E385" s="16" t="str">
        <f t="shared" si="76"/>
        <v/>
      </c>
      <c r="F385" s="15" t="str">
        <f>IF(ISNUMBER(C385),ROUND(E385*$E$16,$G$4),"")</f>
        <v/>
      </c>
      <c r="G385" s="15" t="str">
        <f t="shared" si="77"/>
        <v/>
      </c>
      <c r="H385" s="16" t="str">
        <f t="shared" si="78"/>
        <v/>
      </c>
      <c r="I385" s="15" t="str">
        <f t="shared" si="79"/>
        <v/>
      </c>
      <c r="K385" s="17" t="str">
        <f t="shared" si="80"/>
        <v>-</v>
      </c>
      <c r="L385" s="19" t="str">
        <f>IF(ISNUMBER(K385),MIN(DATE(YEAR($L$26),MONTH($L$26)+K385*12/$M$10,DAY($L$26)),DATE(YEAR($L$26),MONTH($L$26)+1+K385*12/$M$10,1)-1),"")</f>
        <v/>
      </c>
      <c r="M385" s="16" t="str">
        <f t="shared" si="87"/>
        <v/>
      </c>
      <c r="N385" s="15" t="str">
        <f>IF(ISNUMBER(K385),ROUND(M385*$M$16,$O$4),"")</f>
        <v/>
      </c>
      <c r="O385" s="15" t="str">
        <f t="shared" si="88"/>
        <v/>
      </c>
      <c r="P385" s="16" t="str">
        <f t="shared" si="81"/>
        <v/>
      </c>
      <c r="Q385" s="15" t="str">
        <f t="shared" si="82"/>
        <v/>
      </c>
      <c r="S385" s="17" t="str">
        <f t="shared" si="83"/>
        <v>-</v>
      </c>
      <c r="T385" s="19" t="str">
        <f>IF(ISNUMBER(S385),MIN(DATE(YEAR($T$26),MONTH($T$26)+S385*12/$U$10,DAY($T$26)),DATE(YEAR($T$26),MONTH($T$26)+1+S385*12/$U$10,1)-1),"")</f>
        <v/>
      </c>
      <c r="U385" s="16" t="str">
        <f t="shared" si="89"/>
        <v/>
      </c>
      <c r="V385" s="15" t="str">
        <f>IF(ISNUMBER(S385),ROUND(U385*$U$16,$W$4),"")</f>
        <v/>
      </c>
      <c r="W385" s="15" t="str">
        <f t="shared" si="84"/>
        <v/>
      </c>
      <c r="X385" s="16" t="str">
        <f t="shared" si="85"/>
        <v/>
      </c>
      <c r="Y385" s="15" t="str">
        <f t="shared" si="86"/>
        <v/>
      </c>
    </row>
    <row r="386" spans="3:25" x14ac:dyDescent="0.2">
      <c r="C386" s="17" t="str">
        <f t="shared" si="75"/>
        <v>-</v>
      </c>
      <c r="D386" s="19" t="str">
        <f>IF(ISNUMBER(C386),MIN(DATE(YEAR($D$26),MONTH($D$26)+C386*12/$E$10,DAY($D$26)),DATE(YEAR($D$26),MONTH($D$26)+1+C386*12/$E$10,1)-1),"")</f>
        <v/>
      </c>
      <c r="E386" s="16" t="str">
        <f t="shared" si="76"/>
        <v/>
      </c>
      <c r="F386" s="15" t="str">
        <f>IF(ISNUMBER(C386),ROUND(E386*$E$16,$G$4),"")</f>
        <v/>
      </c>
      <c r="G386" s="15" t="str">
        <f t="shared" si="77"/>
        <v/>
      </c>
      <c r="H386" s="16" t="str">
        <f t="shared" si="78"/>
        <v/>
      </c>
      <c r="I386" s="15" t="str">
        <f t="shared" si="79"/>
        <v/>
      </c>
      <c r="K386" s="17" t="str">
        <f>IF(K385&lt;$M$12,K385+1,"-")</f>
        <v>-</v>
      </c>
      <c r="L386" s="19" t="str">
        <f>IF(ISNUMBER(K386),MIN(DATE(YEAR($L$26),MONTH($L$26)+K386*12/$M$10,DAY($L$26)),DATE(YEAR($L$26),MONTH($L$26)+1+K386*12/$M$10,1)-1),"")</f>
        <v/>
      </c>
      <c r="M386" s="16" t="str">
        <f t="shared" si="87"/>
        <v/>
      </c>
      <c r="N386" s="15" t="str">
        <f>IF(ISNUMBER(K386),ROUND(M386*$M$16,$O$4),"")</f>
        <v/>
      </c>
      <c r="O386" s="15" t="str">
        <f t="shared" si="88"/>
        <v/>
      </c>
      <c r="P386" s="16" t="str">
        <f t="shared" si="81"/>
        <v/>
      </c>
      <c r="Q386" s="15" t="str">
        <f t="shared" si="82"/>
        <v/>
      </c>
      <c r="S386" s="17" t="str">
        <f t="shared" si="83"/>
        <v>-</v>
      </c>
      <c r="T386" s="19" t="str">
        <f>IF(ISNUMBER(S386),MIN(DATE(YEAR($T$26),MONTH($T$26)+S386*12/$U$10,DAY($T$26)),DATE(YEAR($T$26),MONTH($T$26)+1+S386*12/$U$10,1)-1),"")</f>
        <v/>
      </c>
      <c r="U386" s="16" t="str">
        <f t="shared" si="89"/>
        <v/>
      </c>
      <c r="V386" s="15" t="str">
        <f>IF(ISNUMBER(S386),ROUND(U386*$U$16,$W$4),"")</f>
        <v/>
      </c>
      <c r="W386" s="15" t="str">
        <f t="shared" si="84"/>
        <v/>
      </c>
      <c r="X386" s="16" t="str">
        <f t="shared" si="85"/>
        <v/>
      </c>
      <c r="Y386" s="15" t="str">
        <f t="shared" si="86"/>
        <v/>
      </c>
    </row>
    <row r="387" spans="3:25" x14ac:dyDescent="0.2">
      <c r="C387" s="20" t="s">
        <v>32</v>
      </c>
      <c r="D387" s="20"/>
      <c r="E387" s="20"/>
      <c r="F387" s="20"/>
      <c r="G387" s="20"/>
      <c r="H387" s="20"/>
      <c r="I387" s="20"/>
      <c r="K387" s="20" t="s">
        <v>32</v>
      </c>
      <c r="L387" s="20"/>
      <c r="M387" s="20"/>
      <c r="N387" s="20"/>
      <c r="O387" s="20"/>
      <c r="P387" s="20"/>
      <c r="Q387" s="20"/>
      <c r="S387" s="20" t="s">
        <v>32</v>
      </c>
      <c r="T387" s="20"/>
      <c r="U387" s="20"/>
      <c r="V387" s="20"/>
      <c r="W387" s="20"/>
      <c r="X387" s="20"/>
      <c r="Y387" s="20"/>
    </row>
    <row r="388" spans="3:25" x14ac:dyDescent="0.2">
      <c r="F388" s="16">
        <f>SUM(F27:F386)</f>
        <v>35508.879999999997</v>
      </c>
      <c r="G388" s="16">
        <f>SUM(G27:G386)</f>
        <v>166005.00000000003</v>
      </c>
      <c r="H388" s="16">
        <f>SUM(H27:H386)</f>
        <v>4200</v>
      </c>
      <c r="I388" s="16">
        <f>SUM(I27:I386)</f>
        <v>205713.87999999971</v>
      </c>
      <c r="K388" s="17"/>
      <c r="N388" s="16">
        <f>SUM(N27:N386)</f>
        <v>77669.619999999908</v>
      </c>
      <c r="O388" s="16">
        <f>SUM(O27:O386)</f>
        <v>170642.00000000009</v>
      </c>
      <c r="P388" s="16">
        <f>SUM(P27:P386)</f>
        <v>5406</v>
      </c>
      <c r="Q388" s="16">
        <f>SUM(Q27:Q386)</f>
        <v>253717.61999999956</v>
      </c>
      <c r="S388" s="17"/>
      <c r="V388" s="16">
        <f>SUM(V27:V386)</f>
        <v>17151.420000000016</v>
      </c>
      <c r="W388" s="16">
        <f>SUM(W27:W386)</f>
        <v>122999.99999999993</v>
      </c>
      <c r="X388" s="16">
        <f>SUM(X27:X386)</f>
        <v>3006</v>
      </c>
      <c r="Y388" s="16">
        <f>SUM(Y27:Y386)</f>
        <v>143157.41999999955</v>
      </c>
    </row>
  </sheetData>
  <mergeCells count="86">
    <mergeCell ref="AB14:AD14"/>
    <mergeCell ref="AB15:AD15"/>
    <mergeCell ref="AB16:AD16"/>
    <mergeCell ref="AB19:AE19"/>
    <mergeCell ref="AB20:AE20"/>
    <mergeCell ref="AB22:AF22"/>
    <mergeCell ref="AB6:AC6"/>
    <mergeCell ref="AB7:AC7"/>
    <mergeCell ref="AB8:AC8"/>
    <mergeCell ref="AB9:AC9"/>
    <mergeCell ref="AB10:AC10"/>
    <mergeCell ref="C387:I387"/>
    <mergeCell ref="K387:Q387"/>
    <mergeCell ref="S387:Y387"/>
    <mergeCell ref="S2:T2"/>
    <mergeCell ref="K2:L2"/>
    <mergeCell ref="C2:D2"/>
    <mergeCell ref="C22:D22"/>
    <mergeCell ref="K22:L22"/>
    <mergeCell ref="S22:T22"/>
    <mergeCell ref="C23:D23"/>
    <mergeCell ref="K23:L23"/>
    <mergeCell ref="S23:T23"/>
    <mergeCell ref="C20:D20"/>
    <mergeCell ref="K20:L20"/>
    <mergeCell ref="S20:T20"/>
    <mergeCell ref="C21:D21"/>
    <mergeCell ref="K21:L21"/>
    <mergeCell ref="S21:T21"/>
    <mergeCell ref="C18:D18"/>
    <mergeCell ref="K18:L18"/>
    <mergeCell ref="S18:T18"/>
    <mergeCell ref="C19:D19"/>
    <mergeCell ref="K19:L19"/>
    <mergeCell ref="S19:T19"/>
    <mergeCell ref="C16:D16"/>
    <mergeCell ref="K16:L16"/>
    <mergeCell ref="S16:T16"/>
    <mergeCell ref="C17:D17"/>
    <mergeCell ref="K17:L17"/>
    <mergeCell ref="S17:T17"/>
    <mergeCell ref="C14:D14"/>
    <mergeCell ref="K14:L14"/>
    <mergeCell ref="S14:T14"/>
    <mergeCell ref="C15:D15"/>
    <mergeCell ref="K15:L15"/>
    <mergeCell ref="S15:T15"/>
    <mergeCell ref="C12:D12"/>
    <mergeCell ref="K12:L12"/>
    <mergeCell ref="S12:T12"/>
    <mergeCell ref="C13:D13"/>
    <mergeCell ref="K13:L13"/>
    <mergeCell ref="S13:T13"/>
    <mergeCell ref="V10:W10"/>
    <mergeCell ref="C11:D11"/>
    <mergeCell ref="E11:F11"/>
    <mergeCell ref="K11:L11"/>
    <mergeCell ref="M11:N11"/>
    <mergeCell ref="S11:T11"/>
    <mergeCell ref="U11:V11"/>
    <mergeCell ref="C9:D9"/>
    <mergeCell ref="K9:L9"/>
    <mergeCell ref="S9:T9"/>
    <mergeCell ref="C10:D10"/>
    <mergeCell ref="F10:G10"/>
    <mergeCell ref="K10:L10"/>
    <mergeCell ref="N10:O10"/>
    <mergeCell ref="S10:T10"/>
    <mergeCell ref="C7:D7"/>
    <mergeCell ref="K7:L7"/>
    <mergeCell ref="S7:T7"/>
    <mergeCell ref="C8:D8"/>
    <mergeCell ref="K8:L8"/>
    <mergeCell ref="S8:T8"/>
    <mergeCell ref="C4:D4"/>
    <mergeCell ref="K4:L4"/>
    <mergeCell ref="S4:T4"/>
    <mergeCell ref="C6:D6"/>
    <mergeCell ref="K6:L6"/>
    <mergeCell ref="S6:T6"/>
    <mergeCell ref="C3:D3"/>
    <mergeCell ref="G3:H3"/>
    <mergeCell ref="K3:L3"/>
    <mergeCell ref="O3:P3"/>
    <mergeCell ref="S3:T3"/>
    <mergeCell ref="W3:X3"/>
  </mergeCells>
  <conditionalFormatting sqref="E17 AA13">
    <cfRule type="cellIs" dxfId="2" priority="3" stopIfTrue="1" operator="equal">
      <formula>"KO"</formula>
    </cfRule>
  </conditionalFormatting>
  <conditionalFormatting sqref="M17">
    <cfRule type="cellIs" dxfId="1" priority="2" stopIfTrue="1" operator="equal">
      <formula>"KO"</formula>
    </cfRule>
  </conditionalFormatting>
  <conditionalFormatting sqref="U17">
    <cfRule type="cellIs" dxfId="0" priority="1" stopIfTrue="1" operator="equal">
      <formula>"KO"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TAM LOC NUE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2016-12-12T08:38:59Z</dcterms:created>
  <dcterms:modified xsi:type="dcterms:W3CDTF">2016-12-12T09:04:36Z</dcterms:modified>
</cp:coreProperties>
</file>