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/>
  <bookViews>
    <workbookView xWindow="-105" yWindow="-105" windowWidth="19440" windowHeight="12570" activeTab="2"/>
  </bookViews>
  <sheets>
    <sheet name="Planning" sheetId="1" r:id="rId1"/>
    <sheet name="Stock" sheetId="26" r:id="rId2"/>
    <sheet name="Devis" sheetId="27" r:id="rId3"/>
  </sheets>
  <definedNames>
    <definedName name="An">#REF!</definedName>
    <definedName name="Date_en_tete">Planning!$D$8:$AH$8</definedName>
    <definedName name="Donnee_planning">Planning!#REF!</definedName>
    <definedName name="Feries" localSheetId="2">#REF!</definedName>
    <definedName name="Feries" localSheetId="1">#REF!</definedName>
    <definedName name="Feries">#REF!</definedName>
    <definedName name="legende">#REF!</definedName>
    <definedName name="Liste">Stock!$A:$A,Stock!$E:$E</definedName>
    <definedName name="liste_dam">#REF!</definedName>
    <definedName name="liste_dir">#REF!</definedName>
    <definedName name="Liste_nom">#REF!</definedName>
    <definedName name="Nom_perso">#REF!,#REF!</definedName>
    <definedName name="Plage_mois">Planning!#REF!,Planning!#REF!</definedName>
    <definedName name="Recup_FN" localSheetId="2">#REF!</definedName>
    <definedName name="Recup_FN" localSheetId="1">#REF!</definedName>
    <definedName name="Recup_FN">#REF!</definedName>
    <definedName name="Tableau">Stock!$A$2:$E$10</definedName>
  </definedName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1" i="27" l="1"/>
  <c r="C16" i="27" l="1"/>
  <c r="C17" i="27"/>
  <c r="C18" i="27"/>
  <c r="C19" i="27"/>
  <c r="C20" i="27"/>
  <c r="C21" i="27"/>
  <c r="C22" i="27"/>
  <c r="C23" i="27"/>
  <c r="C24" i="27"/>
  <c r="B9" i="1"/>
  <c r="B10" i="1"/>
  <c r="B11" i="1"/>
  <c r="B12" i="1"/>
  <c r="B13" i="1"/>
  <c r="C13" i="1" s="1"/>
  <c r="B14" i="1"/>
  <c r="C14" i="1" s="1"/>
  <c r="B15" i="1"/>
  <c r="C15" i="1" s="1"/>
  <c r="B16" i="1"/>
  <c r="C16" i="1" s="1"/>
  <c r="B17" i="1"/>
  <c r="C17" i="1" s="1"/>
  <c r="B18" i="1"/>
  <c r="C18" i="1" s="1"/>
  <c r="B19" i="1"/>
  <c r="C19" i="1" s="1"/>
  <c r="B5" i="26" l="1"/>
  <c r="C12" i="1" s="1"/>
  <c r="D8" i="1"/>
  <c r="D24" i="27" l="1"/>
  <c r="D23" i="27"/>
  <c r="D22" i="27"/>
  <c r="D21" i="27"/>
  <c r="D20" i="27"/>
  <c r="D19" i="27"/>
  <c r="D18" i="27"/>
  <c r="D17" i="27"/>
  <c r="D16" i="27"/>
  <c r="B4" i="26"/>
  <c r="C11" i="1" s="1"/>
  <c r="B3" i="26"/>
  <c r="C10" i="1" s="1"/>
  <c r="B2" i="26"/>
  <c r="C9" i="1" s="1"/>
  <c r="D26" i="27" l="1"/>
  <c r="D28" i="27" s="1"/>
  <c r="D30" i="27" s="1"/>
  <c r="B6" i="1" l="1"/>
  <c r="C2" i="1" l="1"/>
  <c r="D7" i="1" l="1"/>
  <c r="E8" i="1" l="1"/>
  <c r="F8" i="1" l="1"/>
  <c r="E7" i="1"/>
  <c r="G8" i="1" l="1"/>
  <c r="F7" i="1"/>
  <c r="H8" i="1" l="1"/>
  <c r="G7" i="1"/>
  <c r="I8" i="1" l="1"/>
  <c r="H7" i="1"/>
  <c r="J8" i="1" l="1"/>
  <c r="I7" i="1"/>
  <c r="K8" i="1" l="1"/>
  <c r="J7" i="1"/>
  <c r="L8" i="1" l="1"/>
  <c r="K7" i="1"/>
  <c r="M8" i="1" l="1"/>
  <c r="L7" i="1"/>
  <c r="N8" i="1" l="1"/>
  <c r="M7" i="1"/>
  <c r="O8" i="1" l="1"/>
  <c r="N7" i="1"/>
  <c r="P8" i="1" l="1"/>
  <c r="O7" i="1"/>
  <c r="Q8" i="1" l="1"/>
  <c r="P7" i="1"/>
  <c r="R8" i="1" l="1"/>
  <c r="Q7" i="1"/>
  <c r="S8" i="1" l="1"/>
  <c r="R7" i="1"/>
  <c r="T8" i="1" l="1"/>
  <c r="S7" i="1"/>
  <c r="U8" i="1" l="1"/>
  <c r="T7" i="1"/>
  <c r="V8" i="1" l="1"/>
  <c r="U7" i="1"/>
  <c r="W8" i="1" l="1"/>
  <c r="V7" i="1"/>
  <c r="X8" i="1" l="1"/>
  <c r="W7" i="1"/>
  <c r="Y8" i="1" l="1"/>
  <c r="X7" i="1"/>
  <c r="Z8" i="1" l="1"/>
  <c r="Y7" i="1"/>
  <c r="AA8" i="1" l="1"/>
  <c r="Z7" i="1"/>
  <c r="AB8" i="1" l="1"/>
  <c r="AA7" i="1"/>
  <c r="AC8" i="1" l="1"/>
  <c r="AB7" i="1"/>
  <c r="AD8" i="1" l="1"/>
  <c r="AC7" i="1"/>
  <c r="AE8" i="1" l="1"/>
  <c r="AD7" i="1"/>
  <c r="AF8" i="1" l="1"/>
  <c r="AE7" i="1"/>
  <c r="AG8" i="1" l="1"/>
  <c r="AF7" i="1"/>
  <c r="AH8" i="1" l="1"/>
  <c r="AG7" i="1"/>
  <c r="AH7" i="1" l="1"/>
</calcChain>
</file>

<file path=xl/sharedStrings.xml><?xml version="1.0" encoding="utf-8"?>
<sst xmlns="http://schemas.openxmlformats.org/spreadsheetml/2006/main" count="49" uniqueCount="39">
  <si>
    <t>Nom</t>
  </si>
  <si>
    <t>Quantité</t>
  </si>
  <si>
    <t>Matériel</t>
  </si>
  <si>
    <t>Type</t>
  </si>
  <si>
    <t xml:space="preserve">Possedé </t>
  </si>
  <si>
    <t>A acheter</t>
  </si>
  <si>
    <t>Prix locatif définitif</t>
  </si>
  <si>
    <t>Bancs</t>
  </si>
  <si>
    <t>Barnum 4x8</t>
  </si>
  <si>
    <t>Mange debout</t>
  </si>
  <si>
    <t>Table rectangulaire</t>
  </si>
  <si>
    <t>Locataire</t>
  </si>
  <si>
    <t>Prénom</t>
  </si>
  <si>
    <t>Adresse</t>
  </si>
  <si>
    <t>Téléphone</t>
  </si>
  <si>
    <t>Entreprise</t>
  </si>
  <si>
    <t xml:space="preserve">Nom </t>
  </si>
  <si>
    <t>N° siret</t>
  </si>
  <si>
    <t>N° de devis</t>
  </si>
  <si>
    <t xml:space="preserve">Date du devis </t>
  </si>
  <si>
    <t xml:space="preserve">Date de réalisation </t>
  </si>
  <si>
    <t xml:space="preserve">Le devis est en HT </t>
  </si>
  <si>
    <t xml:space="preserve">Matériel </t>
  </si>
  <si>
    <t>Prix unitaire HT</t>
  </si>
  <si>
    <t>Prix HT</t>
  </si>
  <si>
    <t>Sous total</t>
  </si>
  <si>
    <t>Remise</t>
  </si>
  <si>
    <t>TOTAL Hors Taxe</t>
  </si>
  <si>
    <t>Accomptes</t>
  </si>
  <si>
    <t>Reste à payer</t>
  </si>
  <si>
    <t>Signature Loueur</t>
  </si>
  <si>
    <t>Signature Locataire</t>
  </si>
  <si>
    <t>Quantité max</t>
  </si>
  <si>
    <t>Table rectangulaire + 2 bancs</t>
  </si>
  <si>
    <t>Mange debout + mange debout housse</t>
  </si>
  <si>
    <t>Chaise housse blanche +  chaise nœud rose</t>
  </si>
  <si>
    <t>Barnum + 4 tables rectangulaires</t>
  </si>
  <si>
    <t>Barnum + 4 tables rectangulaires + 8 bancs</t>
  </si>
  <si>
    <t>juillet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</si>
</sst>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44" formatCode="_-* #,##0.00\ &quot;€&quot;_-;\-* #,##0.00\ &quot;€&quot;_-;_-* &quot;-&quot;??\ &quot;€&quot;_-;_-@_-"/>
    <numFmt numFmtId="164" formatCode="dd\ mmm\ yy"/>
    <numFmt numFmtId="165" formatCode="dd"/>
    <numFmt numFmtId="166" formatCode="ddd"/>
    <numFmt numFmtId="167" formatCode="mm"/>
  </numFmts>
  <fonts count="15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10"/>
      <name val="Arial"/>
      <family val="2"/>
    </font>
    <font>
      <b/>
      <sz val="10"/>
      <color indexed="48"/>
      <name val="Arial"/>
      <family val="2"/>
    </font>
    <font>
      <b/>
      <sz val="10"/>
      <color indexed="20"/>
      <name val="Arial"/>
      <family val="2"/>
    </font>
    <font>
      <sz val="30"/>
      <name val="Arial"/>
      <family val="2"/>
    </font>
    <font>
      <b/>
      <sz val="10"/>
      <color theme="5"/>
      <name val="Arial"/>
      <family val="2"/>
    </font>
    <font>
      <sz val="11"/>
      <name val="Calibri"/>
      <family val="2"/>
      <scheme val="minor"/>
    </font>
    <font>
      <sz val="11"/>
      <color indexed="17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sz val="11"/>
      <color theme="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 tint="-0.249977111117893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9" fontId="11" fillId="0" borderId="0" applyFont="0" applyFill="0" applyBorder="0" applyAlignment="0" applyProtection="0"/>
  </cellStyleXfs>
  <cellXfs count="81">
    <xf numFmtId="0" fontId="0" fillId="0" borderId="0" xfId="0"/>
    <xf numFmtId="0" fontId="2" fillId="0" borderId="2" xfId="0" applyFont="1" applyBorder="1" applyAlignment="1">
      <alignment horizontal="center"/>
    </xf>
    <xf numFmtId="165" fontId="0" fillId="0" borderId="8" xfId="0" applyNumberFormat="1" applyBorder="1" applyAlignment="1"/>
    <xf numFmtId="0" fontId="6" fillId="0" borderId="0" xfId="0" applyFont="1" applyFill="1" applyBorder="1" applyAlignment="1">
      <alignment horizontal="center" vertical="center"/>
    </xf>
    <xf numFmtId="0" fontId="0" fillId="0" borderId="0" xfId="0" applyAlignment="1">
      <alignment vertical="center"/>
    </xf>
    <xf numFmtId="166" fontId="0" fillId="0" borderId="9" xfId="0" applyNumberFormat="1" applyBorder="1" applyAlignment="1">
      <alignment horizontal="center" vertical="center"/>
    </xf>
    <xf numFmtId="166" fontId="0" fillId="0" borderId="10" xfId="0" applyNumberFormat="1" applyBorder="1" applyAlignment="1">
      <alignment horizontal="center" vertical="center"/>
    </xf>
    <xf numFmtId="165" fontId="0" fillId="0" borderId="1" xfId="0" applyNumberFormat="1" applyBorder="1" applyAlignment="1">
      <alignment horizontal="center" vertical="center"/>
    </xf>
    <xf numFmtId="0" fontId="0" fillId="0" borderId="3" xfId="0" applyBorder="1"/>
    <xf numFmtId="165" fontId="0" fillId="0" borderId="4" xfId="0" applyNumberFormat="1" applyBorder="1" applyAlignment="1">
      <alignment horizontal="center" vertical="center"/>
    </xf>
    <xf numFmtId="0" fontId="8" fillId="0" borderId="0" xfId="0" applyFont="1" applyFill="1"/>
    <xf numFmtId="0" fontId="9" fillId="0" borderId="0" xfId="0" applyFont="1" applyFill="1"/>
    <xf numFmtId="0" fontId="0" fillId="0" borderId="0" xfId="0" applyFill="1" applyAlignment="1">
      <alignment horizontal="left"/>
    </xf>
    <xf numFmtId="0" fontId="0" fillId="0" borderId="0" xfId="0" applyAlignment="1">
      <alignment horizontal="left"/>
    </xf>
    <xf numFmtId="0" fontId="8" fillId="0" borderId="1" xfId="0" applyFont="1" applyBorder="1" applyAlignment="1">
      <alignment horizontal="center" vertical="center"/>
    </xf>
    <xf numFmtId="0" fontId="8" fillId="0" borderId="4" xfId="0" applyFont="1" applyBorder="1" applyAlignment="1">
      <alignment horizontal="center" vertical="center"/>
    </xf>
    <xf numFmtId="0" fontId="0" fillId="0" borderId="8" xfId="0" applyBorder="1" applyAlignment="1">
      <alignment vertical="center"/>
    </xf>
    <xf numFmtId="0" fontId="8" fillId="0" borderId="0" xfId="0" applyFont="1" applyFill="1" applyBorder="1" applyAlignment="1">
      <alignment vertical="center"/>
    </xf>
    <xf numFmtId="0" fontId="8" fillId="0" borderId="0" xfId="0" applyFont="1" applyFill="1" applyBorder="1" applyAlignment="1">
      <alignment horizontal="center" vertical="center"/>
    </xf>
    <xf numFmtId="0" fontId="9" fillId="0" borderId="0" xfId="0" applyFont="1" applyFill="1" applyBorder="1" applyAlignment="1">
      <alignment horizontal="center" vertical="center"/>
    </xf>
    <xf numFmtId="0" fontId="3" fillId="0" borderId="0" xfId="0" applyFont="1" applyFill="1" applyBorder="1" applyAlignment="1">
      <alignment horizontal="center" vertical="center"/>
    </xf>
    <xf numFmtId="164" fontId="3" fillId="0" borderId="0" xfId="0" applyNumberFormat="1" applyFont="1" applyFill="1" applyBorder="1" applyAlignment="1">
      <alignment horizontal="center" vertical="center"/>
    </xf>
    <xf numFmtId="0" fontId="0" fillId="0" borderId="0" xfId="0" applyFill="1" applyBorder="1" applyAlignment="1">
      <alignment vertical="center"/>
    </xf>
    <xf numFmtId="165" fontId="4" fillId="0" borderId="0" xfId="0" applyNumberFormat="1" applyFont="1" applyFill="1" applyBorder="1" applyAlignment="1">
      <alignment horizontal="center" vertical="center"/>
    </xf>
    <xf numFmtId="164" fontId="5" fillId="0" borderId="0" xfId="0" applyNumberFormat="1" applyFont="1" applyFill="1" applyBorder="1" applyAlignment="1">
      <alignment horizontal="center" vertical="center"/>
    </xf>
    <xf numFmtId="164" fontId="7" fillId="0" borderId="0" xfId="0" applyNumberFormat="1" applyFont="1" applyFill="1" applyBorder="1" applyAlignment="1">
      <alignment horizontal="center" vertical="center"/>
    </xf>
    <xf numFmtId="0" fontId="0" fillId="0" borderId="0" xfId="0" applyFill="1" applyBorder="1"/>
    <xf numFmtId="0" fontId="0" fillId="0" borderId="0" xfId="0" applyFill="1" applyBorder="1" applyAlignment="1">
      <alignment horizontal="right" vertical="center"/>
    </xf>
    <xf numFmtId="0" fontId="0" fillId="0" borderId="0" xfId="0" applyFont="1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0" fillId="0" borderId="1" xfId="0" applyBorder="1"/>
    <xf numFmtId="166" fontId="0" fillId="0" borderId="11" xfId="0" applyNumberFormat="1" applyBorder="1" applyAlignment="1">
      <alignment horizontal="center" vertical="center"/>
    </xf>
    <xf numFmtId="165" fontId="8" fillId="0" borderId="12" xfId="0" applyNumberFormat="1" applyFont="1" applyBorder="1" applyAlignment="1">
      <alignment horizontal="center" vertical="center"/>
    </xf>
    <xf numFmtId="0" fontId="8" fillId="0" borderId="12" xfId="0" applyFont="1" applyBorder="1" applyAlignment="1">
      <alignment horizontal="center" vertical="center"/>
    </xf>
    <xf numFmtId="0" fontId="0" fillId="0" borderId="17" xfId="0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0" fontId="0" fillId="0" borderId="12" xfId="0" applyBorder="1" applyAlignment="1">
      <alignment horizontal="left" vertical="center" wrapText="1"/>
    </xf>
    <xf numFmtId="0" fontId="0" fillId="0" borderId="12" xfId="0" applyBorder="1" applyAlignment="1">
      <alignment horizontal="center" vertical="center"/>
    </xf>
    <xf numFmtId="44" fontId="0" fillId="0" borderId="1" xfId="0" applyNumberFormat="1" applyBorder="1" applyAlignment="1">
      <alignment horizontal="center" vertical="center"/>
    </xf>
    <xf numFmtId="0" fontId="0" fillId="0" borderId="12" xfId="0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left" vertical="center" wrapText="1"/>
    </xf>
    <xf numFmtId="0" fontId="0" fillId="0" borderId="1" xfId="0" applyBorder="1" applyAlignment="1">
      <alignment horizontal="center"/>
    </xf>
    <xf numFmtId="0" fontId="0" fillId="0" borderId="0" xfId="0" applyBorder="1"/>
    <xf numFmtId="0" fontId="0" fillId="0" borderId="0" xfId="0" applyBorder="1" applyAlignment="1">
      <alignment horizontal="center"/>
    </xf>
    <xf numFmtId="0" fontId="0" fillId="0" borderId="1" xfId="0" applyFill="1" applyBorder="1" applyAlignment="1">
      <alignment horizontal="center" vertical="center"/>
    </xf>
    <xf numFmtId="0" fontId="8" fillId="0" borderId="0" xfId="0" applyFont="1" applyFill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14" fillId="0" borderId="0" xfId="0" applyFont="1"/>
    <xf numFmtId="0" fontId="0" fillId="0" borderId="17" xfId="0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44" fontId="0" fillId="0" borderId="1" xfId="0" applyNumberFormat="1" applyFill="1" applyBorder="1" applyAlignment="1">
      <alignment horizontal="center" vertical="center"/>
    </xf>
    <xf numFmtId="0" fontId="0" fillId="0" borderId="6" xfId="0" applyBorder="1" applyAlignment="1">
      <alignment horizontal="center" vertical="center" wrapText="1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4" borderId="1" xfId="0" applyFill="1" applyBorder="1" applyAlignment="1">
      <alignment horizontal="center" vertical="center"/>
    </xf>
    <xf numFmtId="0" fontId="8" fillId="0" borderId="0" xfId="0" applyFont="1"/>
    <xf numFmtId="9" fontId="0" fillId="0" borderId="1" xfId="1" applyFont="1" applyFill="1" applyBorder="1" applyAlignment="1">
      <alignment horizontal="center" vertical="center"/>
    </xf>
    <xf numFmtId="0" fontId="0" fillId="0" borderId="18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8" fillId="0" borderId="19" xfId="0" applyFont="1" applyBorder="1" applyAlignment="1">
      <alignment vertical="center" wrapText="1"/>
    </xf>
    <xf numFmtId="0" fontId="0" fillId="0" borderId="1" xfId="0" applyFill="1" applyBorder="1" applyAlignment="1">
      <alignment horizontal="center"/>
    </xf>
    <xf numFmtId="0" fontId="0" fillId="0" borderId="1" xfId="0" applyBorder="1" applyAlignment="1">
      <alignment horizontal="center"/>
    </xf>
    <xf numFmtId="167" fontId="8" fillId="0" borderId="0" xfId="0" applyNumberFormat="1" applyFont="1"/>
    <xf numFmtId="22" fontId="14" fillId="0" borderId="0" xfId="0" applyNumberFormat="1" applyFont="1"/>
    <xf numFmtId="0" fontId="0" fillId="0" borderId="13" xfId="0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0" borderId="15" xfId="0" applyBorder="1" applyAlignment="1">
      <alignment horizontal="center" vertical="center" wrapText="1"/>
    </xf>
    <xf numFmtId="0" fontId="0" fillId="0" borderId="16" xfId="0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6" fillId="0" borderId="5" xfId="0" applyFont="1" applyFill="1" applyBorder="1" applyAlignment="1">
      <alignment horizontal="center" vertical="center"/>
    </xf>
    <xf numFmtId="0" fontId="6" fillId="3" borderId="6" xfId="0" applyFont="1" applyFill="1" applyBorder="1" applyAlignment="1">
      <alignment horizontal="center" vertical="center"/>
    </xf>
    <xf numFmtId="0" fontId="6" fillId="3" borderId="7" xfId="0" applyFont="1" applyFill="1" applyBorder="1" applyAlignment="1">
      <alignment horizontal="center" vertical="center"/>
    </xf>
    <xf numFmtId="0" fontId="0" fillId="0" borderId="0" xfId="0" applyFill="1" applyBorder="1" applyAlignment="1">
      <alignment horizontal="right" vertical="center"/>
    </xf>
    <xf numFmtId="0" fontId="2" fillId="2" borderId="5" xfId="0" applyFont="1" applyFill="1" applyBorder="1" applyAlignment="1">
      <alignment horizontal="center"/>
    </xf>
    <xf numFmtId="0" fontId="2" fillId="2" borderId="6" xfId="0" applyFont="1" applyFill="1" applyBorder="1" applyAlignment="1">
      <alignment horizontal="center"/>
    </xf>
    <xf numFmtId="0" fontId="2" fillId="2" borderId="7" xfId="0" applyFont="1" applyFill="1" applyBorder="1" applyAlignment="1">
      <alignment horizontal="center"/>
    </xf>
    <xf numFmtId="0" fontId="12" fillId="0" borderId="1" xfId="0" applyFont="1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10" fillId="0" borderId="1" xfId="0" applyFont="1" applyBorder="1" applyAlignment="1">
      <alignment horizontal="center"/>
    </xf>
  </cellXfs>
  <cellStyles count="2">
    <cellStyle name="Normal" xfId="0" builtinId="0"/>
    <cellStyle name="Pourcentage" xfId="1" builtinId="5"/>
  </cellStyles>
  <dxfs count="9">
    <dxf>
      <fill>
        <patternFill>
          <bgColor rgb="FFFFFF00"/>
        </patternFill>
      </fill>
    </dxf>
    <dxf>
      <fill>
        <patternFill>
          <bgColor rgb="FFFFFF00"/>
        </patternFill>
      </fill>
    </dxf>
    <dxf>
      <font>
        <color theme="0"/>
      </font>
      <fill>
        <patternFill>
          <fgColor theme="0"/>
          <bgColor theme="0"/>
        </patternFill>
      </fill>
      <border>
        <right/>
        <bottom/>
        <vertical/>
        <horizontal/>
      </border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D7AFFF"/>
        </patternFill>
      </fill>
    </dxf>
    <dxf>
      <fill>
        <patternFill>
          <bgColor rgb="FFFF0000"/>
        </patternFill>
      </fill>
    </dxf>
    <dxf>
      <fill>
        <patternFill patternType="solid">
          <fgColor auto="1"/>
          <bgColor theme="5" tint="0.59996337778862885"/>
        </patternFill>
      </fill>
    </dxf>
    <dxf>
      <fill>
        <patternFill>
          <bgColor rgb="FFF2EDE6"/>
        </patternFill>
      </fill>
    </dxf>
  </dxfs>
  <tableStyles count="0" defaultTableStyle="TableStyleMedium2" defaultPivotStyle="PivotStyleLight16"/>
  <colors>
    <mruColors>
      <color rgb="FFFFFF99"/>
      <color rgb="FF00339A"/>
      <color rgb="FFFFFF66"/>
      <color rgb="FF002E8A"/>
      <color rgb="FFFFE7E8"/>
      <color rgb="FFFFD1D2"/>
      <color rgb="FF08CA3B"/>
      <color rgb="FF09E142"/>
      <color rgb="FF35F768"/>
      <color rgb="FF85F13B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Spin" dx="31" fmlaLink="A1" max="30000" page="10" val="0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27</xdr:col>
      <xdr:colOff>19050</xdr:colOff>
      <xdr:row>4</xdr:row>
      <xdr:rowOff>254000</xdr:rowOff>
    </xdr:from>
    <xdr:to>
      <xdr:col>29</xdr:col>
      <xdr:colOff>184150</xdr:colOff>
      <xdr:row>4</xdr:row>
      <xdr:rowOff>508000</xdr:rowOff>
    </xdr:to>
    <xdr:sp macro="Clic_Mois" textlink="">
      <xdr:nvSpPr>
        <xdr:cNvPr id="3" name="Ms11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SpPr/>
      </xdr:nvSpPr>
      <xdr:spPr>
        <a:xfrm>
          <a:off x="11134725" y="254000"/>
          <a:ext cx="793750" cy="254000"/>
        </a:xfrm>
        <a:prstGeom prst="round2SameRect">
          <a:avLst/>
        </a:prstGeom>
        <a:solidFill>
          <a:srgbClr val="B0C4DE"/>
        </a:solidFill>
        <a:ln>
          <a:solidFill>
            <a:srgbClr val="B0C4DE"/>
          </a:solidFill>
        </a:ln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rgbClr val="F0F0F0"/>
              </a:solidFill>
            </a:rPr>
            <a:t>Nov.</a:t>
          </a:r>
        </a:p>
      </xdr:txBody>
    </xdr:sp>
    <xdr:clientData/>
  </xdr:twoCellAnchor>
  <xdr:twoCellAnchor>
    <xdr:from>
      <xdr:col>29</xdr:col>
      <xdr:colOff>203200</xdr:colOff>
      <xdr:row>4</xdr:row>
      <xdr:rowOff>254000</xdr:rowOff>
    </xdr:from>
    <xdr:to>
      <xdr:col>32</xdr:col>
      <xdr:colOff>53975</xdr:colOff>
      <xdr:row>4</xdr:row>
      <xdr:rowOff>508000</xdr:rowOff>
    </xdr:to>
    <xdr:sp macro="Clic_Mois" textlink="">
      <xdr:nvSpPr>
        <xdr:cNvPr id="4" name="Ms12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SpPr/>
      </xdr:nvSpPr>
      <xdr:spPr>
        <a:xfrm>
          <a:off x="11947525" y="254000"/>
          <a:ext cx="793750" cy="254000"/>
        </a:xfrm>
        <a:prstGeom prst="round2SameRect">
          <a:avLst/>
        </a:prstGeom>
        <a:solidFill>
          <a:srgbClr val="B0C4DE"/>
        </a:solidFill>
        <a:ln>
          <a:solidFill>
            <a:srgbClr val="B0C4DE"/>
          </a:solidFill>
        </a:ln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rgbClr val="F0F0F0"/>
              </a:solidFill>
            </a:rPr>
            <a:t>Déc.</a:t>
          </a:r>
        </a:p>
      </xdr:txBody>
    </xdr:sp>
    <xdr:clientData/>
  </xdr:twoCellAnchor>
  <xdr:twoCellAnchor>
    <xdr:from>
      <xdr:col>2</xdr:col>
      <xdr:colOff>25400</xdr:colOff>
      <xdr:row>4</xdr:row>
      <xdr:rowOff>254000</xdr:rowOff>
    </xdr:from>
    <xdr:to>
      <xdr:col>3</xdr:col>
      <xdr:colOff>228600</xdr:colOff>
      <xdr:row>4</xdr:row>
      <xdr:rowOff>508000</xdr:rowOff>
    </xdr:to>
    <xdr:sp macro="[0]!Clic_Mois" textlink="">
      <xdr:nvSpPr>
        <xdr:cNvPr id="5" name="Ms1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SpPr/>
      </xdr:nvSpPr>
      <xdr:spPr>
        <a:xfrm>
          <a:off x="3006725" y="254000"/>
          <a:ext cx="793750" cy="254000"/>
        </a:xfrm>
        <a:prstGeom prst="round2SameRect">
          <a:avLst/>
        </a:prstGeom>
        <a:solidFill>
          <a:srgbClr val="B0C4DE"/>
        </a:solidFill>
        <a:ln>
          <a:solidFill>
            <a:srgbClr val="B0C4DE"/>
          </a:solidFill>
        </a:ln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050" b="1">
              <a:solidFill>
                <a:srgbClr val="F0F0F0"/>
              </a:solidFill>
            </a:rPr>
            <a:t>Janv.</a:t>
          </a:r>
        </a:p>
      </xdr:txBody>
    </xdr:sp>
    <xdr:clientData/>
  </xdr:twoCellAnchor>
  <xdr:twoCellAnchor>
    <xdr:from>
      <xdr:col>3</xdr:col>
      <xdr:colOff>247650</xdr:colOff>
      <xdr:row>4</xdr:row>
      <xdr:rowOff>254000</xdr:rowOff>
    </xdr:from>
    <xdr:to>
      <xdr:col>6</xdr:col>
      <xdr:colOff>98425</xdr:colOff>
      <xdr:row>4</xdr:row>
      <xdr:rowOff>508000</xdr:rowOff>
    </xdr:to>
    <xdr:sp macro="Clic_Mois" textlink="">
      <xdr:nvSpPr>
        <xdr:cNvPr id="6" name="Ms2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SpPr/>
      </xdr:nvSpPr>
      <xdr:spPr>
        <a:xfrm>
          <a:off x="3819525" y="254000"/>
          <a:ext cx="793750" cy="254000"/>
        </a:xfrm>
        <a:prstGeom prst="round2SameRect">
          <a:avLst/>
        </a:prstGeom>
        <a:solidFill>
          <a:srgbClr val="B0C4DE"/>
        </a:solidFill>
        <a:ln>
          <a:solidFill>
            <a:srgbClr val="B0C4DE"/>
          </a:solidFill>
        </a:ln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rgbClr val="F0F0F0"/>
              </a:solidFill>
            </a:rPr>
            <a:t>Fév.</a:t>
          </a:r>
        </a:p>
      </xdr:txBody>
    </xdr:sp>
    <xdr:clientData/>
  </xdr:twoCellAnchor>
  <xdr:twoCellAnchor>
    <xdr:from>
      <xdr:col>6</xdr:col>
      <xdr:colOff>117475</xdr:colOff>
      <xdr:row>4</xdr:row>
      <xdr:rowOff>254000</xdr:rowOff>
    </xdr:from>
    <xdr:to>
      <xdr:col>8</xdr:col>
      <xdr:colOff>282575</xdr:colOff>
      <xdr:row>4</xdr:row>
      <xdr:rowOff>508000</xdr:rowOff>
    </xdr:to>
    <xdr:sp macro="Clic_Mois" textlink="">
      <xdr:nvSpPr>
        <xdr:cNvPr id="7" name="Ms3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SpPr/>
      </xdr:nvSpPr>
      <xdr:spPr>
        <a:xfrm>
          <a:off x="4632325" y="254000"/>
          <a:ext cx="793750" cy="254000"/>
        </a:xfrm>
        <a:prstGeom prst="round2SameRect">
          <a:avLst/>
        </a:prstGeom>
        <a:solidFill>
          <a:srgbClr val="B0C4DE"/>
        </a:solidFill>
        <a:ln>
          <a:solidFill>
            <a:srgbClr val="B0C4DE"/>
          </a:solidFill>
        </a:ln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rgbClr val="F0F0F0"/>
              </a:solidFill>
            </a:rPr>
            <a:t>Mars</a:t>
          </a:r>
        </a:p>
      </xdr:txBody>
    </xdr:sp>
    <xdr:clientData/>
  </xdr:twoCellAnchor>
  <xdr:twoCellAnchor>
    <xdr:from>
      <xdr:col>8</xdr:col>
      <xdr:colOff>301625</xdr:colOff>
      <xdr:row>4</xdr:row>
      <xdr:rowOff>254000</xdr:rowOff>
    </xdr:from>
    <xdr:to>
      <xdr:col>11</xdr:col>
      <xdr:colOff>152400</xdr:colOff>
      <xdr:row>4</xdr:row>
      <xdr:rowOff>508000</xdr:rowOff>
    </xdr:to>
    <xdr:sp macro="Clic_Mois" textlink="">
      <xdr:nvSpPr>
        <xdr:cNvPr id="8" name="Ms4">
          <a:extLst>
            <a:ext uri="{FF2B5EF4-FFF2-40B4-BE49-F238E27FC236}">
              <a16:creationId xmlns:a16="http://schemas.microsoft.com/office/drawing/2014/main" xmlns="" id="{00000000-0008-0000-0000-000008000000}"/>
            </a:ext>
          </a:extLst>
        </xdr:cNvPr>
        <xdr:cNvSpPr/>
      </xdr:nvSpPr>
      <xdr:spPr>
        <a:xfrm>
          <a:off x="5445125" y="254000"/>
          <a:ext cx="793750" cy="254000"/>
        </a:xfrm>
        <a:prstGeom prst="round2SameRect">
          <a:avLst/>
        </a:prstGeom>
        <a:solidFill>
          <a:srgbClr val="B0C4DE"/>
        </a:solidFill>
        <a:ln>
          <a:solidFill>
            <a:srgbClr val="B0C4DE"/>
          </a:solidFill>
        </a:ln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rgbClr val="F0F0F0"/>
              </a:solidFill>
            </a:rPr>
            <a:t>Avril</a:t>
          </a:r>
        </a:p>
      </xdr:txBody>
    </xdr:sp>
    <xdr:clientData/>
  </xdr:twoCellAnchor>
  <xdr:twoCellAnchor>
    <xdr:from>
      <xdr:col>11</xdr:col>
      <xdr:colOff>171450</xdr:colOff>
      <xdr:row>4</xdr:row>
      <xdr:rowOff>254000</xdr:rowOff>
    </xdr:from>
    <xdr:to>
      <xdr:col>14</xdr:col>
      <xdr:colOff>22225</xdr:colOff>
      <xdr:row>4</xdr:row>
      <xdr:rowOff>508000</xdr:rowOff>
    </xdr:to>
    <xdr:sp macro="Clic_Mois" textlink="">
      <xdr:nvSpPr>
        <xdr:cNvPr id="9" name="Ms5">
          <a:extLst>
            <a:ext uri="{FF2B5EF4-FFF2-40B4-BE49-F238E27FC236}">
              <a16:creationId xmlns:a16="http://schemas.microsoft.com/office/drawing/2014/main" xmlns="" id="{00000000-0008-0000-0000-000009000000}"/>
            </a:ext>
          </a:extLst>
        </xdr:cNvPr>
        <xdr:cNvSpPr/>
      </xdr:nvSpPr>
      <xdr:spPr>
        <a:xfrm>
          <a:off x="6257925" y="254000"/>
          <a:ext cx="793750" cy="254000"/>
        </a:xfrm>
        <a:prstGeom prst="round2SameRect">
          <a:avLst/>
        </a:prstGeom>
        <a:solidFill>
          <a:srgbClr val="B0C4DE"/>
        </a:solidFill>
        <a:ln>
          <a:solidFill>
            <a:srgbClr val="B0C4DE"/>
          </a:solidFill>
        </a:ln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rgbClr val="F0F0F0"/>
              </a:solidFill>
            </a:rPr>
            <a:t>Mai</a:t>
          </a:r>
        </a:p>
      </xdr:txBody>
    </xdr:sp>
    <xdr:clientData/>
  </xdr:twoCellAnchor>
  <xdr:twoCellAnchor>
    <xdr:from>
      <xdr:col>14</xdr:col>
      <xdr:colOff>41275</xdr:colOff>
      <xdr:row>4</xdr:row>
      <xdr:rowOff>127000</xdr:rowOff>
    </xdr:from>
    <xdr:to>
      <xdr:col>16</xdr:col>
      <xdr:colOff>206375</xdr:colOff>
      <xdr:row>4</xdr:row>
      <xdr:rowOff>508000</xdr:rowOff>
    </xdr:to>
    <xdr:sp macro="Clic_Mois" textlink="">
      <xdr:nvSpPr>
        <xdr:cNvPr id="10" name="Ms6">
          <a:extLst>
            <a:ext uri="{FF2B5EF4-FFF2-40B4-BE49-F238E27FC236}">
              <a16:creationId xmlns:a16="http://schemas.microsoft.com/office/drawing/2014/main" xmlns="" id="{00000000-0008-0000-0000-00000A000000}"/>
            </a:ext>
          </a:extLst>
        </xdr:cNvPr>
        <xdr:cNvSpPr/>
      </xdr:nvSpPr>
      <xdr:spPr>
        <a:xfrm>
          <a:off x="7070725" y="127000"/>
          <a:ext cx="793750" cy="381000"/>
        </a:xfrm>
        <a:prstGeom prst="round2SameRect">
          <a:avLst/>
        </a:prstGeom>
        <a:solidFill>
          <a:srgbClr val="6495ED"/>
        </a:solidFill>
        <a:ln>
          <a:solidFill>
            <a:srgbClr val="B0C4DE"/>
          </a:solidFill>
        </a:ln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rgbClr val="000000"/>
              </a:solidFill>
            </a:rPr>
            <a:t>Juin</a:t>
          </a:r>
        </a:p>
      </xdr:txBody>
    </xdr:sp>
    <xdr:clientData/>
  </xdr:twoCellAnchor>
  <xdr:twoCellAnchor>
    <xdr:from>
      <xdr:col>16</xdr:col>
      <xdr:colOff>225425</xdr:colOff>
      <xdr:row>4</xdr:row>
      <xdr:rowOff>254000</xdr:rowOff>
    </xdr:from>
    <xdr:to>
      <xdr:col>19</xdr:col>
      <xdr:colOff>76200</xdr:colOff>
      <xdr:row>4</xdr:row>
      <xdr:rowOff>508000</xdr:rowOff>
    </xdr:to>
    <xdr:sp macro="Clic_Mois" textlink="">
      <xdr:nvSpPr>
        <xdr:cNvPr id="11" name="Ms7">
          <a:extLst>
            <a:ext uri="{FF2B5EF4-FFF2-40B4-BE49-F238E27FC236}">
              <a16:creationId xmlns:a16="http://schemas.microsoft.com/office/drawing/2014/main" xmlns="" id="{00000000-0008-0000-0000-00000B000000}"/>
            </a:ext>
          </a:extLst>
        </xdr:cNvPr>
        <xdr:cNvSpPr/>
      </xdr:nvSpPr>
      <xdr:spPr>
        <a:xfrm>
          <a:off x="7883525" y="254000"/>
          <a:ext cx="793750" cy="254000"/>
        </a:xfrm>
        <a:prstGeom prst="round2SameRect">
          <a:avLst>
            <a:gd name="adj1" fmla="val 16667"/>
            <a:gd name="adj2" fmla="val 0"/>
          </a:avLst>
        </a:prstGeom>
        <a:solidFill>
          <a:srgbClr val="B0C4DE"/>
        </a:solidFill>
        <a:ln>
          <a:solidFill>
            <a:srgbClr val="B0C4DE"/>
          </a:solidFill>
        </a:ln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rgbClr val="F0F0F0"/>
              </a:solidFill>
            </a:rPr>
            <a:t>Juil.</a:t>
          </a:r>
        </a:p>
      </xdr:txBody>
    </xdr:sp>
    <xdr:clientData/>
  </xdr:twoCellAnchor>
  <xdr:twoCellAnchor>
    <xdr:from>
      <xdr:col>19</xdr:col>
      <xdr:colOff>95250</xdr:colOff>
      <xdr:row>4</xdr:row>
      <xdr:rowOff>254000</xdr:rowOff>
    </xdr:from>
    <xdr:to>
      <xdr:col>21</xdr:col>
      <xdr:colOff>260350</xdr:colOff>
      <xdr:row>4</xdr:row>
      <xdr:rowOff>508000</xdr:rowOff>
    </xdr:to>
    <xdr:sp macro="Clic_Mois" textlink="">
      <xdr:nvSpPr>
        <xdr:cNvPr id="12" name="Ms8">
          <a:extLst>
            <a:ext uri="{FF2B5EF4-FFF2-40B4-BE49-F238E27FC236}">
              <a16:creationId xmlns:a16="http://schemas.microsoft.com/office/drawing/2014/main" xmlns="" id="{00000000-0008-0000-0000-00000C000000}"/>
            </a:ext>
          </a:extLst>
        </xdr:cNvPr>
        <xdr:cNvSpPr/>
      </xdr:nvSpPr>
      <xdr:spPr>
        <a:xfrm>
          <a:off x="8696325" y="254000"/>
          <a:ext cx="793750" cy="254000"/>
        </a:xfrm>
        <a:prstGeom prst="round2SameRect">
          <a:avLst/>
        </a:prstGeom>
        <a:solidFill>
          <a:srgbClr val="B0C4DE"/>
        </a:solidFill>
        <a:ln>
          <a:solidFill>
            <a:srgbClr val="B0C4DE"/>
          </a:solidFill>
        </a:ln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rgbClr val="F0F0F0"/>
              </a:solidFill>
            </a:rPr>
            <a:t>Août</a:t>
          </a:r>
        </a:p>
      </xdr:txBody>
    </xdr:sp>
    <xdr:clientData/>
  </xdr:twoCellAnchor>
  <xdr:twoCellAnchor>
    <xdr:from>
      <xdr:col>21</xdr:col>
      <xdr:colOff>279400</xdr:colOff>
      <xdr:row>4</xdr:row>
      <xdr:rowOff>254000</xdr:rowOff>
    </xdr:from>
    <xdr:to>
      <xdr:col>24</xdr:col>
      <xdr:colOff>130175</xdr:colOff>
      <xdr:row>4</xdr:row>
      <xdr:rowOff>508000</xdr:rowOff>
    </xdr:to>
    <xdr:sp macro="Clic_Mois" textlink="">
      <xdr:nvSpPr>
        <xdr:cNvPr id="13" name="Ms9">
          <a:extLst>
            <a:ext uri="{FF2B5EF4-FFF2-40B4-BE49-F238E27FC236}">
              <a16:creationId xmlns:a16="http://schemas.microsoft.com/office/drawing/2014/main" xmlns="" id="{00000000-0008-0000-0000-00000D000000}"/>
            </a:ext>
          </a:extLst>
        </xdr:cNvPr>
        <xdr:cNvSpPr/>
      </xdr:nvSpPr>
      <xdr:spPr>
        <a:xfrm>
          <a:off x="9509125" y="254000"/>
          <a:ext cx="793750" cy="254000"/>
        </a:xfrm>
        <a:prstGeom prst="round2SameRect">
          <a:avLst/>
        </a:prstGeom>
        <a:solidFill>
          <a:srgbClr val="B0C4DE"/>
        </a:solidFill>
        <a:ln>
          <a:solidFill>
            <a:srgbClr val="B0C4DE"/>
          </a:solidFill>
        </a:ln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rgbClr val="F0F0F0"/>
              </a:solidFill>
            </a:rPr>
            <a:t>Sept.</a:t>
          </a:r>
        </a:p>
      </xdr:txBody>
    </xdr:sp>
    <xdr:clientData/>
  </xdr:twoCellAnchor>
  <xdr:twoCellAnchor>
    <xdr:from>
      <xdr:col>24</xdr:col>
      <xdr:colOff>149225</xdr:colOff>
      <xdr:row>4</xdr:row>
      <xdr:rowOff>254000</xdr:rowOff>
    </xdr:from>
    <xdr:to>
      <xdr:col>27</xdr:col>
      <xdr:colOff>0</xdr:colOff>
      <xdr:row>4</xdr:row>
      <xdr:rowOff>508000</xdr:rowOff>
    </xdr:to>
    <xdr:sp macro="Clic_Mois" textlink="">
      <xdr:nvSpPr>
        <xdr:cNvPr id="14" name="Ms10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SpPr/>
      </xdr:nvSpPr>
      <xdr:spPr>
        <a:xfrm>
          <a:off x="10321925" y="254000"/>
          <a:ext cx="793750" cy="254000"/>
        </a:xfrm>
        <a:prstGeom prst="round2SameRect">
          <a:avLst/>
        </a:prstGeom>
        <a:solidFill>
          <a:srgbClr val="B0C4DE"/>
        </a:solidFill>
        <a:ln>
          <a:solidFill>
            <a:srgbClr val="B0C4DE"/>
          </a:solidFill>
        </a:ln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rgbClr val="F0F0F0"/>
              </a:solidFill>
            </a:rPr>
            <a:t>Oct.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38100</xdr:colOff>
          <xdr:row>0</xdr:row>
          <xdr:rowOff>0</xdr:rowOff>
        </xdr:from>
        <xdr:to>
          <xdr:col>2</xdr:col>
          <xdr:colOff>200025</xdr:colOff>
          <xdr:row>0</xdr:row>
          <xdr:rowOff>0</xdr:rowOff>
        </xdr:to>
        <xdr:sp macro="" textlink="">
          <xdr:nvSpPr>
            <xdr:cNvPr id="1037" name="Spinner 13" hidden="1">
              <a:extLst>
                <a:ext uri="{63B3BB69-23CF-44E3-9099-C40C66FF867C}">
                  <a14:compatExt spid="_x0000_s103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xdr:twoCellAnchor>
    <xdr:from>
      <xdr:col>1</xdr:col>
      <xdr:colOff>19050</xdr:colOff>
      <xdr:row>4</xdr:row>
      <xdr:rowOff>95250</xdr:rowOff>
    </xdr:from>
    <xdr:to>
      <xdr:col>1</xdr:col>
      <xdr:colOff>933450</xdr:colOff>
      <xdr:row>4</xdr:row>
      <xdr:rowOff>495300</xdr:rowOff>
    </xdr:to>
    <xdr:sp macro="[0]!New_devis" textlink="">
      <xdr:nvSpPr>
        <xdr:cNvPr id="2" name="Rectangle à coins arrondis 1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SpPr/>
      </xdr:nvSpPr>
      <xdr:spPr>
        <a:xfrm>
          <a:off x="152400" y="95250"/>
          <a:ext cx="914400" cy="400050"/>
        </a:xfrm>
        <a:prstGeom prst="roundRect">
          <a:avLst/>
        </a:prstGeom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chemeClr val="tx1"/>
              </a:solidFill>
            </a:rPr>
            <a:t>Devis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133350</xdr:colOff>
          <xdr:row>0</xdr:row>
          <xdr:rowOff>161925</xdr:rowOff>
        </xdr:from>
        <xdr:to>
          <xdr:col>6</xdr:col>
          <xdr:colOff>628650</xdr:colOff>
          <xdr:row>3</xdr:row>
          <xdr:rowOff>19050</xdr:rowOff>
        </xdr:to>
        <xdr:sp macro="" textlink="">
          <xdr:nvSpPr>
            <xdr:cNvPr id="3073" name="Button 1" hidden="1">
              <a:extLst>
                <a:ext uri="{63B3BB69-23CF-44E3-9099-C40C66FF867C}">
                  <a14:compatExt spid="_x0000_s307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Envoie devis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Relationship Id="rId4" Type="http://schemas.openxmlformats.org/officeDocument/2006/relationships/ctrlProp" Target="../ctrlProps/ctrlProp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AJ19"/>
  <sheetViews>
    <sheetView showGridLines="0" zoomScale="90" zoomScaleNormal="90" workbookViewId="0">
      <pane ySplit="8" topLeftCell="A9" activePane="bottomLeft" state="frozen"/>
      <selection pane="bottomLeft" activeCell="D23" sqref="D23"/>
    </sheetView>
  </sheetViews>
  <sheetFormatPr baseColWidth="10" defaultRowHeight="15" x14ac:dyDescent="0.25"/>
  <cols>
    <col min="1" max="1" width="2.28515625" customWidth="1"/>
    <col min="2" max="2" width="39.5703125" bestFit="1" customWidth="1"/>
    <col min="3" max="3" width="8.85546875" style="41" bestFit="1" customWidth="1"/>
    <col min="4" max="34" width="4.7109375" customWidth="1"/>
    <col min="35" max="35" width="6.85546875" customWidth="1"/>
    <col min="36" max="36" width="9.5703125" bestFit="1" customWidth="1"/>
  </cols>
  <sheetData>
    <row r="1" spans="1:36" ht="15" hidden="1" customHeight="1" thickBot="1" x14ac:dyDescent="0.35">
      <c r="A1" s="12"/>
      <c r="B1" s="12"/>
      <c r="C1" s="47"/>
      <c r="E1" s="10"/>
    </row>
    <row r="2" spans="1:36" ht="37.9" hidden="1" thickBot="1" x14ac:dyDescent="0.35">
      <c r="A2" s="13"/>
      <c r="B2" s="13"/>
      <c r="C2" s="71" t="str">
        <f>" Planning " &amp;B5</f>
        <v xml:space="preserve"> Planning 2022</v>
      </c>
      <c r="D2" s="72"/>
      <c r="E2" s="72"/>
      <c r="F2" s="72"/>
      <c r="G2" s="72"/>
      <c r="H2" s="72"/>
      <c r="I2" s="72"/>
      <c r="J2" s="72"/>
      <c r="K2" s="72"/>
      <c r="L2" s="72"/>
      <c r="M2" s="72"/>
      <c r="N2" s="72"/>
      <c r="O2" s="72"/>
      <c r="P2" s="72"/>
      <c r="Q2" s="72"/>
      <c r="R2" s="72"/>
      <c r="S2" s="72"/>
      <c r="T2" s="72"/>
      <c r="U2" s="72"/>
      <c r="V2" s="72"/>
      <c r="W2" s="72"/>
      <c r="X2" s="72"/>
      <c r="Y2" s="72"/>
      <c r="Z2" s="72"/>
      <c r="AA2" s="72"/>
      <c r="AB2" s="72"/>
      <c r="AC2" s="72"/>
      <c r="AD2" s="72"/>
      <c r="AE2" s="72"/>
      <c r="AF2" s="72"/>
      <c r="AG2" s="72"/>
      <c r="AH2" s="72"/>
      <c r="AI2" s="73"/>
    </row>
    <row r="3" spans="1:36" ht="12" hidden="1" customHeight="1" x14ac:dyDescent="0.3">
      <c r="AI3" s="3"/>
    </row>
    <row r="4" spans="1:36" ht="20.100000000000001" hidden="1" customHeight="1" x14ac:dyDescent="0.3">
      <c r="A4" s="13">
        <v>6</v>
      </c>
      <c r="B4" s="13"/>
      <c r="C4" s="20"/>
      <c r="D4" s="74"/>
      <c r="E4" s="74"/>
      <c r="F4" s="21"/>
      <c r="G4" s="21"/>
      <c r="H4" s="22"/>
      <c r="I4" s="74"/>
      <c r="J4" s="74"/>
      <c r="K4" s="23"/>
      <c r="L4" s="24"/>
      <c r="M4" s="25"/>
      <c r="N4" s="26"/>
      <c r="O4" s="27"/>
      <c r="P4" s="20"/>
      <c r="Q4" s="26"/>
      <c r="R4" s="26"/>
      <c r="S4" s="27"/>
      <c r="T4" s="22"/>
      <c r="U4" s="22"/>
      <c r="V4" s="26"/>
      <c r="W4" s="26"/>
      <c r="X4" s="27"/>
      <c r="Y4" s="28"/>
      <c r="Z4" s="22"/>
      <c r="AA4" s="17"/>
      <c r="AB4" s="29"/>
      <c r="AC4" s="18"/>
      <c r="AD4" s="18"/>
      <c r="AE4" s="19"/>
      <c r="AF4" s="20"/>
      <c r="AG4" s="22"/>
      <c r="AH4" s="4"/>
      <c r="AI4" s="3"/>
      <c r="AJ4" s="11"/>
    </row>
    <row r="5" spans="1:36" ht="42" customHeight="1" thickBot="1" x14ac:dyDescent="0.35">
      <c r="B5" s="70">
        <v>2022</v>
      </c>
      <c r="C5" s="70"/>
    </row>
    <row r="6" spans="1:36" ht="25.15" customHeight="1" thickBot="1" x14ac:dyDescent="0.5">
      <c r="B6" s="75" t="str">
        <f>UPPER(TEXT(D8,"MMMM AAAA"))</f>
        <v>JUIN 2022</v>
      </c>
      <c r="C6" s="76"/>
      <c r="D6" s="76"/>
      <c r="E6" s="76"/>
      <c r="F6" s="76"/>
      <c r="G6" s="76"/>
      <c r="H6" s="76"/>
      <c r="I6" s="76"/>
      <c r="J6" s="76"/>
      <c r="K6" s="76"/>
      <c r="L6" s="76"/>
      <c r="M6" s="76"/>
      <c r="N6" s="76"/>
      <c r="O6" s="76"/>
      <c r="P6" s="76"/>
      <c r="Q6" s="76"/>
      <c r="R6" s="76"/>
      <c r="S6" s="76"/>
      <c r="T6" s="76"/>
      <c r="U6" s="76"/>
      <c r="V6" s="76"/>
      <c r="W6" s="76"/>
      <c r="X6" s="76"/>
      <c r="Y6" s="76"/>
      <c r="Z6" s="76"/>
      <c r="AA6" s="76"/>
      <c r="AB6" s="76"/>
      <c r="AC6" s="76"/>
      <c r="AD6" s="76"/>
      <c r="AE6" s="76"/>
      <c r="AF6" s="76"/>
      <c r="AG6" s="76"/>
      <c r="AH6" s="76"/>
      <c r="AI6" s="77"/>
    </row>
    <row r="7" spans="1:36" ht="25.15" customHeight="1" x14ac:dyDescent="0.35">
      <c r="B7" s="66" t="s">
        <v>2</v>
      </c>
      <c r="C7" s="68" t="s">
        <v>32</v>
      </c>
      <c r="D7" s="31">
        <f>D8</f>
        <v>44713</v>
      </c>
      <c r="E7" s="5">
        <f t="shared" ref="E7:AH7" si="0">E8</f>
        <v>44714</v>
      </c>
      <c r="F7" s="5">
        <f t="shared" si="0"/>
        <v>44715</v>
      </c>
      <c r="G7" s="5">
        <f t="shared" si="0"/>
        <v>44716</v>
      </c>
      <c r="H7" s="5">
        <f t="shared" si="0"/>
        <v>44717</v>
      </c>
      <c r="I7" s="5">
        <f t="shared" si="0"/>
        <v>44718</v>
      </c>
      <c r="J7" s="5">
        <f t="shared" si="0"/>
        <v>44719</v>
      </c>
      <c r="K7" s="5">
        <f t="shared" si="0"/>
        <v>44720</v>
      </c>
      <c r="L7" s="5">
        <f t="shared" si="0"/>
        <v>44721</v>
      </c>
      <c r="M7" s="5">
        <f t="shared" si="0"/>
        <v>44722</v>
      </c>
      <c r="N7" s="5">
        <f t="shared" si="0"/>
        <v>44723</v>
      </c>
      <c r="O7" s="5">
        <f t="shared" si="0"/>
        <v>44724</v>
      </c>
      <c r="P7" s="5">
        <f t="shared" si="0"/>
        <v>44725</v>
      </c>
      <c r="Q7" s="5">
        <f t="shared" si="0"/>
        <v>44726</v>
      </c>
      <c r="R7" s="5">
        <f t="shared" si="0"/>
        <v>44727</v>
      </c>
      <c r="S7" s="5">
        <f t="shared" si="0"/>
        <v>44728</v>
      </c>
      <c r="T7" s="5">
        <f t="shared" si="0"/>
        <v>44729</v>
      </c>
      <c r="U7" s="5">
        <f t="shared" si="0"/>
        <v>44730</v>
      </c>
      <c r="V7" s="5">
        <f t="shared" si="0"/>
        <v>44731</v>
      </c>
      <c r="W7" s="5">
        <f t="shared" si="0"/>
        <v>44732</v>
      </c>
      <c r="X7" s="5">
        <f t="shared" si="0"/>
        <v>44733</v>
      </c>
      <c r="Y7" s="5">
        <f t="shared" si="0"/>
        <v>44734</v>
      </c>
      <c r="Z7" s="5">
        <f t="shared" si="0"/>
        <v>44735</v>
      </c>
      <c r="AA7" s="5">
        <f t="shared" si="0"/>
        <v>44736</v>
      </c>
      <c r="AB7" s="5">
        <f t="shared" si="0"/>
        <v>44737</v>
      </c>
      <c r="AC7" s="5">
        <f t="shared" si="0"/>
        <v>44738</v>
      </c>
      <c r="AD7" s="5">
        <f t="shared" si="0"/>
        <v>44739</v>
      </c>
      <c r="AE7" s="5">
        <f t="shared" si="0"/>
        <v>44740</v>
      </c>
      <c r="AF7" s="5">
        <f t="shared" si="0"/>
        <v>44741</v>
      </c>
      <c r="AG7" s="5">
        <f t="shared" si="0"/>
        <v>44742</v>
      </c>
      <c r="AH7" s="6">
        <f t="shared" si="0"/>
        <v>44743</v>
      </c>
      <c r="AI7" s="1"/>
    </row>
    <row r="8" spans="1:36" ht="25.15" customHeight="1" x14ac:dyDescent="0.25">
      <c r="B8" s="67"/>
      <c r="C8" s="69"/>
      <c r="D8" s="32">
        <f>DATE(B5,A4,1)</f>
        <v>44713</v>
      </c>
      <c r="E8" s="7">
        <f>D8+1</f>
        <v>44714</v>
      </c>
      <c r="F8" s="7">
        <f t="shared" ref="F8:AH8" si="1">E8+1</f>
        <v>44715</v>
      </c>
      <c r="G8" s="7">
        <f t="shared" si="1"/>
        <v>44716</v>
      </c>
      <c r="H8" s="7">
        <f t="shared" si="1"/>
        <v>44717</v>
      </c>
      <c r="I8" s="7">
        <f t="shared" si="1"/>
        <v>44718</v>
      </c>
      <c r="J8" s="7">
        <f t="shared" si="1"/>
        <v>44719</v>
      </c>
      <c r="K8" s="7">
        <f t="shared" si="1"/>
        <v>44720</v>
      </c>
      <c r="L8" s="7">
        <f t="shared" si="1"/>
        <v>44721</v>
      </c>
      <c r="M8" s="7">
        <f t="shared" si="1"/>
        <v>44722</v>
      </c>
      <c r="N8" s="7">
        <f t="shared" si="1"/>
        <v>44723</v>
      </c>
      <c r="O8" s="7">
        <f t="shared" si="1"/>
        <v>44724</v>
      </c>
      <c r="P8" s="7">
        <f t="shared" si="1"/>
        <v>44725</v>
      </c>
      <c r="Q8" s="7">
        <f t="shared" si="1"/>
        <v>44726</v>
      </c>
      <c r="R8" s="7">
        <f t="shared" si="1"/>
        <v>44727</v>
      </c>
      <c r="S8" s="7">
        <f t="shared" si="1"/>
        <v>44728</v>
      </c>
      <c r="T8" s="7">
        <f t="shared" si="1"/>
        <v>44729</v>
      </c>
      <c r="U8" s="7">
        <f t="shared" si="1"/>
        <v>44730</v>
      </c>
      <c r="V8" s="7">
        <f t="shared" si="1"/>
        <v>44731</v>
      </c>
      <c r="W8" s="7">
        <f t="shared" si="1"/>
        <v>44732</v>
      </c>
      <c r="X8" s="7">
        <f t="shared" si="1"/>
        <v>44733</v>
      </c>
      <c r="Y8" s="7">
        <f t="shared" si="1"/>
        <v>44734</v>
      </c>
      <c r="Z8" s="7">
        <f t="shared" si="1"/>
        <v>44735</v>
      </c>
      <c r="AA8" s="7">
        <f t="shared" si="1"/>
        <v>44736</v>
      </c>
      <c r="AB8" s="7">
        <f t="shared" si="1"/>
        <v>44737</v>
      </c>
      <c r="AC8" s="7">
        <f t="shared" si="1"/>
        <v>44738</v>
      </c>
      <c r="AD8" s="7">
        <f t="shared" si="1"/>
        <v>44739</v>
      </c>
      <c r="AE8" s="7">
        <f t="shared" si="1"/>
        <v>44740</v>
      </c>
      <c r="AF8" s="7">
        <f t="shared" si="1"/>
        <v>44741</v>
      </c>
      <c r="AG8" s="7">
        <f t="shared" si="1"/>
        <v>44742</v>
      </c>
      <c r="AH8" s="9">
        <f t="shared" si="1"/>
        <v>44743</v>
      </c>
      <c r="AI8" s="2"/>
    </row>
    <row r="9" spans="1:36" s="4" customFormat="1" ht="22.15" customHeight="1" x14ac:dyDescent="0.25">
      <c r="B9" s="8" t="str">
        <f>IF(Stock!A2&lt;&gt;"",Stock!A2,"")</f>
        <v>Bancs</v>
      </c>
      <c r="C9" s="48">
        <f>IF(Planning!B9&lt;&gt;"",VLOOKUP(Planning!B9,Stock!A:E,2,FALSE),"")</f>
        <v>16</v>
      </c>
      <c r="D9" s="33"/>
      <c r="E9" s="14"/>
      <c r="F9" s="14"/>
      <c r="G9" s="14"/>
      <c r="H9" s="14"/>
      <c r="I9" s="14"/>
      <c r="J9" s="14"/>
      <c r="K9" s="14"/>
      <c r="L9" s="14"/>
      <c r="M9" s="14"/>
      <c r="N9" s="14"/>
      <c r="O9" s="14"/>
      <c r="P9" s="14"/>
      <c r="Q9" s="14"/>
      <c r="R9" s="14"/>
      <c r="S9" s="14"/>
      <c r="T9" s="14"/>
      <c r="U9" s="14"/>
      <c r="V9" s="14"/>
      <c r="W9" s="14"/>
      <c r="X9" s="14"/>
      <c r="Y9" s="14"/>
      <c r="Z9" s="14"/>
      <c r="AA9" s="14"/>
      <c r="AB9" s="14"/>
      <c r="AC9" s="14"/>
      <c r="AD9" s="14"/>
      <c r="AE9" s="14"/>
      <c r="AF9" s="14"/>
      <c r="AG9" s="14"/>
      <c r="AH9" s="15"/>
      <c r="AI9" s="16"/>
    </row>
    <row r="10" spans="1:36" s="4" customFormat="1" ht="22.15" customHeight="1" x14ac:dyDescent="0.25">
      <c r="B10" s="8" t="str">
        <f>IF(Stock!A3&lt;&gt;"",Stock!A3,"")</f>
        <v>Barnum 4x8</v>
      </c>
      <c r="C10" s="48">
        <f>IF(Planning!B10&lt;&gt;"",VLOOKUP(Planning!B10,Stock!A:E,2,FALSE),"")</f>
        <v>4</v>
      </c>
      <c r="D10" s="33"/>
      <c r="E10" s="14"/>
      <c r="F10" s="14"/>
      <c r="G10" s="14"/>
      <c r="H10" s="14"/>
      <c r="I10" s="14"/>
      <c r="J10" s="14"/>
      <c r="K10" s="14"/>
      <c r="L10" s="14"/>
      <c r="M10" s="14"/>
      <c r="N10" s="14"/>
      <c r="O10" s="14"/>
      <c r="P10" s="14"/>
      <c r="Q10" s="14"/>
      <c r="R10" s="14"/>
      <c r="S10" s="14"/>
      <c r="T10" s="14"/>
      <c r="U10" s="14"/>
      <c r="V10" s="14"/>
      <c r="W10" s="14"/>
      <c r="X10" s="14"/>
      <c r="Y10" s="14"/>
      <c r="Z10" s="14"/>
      <c r="AA10" s="14"/>
      <c r="AB10" s="14"/>
      <c r="AC10" s="14"/>
      <c r="AD10" s="14"/>
      <c r="AE10" s="14"/>
      <c r="AF10" s="14"/>
      <c r="AG10" s="14"/>
      <c r="AH10" s="15"/>
      <c r="AI10" s="16"/>
    </row>
    <row r="11" spans="1:36" s="4" customFormat="1" ht="22.15" customHeight="1" x14ac:dyDescent="0.25">
      <c r="B11" s="8" t="str">
        <f>IF(Stock!A4&lt;&gt;"",Stock!A4,"")</f>
        <v>Mange debout</v>
      </c>
      <c r="C11" s="48">
        <f>IF(Planning!B11&lt;&gt;"",VLOOKUP(Planning!B11,Stock!A:E,2,FALSE),"")</f>
        <v>5</v>
      </c>
      <c r="D11" s="33"/>
      <c r="E11" s="14"/>
      <c r="F11" s="14"/>
      <c r="G11" s="14"/>
      <c r="H11" s="14"/>
      <c r="I11" s="14"/>
      <c r="J11" s="14"/>
      <c r="K11" s="14"/>
      <c r="L11" s="14"/>
      <c r="M11" s="14"/>
      <c r="N11" s="14"/>
      <c r="O11" s="14"/>
      <c r="P11" s="14"/>
      <c r="Q11" s="14"/>
      <c r="R11" s="14"/>
      <c r="S11" s="14"/>
      <c r="T11" s="14"/>
      <c r="U11" s="14"/>
      <c r="V11" s="14"/>
      <c r="W11" s="14"/>
      <c r="X11" s="14"/>
      <c r="Y11" s="14"/>
      <c r="Z11" s="14"/>
      <c r="AA11" s="14"/>
      <c r="AB11" s="14"/>
      <c r="AC11" s="14"/>
      <c r="AD11" s="14"/>
      <c r="AE11" s="14"/>
      <c r="AF11" s="14"/>
      <c r="AG11" s="14"/>
      <c r="AH11" s="15"/>
      <c r="AI11" s="16"/>
    </row>
    <row r="12" spans="1:36" s="4" customFormat="1" ht="22.15" customHeight="1" x14ac:dyDescent="0.25">
      <c r="B12" s="8" t="str">
        <f>IF(Stock!A5&lt;&gt;"",Stock!A5,"")</f>
        <v>Table rectangulaire</v>
      </c>
      <c r="C12" s="48">
        <f>IF(Planning!B12&lt;&gt;"",VLOOKUP(Planning!B12,Stock!A:E,2,FALSE),"")</f>
        <v>8</v>
      </c>
      <c r="D12" s="33"/>
      <c r="E12" s="14"/>
      <c r="F12" s="14"/>
      <c r="G12" s="14"/>
      <c r="H12" s="14"/>
      <c r="I12" s="14"/>
      <c r="J12" s="14"/>
      <c r="K12" s="14"/>
      <c r="L12" s="14"/>
      <c r="M12" s="14"/>
      <c r="N12" s="14"/>
      <c r="O12" s="14"/>
      <c r="P12" s="14"/>
      <c r="Q12" s="14"/>
      <c r="R12" s="14"/>
      <c r="S12" s="14"/>
      <c r="T12" s="14"/>
      <c r="U12" s="14"/>
      <c r="V12" s="14"/>
      <c r="W12" s="14"/>
      <c r="X12" s="14"/>
      <c r="Y12" s="14"/>
      <c r="Z12" s="14"/>
      <c r="AA12" s="14"/>
      <c r="AB12" s="14"/>
      <c r="AC12" s="14"/>
      <c r="AD12" s="14"/>
      <c r="AE12" s="14"/>
      <c r="AF12" s="14"/>
      <c r="AG12" s="14"/>
      <c r="AH12" s="15"/>
      <c r="AI12" s="16"/>
    </row>
    <row r="13" spans="1:36" s="4" customFormat="1" ht="22.15" customHeight="1" x14ac:dyDescent="0.25">
      <c r="B13" s="8" t="str">
        <f>IF(Stock!A6&lt;&gt;"",Stock!A6,"")</f>
        <v>Barnum + 4 tables rectangulaires</v>
      </c>
      <c r="C13" s="48">
        <f>IF(Planning!B13&lt;&gt;"",VLOOKUP(Planning!B13,Stock!A:E,2,FALSE),"")</f>
        <v>2</v>
      </c>
      <c r="D13" s="33"/>
      <c r="E13" s="14"/>
      <c r="F13" s="14"/>
      <c r="G13" s="14"/>
      <c r="H13" s="14"/>
      <c r="I13" s="14"/>
      <c r="J13" s="14"/>
      <c r="K13" s="14"/>
      <c r="L13" s="14"/>
      <c r="M13" s="14"/>
      <c r="N13" s="14"/>
      <c r="O13" s="14"/>
      <c r="P13" s="14"/>
      <c r="Q13" s="14"/>
      <c r="R13" s="14"/>
      <c r="S13" s="14"/>
      <c r="T13" s="14"/>
      <c r="U13" s="14"/>
      <c r="V13" s="14"/>
      <c r="W13" s="14"/>
      <c r="X13" s="14"/>
      <c r="Y13" s="14"/>
      <c r="Z13" s="14"/>
      <c r="AA13" s="14"/>
      <c r="AB13" s="14"/>
      <c r="AC13" s="14"/>
      <c r="AD13" s="14"/>
      <c r="AE13" s="14"/>
      <c r="AF13" s="14"/>
      <c r="AG13" s="14"/>
      <c r="AH13" s="15"/>
      <c r="AI13" s="16"/>
    </row>
    <row r="14" spans="1:36" s="4" customFormat="1" ht="22.15" customHeight="1" x14ac:dyDescent="0.3">
      <c r="B14" s="8" t="str">
        <f>IF(Stock!A7&lt;&gt;"",Stock!A7,"")</f>
        <v>Barnum + 4 tables rectangulaires + 8 bancs</v>
      </c>
      <c r="C14" s="48">
        <f>IF(Planning!B14&lt;&gt;"",VLOOKUP(Planning!B14,Stock!A:E,2,FALSE),"")</f>
        <v>2</v>
      </c>
      <c r="D14" s="33"/>
      <c r="E14" s="14"/>
      <c r="F14" s="14"/>
      <c r="G14" s="14"/>
      <c r="H14" s="14"/>
      <c r="I14" s="14"/>
      <c r="J14" s="14"/>
      <c r="K14" s="14"/>
      <c r="L14" s="14"/>
      <c r="M14" s="14"/>
      <c r="N14" s="14"/>
      <c r="O14" s="14"/>
      <c r="P14" s="14"/>
      <c r="Q14" s="14"/>
      <c r="R14" s="14"/>
      <c r="S14" s="14"/>
      <c r="T14" s="14"/>
      <c r="U14" s="14"/>
      <c r="V14" s="14"/>
      <c r="W14" s="14"/>
      <c r="X14" s="14"/>
      <c r="Y14" s="14"/>
      <c r="Z14" s="14"/>
      <c r="AA14" s="14"/>
      <c r="AB14" s="14"/>
      <c r="AC14" s="14"/>
      <c r="AD14" s="14"/>
      <c r="AE14" s="14"/>
      <c r="AF14" s="14"/>
      <c r="AG14" s="14"/>
      <c r="AH14" s="15"/>
      <c r="AI14" s="16"/>
    </row>
    <row r="15" spans="1:36" s="4" customFormat="1" ht="22.15" customHeight="1" x14ac:dyDescent="0.25">
      <c r="B15" s="8" t="str">
        <f>IF(Stock!A8&lt;&gt;"",Stock!A8,"")</f>
        <v>Chaise housse blanche +  chaise nœud rose</v>
      </c>
      <c r="C15" s="48">
        <f>IF(Planning!B15&lt;&gt;"",VLOOKUP(Planning!B15,Stock!A:E,2,FALSE),"")</f>
        <v>200</v>
      </c>
      <c r="D15" s="33"/>
      <c r="E15" s="14"/>
      <c r="F15" s="14"/>
      <c r="G15" s="14"/>
      <c r="H15" s="14"/>
      <c r="I15" s="14"/>
      <c r="J15" s="14"/>
      <c r="K15" s="14"/>
      <c r="L15" s="14"/>
      <c r="M15" s="14"/>
      <c r="N15" s="14"/>
      <c r="O15" s="14"/>
      <c r="P15" s="14"/>
      <c r="Q15" s="14"/>
      <c r="R15" s="14"/>
      <c r="S15" s="14"/>
      <c r="T15" s="14"/>
      <c r="U15" s="14"/>
      <c r="V15" s="14"/>
      <c r="W15" s="14"/>
      <c r="X15" s="14"/>
      <c r="Y15" s="14"/>
      <c r="Z15" s="14"/>
      <c r="AA15" s="14"/>
      <c r="AB15" s="14"/>
      <c r="AC15" s="14"/>
      <c r="AD15" s="14"/>
      <c r="AE15" s="14"/>
      <c r="AF15" s="14"/>
      <c r="AG15" s="14"/>
      <c r="AH15" s="15"/>
      <c r="AI15" s="16"/>
    </row>
    <row r="16" spans="1:36" s="4" customFormat="1" ht="22.15" customHeight="1" x14ac:dyDescent="0.25">
      <c r="B16" s="8" t="str">
        <f>IF(Stock!A9&lt;&gt;"",Stock!A9,"")</f>
        <v>Mange debout + mange debout housse</v>
      </c>
      <c r="C16" s="48">
        <f>IF(Planning!B16&lt;&gt;"",VLOOKUP(Planning!B16,Stock!A:E,2,FALSE),"")</f>
        <v>5</v>
      </c>
      <c r="D16" s="33"/>
      <c r="E16" s="14"/>
      <c r="F16" s="14"/>
      <c r="G16" s="14"/>
      <c r="H16" s="14"/>
      <c r="I16" s="14"/>
      <c r="J16" s="14"/>
      <c r="K16" s="14"/>
      <c r="L16" s="14"/>
      <c r="M16" s="14"/>
      <c r="N16" s="14"/>
      <c r="O16" s="14"/>
      <c r="P16" s="14"/>
      <c r="Q16" s="14"/>
      <c r="R16" s="14"/>
      <c r="S16" s="14"/>
      <c r="T16" s="14"/>
      <c r="U16" s="14"/>
      <c r="V16" s="14"/>
      <c r="W16" s="14"/>
      <c r="X16" s="14"/>
      <c r="Y16" s="14"/>
      <c r="Z16" s="14"/>
      <c r="AA16" s="14"/>
      <c r="AB16" s="14"/>
      <c r="AC16" s="14"/>
      <c r="AD16" s="14"/>
      <c r="AE16" s="14"/>
      <c r="AF16" s="14"/>
      <c r="AG16" s="14"/>
      <c r="AH16" s="15"/>
      <c r="AI16" s="16"/>
    </row>
    <row r="17" spans="2:35" s="4" customFormat="1" ht="22.15" customHeight="1" x14ac:dyDescent="0.25">
      <c r="B17" s="8" t="str">
        <f>IF(Stock!A10&lt;&gt;"",Stock!A10,"")</f>
        <v>Table rectangulaire + 2 bancs</v>
      </c>
      <c r="C17" s="48">
        <f>IF(Planning!B17&lt;&gt;"",VLOOKUP(Planning!B17,Stock!A:E,2,FALSE),"")</f>
        <v>8</v>
      </c>
      <c r="D17" s="33"/>
      <c r="E17" s="14"/>
      <c r="F17" s="14"/>
      <c r="G17" s="14"/>
      <c r="H17" s="14"/>
      <c r="I17" s="14"/>
      <c r="J17" s="14"/>
      <c r="K17" s="14"/>
      <c r="L17" s="14"/>
      <c r="M17" s="14"/>
      <c r="N17" s="14"/>
      <c r="O17" s="14"/>
      <c r="P17" s="14"/>
      <c r="Q17" s="14"/>
      <c r="R17" s="14"/>
      <c r="S17" s="14"/>
      <c r="T17" s="14"/>
      <c r="U17" s="14"/>
      <c r="V17" s="14"/>
      <c r="W17" s="14"/>
      <c r="X17" s="14"/>
      <c r="Y17" s="14"/>
      <c r="Z17" s="14"/>
      <c r="AA17" s="14"/>
      <c r="AB17" s="14"/>
      <c r="AC17" s="14"/>
      <c r="AD17" s="14"/>
      <c r="AE17" s="14"/>
      <c r="AF17" s="14"/>
      <c r="AG17" s="14"/>
      <c r="AH17" s="15"/>
      <c r="AI17" s="16"/>
    </row>
    <row r="18" spans="2:35" s="4" customFormat="1" ht="22.15" customHeight="1" x14ac:dyDescent="0.25">
      <c r="B18" s="8" t="str">
        <f>IF(Stock!A11&lt;&gt;"",Stock!A11,"")</f>
        <v/>
      </c>
      <c r="C18" s="48" t="str">
        <f>IF(Planning!B18&lt;&gt;"",VLOOKUP(Planning!B18,Stock!A:E,2,FALSE),"")</f>
        <v/>
      </c>
      <c r="D18" s="33"/>
      <c r="E18" s="14"/>
      <c r="F18" s="14"/>
      <c r="G18" s="14"/>
      <c r="H18" s="14"/>
      <c r="I18" s="14"/>
      <c r="J18" s="14"/>
      <c r="K18" s="14"/>
      <c r="L18" s="14"/>
      <c r="M18" s="14"/>
      <c r="N18" s="14"/>
      <c r="O18" s="14"/>
      <c r="P18" s="14"/>
      <c r="Q18" s="14"/>
      <c r="R18" s="14"/>
      <c r="S18" s="14"/>
      <c r="T18" s="14"/>
      <c r="U18" s="14"/>
      <c r="V18" s="14"/>
      <c r="W18" s="14"/>
      <c r="X18" s="14"/>
      <c r="Y18" s="14"/>
      <c r="Z18" s="14"/>
      <c r="AA18" s="14"/>
      <c r="AB18" s="14"/>
      <c r="AC18" s="14"/>
      <c r="AD18" s="14"/>
      <c r="AE18" s="14"/>
      <c r="AF18" s="14"/>
      <c r="AG18" s="14"/>
      <c r="AH18" s="15"/>
      <c r="AI18" s="16"/>
    </row>
    <row r="19" spans="2:35" s="4" customFormat="1" ht="22.15" customHeight="1" x14ac:dyDescent="0.25">
      <c r="B19" s="8" t="str">
        <f>IF(Stock!A12&lt;&gt;"",Stock!A12,"")</f>
        <v/>
      </c>
      <c r="C19" s="48" t="str">
        <f>IF(Planning!B19&lt;&gt;"",VLOOKUP(Planning!B19,Stock!A:E,2,FALSE),"")</f>
        <v/>
      </c>
      <c r="D19" s="33"/>
      <c r="E19" s="14"/>
      <c r="F19" s="14"/>
      <c r="G19" s="14"/>
      <c r="H19" s="14"/>
      <c r="I19" s="14"/>
      <c r="J19" s="14"/>
      <c r="K19" s="14"/>
      <c r="L19" s="14"/>
      <c r="M19" s="14"/>
      <c r="N19" s="14"/>
      <c r="O19" s="14"/>
      <c r="P19" s="14"/>
      <c r="Q19" s="14"/>
      <c r="R19" s="14"/>
      <c r="S19" s="14"/>
      <c r="T19" s="14"/>
      <c r="U19" s="14"/>
      <c r="V19" s="14"/>
      <c r="W19" s="14"/>
      <c r="X19" s="14"/>
      <c r="Y19" s="14"/>
      <c r="Z19" s="14"/>
      <c r="AA19" s="14"/>
      <c r="AB19" s="14"/>
      <c r="AC19" s="14"/>
      <c r="AD19" s="14"/>
      <c r="AE19" s="14"/>
      <c r="AF19" s="14"/>
      <c r="AG19" s="14"/>
      <c r="AH19" s="15"/>
      <c r="AI19" s="16"/>
    </row>
  </sheetData>
  <mergeCells count="7">
    <mergeCell ref="B7:B8"/>
    <mergeCell ref="C7:C8"/>
    <mergeCell ref="B5:C5"/>
    <mergeCell ref="C2:AI2"/>
    <mergeCell ref="D4:E4"/>
    <mergeCell ref="I4:J4"/>
    <mergeCell ref="B6:AI6"/>
  </mergeCells>
  <phoneticPr fontId="1" type="noConversion"/>
  <conditionalFormatting sqref="D9:AH19">
    <cfRule type="expression" dxfId="8" priority="14" stopIfTrue="1">
      <formula>MOD(ROW(),2)=0</formula>
    </cfRule>
  </conditionalFormatting>
  <conditionalFormatting sqref="D7:AH19">
    <cfRule type="expression" dxfId="7" priority="9" stopIfTrue="1">
      <formula>WEEKDAY(D$8,2)&gt;5</formula>
    </cfRule>
    <cfRule type="expression" dxfId="6" priority="10" stopIfTrue="1">
      <formula>AND(D$8&lt;&gt;"",COUNTIF(Feries,D$8)&gt;0)</formula>
    </cfRule>
    <cfRule type="expression" dxfId="5" priority="11" stopIfTrue="1">
      <formula>AND(D$8&lt;&gt;"",COUNTIF(Recup_FN,D$8)&gt;0)</formula>
    </cfRule>
  </conditionalFormatting>
  <conditionalFormatting sqref="D9:AH19">
    <cfRule type="containsText" dxfId="4" priority="12" stopIfTrue="1" operator="containsText" text="TLT">
      <formula>NOT(ISERROR(SEARCH("TLT",D9)))</formula>
    </cfRule>
    <cfRule type="beginsWith" dxfId="3" priority="13" stopIfTrue="1" operator="beginsWith" text="C">
      <formula>LEFT(D9,LEN("C"))="C"</formula>
    </cfRule>
  </conditionalFormatting>
  <conditionalFormatting sqref="D7:AH19">
    <cfRule type="expression" dxfId="2" priority="8">
      <formula>MONTH(D$8)&gt;$A$4</formula>
    </cfRule>
  </conditionalFormatting>
  <dataValidations count="1">
    <dataValidation allowBlank="1" showDropDown="1" showInputMessage="1" sqref="D9:AH19"/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37" r:id="rId4" name="Spinner 13">
              <controlPr defaultSize="0" autoPict="0" macro="[0]!Clic_Mois">
                <anchor moveWithCells="1" sizeWithCells="1">
                  <from>
                    <xdr:col>2</xdr:col>
                    <xdr:colOff>38100</xdr:colOff>
                    <xdr:row>0</xdr:row>
                    <xdr:rowOff>0</xdr:rowOff>
                  </from>
                  <to>
                    <xdr:col>2</xdr:col>
                    <xdr:colOff>200025</xdr:colOff>
                    <xdr:row>0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E12"/>
  <sheetViews>
    <sheetView workbookViewId="0">
      <selection activeCell="A37" sqref="A37"/>
    </sheetView>
  </sheetViews>
  <sheetFormatPr baseColWidth="10" defaultRowHeight="15" x14ac:dyDescent="0.25"/>
  <cols>
    <col min="1" max="1" width="39.5703125" style="42" bestFit="1" customWidth="1"/>
    <col min="2" max="2" width="8.85546875" style="40" bestFit="1" customWidth="1"/>
    <col min="3" max="4" width="11.42578125" style="41"/>
    <col min="5" max="5" width="18.28515625" style="41" bestFit="1" customWidth="1"/>
  </cols>
  <sheetData>
    <row r="1" spans="1:5" ht="15" customHeight="1" x14ac:dyDescent="0.25">
      <c r="A1" s="50" t="s">
        <v>3</v>
      </c>
      <c r="B1" s="34" t="s">
        <v>1</v>
      </c>
      <c r="C1" s="35" t="s">
        <v>4</v>
      </c>
      <c r="D1" s="35" t="s">
        <v>5</v>
      </c>
      <c r="E1" s="35" t="s">
        <v>6</v>
      </c>
    </row>
    <row r="2" spans="1:5" ht="15" customHeight="1" x14ac:dyDescent="0.25">
      <c r="A2" s="36" t="s">
        <v>7</v>
      </c>
      <c r="B2" s="39">
        <f t="shared" ref="B2:B4" si="0">C2+D2</f>
        <v>16</v>
      </c>
      <c r="C2" s="35"/>
      <c r="D2" s="35">
        <v>16</v>
      </c>
      <c r="E2" s="38">
        <v>2</v>
      </c>
    </row>
    <row r="3" spans="1:5" ht="15" customHeight="1" x14ac:dyDescent="0.25">
      <c r="A3" s="36" t="s">
        <v>8</v>
      </c>
      <c r="B3" s="39">
        <f t="shared" si="0"/>
        <v>4</v>
      </c>
      <c r="C3" s="35"/>
      <c r="D3" s="35">
        <v>4</v>
      </c>
      <c r="E3" s="38">
        <v>40</v>
      </c>
    </row>
    <row r="4" spans="1:5" ht="15" customHeight="1" x14ac:dyDescent="0.25">
      <c r="A4" s="36" t="s">
        <v>9</v>
      </c>
      <c r="B4" s="39">
        <f t="shared" si="0"/>
        <v>5</v>
      </c>
      <c r="C4" s="35">
        <v>5</v>
      </c>
      <c r="D4" s="35"/>
      <c r="E4" s="38">
        <v>4</v>
      </c>
    </row>
    <row r="5" spans="1:5" ht="15" customHeight="1" x14ac:dyDescent="0.25">
      <c r="A5" s="36" t="s">
        <v>10</v>
      </c>
      <c r="B5" s="39">
        <f>C5+D5</f>
        <v>8</v>
      </c>
      <c r="C5" s="35">
        <v>2</v>
      </c>
      <c r="D5" s="35">
        <v>6</v>
      </c>
      <c r="E5" s="38">
        <v>6.5</v>
      </c>
    </row>
    <row r="6" spans="1:5" ht="15" customHeight="1" x14ac:dyDescent="0.25">
      <c r="A6" s="36" t="s">
        <v>36</v>
      </c>
      <c r="B6" s="39">
        <v>2</v>
      </c>
      <c r="C6" s="56"/>
      <c r="D6" s="56"/>
      <c r="E6" s="38">
        <v>62</v>
      </c>
    </row>
    <row r="7" spans="1:5" ht="15" customHeight="1" x14ac:dyDescent="0.25">
      <c r="A7" s="36" t="s">
        <v>37</v>
      </c>
      <c r="B7" s="39">
        <v>2</v>
      </c>
      <c r="C7" s="56"/>
      <c r="D7" s="56"/>
      <c r="E7" s="38">
        <v>75</v>
      </c>
    </row>
    <row r="8" spans="1:5" ht="15" customHeight="1" x14ac:dyDescent="0.25">
      <c r="A8" s="36" t="s">
        <v>35</v>
      </c>
      <c r="B8" s="39">
        <v>200</v>
      </c>
      <c r="C8" s="56"/>
      <c r="D8" s="56"/>
      <c r="E8" s="52">
        <v>0.6</v>
      </c>
    </row>
    <row r="9" spans="1:5" ht="15" customHeight="1" x14ac:dyDescent="0.25">
      <c r="A9" s="36" t="s">
        <v>34</v>
      </c>
      <c r="B9" s="39">
        <v>5</v>
      </c>
      <c r="C9" s="56"/>
      <c r="D9" s="56"/>
      <c r="E9" s="38">
        <v>4</v>
      </c>
    </row>
    <row r="10" spans="1:5" ht="15" customHeight="1" x14ac:dyDescent="0.25">
      <c r="A10" s="36" t="s">
        <v>33</v>
      </c>
      <c r="B10" s="39">
        <v>8</v>
      </c>
      <c r="C10" s="56"/>
      <c r="D10" s="56"/>
      <c r="E10" s="38">
        <v>9</v>
      </c>
    </row>
    <row r="11" spans="1:5" ht="15.75" thickBot="1" x14ac:dyDescent="0.3"/>
    <row r="12" spans="1:5" ht="15.75" thickBot="1" x14ac:dyDescent="0.3">
      <c r="A12" s="55"/>
      <c r="B12" s="53"/>
      <c r="C12" s="54"/>
      <c r="D12" s="54"/>
      <c r="E12" s="55"/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A1:K32"/>
  <sheetViews>
    <sheetView tabSelected="1" workbookViewId="0">
      <selection activeCell="B34" sqref="B34"/>
    </sheetView>
  </sheetViews>
  <sheetFormatPr baseColWidth="10" defaultRowHeight="15" x14ac:dyDescent="0.25"/>
  <cols>
    <col min="1" max="1" width="25.7109375" customWidth="1"/>
    <col min="2" max="2" width="20.7109375" customWidth="1"/>
    <col min="3" max="3" width="18.7109375" customWidth="1"/>
    <col min="4" max="4" width="20.7109375" customWidth="1"/>
    <col min="6" max="6" width="15.7109375" style="49" bestFit="1" customWidth="1"/>
    <col min="7" max="10" width="11.5703125" style="49"/>
  </cols>
  <sheetData>
    <row r="1" spans="1:11" x14ac:dyDescent="0.25">
      <c r="A1" s="78" t="s">
        <v>11</v>
      </c>
      <c r="B1" s="78"/>
      <c r="C1" s="79"/>
      <c r="D1" s="79"/>
      <c r="E1" s="57"/>
      <c r="F1" s="65" t="e">
        <f ca="1">IF(#REF!&lt;&gt;"",NOW(),"")</f>
        <v>#REF!</v>
      </c>
      <c r="J1" s="49">
        <v>2022</v>
      </c>
      <c r="K1" s="57"/>
    </row>
    <row r="2" spans="1:11" x14ac:dyDescent="0.25">
      <c r="A2" s="30" t="s">
        <v>0</v>
      </c>
      <c r="B2" s="62"/>
      <c r="C2" s="79"/>
      <c r="D2" s="79"/>
      <c r="E2" s="57"/>
      <c r="J2" s="49">
        <v>7</v>
      </c>
      <c r="K2" s="57"/>
    </row>
    <row r="3" spans="1:11" x14ac:dyDescent="0.25">
      <c r="A3" s="30" t="s">
        <v>12</v>
      </c>
      <c r="B3" s="62"/>
      <c r="C3" s="79"/>
      <c r="D3" s="79"/>
      <c r="E3" s="57"/>
      <c r="J3" s="49">
        <v>9</v>
      </c>
      <c r="K3" s="57"/>
    </row>
    <row r="4" spans="1:11" x14ac:dyDescent="0.25">
      <c r="A4" s="30" t="s">
        <v>13</v>
      </c>
      <c r="B4" s="62"/>
      <c r="C4" s="79"/>
      <c r="D4" s="79"/>
      <c r="E4" s="57"/>
      <c r="F4" s="65"/>
      <c r="J4" s="49" t="s">
        <v>38</v>
      </c>
      <c r="K4" s="57"/>
    </row>
    <row r="5" spans="1:11" x14ac:dyDescent="0.25">
      <c r="A5" s="30" t="s">
        <v>14</v>
      </c>
      <c r="B5" s="62"/>
      <c r="C5" s="79"/>
      <c r="D5" s="79"/>
      <c r="E5" s="57"/>
      <c r="J5" s="49">
        <v>7</v>
      </c>
      <c r="K5" s="57"/>
    </row>
    <row r="6" spans="1:11" x14ac:dyDescent="0.25">
      <c r="C6" s="78" t="s">
        <v>15</v>
      </c>
      <c r="D6" s="78"/>
      <c r="E6" s="57"/>
      <c r="J6" s="49">
        <v>11</v>
      </c>
      <c r="K6" s="57"/>
    </row>
    <row r="7" spans="1:11" x14ac:dyDescent="0.25">
      <c r="C7" s="30" t="s">
        <v>16</v>
      </c>
      <c r="D7" s="43"/>
      <c r="E7" s="57"/>
      <c r="F7" s="57"/>
      <c r="G7" s="57"/>
      <c r="H7" s="57"/>
      <c r="I7" s="57"/>
      <c r="J7" s="57"/>
      <c r="K7" s="57"/>
    </row>
    <row r="8" spans="1:11" x14ac:dyDescent="0.25">
      <c r="C8" s="30" t="s">
        <v>17</v>
      </c>
      <c r="D8" s="43"/>
      <c r="E8" s="57"/>
      <c r="F8" s="57"/>
      <c r="G8" s="57"/>
      <c r="H8" s="57"/>
      <c r="I8" s="57"/>
      <c r="J8" s="57"/>
      <c r="K8" s="57"/>
    </row>
    <row r="9" spans="1:11" x14ac:dyDescent="0.25">
      <c r="A9" s="30" t="s">
        <v>18</v>
      </c>
      <c r="B9" s="63"/>
      <c r="E9" s="57"/>
      <c r="F9" s="57"/>
      <c r="G9" s="57"/>
      <c r="H9" s="57"/>
      <c r="I9" s="57"/>
      <c r="J9" s="57"/>
      <c r="K9" s="57"/>
    </row>
    <row r="10" spans="1:11" x14ac:dyDescent="0.25">
      <c r="A10" s="30" t="s">
        <v>19</v>
      </c>
      <c r="B10" s="62"/>
      <c r="E10" s="57"/>
      <c r="F10" s="64"/>
      <c r="G10" s="57"/>
      <c r="H10" s="57"/>
      <c r="I10" s="57"/>
      <c r="J10" s="57"/>
      <c r="K10" s="57"/>
    </row>
    <row r="11" spans="1:11" x14ac:dyDescent="0.25">
      <c r="A11" s="30" t="s">
        <v>20</v>
      </c>
      <c r="B11" s="62"/>
      <c r="E11" s="57"/>
      <c r="F11" s="57"/>
      <c r="G11" s="57"/>
      <c r="H11" s="57"/>
      <c r="I11" s="57"/>
      <c r="J11" s="57"/>
      <c r="K11" s="57"/>
    </row>
    <row r="12" spans="1:11" ht="6.95" customHeight="1" x14ac:dyDescent="0.25">
      <c r="A12" s="44"/>
      <c r="B12" s="45"/>
      <c r="E12" s="57"/>
      <c r="F12" s="57"/>
      <c r="G12" s="57"/>
      <c r="H12" s="57"/>
      <c r="I12" s="57"/>
      <c r="J12" s="57"/>
      <c r="K12" s="57"/>
    </row>
    <row r="13" spans="1:11" x14ac:dyDescent="0.25">
      <c r="A13" s="80" t="s">
        <v>21</v>
      </c>
      <c r="B13" s="80"/>
      <c r="C13" s="80"/>
      <c r="D13" s="80"/>
      <c r="E13" s="57"/>
      <c r="F13" s="57"/>
      <c r="G13" s="57"/>
      <c r="H13" s="57"/>
      <c r="I13" s="57"/>
      <c r="J13" s="57"/>
      <c r="K13" s="57"/>
    </row>
    <row r="14" spans="1:11" ht="6.95" customHeight="1" x14ac:dyDescent="0.25"/>
    <row r="15" spans="1:11" x14ac:dyDescent="0.25">
      <c r="A15" s="59" t="s">
        <v>22</v>
      </c>
      <c r="B15" s="35" t="s">
        <v>1</v>
      </c>
      <c r="C15" s="35" t="s">
        <v>23</v>
      </c>
      <c r="D15" s="35" t="s">
        <v>24</v>
      </c>
      <c r="F15" s="57"/>
    </row>
    <row r="16" spans="1:11" x14ac:dyDescent="0.25">
      <c r="A16" s="61" t="s">
        <v>7</v>
      </c>
      <c r="B16" s="46"/>
      <c r="C16" s="51" t="str">
        <f>IF(Devis!B16&lt;&gt;"",VLOOKUP(Devis!A16,Stock!$A:$E,"8",FALSE),"")</f>
        <v/>
      </c>
      <c r="D16" s="37" t="str">
        <f t="shared" ref="D16:D24" si="0">IF(AND(B16&lt;&gt;"",C16&lt;&gt;""),B16*C16,"")</f>
        <v/>
      </c>
    </row>
    <row r="17" spans="1:4" x14ac:dyDescent="0.25">
      <c r="A17" s="61" t="s">
        <v>8</v>
      </c>
      <c r="B17" s="46"/>
      <c r="C17" s="51" t="str">
        <f>IF(Devis!B17&lt;&gt;"",VLOOKUP(Devis!A17,Stock!$A:$E,"8",FALSE),"")</f>
        <v/>
      </c>
      <c r="D17" s="37" t="str">
        <f t="shared" si="0"/>
        <v/>
      </c>
    </row>
    <row r="18" spans="1:4" x14ac:dyDescent="0.25">
      <c r="A18" s="61" t="s">
        <v>9</v>
      </c>
      <c r="B18" s="46"/>
      <c r="C18" s="51" t="str">
        <f>IF(Devis!B18&lt;&gt;"",VLOOKUP(Devis!A18,Stock!$A:$E,"8",FALSE),"")</f>
        <v/>
      </c>
      <c r="D18" s="37" t="str">
        <f t="shared" si="0"/>
        <v/>
      </c>
    </row>
    <row r="19" spans="1:4" x14ac:dyDescent="0.25">
      <c r="A19" s="61" t="s">
        <v>10</v>
      </c>
      <c r="B19" s="46"/>
      <c r="C19" s="51" t="str">
        <f>IF(Devis!B19&lt;&gt;"",VLOOKUP(Devis!A19,Stock!$A:$E,"8",FALSE),"")</f>
        <v/>
      </c>
      <c r="D19" s="37" t="str">
        <f t="shared" si="0"/>
        <v/>
      </c>
    </row>
    <row r="20" spans="1:4" ht="15" customHeight="1" x14ac:dyDescent="0.25">
      <c r="A20" s="61" t="s">
        <v>36</v>
      </c>
      <c r="B20" s="46"/>
      <c r="C20" s="51" t="str">
        <f>IF(Devis!B20&lt;&gt;"",VLOOKUP(Devis!A20,Stock!$A:$E,"8",FALSE),"")</f>
        <v/>
      </c>
      <c r="D20" s="37" t="str">
        <f t="shared" si="0"/>
        <v/>
      </c>
    </row>
    <row r="21" spans="1:4" ht="30" customHeight="1" x14ac:dyDescent="0.25">
      <c r="A21" s="61" t="s">
        <v>37</v>
      </c>
      <c r="B21" s="46"/>
      <c r="C21" s="51" t="str">
        <f>IF(Devis!B21&lt;&gt;"",VLOOKUP(Devis!A21,Stock!$A:$E,"8",FALSE),"")</f>
        <v/>
      </c>
      <c r="D21" s="37" t="str">
        <f t="shared" si="0"/>
        <v/>
      </c>
    </row>
    <row r="22" spans="1:4" ht="30" customHeight="1" x14ac:dyDescent="0.25">
      <c r="A22" s="61" t="s">
        <v>35</v>
      </c>
      <c r="B22" s="46"/>
      <c r="C22" s="51" t="str">
        <f>IF(Devis!B22&lt;&gt;"",VLOOKUP(Devis!A22,Stock!$A:$E,"8",FALSE),"")</f>
        <v/>
      </c>
      <c r="D22" s="37" t="str">
        <f t="shared" si="0"/>
        <v/>
      </c>
    </row>
    <row r="23" spans="1:4" ht="30" customHeight="1" x14ac:dyDescent="0.25">
      <c r="A23" s="61" t="s">
        <v>34</v>
      </c>
      <c r="B23" s="46"/>
      <c r="C23" s="51" t="str">
        <f>IF(Devis!B23&lt;&gt;"",VLOOKUP(Devis!A23,Stock!$A:$E,"8",FALSE),"")</f>
        <v/>
      </c>
      <c r="D23" s="37" t="str">
        <f t="shared" si="0"/>
        <v/>
      </c>
    </row>
    <row r="24" spans="1:4" ht="15" customHeight="1" x14ac:dyDescent="0.25">
      <c r="A24" s="61" t="s">
        <v>33</v>
      </c>
      <c r="B24" s="46"/>
      <c r="C24" s="51" t="str">
        <f>IF(Devis!B24&lt;&gt;"",VLOOKUP(Devis!A24,Stock!$A:$E,"8",FALSE),"")</f>
        <v/>
      </c>
      <c r="D24" s="37" t="str">
        <f t="shared" si="0"/>
        <v/>
      </c>
    </row>
    <row r="26" spans="1:4" x14ac:dyDescent="0.25">
      <c r="A26" s="59" t="s">
        <v>25</v>
      </c>
      <c r="B26" s="51"/>
      <c r="C26" s="51"/>
      <c r="D26" s="46" t="str">
        <f>IF(SUM(D16:D24)&lt;&gt;0,SUM(D16:D24),"")</f>
        <v/>
      </c>
    </row>
    <row r="27" spans="1:4" x14ac:dyDescent="0.25">
      <c r="A27" s="59" t="s">
        <v>26</v>
      </c>
      <c r="B27" s="51"/>
      <c r="C27" s="51"/>
      <c r="D27" s="58"/>
    </row>
    <row r="28" spans="1:4" x14ac:dyDescent="0.25">
      <c r="A28" s="59" t="s">
        <v>27</v>
      </c>
      <c r="B28" s="51"/>
      <c r="C28" s="51"/>
      <c r="D28" s="46" t="str">
        <f>IF(D26&lt;&gt;"",D26-D26*D27,"")</f>
        <v/>
      </c>
    </row>
    <row r="29" spans="1:4" x14ac:dyDescent="0.25">
      <c r="A29" s="60" t="s">
        <v>28</v>
      </c>
      <c r="B29" s="51"/>
      <c r="C29" s="51"/>
      <c r="D29" s="46"/>
    </row>
    <row r="30" spans="1:4" x14ac:dyDescent="0.25">
      <c r="A30" s="59" t="s">
        <v>29</v>
      </c>
      <c r="B30" s="51"/>
      <c r="C30" s="51"/>
      <c r="D30" s="46" t="str">
        <f>IF(D28&lt;&gt;"",D28-D29,"")</f>
        <v/>
      </c>
    </row>
    <row r="32" spans="1:4" x14ac:dyDescent="0.25">
      <c r="A32" s="35" t="s">
        <v>30</v>
      </c>
      <c r="B32" s="60"/>
      <c r="C32" s="35" t="s">
        <v>31</v>
      </c>
      <c r="D32" s="35"/>
    </row>
  </sheetData>
  <mergeCells count="4">
    <mergeCell ref="A1:B1"/>
    <mergeCell ref="C1:D5"/>
    <mergeCell ref="C6:D6"/>
    <mergeCell ref="A13:D13"/>
  </mergeCells>
  <conditionalFormatting sqref="B16:B24 B2:B5 B10:B11">
    <cfRule type="containsBlanks" dxfId="1" priority="4">
      <formula>LEN(TRIM(B2))=0</formula>
    </cfRule>
  </conditionalFormatting>
  <conditionalFormatting sqref="D26:D30">
    <cfRule type="containsBlanks" dxfId="0" priority="1">
      <formula>LEN(TRIM(D26))=0</formula>
    </cfRule>
  </conditionalFormatting>
  <pageMargins left="0.7" right="0.7" top="0.75" bottom="0.75" header="0.3" footer="0.3"/>
  <pageSetup paperSize="9" orientation="portrait" r:id="rId1"/>
  <ignoredErrors>
    <ignoredError sqref="F1" evalError="1"/>
  </ignoredErrors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4" name="Button 1">
              <controlPr defaultSize="0" print="0" autoFill="0" autoPict="0" macro="[0]!Recup">
                <anchor moveWithCells="1" sizeWithCells="1">
                  <from>
                    <xdr:col>5</xdr:col>
                    <xdr:colOff>133350</xdr:colOff>
                    <xdr:row>0</xdr:row>
                    <xdr:rowOff>161925</xdr:rowOff>
                  </from>
                  <to>
                    <xdr:col>6</xdr:col>
                    <xdr:colOff>628650</xdr:colOff>
                    <xdr:row>3</xdr:row>
                    <xdr:rowOff>19050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Planning</vt:lpstr>
      <vt:lpstr>Stock</vt:lpstr>
      <vt:lpstr>Devis</vt:lpstr>
      <vt:lpstr>Date_en_tete</vt:lpstr>
      <vt:lpstr>Liste</vt:lpstr>
      <vt:lpstr>Tableau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Lionel T</dc:creator>
  <cp:lastModifiedBy>Administrateur</cp:lastModifiedBy>
  <cp:lastPrinted>2022-02-14T14:15:30Z</cp:lastPrinted>
  <dcterms:created xsi:type="dcterms:W3CDTF">2021-11-05T22:39:50Z</dcterms:created>
  <dcterms:modified xsi:type="dcterms:W3CDTF">2022-02-14T14:45:25Z</dcterms:modified>
</cp:coreProperties>
</file>