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05" yWindow="885" windowWidth="15150" windowHeight="7230" activeTab="1"/>
  </bookViews>
  <sheets>
    <sheet name="SMB Monthly" sheetId="1" r:id="rId1"/>
    <sheet name="Quarterly" sheetId="2" r:id="rId2"/>
  </sheets>
  <calcPr calcId="125725" calcMode="autoNoTable"/>
</workbook>
</file>

<file path=xl/calcChain.xml><?xml version="1.0" encoding="utf-8"?>
<calcChain xmlns="http://schemas.openxmlformats.org/spreadsheetml/2006/main">
  <c r="I13" i="2"/>
  <c r="I18"/>
  <c r="G17"/>
  <c r="G19"/>
  <c r="Q15" i="1" l="1"/>
  <c r="Q12"/>
  <c r="Q11"/>
  <c r="Q8"/>
  <c r="Q7"/>
  <c r="Q5"/>
  <c r="Q6"/>
  <c r="M17"/>
  <c r="M19"/>
  <c r="Q13"/>
  <c r="Q18"/>
  <c r="I11" i="2"/>
  <c r="I12"/>
  <c r="I8"/>
  <c r="I7"/>
  <c r="I5" l="1"/>
  <c r="I6"/>
  <c r="I17" l="1"/>
  <c r="E19"/>
  <c r="F19"/>
  <c r="E17"/>
  <c r="F17"/>
  <c r="L17" i="1"/>
  <c r="I19" i="2" l="1"/>
  <c r="L19" i="1"/>
  <c r="F17"/>
  <c r="G17"/>
  <c r="H17"/>
  <c r="I17"/>
  <c r="J17"/>
  <c r="K17"/>
  <c r="E17"/>
  <c r="Q10"/>
  <c r="K19"/>
  <c r="Q19" l="1"/>
  <c r="J19"/>
  <c r="F19" l="1"/>
  <c r="G19"/>
  <c r="H19"/>
  <c r="I19"/>
  <c r="E19"/>
</calcChain>
</file>

<file path=xl/comments1.xml><?xml version="1.0" encoding="utf-8"?>
<comments xmlns="http://schemas.openxmlformats.org/spreadsheetml/2006/main">
  <authors>
    <author>sesa343256</author>
    <author>SESA343256</author>
    <author>Windows User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includes account list validated by Michael Plum on June 8th (including 21 accounts where Michael is part of the sales team but not owner)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It includes additional accounts assigned to Robert at the start of June</t>
        </r>
      </text>
    </comment>
    <comment ref="M4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Includes new list of accounts for Radu</t>
        </r>
      </text>
    </comment>
    <comment ref="D5" authorId="2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% of shift time spent on customer visits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Average % (Raluca, Robert &amp; Michael)
Raluca not included from April16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Average % (Robert &amp; Michael only)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Average % (Gabriel,Robert, Michael)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Number of closed activities per month.
Three SMBs until March16, Raluca left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&amp; owned by SMBs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&amp; owned by SMBs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Only opps from stage 2 to 6 without lost/cancelled/deleted for the given month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only opp at stage 7 : Won/invoiced/Booked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May have duplicates with POS revenue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only 2 SMBs from April16</t>
        </r>
      </text>
    </comment>
    <comment ref="D15" authorId="2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Not specific to SMB as we can only see country results - we could look to record level of interest from called Resellers.
Baseline June 2015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New registered partners (monthly evolution)
File from Petra Mueller</t>
        </r>
      </text>
    </comment>
  </commentList>
</comments>
</file>

<file path=xl/comments2.xml><?xml version="1.0" encoding="utf-8"?>
<comments xmlns="http://schemas.openxmlformats.org/spreadsheetml/2006/main">
  <authors>
    <author>Windows User</author>
    <author>sesa343256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% of shift time spent on customer visits</t>
        </r>
      </text>
    </comment>
    <comment ref="H5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Average % (Gabriel,Robert, Michael)</t>
        </r>
      </text>
    </comment>
    <comment ref="D6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Number of closed activities per month.
Three SMBs until March16, Raluca left</t>
        </r>
      </text>
    </comment>
    <comment ref="D7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&amp; owned by SMBs</t>
        </r>
      </text>
    </comment>
    <comment ref="D8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&amp; owned by SMBs</t>
        </r>
      </text>
    </comment>
    <comment ref="D9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Only opps from stage 2 to 6 without lost/cancelled/deleted for the given month</t>
        </r>
      </text>
    </comment>
    <comment ref="D11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only opp at stage 7 : Won/invoiced/Booked</t>
        </r>
      </text>
    </comment>
    <comment ref="D12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May have duplicates with POS revenue</t>
        </r>
      </text>
    </comment>
    <comment ref="D14" authorId="1">
      <text>
        <r>
          <rPr>
            <b/>
            <sz val="9"/>
            <color indexed="81"/>
            <rFont val="Tahoma"/>
            <family val="2"/>
          </rPr>
          <t>sesa343256:</t>
        </r>
        <r>
          <rPr>
            <sz val="9"/>
            <color indexed="81"/>
            <rFont val="Tahoma"/>
            <family val="2"/>
          </rPr>
          <t xml:space="preserve">
only 2 SMBs from April16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Not specific to SMB as we can only see country results - we could look to record level of interest from called Resellers.
Baseline June 2015</t>
        </r>
      </text>
    </comment>
  </commentList>
</comments>
</file>

<file path=xl/sharedStrings.xml><?xml version="1.0" encoding="utf-8"?>
<sst xmlns="http://schemas.openxmlformats.org/spreadsheetml/2006/main" count="134" uniqueCount="56">
  <si>
    <t>KPI Name</t>
  </si>
  <si>
    <t>bFO</t>
  </si>
  <si>
    <t>Data Source</t>
  </si>
  <si>
    <t>Value</t>
  </si>
  <si>
    <t>%</t>
  </si>
  <si>
    <t>#</t>
  </si>
  <si>
    <t>EUR</t>
  </si>
  <si>
    <t>POS</t>
  </si>
  <si>
    <t>PRM</t>
  </si>
  <si>
    <t>Growth Area</t>
  </si>
  <si>
    <t xml:space="preserve">France </t>
  </si>
  <si>
    <t>Germany</t>
  </si>
  <si>
    <t>Ireland</t>
  </si>
  <si>
    <t>Nigeria</t>
  </si>
  <si>
    <t>Kenya</t>
  </si>
  <si>
    <t>South Africa</t>
  </si>
  <si>
    <t>Operational</t>
  </si>
  <si>
    <t>Revenue</t>
  </si>
  <si>
    <t>Partner Program</t>
  </si>
  <si>
    <t>YTD</t>
  </si>
  <si>
    <t># Closed Visits per Month</t>
  </si>
  <si>
    <t>Q1 - 2016</t>
  </si>
  <si>
    <t>Category</t>
  </si>
  <si>
    <t># Assigned Accounts to SMBs</t>
  </si>
  <si>
    <t>SMB 2015</t>
  </si>
  <si>
    <t>last month</t>
  </si>
  <si>
    <t>average</t>
  </si>
  <si>
    <t>total YTD</t>
  </si>
  <si>
    <t># New opportunities detected per month</t>
  </si>
  <si>
    <t>Value of new Opportunities detected per month</t>
  </si>
  <si>
    <t>calcul formula</t>
  </si>
  <si>
    <t>Select a country</t>
  </si>
  <si>
    <t># Opportunities in Pipeline (Stage 2-6) - cumulative</t>
  </si>
  <si>
    <t>Value of Opportunities in Pipeline - cumulative</t>
  </si>
  <si>
    <t># Opportunities Won per month</t>
  </si>
  <si>
    <t>Value of Opportunities Won per month</t>
  </si>
  <si>
    <t>Customer Facing Time (TIF)</t>
  </si>
  <si>
    <t>% Increase of POS Revenue vs. same month 2015</t>
  </si>
  <si>
    <t>Jan-16</t>
  </si>
  <si>
    <t>Feb-16</t>
  </si>
  <si>
    <t>Mar-16</t>
  </si>
  <si>
    <t>Apr-16</t>
  </si>
  <si>
    <t>May-16</t>
  </si>
  <si>
    <t>Jun-16</t>
  </si>
  <si>
    <t>New Registered Partners</t>
  </si>
  <si>
    <t>Q2 - 2016</t>
  </si>
  <si>
    <t>Jul-16</t>
  </si>
  <si>
    <t>Value of monthly POS Revenue</t>
  </si>
  <si>
    <t>Aug-16</t>
  </si>
  <si>
    <t>incremental revenue</t>
  </si>
  <si>
    <t>Sep-16</t>
  </si>
  <si>
    <t>Oct-16</t>
  </si>
  <si>
    <t>Nov-16</t>
  </si>
  <si>
    <t>Dec-16</t>
  </si>
  <si>
    <t>Q3 - 2016</t>
  </si>
  <si>
    <t>Q4 - 2016</t>
  </si>
</sst>
</file>

<file path=xl/styles.xml><?xml version="1.0" encoding="utf-8"?>
<styleSheet xmlns="http://schemas.openxmlformats.org/spreadsheetml/2006/main">
  <numFmts count="5">
    <numFmt numFmtId="164" formatCode="#,##0\ &quot;€&quot;;[Red]\-#,##0\ &quot;€&quot;"/>
    <numFmt numFmtId="165" formatCode="0.0%"/>
    <numFmt numFmtId="166" formatCode="#,##0\ &quot;€&quot;"/>
    <numFmt numFmtId="167" formatCode="#,##0.0\ &quot;€&quot;"/>
    <numFmt numFmtId="168" formatCode="&quot;€&quot;#,##0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theme="0" tint="-0.499984740745262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B05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3" fillId="0" borderId="0"/>
    <xf numFmtId="0" fontId="14" fillId="0" borderId="0"/>
  </cellStyleXfs>
  <cellXfs count="8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5" xfId="0" applyBorder="1"/>
    <xf numFmtId="0" fontId="3" fillId="5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left" vertical="center"/>
    </xf>
    <xf numFmtId="0" fontId="4" fillId="5" borderId="5" xfId="0" applyNumberFormat="1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left" vertical="center"/>
    </xf>
    <xf numFmtId="0" fontId="7" fillId="6" borderId="5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9" fillId="0" borderId="0" xfId="0" applyFont="1"/>
    <xf numFmtId="0" fontId="0" fillId="0" borderId="0" xfId="0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10" fillId="0" borderId="0" xfId="0" applyFont="1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15" fillId="0" borderId="0" xfId="0" applyFont="1"/>
    <xf numFmtId="165" fontId="15" fillId="0" borderId="0" xfId="0" applyNumberFormat="1" applyFont="1"/>
    <xf numFmtId="0" fontId="15" fillId="0" borderId="0" xfId="0" applyFont="1" applyAlignment="1">
      <alignment horizontal="right"/>
    </xf>
    <xf numFmtId="0" fontId="15" fillId="0" borderId="0" xfId="0" applyFont="1" applyBorder="1"/>
    <xf numFmtId="164" fontId="4" fillId="0" borderId="11" xfId="0" applyNumberFormat="1" applyFont="1" applyFill="1" applyBorder="1" applyAlignment="1">
      <alignment horizontal="center" vertical="center"/>
    </xf>
    <xf numFmtId="165" fontId="11" fillId="0" borderId="11" xfId="0" applyNumberFormat="1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left" vertical="center"/>
    </xf>
    <xf numFmtId="0" fontId="16" fillId="0" borderId="0" xfId="0" applyFont="1"/>
    <xf numFmtId="165" fontId="4" fillId="5" borderId="5" xfId="0" applyNumberFormat="1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left" vertical="center"/>
    </xf>
    <xf numFmtId="164" fontId="4" fillId="5" borderId="5" xfId="0" applyNumberFormat="1" applyFont="1" applyFill="1" applyBorder="1" applyAlignment="1">
      <alignment horizontal="center" vertical="center"/>
    </xf>
    <xf numFmtId="166" fontId="4" fillId="5" borderId="5" xfId="0" applyNumberFormat="1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left"/>
    </xf>
    <xf numFmtId="0" fontId="17" fillId="5" borderId="5" xfId="0" applyFont="1" applyFill="1" applyBorder="1" applyAlignment="1">
      <alignment horizontal="center" vertical="center"/>
    </xf>
    <xf numFmtId="0" fontId="17" fillId="5" borderId="5" xfId="0" applyNumberFormat="1" applyFont="1" applyFill="1" applyBorder="1" applyAlignment="1">
      <alignment horizontal="center" vertical="center"/>
    </xf>
    <xf numFmtId="165" fontId="17" fillId="3" borderId="5" xfId="0" applyNumberFormat="1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0" fontId="17" fillId="3" borderId="5" xfId="0" applyNumberFormat="1" applyFont="1" applyFill="1" applyBorder="1" applyAlignment="1">
      <alignment horizontal="center" vertical="center"/>
    </xf>
    <xf numFmtId="0" fontId="17" fillId="7" borderId="5" xfId="0" applyFont="1" applyFill="1" applyBorder="1" applyAlignment="1">
      <alignment horizontal="center" vertical="center"/>
    </xf>
    <xf numFmtId="164" fontId="17" fillId="7" borderId="5" xfId="0" applyNumberFormat="1" applyFont="1" applyFill="1" applyBorder="1" applyAlignment="1">
      <alignment horizontal="center" vertical="center"/>
    </xf>
    <xf numFmtId="164" fontId="17" fillId="8" borderId="5" xfId="0" applyNumberFormat="1" applyFont="1" applyFill="1" applyBorder="1" applyAlignment="1">
      <alignment horizontal="center" vertical="center"/>
    </xf>
    <xf numFmtId="166" fontId="17" fillId="8" borderId="5" xfId="0" applyNumberFormat="1" applyFont="1" applyFill="1" applyBorder="1" applyAlignment="1">
      <alignment horizontal="center" vertical="center"/>
    </xf>
    <xf numFmtId="165" fontId="18" fillId="8" borderId="5" xfId="0" applyNumberFormat="1" applyFont="1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0" fontId="17" fillId="0" borderId="5" xfId="0" applyFont="1" applyBorder="1"/>
    <xf numFmtId="1" fontId="4" fillId="5" borderId="5" xfId="0" applyNumberFormat="1" applyFont="1" applyFill="1" applyBorder="1" applyAlignment="1">
      <alignment horizontal="center" vertical="center"/>
    </xf>
    <xf numFmtId="166" fontId="17" fillId="7" borderId="5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7" fontId="17" fillId="7" borderId="5" xfId="0" applyNumberFormat="1" applyFont="1" applyFill="1" applyBorder="1" applyAlignment="1">
      <alignment horizontal="center" vertical="center"/>
    </xf>
    <xf numFmtId="165" fontId="18" fillId="7" borderId="5" xfId="0" applyNumberFormat="1" applyFont="1" applyFill="1" applyBorder="1" applyAlignment="1">
      <alignment horizontal="center" vertical="center"/>
    </xf>
    <xf numFmtId="9" fontId="12" fillId="5" borderId="5" xfId="0" applyNumberFormat="1" applyFont="1" applyFill="1" applyBorder="1" applyAlignment="1">
      <alignment horizontal="center" vertical="center"/>
    </xf>
    <xf numFmtId="165" fontId="19" fillId="8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left"/>
    </xf>
    <xf numFmtId="0" fontId="21" fillId="0" borderId="0" xfId="0" applyFont="1" applyAlignment="1">
      <alignment horizontal="right"/>
    </xf>
    <xf numFmtId="164" fontId="21" fillId="0" borderId="0" xfId="0" applyNumberFormat="1" applyFont="1"/>
    <xf numFmtId="0" fontId="22" fillId="0" borderId="0" xfId="0" applyFont="1"/>
    <xf numFmtId="0" fontId="21" fillId="0" borderId="0" xfId="0" applyFont="1"/>
    <xf numFmtId="168" fontId="21" fillId="0" borderId="0" xfId="0" applyNumberFormat="1" applyFont="1"/>
    <xf numFmtId="168" fontId="21" fillId="0" borderId="0" xfId="0" applyNumberFormat="1" applyFont="1" applyAlignment="1">
      <alignment horizontal="center"/>
    </xf>
    <xf numFmtId="165" fontId="21" fillId="0" borderId="0" xfId="0" applyNumberFormat="1" applyFont="1" applyAlignment="1">
      <alignment horizontal="center"/>
    </xf>
    <xf numFmtId="168" fontId="20" fillId="0" borderId="0" xfId="0" applyNumberFormat="1" applyFont="1"/>
    <xf numFmtId="9" fontId="4" fillId="5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168" fontId="15" fillId="0" borderId="0" xfId="0" applyNumberFormat="1" applyFont="1"/>
    <xf numFmtId="165" fontId="23" fillId="5" borderId="10" xfId="0" applyNumberFormat="1" applyFont="1" applyFill="1" applyBorder="1" applyAlignment="1">
      <alignment horizontal="center" vertical="center"/>
    </xf>
    <xf numFmtId="165" fontId="19" fillId="7" borderId="5" xfId="0" applyNumberFormat="1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 wrapText="1"/>
    </xf>
    <xf numFmtId="0" fontId="8" fillId="7" borderId="9" xfId="0" applyFont="1" applyFill="1" applyBorder="1" applyAlignment="1">
      <alignment horizontal="center" vertical="center" wrapText="1"/>
    </xf>
    <xf numFmtId="0" fontId="8" fillId="7" borderId="8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168" fontId="20" fillId="0" borderId="0" xfId="0" applyNumberFormat="1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24"/>
  <sheetViews>
    <sheetView topLeftCell="C1" zoomScaleNormal="100" workbookViewId="0">
      <selection activeCell="K15" sqref="K15:M15"/>
    </sheetView>
  </sheetViews>
  <sheetFormatPr defaultColWidth="9.140625" defaultRowHeight="15"/>
  <cols>
    <col min="1" max="1" width="11.28515625" customWidth="1"/>
    <col min="2" max="2" width="15.140625" customWidth="1"/>
    <col min="3" max="3" width="5.5703125" bestFit="1" customWidth="1"/>
    <col min="4" max="4" width="37.7109375" customWidth="1"/>
    <col min="5" max="5" width="9.28515625" customWidth="1"/>
    <col min="6" max="7" width="9.7109375" customWidth="1"/>
    <col min="8" max="8" width="9.140625" style="17"/>
    <col min="17" max="17" width="10.28515625" bestFit="1" customWidth="1"/>
    <col min="29" max="29" width="11.7109375" bestFit="1" customWidth="1"/>
  </cols>
  <sheetData>
    <row r="1" spans="1:29">
      <c r="A1" s="37" t="s">
        <v>31</v>
      </c>
      <c r="B1" s="51" t="s">
        <v>11</v>
      </c>
      <c r="AC1" t="s">
        <v>10</v>
      </c>
    </row>
    <row r="2" spans="1:29">
      <c r="AC2" t="s">
        <v>11</v>
      </c>
    </row>
    <row r="3" spans="1:29">
      <c r="A3" s="5" t="s">
        <v>2</v>
      </c>
      <c r="B3" s="1" t="s">
        <v>22</v>
      </c>
      <c r="C3" s="5" t="s">
        <v>3</v>
      </c>
      <c r="D3" s="3" t="s">
        <v>0</v>
      </c>
      <c r="E3" s="49" t="s">
        <v>38</v>
      </c>
      <c r="F3" s="49" t="s">
        <v>39</v>
      </c>
      <c r="G3" s="49" t="s">
        <v>40</v>
      </c>
      <c r="H3" s="49" t="s">
        <v>41</v>
      </c>
      <c r="I3" s="49" t="s">
        <v>42</v>
      </c>
      <c r="J3" s="50" t="s">
        <v>43</v>
      </c>
      <c r="K3" s="50" t="s">
        <v>46</v>
      </c>
      <c r="L3" s="50" t="s">
        <v>48</v>
      </c>
      <c r="M3" s="50" t="s">
        <v>50</v>
      </c>
      <c r="N3" s="50" t="s">
        <v>51</v>
      </c>
      <c r="O3" s="50" t="s">
        <v>52</v>
      </c>
      <c r="P3" s="50" t="s">
        <v>53</v>
      </c>
      <c r="Q3" s="3" t="s">
        <v>19</v>
      </c>
      <c r="AC3" t="s">
        <v>12</v>
      </c>
    </row>
    <row r="4" spans="1:29">
      <c r="A4" s="2" t="s">
        <v>1</v>
      </c>
      <c r="B4" s="77" t="s">
        <v>16</v>
      </c>
      <c r="C4" s="7" t="s">
        <v>5</v>
      </c>
      <c r="D4" s="8" t="s">
        <v>23</v>
      </c>
      <c r="E4" s="38">
        <v>1061</v>
      </c>
      <c r="F4" s="38">
        <v>1061</v>
      </c>
      <c r="G4" s="38">
        <v>1061</v>
      </c>
      <c r="H4" s="38">
        <v>1061</v>
      </c>
      <c r="I4" s="39">
        <v>1189</v>
      </c>
      <c r="J4" s="39">
        <v>1189</v>
      </c>
      <c r="K4" s="39">
        <v>1189</v>
      </c>
      <c r="L4" s="39">
        <v>1189</v>
      </c>
      <c r="M4" s="39">
        <v>1449</v>
      </c>
      <c r="N4" s="39"/>
      <c r="O4" s="39"/>
      <c r="P4" s="39"/>
      <c r="Q4" s="9">
        <v>1189</v>
      </c>
      <c r="R4" s="32" t="s">
        <v>25</v>
      </c>
      <c r="AC4" t="s">
        <v>14</v>
      </c>
    </row>
    <row r="5" spans="1:29">
      <c r="A5" s="2" t="s">
        <v>1</v>
      </c>
      <c r="B5" s="78"/>
      <c r="C5" s="2" t="s">
        <v>4</v>
      </c>
      <c r="D5" s="4" t="s">
        <v>36</v>
      </c>
      <c r="E5" s="40">
        <v>0.126</v>
      </c>
      <c r="F5" s="40">
        <v>0.46500000000000002</v>
      </c>
      <c r="G5" s="40">
        <v>0.748</v>
      </c>
      <c r="H5" s="40">
        <v>0.81599999999999995</v>
      </c>
      <c r="I5" s="40">
        <v>0.51600000000000001</v>
      </c>
      <c r="J5" s="40">
        <v>0.52100000000000002</v>
      </c>
      <c r="K5" s="40">
        <v>0.5</v>
      </c>
      <c r="L5" s="40">
        <v>0.498</v>
      </c>
      <c r="M5" s="40">
        <v>0.34899999999999998</v>
      </c>
      <c r="N5" s="40"/>
      <c r="O5" s="40"/>
      <c r="P5" s="40"/>
      <c r="Q5" s="33">
        <f>AVERAGE(E5:M5)</f>
        <v>0.5043333333333333</v>
      </c>
      <c r="R5" s="32" t="s">
        <v>26</v>
      </c>
    </row>
    <row r="6" spans="1:29">
      <c r="A6" s="2" t="s">
        <v>1</v>
      </c>
      <c r="B6" s="79"/>
      <c r="C6" s="2" t="s">
        <v>5</v>
      </c>
      <c r="D6" s="4" t="s">
        <v>20</v>
      </c>
      <c r="E6" s="41">
        <v>149</v>
      </c>
      <c r="F6" s="41">
        <v>559</v>
      </c>
      <c r="G6" s="41">
        <v>975</v>
      </c>
      <c r="H6" s="42">
        <v>356</v>
      </c>
      <c r="I6" s="42">
        <v>343</v>
      </c>
      <c r="J6" s="42">
        <v>325</v>
      </c>
      <c r="K6" s="42">
        <v>356</v>
      </c>
      <c r="L6" s="42">
        <v>1002</v>
      </c>
      <c r="M6" s="42">
        <v>968</v>
      </c>
      <c r="N6" s="42"/>
      <c r="O6" s="42"/>
      <c r="P6" s="42"/>
      <c r="Q6" s="52">
        <f>AVERAGE(E6:M6)</f>
        <v>559.22222222222217</v>
      </c>
      <c r="R6" s="32" t="s">
        <v>26</v>
      </c>
    </row>
    <row r="7" spans="1:29">
      <c r="A7" s="12" t="s">
        <v>1</v>
      </c>
      <c r="B7" s="74" t="s">
        <v>17</v>
      </c>
      <c r="C7" s="15" t="s">
        <v>5</v>
      </c>
      <c r="D7" s="13" t="s">
        <v>28</v>
      </c>
      <c r="E7" s="43">
        <v>9</v>
      </c>
      <c r="F7" s="43">
        <v>17</v>
      </c>
      <c r="G7" s="43">
        <v>13</v>
      </c>
      <c r="H7" s="43">
        <v>31</v>
      </c>
      <c r="I7" s="43">
        <v>22</v>
      </c>
      <c r="J7" s="43">
        <v>35</v>
      </c>
      <c r="K7" s="43">
        <v>35</v>
      </c>
      <c r="L7" s="43">
        <v>22</v>
      </c>
      <c r="M7" s="43">
        <v>8</v>
      </c>
      <c r="N7" s="43"/>
      <c r="O7" s="43"/>
      <c r="P7" s="43"/>
      <c r="Q7" s="20">
        <f>SUM(E7:M7)</f>
        <v>192</v>
      </c>
      <c r="R7" s="32" t="s">
        <v>27</v>
      </c>
    </row>
    <row r="8" spans="1:29">
      <c r="A8" s="12" t="s">
        <v>1</v>
      </c>
      <c r="B8" s="75"/>
      <c r="C8" s="15" t="s">
        <v>6</v>
      </c>
      <c r="D8" s="13" t="s">
        <v>29</v>
      </c>
      <c r="E8" s="44">
        <v>246051</v>
      </c>
      <c r="F8" s="44">
        <v>417072</v>
      </c>
      <c r="G8" s="44">
        <v>654906</v>
      </c>
      <c r="H8" s="44">
        <v>2257796</v>
      </c>
      <c r="I8" s="44">
        <v>648008</v>
      </c>
      <c r="J8" s="44">
        <v>6389197</v>
      </c>
      <c r="K8" s="44">
        <v>1680820</v>
      </c>
      <c r="L8" s="44">
        <v>153149</v>
      </c>
      <c r="M8" s="44">
        <v>246976</v>
      </c>
      <c r="N8" s="44"/>
      <c r="O8" s="44"/>
      <c r="P8" s="44"/>
      <c r="Q8" s="34">
        <f>SUM(E8:M8)</f>
        <v>12693975</v>
      </c>
      <c r="R8" s="32" t="s">
        <v>27</v>
      </c>
    </row>
    <row r="9" spans="1:29">
      <c r="A9" s="12" t="s">
        <v>1</v>
      </c>
      <c r="B9" s="75"/>
      <c r="C9" s="15" t="s">
        <v>5</v>
      </c>
      <c r="D9" s="13" t="s">
        <v>32</v>
      </c>
      <c r="E9" s="43">
        <v>21</v>
      </c>
      <c r="F9" s="43">
        <v>24</v>
      </c>
      <c r="G9" s="43">
        <v>29</v>
      </c>
      <c r="H9" s="43">
        <v>50</v>
      </c>
      <c r="I9" s="43">
        <v>62</v>
      </c>
      <c r="J9" s="43">
        <v>112</v>
      </c>
      <c r="K9" s="43">
        <v>78</v>
      </c>
      <c r="L9" s="43">
        <v>99</v>
      </c>
      <c r="M9" s="43">
        <v>101</v>
      </c>
      <c r="N9" s="43"/>
      <c r="O9" s="43"/>
      <c r="P9" s="43"/>
      <c r="Q9" s="20">
        <v>99</v>
      </c>
      <c r="R9" s="32" t="s">
        <v>25</v>
      </c>
    </row>
    <row r="10" spans="1:29">
      <c r="A10" s="12" t="s">
        <v>1</v>
      </c>
      <c r="B10" s="75"/>
      <c r="C10" s="15" t="s">
        <v>6</v>
      </c>
      <c r="D10" s="13" t="s">
        <v>33</v>
      </c>
      <c r="E10" s="44">
        <v>874248</v>
      </c>
      <c r="F10" s="44">
        <v>1041520</v>
      </c>
      <c r="G10" s="44">
        <v>1126295</v>
      </c>
      <c r="H10" s="44">
        <v>2654540</v>
      </c>
      <c r="I10" s="44">
        <v>3068805</v>
      </c>
      <c r="J10" s="44">
        <v>8976065</v>
      </c>
      <c r="K10" s="44">
        <v>3980710</v>
      </c>
      <c r="L10" s="44">
        <v>4108858</v>
      </c>
      <c r="M10" s="44">
        <v>3093244</v>
      </c>
      <c r="N10" s="44"/>
      <c r="O10" s="44"/>
      <c r="P10" s="44"/>
      <c r="Q10" s="35">
        <f>L10</f>
        <v>4108858</v>
      </c>
      <c r="R10" s="32" t="s">
        <v>25</v>
      </c>
    </row>
    <row r="11" spans="1:29">
      <c r="A11" s="12" t="s">
        <v>1</v>
      </c>
      <c r="B11" s="75"/>
      <c r="C11" s="15" t="s">
        <v>5</v>
      </c>
      <c r="D11" s="13" t="s">
        <v>34</v>
      </c>
      <c r="E11" s="43">
        <v>0</v>
      </c>
      <c r="F11" s="43">
        <v>2</v>
      </c>
      <c r="G11" s="43">
        <v>3</v>
      </c>
      <c r="H11" s="43">
        <v>1</v>
      </c>
      <c r="I11" s="43">
        <v>1</v>
      </c>
      <c r="J11" s="43">
        <v>1</v>
      </c>
      <c r="K11" s="43">
        <v>3</v>
      </c>
      <c r="L11" s="43">
        <v>3</v>
      </c>
      <c r="M11" s="43">
        <v>2</v>
      </c>
      <c r="N11" s="43"/>
      <c r="O11" s="43"/>
      <c r="P11" s="43"/>
      <c r="Q11" s="20">
        <f>SUM(E11:M11)</f>
        <v>16</v>
      </c>
      <c r="R11" s="32" t="s">
        <v>27</v>
      </c>
      <c r="AC11" t="s">
        <v>13</v>
      </c>
    </row>
    <row r="12" spans="1:29">
      <c r="A12" s="12" t="s">
        <v>1</v>
      </c>
      <c r="B12" s="75"/>
      <c r="C12" s="15" t="s">
        <v>6</v>
      </c>
      <c r="D12" s="13" t="s">
        <v>35</v>
      </c>
      <c r="E12" s="44">
        <v>0</v>
      </c>
      <c r="F12" s="44">
        <v>99892</v>
      </c>
      <c r="G12" s="44">
        <v>25826</v>
      </c>
      <c r="H12" s="44">
        <v>6403</v>
      </c>
      <c r="I12" s="44">
        <v>44200</v>
      </c>
      <c r="J12" s="44">
        <v>4100</v>
      </c>
      <c r="K12" s="44">
        <v>63648</v>
      </c>
      <c r="L12" s="44">
        <v>27379</v>
      </c>
      <c r="M12" s="44">
        <v>20177</v>
      </c>
      <c r="N12" s="44"/>
      <c r="O12" s="44"/>
      <c r="P12" s="44"/>
      <c r="Q12" s="36">
        <f>SUM(E12:M12)</f>
        <v>291625</v>
      </c>
      <c r="R12" s="32" t="s">
        <v>27</v>
      </c>
      <c r="AC12" t="s">
        <v>15</v>
      </c>
    </row>
    <row r="13" spans="1:29">
      <c r="A13" s="12" t="s">
        <v>7</v>
      </c>
      <c r="B13" s="75"/>
      <c r="C13" s="15" t="s">
        <v>6</v>
      </c>
      <c r="D13" s="31" t="s">
        <v>47</v>
      </c>
      <c r="E13" s="45">
        <v>190868</v>
      </c>
      <c r="F13" s="46">
        <v>190374</v>
      </c>
      <c r="G13" s="46">
        <v>241857</v>
      </c>
      <c r="H13" s="45">
        <v>158766</v>
      </c>
      <c r="I13" s="45">
        <v>190685</v>
      </c>
      <c r="J13" s="45">
        <v>161788</v>
      </c>
      <c r="K13" s="45">
        <v>213628</v>
      </c>
      <c r="L13" s="45">
        <v>175297</v>
      </c>
      <c r="M13" s="45">
        <v>378213</v>
      </c>
      <c r="N13" s="45"/>
      <c r="O13" s="45"/>
      <c r="P13" s="45"/>
      <c r="Q13" s="36">
        <f>SUM(E13:M13)</f>
        <v>1901476</v>
      </c>
      <c r="R13" s="32" t="s">
        <v>27</v>
      </c>
    </row>
    <row r="14" spans="1:29">
      <c r="A14" s="12" t="s">
        <v>7</v>
      </c>
      <c r="B14" s="76"/>
      <c r="C14" s="15" t="s">
        <v>4</v>
      </c>
      <c r="D14" s="31" t="s">
        <v>37</v>
      </c>
      <c r="E14" s="47">
        <v>0.28154375033571466</v>
      </c>
      <c r="F14" s="47">
        <v>0.68562068354878691</v>
      </c>
      <c r="G14" s="47">
        <v>0.80163583948511286</v>
      </c>
      <c r="H14" s="47">
        <v>0.42420409591216124</v>
      </c>
      <c r="I14" s="47">
        <v>0.22680657779607802</v>
      </c>
      <c r="J14" s="47">
        <v>9.9783153987859349E-2</v>
      </c>
      <c r="K14" s="47">
        <v>0.14099999999999999</v>
      </c>
      <c r="L14" s="59">
        <v>-0.17699999999999999</v>
      </c>
      <c r="M14" s="59">
        <v>-0.43</v>
      </c>
      <c r="N14" s="59"/>
      <c r="O14" s="59"/>
      <c r="P14" s="59"/>
      <c r="Q14" s="58">
        <v>1.4999999999999999E-2</v>
      </c>
      <c r="R14" s="32" t="s">
        <v>30</v>
      </c>
    </row>
    <row r="15" spans="1:29">
      <c r="A15" s="14" t="s">
        <v>8</v>
      </c>
      <c r="B15" s="14" t="s">
        <v>18</v>
      </c>
      <c r="C15" s="10" t="s">
        <v>5</v>
      </c>
      <c r="D15" s="11" t="s">
        <v>44</v>
      </c>
      <c r="E15" s="48">
        <v>10</v>
      </c>
      <c r="F15" s="48">
        <v>12</v>
      </c>
      <c r="G15" s="48">
        <v>14</v>
      </c>
      <c r="H15" s="48">
        <v>25</v>
      </c>
      <c r="I15" s="48">
        <v>42</v>
      </c>
      <c r="J15" s="48">
        <v>20</v>
      </c>
      <c r="K15" s="48">
        <v>37</v>
      </c>
      <c r="L15" s="48">
        <v>70</v>
      </c>
      <c r="M15" s="48">
        <v>22</v>
      </c>
      <c r="N15" s="48"/>
      <c r="O15" s="48"/>
      <c r="P15" s="48"/>
      <c r="Q15" s="19">
        <f>SUM(E15:M15)</f>
        <v>252</v>
      </c>
    </row>
    <row r="16" spans="1:29">
      <c r="A16" s="16"/>
      <c r="E16" s="21"/>
    </row>
    <row r="17" spans="4:17">
      <c r="D17" s="61" t="s">
        <v>49</v>
      </c>
      <c r="E17" s="62">
        <f>E13-E18</f>
        <v>41932</v>
      </c>
      <c r="F17" s="62">
        <f t="shared" ref="F17:M17" si="0">F13-F18</f>
        <v>77434</v>
      </c>
      <c r="G17" s="62">
        <f t="shared" si="0"/>
        <v>107614</v>
      </c>
      <c r="H17" s="62">
        <f t="shared" si="0"/>
        <v>47289</v>
      </c>
      <c r="I17" s="62">
        <f t="shared" si="0"/>
        <v>35253</v>
      </c>
      <c r="J17" s="62">
        <f t="shared" si="0"/>
        <v>14679</v>
      </c>
      <c r="K17" s="62">
        <f t="shared" si="0"/>
        <v>26404</v>
      </c>
      <c r="L17" s="68">
        <f t="shared" si="0"/>
        <v>-37821</v>
      </c>
      <c r="M17" s="68">
        <f t="shared" si="0"/>
        <v>-285031</v>
      </c>
      <c r="N17" s="62"/>
      <c r="O17" s="62"/>
      <c r="P17" s="62"/>
      <c r="Q17" s="63"/>
    </row>
    <row r="18" spans="4:17">
      <c r="D18" s="61" t="s">
        <v>24</v>
      </c>
      <c r="E18" s="65">
        <v>148936</v>
      </c>
      <c r="F18" s="65">
        <v>112940</v>
      </c>
      <c r="G18" s="65">
        <v>134243</v>
      </c>
      <c r="H18" s="66">
        <v>111477</v>
      </c>
      <c r="I18" s="65">
        <v>155432</v>
      </c>
      <c r="J18" s="65">
        <v>147109</v>
      </c>
      <c r="K18" s="65">
        <v>187224</v>
      </c>
      <c r="L18" s="65">
        <v>213118</v>
      </c>
      <c r="M18" s="65">
        <v>663244</v>
      </c>
      <c r="N18" s="65"/>
      <c r="O18" s="65"/>
      <c r="P18" s="65"/>
      <c r="Q18" s="65">
        <f>SUM(E18:M18)</f>
        <v>1873723</v>
      </c>
    </row>
    <row r="19" spans="4:17">
      <c r="D19" s="64"/>
      <c r="E19" s="67">
        <f t="shared" ref="E19:M19" si="1">(E13-E18)/E18</f>
        <v>0.28154375033571466</v>
      </c>
      <c r="F19" s="67">
        <f t="shared" si="1"/>
        <v>0.68562068354878691</v>
      </c>
      <c r="G19" s="67">
        <f t="shared" si="1"/>
        <v>0.80163583948511286</v>
      </c>
      <c r="H19" s="67">
        <f t="shared" si="1"/>
        <v>0.42420409591216124</v>
      </c>
      <c r="I19" s="67">
        <f t="shared" si="1"/>
        <v>0.22680657779607802</v>
      </c>
      <c r="J19" s="67">
        <f t="shared" si="1"/>
        <v>9.9783153987859349E-2</v>
      </c>
      <c r="K19" s="67">
        <f t="shared" si="1"/>
        <v>0.14102892791522453</v>
      </c>
      <c r="L19" s="67">
        <f t="shared" si="1"/>
        <v>-0.17746506630129788</v>
      </c>
      <c r="M19" s="67">
        <f t="shared" si="1"/>
        <v>-0.42975285113774114</v>
      </c>
      <c r="N19" s="67"/>
      <c r="O19" s="67"/>
      <c r="P19" s="67"/>
      <c r="Q19" s="67">
        <f>(Q13-Q18)/Q18</f>
        <v>1.4811687746801422E-2</v>
      </c>
    </row>
    <row r="22" spans="4:17">
      <c r="E22" s="54"/>
      <c r="Q22" s="54"/>
    </row>
    <row r="23" spans="4:17">
      <c r="I23" s="54"/>
    </row>
    <row r="24" spans="4:17">
      <c r="E24" s="55"/>
      <c r="I24" s="55"/>
    </row>
  </sheetData>
  <mergeCells count="2">
    <mergeCell ref="B7:B14"/>
    <mergeCell ref="B4:B6"/>
  </mergeCells>
  <dataValidations count="1">
    <dataValidation type="list" allowBlank="1" showInputMessage="1" showErrorMessage="1" sqref="B1">
      <formula1>$AC$1:$AC$12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U22"/>
  <sheetViews>
    <sheetView tabSelected="1" workbookViewId="0">
      <selection activeCell="H18" sqref="H18"/>
    </sheetView>
  </sheetViews>
  <sheetFormatPr defaultColWidth="9.140625" defaultRowHeight="15"/>
  <cols>
    <col min="1" max="1" width="12.5703125" customWidth="1"/>
    <col min="2" max="2" width="15.85546875" customWidth="1"/>
    <col min="3" max="3" width="6.42578125" style="17" customWidth="1"/>
    <col min="4" max="4" width="40.28515625" customWidth="1"/>
    <col min="5" max="5" width="10.7109375" style="17" customWidth="1"/>
    <col min="6" max="8" width="10.7109375" customWidth="1"/>
    <col min="9" max="9" width="12.7109375" customWidth="1"/>
  </cols>
  <sheetData>
    <row r="1" spans="1:21">
      <c r="A1" s="60"/>
      <c r="B1" s="6" t="s">
        <v>11</v>
      </c>
      <c r="U1" t="s">
        <v>10</v>
      </c>
    </row>
    <row r="2" spans="1:21">
      <c r="U2" t="s">
        <v>11</v>
      </c>
    </row>
    <row r="3" spans="1:21">
      <c r="A3" s="5" t="s">
        <v>2</v>
      </c>
      <c r="B3" s="1" t="s">
        <v>9</v>
      </c>
      <c r="C3" s="5" t="s">
        <v>3</v>
      </c>
      <c r="D3" s="3" t="s">
        <v>0</v>
      </c>
      <c r="E3" s="5" t="s">
        <v>21</v>
      </c>
      <c r="F3" s="5" t="s">
        <v>45</v>
      </c>
      <c r="G3" s="50" t="s">
        <v>54</v>
      </c>
      <c r="H3" s="50" t="s">
        <v>55</v>
      </c>
      <c r="I3" s="3" t="s">
        <v>19</v>
      </c>
      <c r="U3" t="s">
        <v>12</v>
      </c>
    </row>
    <row r="4" spans="1:21">
      <c r="A4" s="2" t="s">
        <v>1</v>
      </c>
      <c r="B4" s="77" t="s">
        <v>16</v>
      </c>
      <c r="C4" s="7" t="s">
        <v>5</v>
      </c>
      <c r="D4" s="8" t="s">
        <v>23</v>
      </c>
      <c r="E4" s="39">
        <v>1061</v>
      </c>
      <c r="F4" s="39">
        <v>1189</v>
      </c>
      <c r="G4" s="39">
        <v>1449</v>
      </c>
      <c r="H4" s="39"/>
      <c r="I4" s="9">
        <v>1449</v>
      </c>
      <c r="U4" t="s">
        <v>14</v>
      </c>
    </row>
    <row r="5" spans="1:21">
      <c r="A5" s="2" t="s">
        <v>1</v>
      </c>
      <c r="B5" s="78"/>
      <c r="C5" s="2" t="s">
        <v>4</v>
      </c>
      <c r="D5" s="4" t="s">
        <v>36</v>
      </c>
      <c r="E5" s="40">
        <v>0.44500000000000001</v>
      </c>
      <c r="F5" s="70">
        <v>0.51900000000000002</v>
      </c>
      <c r="G5" s="40">
        <v>0.44900000000000001</v>
      </c>
      <c r="H5" s="40"/>
      <c r="I5" s="69">
        <f>AVERAGE(E5:H5)</f>
        <v>0.47100000000000003</v>
      </c>
    </row>
    <row r="6" spans="1:21">
      <c r="A6" s="2" t="s">
        <v>1</v>
      </c>
      <c r="B6" s="79"/>
      <c r="C6" s="2" t="s">
        <v>5</v>
      </c>
      <c r="D6" s="4" t="s">
        <v>20</v>
      </c>
      <c r="E6" s="42">
        <v>1686</v>
      </c>
      <c r="F6" s="42">
        <v>1002</v>
      </c>
      <c r="G6" s="42">
        <v>2326</v>
      </c>
      <c r="H6" s="42"/>
      <c r="I6" s="52">
        <f>AVERAGE(E6:H6)</f>
        <v>1671.3333333333333</v>
      </c>
      <c r="J6" s="22"/>
      <c r="K6" s="22"/>
      <c r="L6" s="22"/>
      <c r="M6" s="22"/>
    </row>
    <row r="7" spans="1:21">
      <c r="A7" s="12" t="s">
        <v>1</v>
      </c>
      <c r="B7" s="75" t="s">
        <v>17</v>
      </c>
      <c r="C7" s="15" t="s">
        <v>5</v>
      </c>
      <c r="D7" s="13" t="s">
        <v>28</v>
      </c>
      <c r="E7" s="43">
        <v>39</v>
      </c>
      <c r="F7" s="43">
        <v>88</v>
      </c>
      <c r="G7" s="43">
        <v>65</v>
      </c>
      <c r="H7" s="43"/>
      <c r="I7" s="20">
        <f>SUM(E7:H7)</f>
        <v>192</v>
      </c>
      <c r="J7" s="24"/>
      <c r="K7" s="23"/>
      <c r="L7" s="23"/>
      <c r="M7" s="23"/>
    </row>
    <row r="8" spans="1:21">
      <c r="A8" s="12" t="s">
        <v>1</v>
      </c>
      <c r="B8" s="75"/>
      <c r="C8" s="15" t="s">
        <v>6</v>
      </c>
      <c r="D8" s="13" t="s">
        <v>29</v>
      </c>
      <c r="E8" s="44">
        <v>1318029</v>
      </c>
      <c r="F8" s="44">
        <v>9295001</v>
      </c>
      <c r="G8" s="44">
        <v>2080945</v>
      </c>
      <c r="H8" s="44"/>
      <c r="I8" s="35">
        <f>SUM(E8:H8)</f>
        <v>12693975</v>
      </c>
      <c r="J8" s="18"/>
      <c r="K8" s="18"/>
      <c r="L8" s="23"/>
      <c r="M8" s="23"/>
    </row>
    <row r="9" spans="1:21">
      <c r="A9" s="12" t="s">
        <v>1</v>
      </c>
      <c r="B9" s="75"/>
      <c r="C9" s="15" t="s">
        <v>5</v>
      </c>
      <c r="D9" s="13" t="s">
        <v>32</v>
      </c>
      <c r="E9" s="43">
        <v>29</v>
      </c>
      <c r="F9" s="43">
        <v>112</v>
      </c>
      <c r="G9" s="43">
        <v>101</v>
      </c>
      <c r="H9" s="43"/>
      <c r="I9" s="20">
        <v>101</v>
      </c>
      <c r="J9" s="22"/>
      <c r="K9" s="22"/>
      <c r="L9" s="22"/>
      <c r="M9" s="22"/>
    </row>
    <row r="10" spans="1:21">
      <c r="A10" s="12" t="s">
        <v>1</v>
      </c>
      <c r="B10" s="75"/>
      <c r="C10" s="15" t="s">
        <v>6</v>
      </c>
      <c r="D10" s="13" t="s">
        <v>33</v>
      </c>
      <c r="E10" s="44">
        <v>1126295</v>
      </c>
      <c r="F10" s="44">
        <v>8976065</v>
      </c>
      <c r="G10" s="44">
        <v>3093244</v>
      </c>
      <c r="H10" s="44"/>
      <c r="I10" s="35">
        <v>3093244</v>
      </c>
    </row>
    <row r="11" spans="1:21">
      <c r="A11" s="12" t="s">
        <v>1</v>
      </c>
      <c r="B11" s="75"/>
      <c r="C11" s="15" t="s">
        <v>5</v>
      </c>
      <c r="D11" s="13" t="s">
        <v>34</v>
      </c>
      <c r="E11" s="43">
        <v>5</v>
      </c>
      <c r="F11" s="43">
        <v>3</v>
      </c>
      <c r="G11" s="43">
        <v>8</v>
      </c>
      <c r="H11" s="43"/>
      <c r="I11" s="20">
        <f>SUM(E11:H11)</f>
        <v>16</v>
      </c>
      <c r="U11" t="s">
        <v>13</v>
      </c>
    </row>
    <row r="12" spans="1:21">
      <c r="A12" s="12" t="s">
        <v>1</v>
      </c>
      <c r="B12" s="75"/>
      <c r="C12" s="15" t="s">
        <v>6</v>
      </c>
      <c r="D12" s="13" t="s">
        <v>35</v>
      </c>
      <c r="E12" s="56">
        <v>125718</v>
      </c>
      <c r="F12" s="56">
        <v>54703</v>
      </c>
      <c r="G12" s="44">
        <v>111204</v>
      </c>
      <c r="H12" s="44"/>
      <c r="I12" s="35">
        <f>SUM(E12:H12)</f>
        <v>291625</v>
      </c>
      <c r="U12" t="s">
        <v>15</v>
      </c>
    </row>
    <row r="13" spans="1:21">
      <c r="A13" s="12" t="s">
        <v>7</v>
      </c>
      <c r="B13" s="75"/>
      <c r="C13" s="15" t="s">
        <v>6</v>
      </c>
      <c r="D13" s="13" t="s">
        <v>47</v>
      </c>
      <c r="E13" s="44">
        <v>623099</v>
      </c>
      <c r="F13" s="53">
        <v>511239</v>
      </c>
      <c r="G13" s="53">
        <v>767138</v>
      </c>
      <c r="H13" s="53"/>
      <c r="I13" s="35">
        <f>SUM(E13:H13)</f>
        <v>1901476</v>
      </c>
      <c r="J13" s="29"/>
      <c r="K13" s="23"/>
      <c r="L13" s="23"/>
      <c r="M13" s="23"/>
    </row>
    <row r="14" spans="1:21">
      <c r="A14" s="12" t="s">
        <v>7</v>
      </c>
      <c r="B14" s="76"/>
      <c r="C14" s="15" t="s">
        <v>4</v>
      </c>
      <c r="D14" s="13" t="s">
        <v>37</v>
      </c>
      <c r="E14" s="57">
        <v>0.57300962589524862</v>
      </c>
      <c r="F14" s="57">
        <v>0.23482312363230584</v>
      </c>
      <c r="G14" s="73">
        <v>-0.27900000000000003</v>
      </c>
      <c r="H14" s="73"/>
      <c r="I14" s="72">
        <v>1.4999999999999999E-2</v>
      </c>
      <c r="J14" s="30"/>
      <c r="K14" s="23"/>
      <c r="L14" s="23"/>
      <c r="M14" s="23"/>
    </row>
    <row r="15" spans="1:21">
      <c r="A15" s="10" t="s">
        <v>8</v>
      </c>
      <c r="B15" s="14" t="s">
        <v>18</v>
      </c>
      <c r="C15" s="10" t="s">
        <v>5</v>
      </c>
      <c r="D15" s="11" t="s">
        <v>44</v>
      </c>
      <c r="E15" s="48">
        <v>36</v>
      </c>
      <c r="F15" s="48">
        <v>87</v>
      </c>
      <c r="G15" s="48">
        <v>129</v>
      </c>
      <c r="H15" s="48"/>
      <c r="I15" s="19">
        <v>230</v>
      </c>
    </row>
    <row r="17" spans="4:10">
      <c r="D17" s="61" t="s">
        <v>49</v>
      </c>
      <c r="E17" s="62">
        <f t="shared" ref="E17:G17" si="0">E13-E18</f>
        <v>226980</v>
      </c>
      <c r="F17" s="62">
        <f t="shared" si="0"/>
        <v>97221</v>
      </c>
      <c r="G17" s="80">
        <f t="shared" si="0"/>
        <v>-296448</v>
      </c>
      <c r="H17" s="68"/>
      <c r="I17" s="68">
        <f>I13-I18</f>
        <v>27753</v>
      </c>
    </row>
    <row r="18" spans="4:10">
      <c r="D18" s="61" t="s">
        <v>24</v>
      </c>
      <c r="E18" s="65">
        <v>396119</v>
      </c>
      <c r="F18" s="65">
        <v>414018</v>
      </c>
      <c r="G18" s="62">
        <v>1063586</v>
      </c>
      <c r="H18" s="65"/>
      <c r="I18" s="71">
        <f>SUM(E18:H18)</f>
        <v>1873723</v>
      </c>
      <c r="J18" s="28"/>
    </row>
    <row r="19" spans="4:10">
      <c r="D19" s="25"/>
      <c r="E19" s="67">
        <f t="shared" ref="E19:I19" si="1">(E13-E18)/E18</f>
        <v>0.57300962589524862</v>
      </c>
      <c r="F19" s="67">
        <f t="shared" si="1"/>
        <v>0.23482312363230584</v>
      </c>
      <c r="G19" s="67">
        <f t="shared" si="1"/>
        <v>-0.27872499261930866</v>
      </c>
      <c r="H19" s="67"/>
      <c r="I19" s="67">
        <f t="shared" si="1"/>
        <v>1.4811687746801422E-2</v>
      </c>
      <c r="J19" s="26"/>
    </row>
    <row r="20" spans="4:10">
      <c r="D20" s="25"/>
      <c r="E20" s="25"/>
      <c r="F20" s="25"/>
      <c r="I20" s="25"/>
    </row>
    <row r="21" spans="4:10">
      <c r="D21" s="27"/>
      <c r="E21" s="25"/>
      <c r="F21" s="25"/>
      <c r="I21" s="25"/>
      <c r="J21" s="25"/>
    </row>
    <row r="22" spans="4:10">
      <c r="D22" s="25"/>
      <c r="E22" s="26"/>
      <c r="F22" s="26"/>
      <c r="I22" s="26"/>
      <c r="J22" s="26"/>
    </row>
  </sheetData>
  <mergeCells count="2">
    <mergeCell ref="B7:B14"/>
    <mergeCell ref="B4:B6"/>
  </mergeCells>
  <dataValidations count="1">
    <dataValidation type="list" allowBlank="1" showInputMessage="1" showErrorMessage="1" sqref="B1">
      <formula1>$U$1:$U$12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SMB Monthly</vt:lpstr>
      <vt:lpstr>Quarterly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SESA343256</cp:lastModifiedBy>
  <dcterms:created xsi:type="dcterms:W3CDTF">2016-06-06T12:44:55Z</dcterms:created>
  <dcterms:modified xsi:type="dcterms:W3CDTF">2016-10-20T15:20:40Z</dcterms:modified>
</cp:coreProperties>
</file>