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9425" windowHeight="7995"/>
  </bookViews>
  <sheets>
    <sheet name="Feuil1" sheetId="1" r:id="rId1"/>
  </sheets>
  <calcPr calcId="125725" calcMode="manual"/>
</workbook>
</file>

<file path=xl/calcChain.xml><?xml version="1.0" encoding="utf-8"?>
<calcChain xmlns="http://schemas.openxmlformats.org/spreadsheetml/2006/main">
  <c r="AR8" i="1"/>
  <c r="AR7"/>
  <c r="AL24" l="1"/>
  <c r="AH22"/>
  <c r="AL22" s="1"/>
  <c r="AN8"/>
  <c r="AO8" s="1"/>
  <c r="AP8" s="1"/>
  <c r="AL25"/>
  <c r="AH23"/>
  <c r="AL23" s="1"/>
  <c r="AH28" l="1"/>
  <c r="AL28"/>
  <c r="AV8" l="1"/>
  <c r="AU15"/>
  <c r="AT15"/>
  <c r="AS15"/>
  <c r="AL15"/>
  <c r="AK15"/>
  <c r="AJ15"/>
  <c r="AI15"/>
  <c r="AH15"/>
  <c r="AG15"/>
  <c r="AF15"/>
  <c r="AE15"/>
  <c r="AD15"/>
  <c r="AN15" s="1"/>
  <c r="AA15"/>
  <c r="AM12"/>
  <c r="AV12" s="1"/>
  <c r="AM11"/>
  <c r="AV11" s="1"/>
  <c r="AM10"/>
  <c r="AV10" s="1"/>
  <c r="AM9"/>
  <c r="AV9" s="1"/>
  <c r="AM7"/>
  <c r="AR15" l="1"/>
  <c r="AF32"/>
  <c r="AO7"/>
  <c r="AP7" s="1"/>
  <c r="AN7"/>
  <c r="AV7" s="1"/>
  <c r="AV15" s="1"/>
  <c r="AM15"/>
  <c r="AF33" l="1"/>
  <c r="AF34" s="1"/>
  <c r="AF35" s="1"/>
  <c r="AF37" s="1"/>
</calcChain>
</file>

<file path=xl/comments1.xml><?xml version="1.0" encoding="utf-8"?>
<comments xmlns="http://schemas.openxmlformats.org/spreadsheetml/2006/main">
  <authors>
    <author>nives ornella malanda</author>
    <author>user</author>
  </authors>
  <commentList>
    <comment ref="Q7" authorId="0">
      <text>
        <r>
          <rPr>
            <b/>
            <sz val="9"/>
            <color indexed="81"/>
            <rFont val="Tahoma"/>
            <family val="2"/>
          </rPr>
          <t>nives ornella malanda:</t>
        </r>
        <r>
          <rPr>
            <sz val="9"/>
            <color indexed="81"/>
            <rFont val="Tahoma"/>
            <family val="2"/>
          </rPr>
          <t xml:space="preserve">
1197505214119700
22000561/76</t>
        </r>
      </text>
    </comment>
    <comment ref="L9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Changement de catégorie? 7 à 9?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nives ornella malanda:</t>
        </r>
        <r>
          <rPr>
            <sz val="9"/>
            <color indexed="81"/>
            <rFont val="Tahoma"/>
            <family val="2"/>
          </rPr>
          <t xml:space="preserve">
2197005325701590</t>
        </r>
      </text>
    </comment>
  </commentList>
</comments>
</file>

<file path=xl/sharedStrings.xml><?xml version="1.0" encoding="utf-8"?>
<sst xmlns="http://schemas.openxmlformats.org/spreadsheetml/2006/main" count="78" uniqueCount="67">
  <si>
    <t>Etat effectif global SINTOUKOLA POTASH</t>
  </si>
  <si>
    <t>ML SAGE</t>
  </si>
  <si>
    <t>NOM</t>
  </si>
  <si>
    <t>PRENOMS</t>
  </si>
  <si>
    <t>Date de naissance</t>
  </si>
  <si>
    <t>Age</t>
  </si>
  <si>
    <t>Sexe</t>
  </si>
  <si>
    <t>Nationalité</t>
  </si>
  <si>
    <t>Date d'embauche</t>
  </si>
  <si>
    <t>Ancienneté</t>
  </si>
  <si>
    <t>Fonction</t>
  </si>
  <si>
    <t>Catégorie</t>
  </si>
  <si>
    <t>Collège</t>
  </si>
  <si>
    <t>Type de contrat</t>
  </si>
  <si>
    <t>Fin CDD</t>
  </si>
  <si>
    <t>N° Contrat</t>
  </si>
  <si>
    <t>N° CNSS</t>
  </si>
  <si>
    <t>Localité</t>
  </si>
  <si>
    <t>Lieu de Recrut.</t>
  </si>
  <si>
    <t>Situation Mat.</t>
  </si>
  <si>
    <t>Efts Lég.</t>
  </si>
  <si>
    <t>Efts à charge</t>
  </si>
  <si>
    <t>Nbre de part Fiscales</t>
  </si>
  <si>
    <t>REMUNERATION</t>
  </si>
  <si>
    <t>Sal. Base</t>
  </si>
  <si>
    <t>Sursalaire</t>
  </si>
  <si>
    <t>P. Exceptionnelle</t>
  </si>
  <si>
    <t>Eloignement</t>
  </si>
  <si>
    <t>Avant Nat Log</t>
  </si>
  <si>
    <t>Responsabilité</t>
  </si>
  <si>
    <t>Diplôme</t>
  </si>
  <si>
    <t>Langue</t>
  </si>
  <si>
    <t>Logement</t>
  </si>
  <si>
    <t>Risque</t>
  </si>
  <si>
    <t>Astreinte</t>
  </si>
  <si>
    <t>Caisse</t>
  </si>
  <si>
    <t>Forfait HS</t>
  </si>
  <si>
    <t>On shore</t>
  </si>
  <si>
    <t>CNSS</t>
  </si>
  <si>
    <t>IRPP</t>
  </si>
  <si>
    <t>Transport</t>
  </si>
  <si>
    <t>Représentation</t>
  </si>
  <si>
    <t>Salissure</t>
  </si>
  <si>
    <t>Net à payer</t>
  </si>
  <si>
    <t>0001</t>
  </si>
  <si>
    <t>0002/0057</t>
  </si>
  <si>
    <t>0003</t>
  </si>
  <si>
    <t>0004</t>
  </si>
  <si>
    <t>0005</t>
  </si>
  <si>
    <t>0007</t>
  </si>
  <si>
    <t>AUTRES AVANTAGES</t>
  </si>
  <si>
    <t>Carburant</t>
  </si>
  <si>
    <t>Crédit de communication</t>
  </si>
  <si>
    <t>Autres</t>
  </si>
  <si>
    <t>Nbre de part</t>
  </si>
  <si>
    <t>Sal apres CNSS</t>
  </si>
  <si>
    <t>Brut imposable</t>
  </si>
  <si>
    <t>BASE IRPP</t>
  </si>
  <si>
    <t>=</t>
  </si>
  <si>
    <t>x</t>
  </si>
  <si>
    <t>xxxxxxxxx</t>
  </si>
  <si>
    <t>BRUT ANNUEL</t>
  </si>
  <si>
    <t>CNSS ANNUEL</t>
  </si>
  <si>
    <t>SALAIRE NET ANNUEL</t>
  </si>
  <si>
    <t xml:space="preserve">NET IMPOSSABLE </t>
  </si>
  <si>
    <t>QUOTION FAMILIAL</t>
  </si>
  <si>
    <t xml:space="preserve">Total Brut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</si>
</sst>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40C]d\-mmm\-yy;@"/>
    <numFmt numFmtId="165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3" borderId="10" xfId="0" applyFont="1" applyFill="1" applyBorder="1"/>
    <xf numFmtId="0" fontId="5" fillId="3" borderId="11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0" fillId="0" borderId="13" xfId="0" applyFill="1" applyBorder="1" applyAlignment="1">
      <alignment horizontal="center"/>
    </xf>
    <xf numFmtId="0" fontId="0" fillId="0" borderId="14" xfId="0" quotePrefix="1" applyBorder="1" applyAlignment="1">
      <alignment horizontal="center"/>
    </xf>
    <xf numFmtId="0" fontId="6" fillId="0" borderId="15" xfId="0" applyFont="1" applyFill="1" applyBorder="1" applyAlignment="1"/>
    <xf numFmtId="0" fontId="6" fillId="0" borderId="15" xfId="0" applyFont="1" applyBorder="1" applyAlignment="1"/>
    <xf numFmtId="164" fontId="6" fillId="0" borderId="15" xfId="0" applyNumberFormat="1" applyFont="1" applyBorder="1" applyAlignment="1">
      <alignment horizontal="center"/>
    </xf>
    <xf numFmtId="1" fontId="6" fillId="0" borderId="15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2" fontId="6" fillId="0" borderId="15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6" fillId="0" borderId="5" xfId="1" applyNumberFormat="1" applyFont="1" applyBorder="1" applyAlignment="1"/>
    <xf numFmtId="165" fontId="6" fillId="0" borderId="6" xfId="1" applyNumberFormat="1" applyFont="1" applyBorder="1" applyAlignment="1"/>
    <xf numFmtId="165" fontId="0" fillId="0" borderId="6" xfId="1" applyNumberFormat="1" applyFont="1" applyBorder="1"/>
    <xf numFmtId="165" fontId="0" fillId="0" borderId="17" xfId="1" applyNumberFormat="1" applyFont="1" applyBorder="1"/>
    <xf numFmtId="165" fontId="7" fillId="0" borderId="7" xfId="1" applyNumberFormat="1" applyFont="1" applyBorder="1"/>
    <xf numFmtId="0" fontId="2" fillId="0" borderId="15" xfId="0" applyFont="1" applyBorder="1" applyAlignment="1">
      <alignment horizontal="center"/>
    </xf>
    <xf numFmtId="165" fontId="6" fillId="0" borderId="13" xfId="1" applyNumberFormat="1" applyFont="1" applyBorder="1" applyAlignment="1"/>
    <xf numFmtId="165" fontId="6" fillId="0" borderId="15" xfId="1" applyNumberFormat="1" applyFont="1" applyBorder="1" applyAlignment="1"/>
    <xf numFmtId="165" fontId="0" fillId="0" borderId="15" xfId="1" applyNumberFormat="1" applyFont="1" applyBorder="1"/>
    <xf numFmtId="165" fontId="6" fillId="0" borderId="15" xfId="1" applyNumberFormat="1" applyFont="1" applyBorder="1"/>
    <xf numFmtId="165" fontId="7" fillId="0" borderId="18" xfId="1" applyNumberFormat="1" applyFont="1" applyBorder="1"/>
    <xf numFmtId="164" fontId="6" fillId="0" borderId="15" xfId="0" applyNumberFormat="1" applyFont="1" applyFill="1" applyBorder="1" applyAlignment="1">
      <alignment horizontal="center"/>
    </xf>
    <xf numFmtId="0" fontId="6" fillId="0" borderId="19" xfId="0" applyFont="1" applyFill="1" applyBorder="1" applyAlignment="1"/>
    <xf numFmtId="1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65" fontId="0" fillId="0" borderId="21" xfId="1" applyNumberFormat="1" applyFont="1" applyBorder="1"/>
    <xf numFmtId="165" fontId="0" fillId="0" borderId="19" xfId="1" applyNumberFormat="1" applyFont="1" applyBorder="1"/>
    <xf numFmtId="165" fontId="7" fillId="0" borderId="23" xfId="1" applyNumberFormat="1" applyFont="1" applyBorder="1"/>
    <xf numFmtId="0" fontId="0" fillId="0" borderId="21" xfId="0" applyFill="1" applyBorder="1" applyAlignment="1">
      <alignment horizontal="center"/>
    </xf>
    <xf numFmtId="0" fontId="0" fillId="0" borderId="24" xfId="0" applyBorder="1" applyAlignment="1">
      <alignment horizontal="center"/>
    </xf>
    <xf numFmtId="165" fontId="0" fillId="0" borderId="22" xfId="1" applyNumberFormat="1" applyFont="1" applyBorder="1"/>
    <xf numFmtId="0" fontId="0" fillId="0" borderId="21" xfId="0" applyBorder="1" applyAlignment="1">
      <alignment horizontal="center"/>
    </xf>
    <xf numFmtId="165" fontId="0" fillId="0" borderId="23" xfId="1" applyNumberFormat="1" applyFont="1" applyBorder="1"/>
    <xf numFmtId="0" fontId="0" fillId="0" borderId="1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12" xfId="1" applyNumberFormat="1" applyFont="1" applyBorder="1"/>
    <xf numFmtId="0" fontId="4" fillId="0" borderId="0" xfId="0" applyFont="1" applyAlignment="1"/>
    <xf numFmtId="165" fontId="3" fillId="0" borderId="28" xfId="1" applyNumberFormat="1" applyFont="1" applyBorder="1"/>
    <xf numFmtId="0" fontId="3" fillId="3" borderId="32" xfId="0" applyFont="1" applyFill="1" applyBorder="1"/>
    <xf numFmtId="0" fontId="3" fillId="3" borderId="17" xfId="0" applyFont="1" applyFill="1" applyBorder="1"/>
    <xf numFmtId="0" fontId="3" fillId="3" borderId="33" xfId="0" applyFont="1" applyFill="1" applyBorder="1"/>
    <xf numFmtId="0" fontId="0" fillId="0" borderId="27" xfId="0" applyBorder="1"/>
    <xf numFmtId="0" fontId="0" fillId="0" borderId="16" xfId="0" applyBorder="1"/>
    <xf numFmtId="0" fontId="0" fillId="0" borderId="26" xfId="0" applyBorder="1"/>
    <xf numFmtId="0" fontId="0" fillId="0" borderId="13" xfId="0" applyBorder="1" applyAlignment="1">
      <alignment horizontal="center"/>
    </xf>
    <xf numFmtId="49" fontId="0" fillId="0" borderId="6" xfId="1" applyNumberFormat="1" applyFont="1" applyBorder="1" applyAlignment="1">
      <alignment horizontal="center"/>
    </xf>
    <xf numFmtId="49" fontId="0" fillId="0" borderId="15" xfId="1" applyNumberFormat="1" applyFont="1" applyBorder="1" applyAlignment="1">
      <alignment horizontal="center"/>
    </xf>
    <xf numFmtId="49" fontId="0" fillId="0" borderId="11" xfId="1" applyNumberFormat="1" applyFont="1" applyBorder="1" applyAlignment="1">
      <alignment horizontal="center"/>
    </xf>
    <xf numFmtId="165" fontId="0" fillId="4" borderId="17" xfId="1" applyNumberFormat="1" applyFont="1" applyFill="1" applyBorder="1"/>
    <xf numFmtId="165" fontId="6" fillId="4" borderId="15" xfId="1" applyNumberFormat="1" applyFont="1" applyFill="1" applyBorder="1"/>
    <xf numFmtId="165" fontId="0" fillId="4" borderId="15" xfId="1" applyNumberFormat="1" applyFont="1" applyFill="1" applyBorder="1"/>
    <xf numFmtId="165" fontId="3" fillId="4" borderId="15" xfId="1" applyNumberFormat="1" applyFont="1" applyFill="1" applyBorder="1"/>
    <xf numFmtId="0" fontId="3" fillId="4" borderId="11" xfId="0" applyFont="1" applyFill="1" applyBorder="1"/>
    <xf numFmtId="0" fontId="0" fillId="0" borderId="30" xfId="0" applyBorder="1"/>
    <xf numFmtId="0" fontId="0" fillId="0" borderId="31" xfId="0" applyBorder="1"/>
    <xf numFmtId="165" fontId="6" fillId="0" borderId="0" xfId="1" applyNumberFormat="1" applyFont="1" applyBorder="1"/>
    <xf numFmtId="165" fontId="0" fillId="0" borderId="34" xfId="1" applyNumberFormat="1" applyFont="1" applyBorder="1"/>
    <xf numFmtId="165" fontId="0" fillId="0" borderId="0" xfId="1" applyNumberFormat="1" applyFont="1" applyBorder="1"/>
    <xf numFmtId="0" fontId="0" fillId="0" borderId="0" xfId="0" applyBorder="1"/>
    <xf numFmtId="0" fontId="0" fillId="0" borderId="35" xfId="0" applyBorder="1"/>
    <xf numFmtId="165" fontId="0" fillId="0" borderId="36" xfId="1" applyNumberFormat="1" applyFont="1" applyBorder="1"/>
    <xf numFmtId="165" fontId="0" fillId="0" borderId="37" xfId="1" applyNumberFormat="1" applyFont="1" applyBorder="1"/>
    <xf numFmtId="0" fontId="0" fillId="0" borderId="37" xfId="0" applyBorder="1"/>
    <xf numFmtId="0" fontId="0" fillId="0" borderId="34" xfId="0" applyBorder="1"/>
    <xf numFmtId="165" fontId="6" fillId="0" borderId="29" xfId="1" applyNumberFormat="1" applyFont="1" applyBorder="1"/>
    <xf numFmtId="165" fontId="6" fillId="0" borderId="30" xfId="1" applyNumberFormat="1" applyFont="1" applyBorder="1"/>
    <xf numFmtId="0" fontId="6" fillId="0" borderId="30" xfId="0" applyFont="1" applyBorder="1"/>
    <xf numFmtId="0" fontId="6" fillId="0" borderId="31" xfId="0" applyFont="1" applyBorder="1"/>
    <xf numFmtId="165" fontId="6" fillId="0" borderId="34" xfId="1" applyNumberFormat="1" applyFont="1" applyBorder="1"/>
    <xf numFmtId="0" fontId="6" fillId="0" borderId="0" xfId="0" applyFont="1" applyBorder="1"/>
    <xf numFmtId="9" fontId="6" fillId="0" borderId="0" xfId="0" applyNumberFormat="1" applyFont="1" applyBorder="1"/>
    <xf numFmtId="165" fontId="6" fillId="0" borderId="35" xfId="0" applyNumberFormat="1" applyFont="1" applyBorder="1"/>
    <xf numFmtId="0" fontId="6" fillId="0" borderId="35" xfId="0" applyFont="1" applyBorder="1"/>
    <xf numFmtId="0" fontId="0" fillId="0" borderId="29" xfId="0" applyBorder="1"/>
    <xf numFmtId="0" fontId="0" fillId="0" borderId="36" xfId="0" applyBorder="1"/>
    <xf numFmtId="0" fontId="0" fillId="0" borderId="38" xfId="0" applyBorder="1"/>
    <xf numFmtId="0" fontId="0" fillId="0" borderId="34" xfId="0" applyBorder="1" applyAlignment="1">
      <alignment horizontal="left"/>
    </xf>
    <xf numFmtId="165" fontId="0" fillId="0" borderId="34" xfId="1" applyNumberFormat="1" applyFont="1" applyBorder="1" applyAlignment="1">
      <alignment horizontal="left"/>
    </xf>
    <xf numFmtId="165" fontId="0" fillId="0" borderId="34" xfId="1" applyNumberFormat="1" applyFont="1" applyFill="1" applyBorder="1" applyAlignment="1">
      <alignment horizontal="left"/>
    </xf>
    <xf numFmtId="165" fontId="3" fillId="0" borderId="0" xfId="1" applyNumberFormat="1" applyFont="1" applyBorder="1"/>
    <xf numFmtId="165" fontId="3" fillId="0" borderId="34" xfId="1" applyNumberFormat="1" applyFont="1" applyFill="1" applyBorder="1" applyAlignment="1">
      <alignment horizontal="left"/>
    </xf>
    <xf numFmtId="0" fontId="3" fillId="0" borderId="30" xfId="0" applyFont="1" applyBorder="1"/>
    <xf numFmtId="165" fontId="0" fillId="0" borderId="0" xfId="1" applyNumberFormat="1" applyFont="1"/>
    <xf numFmtId="165" fontId="0" fillId="5" borderId="6" xfId="1" applyNumberFormat="1" applyFont="1" applyFill="1" applyBorder="1"/>
    <xf numFmtId="165" fontId="6" fillId="5" borderId="15" xfId="1" applyNumberFormat="1" applyFont="1" applyFill="1" applyBorder="1"/>
    <xf numFmtId="165" fontId="0" fillId="5" borderId="19" xfId="1" applyNumberFormat="1" applyFont="1" applyFill="1" applyBorder="1"/>
    <xf numFmtId="165" fontId="3" fillId="5" borderId="11" xfId="1" applyNumberFormat="1" applyFont="1" applyFill="1" applyBorder="1"/>
    <xf numFmtId="0" fontId="3" fillId="4" borderId="12" xfId="0" applyFont="1" applyFill="1" applyBorder="1"/>
    <xf numFmtId="0" fontId="3" fillId="4" borderId="39" xfId="0" applyFont="1" applyFill="1" applyBorder="1"/>
    <xf numFmtId="165" fontId="0" fillId="6" borderId="17" xfId="1" applyNumberFormat="1" applyFont="1" applyFill="1" applyBorder="1"/>
    <xf numFmtId="165" fontId="6" fillId="6" borderId="15" xfId="1" applyNumberFormat="1" applyFont="1" applyFill="1" applyBorder="1"/>
    <xf numFmtId="165" fontId="0" fillId="6" borderId="15" xfId="1" applyNumberFormat="1" applyFont="1" applyFill="1" applyBorder="1"/>
    <xf numFmtId="165" fontId="3" fillId="6" borderId="15" xfId="1" applyNumberFormat="1" applyFont="1" applyFill="1" applyBorder="1"/>
    <xf numFmtId="165" fontId="5" fillId="0" borderId="35" xfId="1" applyNumberFormat="1" applyFont="1" applyBorder="1"/>
    <xf numFmtId="0" fontId="3" fillId="5" borderId="2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Y44"/>
  <sheetViews>
    <sheetView tabSelected="1" topLeftCell="Z1" workbookViewId="0">
      <pane xSplit="6825" topLeftCell="AF1" activePane="topRight"/>
      <selection activeCell="Z7" sqref="Z7"/>
      <selection pane="topRight" activeCell="AO18" sqref="AO18"/>
    </sheetView>
  </sheetViews>
  <sheetFormatPr baseColWidth="10" defaultColWidth="10.85546875" defaultRowHeight="15"/>
  <cols>
    <col min="1" max="1" width="6.42578125" customWidth="1"/>
    <col min="3" max="3" width="24.5703125" customWidth="1"/>
    <col min="4" max="4" width="22" bestFit="1" customWidth="1"/>
    <col min="5" max="5" width="17" bestFit="1" customWidth="1"/>
    <col min="6" max="6" width="7.7109375" customWidth="1"/>
    <col min="7" max="7" width="7.85546875" customWidth="1"/>
    <col min="9" max="9" width="16.7109375" bestFit="1" customWidth="1"/>
    <col min="11" max="11" width="40.28515625" bestFit="1" customWidth="1"/>
    <col min="14" max="14" width="14.7109375" bestFit="1" customWidth="1"/>
    <col min="19" max="19" width="14.140625" bestFit="1" customWidth="1"/>
    <col min="20" max="20" width="13.5703125" bestFit="1" customWidth="1"/>
    <col min="23" max="23" width="19.5703125" bestFit="1" customWidth="1"/>
    <col min="24" max="24" width="12.7109375" bestFit="1" customWidth="1"/>
    <col min="28" max="28" width="12.28515625" bestFit="1" customWidth="1"/>
    <col min="29" max="29" width="13.140625" bestFit="1" customWidth="1"/>
    <col min="30" max="30" width="14.140625" bestFit="1" customWidth="1"/>
    <col min="31" max="31" width="20.5703125" customWidth="1"/>
    <col min="32" max="32" width="13.5703125" customWidth="1"/>
    <col min="33" max="33" width="9.85546875" customWidth="1"/>
    <col min="34" max="34" width="13" customWidth="1"/>
    <col min="39" max="39" width="12.7109375" bestFit="1" customWidth="1"/>
    <col min="41" max="41" width="18" customWidth="1"/>
    <col min="42" max="42" width="13.85546875" customWidth="1"/>
    <col min="43" max="43" width="11.7109375" customWidth="1"/>
    <col min="48" max="48" width="12.7109375" bestFit="1" customWidth="1"/>
    <col min="50" max="50" width="23.5703125" bestFit="1" customWidth="1"/>
  </cols>
  <sheetData>
    <row r="2" spans="1:51" ht="21">
      <c r="A2" s="1"/>
      <c r="B2" s="1"/>
      <c r="C2" s="58" t="s">
        <v>0</v>
      </c>
      <c r="D2" s="58"/>
      <c r="E2" s="58"/>
      <c r="F2" s="58"/>
      <c r="L2" s="1"/>
      <c r="M2" s="1"/>
    </row>
    <row r="3" spans="1:51">
      <c r="A3" s="1"/>
      <c r="B3" s="1"/>
      <c r="L3" s="1"/>
      <c r="M3" s="1"/>
    </row>
    <row r="4" spans="1:51" ht="15.75" thickBot="1">
      <c r="A4" s="1"/>
      <c r="B4" s="1"/>
      <c r="L4" s="1"/>
      <c r="M4" s="1"/>
    </row>
    <row r="5" spans="1:51" ht="15.75" thickBot="1">
      <c r="A5" s="2"/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4" t="s">
        <v>15</v>
      </c>
      <c r="Q5" s="4" t="s">
        <v>16</v>
      </c>
      <c r="R5" s="4" t="s">
        <v>17</v>
      </c>
      <c r="S5" s="4" t="s">
        <v>18</v>
      </c>
      <c r="T5" s="4" t="s">
        <v>19</v>
      </c>
      <c r="U5" s="4" t="s">
        <v>20</v>
      </c>
      <c r="V5" s="4" t="s">
        <v>21</v>
      </c>
      <c r="W5" s="5" t="s">
        <v>22</v>
      </c>
      <c r="X5" s="117" t="s">
        <v>23</v>
      </c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9"/>
      <c r="AR5" s="118"/>
      <c r="AS5" s="118"/>
      <c r="AT5" s="118"/>
      <c r="AU5" s="118"/>
      <c r="AV5" s="120"/>
      <c r="AW5" s="124" t="s">
        <v>50</v>
      </c>
      <c r="AX5" s="125"/>
      <c r="AY5" s="126"/>
    </row>
    <row r="6" spans="1:51" ht="15.75" thickBot="1">
      <c r="A6" s="6"/>
      <c r="B6" s="7"/>
      <c r="C6" s="121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3"/>
      <c r="X6" s="8" t="s">
        <v>24</v>
      </c>
      <c r="Y6" s="9" t="s">
        <v>25</v>
      </c>
      <c r="Z6" s="9" t="s">
        <v>9</v>
      </c>
      <c r="AA6" s="10" t="s">
        <v>26</v>
      </c>
      <c r="AB6" s="10" t="s">
        <v>27</v>
      </c>
      <c r="AC6" s="10" t="s">
        <v>28</v>
      </c>
      <c r="AD6" s="10" t="s">
        <v>29</v>
      </c>
      <c r="AE6" s="10" t="s">
        <v>30</v>
      </c>
      <c r="AF6" s="10" t="s">
        <v>31</v>
      </c>
      <c r="AG6" s="10" t="s">
        <v>32</v>
      </c>
      <c r="AH6" s="10" t="s">
        <v>33</v>
      </c>
      <c r="AI6" s="10" t="s">
        <v>34</v>
      </c>
      <c r="AJ6" s="10" t="s">
        <v>35</v>
      </c>
      <c r="AK6" s="10" t="s">
        <v>36</v>
      </c>
      <c r="AL6" s="10" t="s">
        <v>37</v>
      </c>
      <c r="AM6" s="10" t="s">
        <v>66</v>
      </c>
      <c r="AN6" s="10" t="s">
        <v>38</v>
      </c>
      <c r="AO6" s="74" t="s">
        <v>55</v>
      </c>
      <c r="AP6" s="109" t="s">
        <v>56</v>
      </c>
      <c r="AQ6" s="110" t="s">
        <v>54</v>
      </c>
      <c r="AR6" s="116" t="s">
        <v>39</v>
      </c>
      <c r="AS6" s="10" t="s">
        <v>40</v>
      </c>
      <c r="AT6" s="10" t="s">
        <v>41</v>
      </c>
      <c r="AU6" s="10" t="s">
        <v>42</v>
      </c>
      <c r="AV6" s="11" t="s">
        <v>43</v>
      </c>
      <c r="AW6" s="60" t="s">
        <v>51</v>
      </c>
      <c r="AX6" s="61" t="s">
        <v>52</v>
      </c>
      <c r="AY6" s="62" t="s">
        <v>53</v>
      </c>
    </row>
    <row r="7" spans="1:51" ht="15.75" thickBot="1">
      <c r="A7" s="12">
        <v>1</v>
      </c>
      <c r="B7" s="13" t="s">
        <v>44</v>
      </c>
      <c r="C7" s="14"/>
      <c r="D7" s="15"/>
      <c r="E7" s="16"/>
      <c r="F7" s="17"/>
      <c r="G7" s="17"/>
      <c r="H7" s="18"/>
      <c r="I7" s="16"/>
      <c r="J7" s="19"/>
      <c r="K7" s="15"/>
      <c r="L7" s="18"/>
      <c r="M7" s="18"/>
      <c r="N7" s="18"/>
      <c r="O7" s="16"/>
      <c r="P7" s="18"/>
      <c r="Q7" s="18"/>
      <c r="R7" s="18"/>
      <c r="S7" s="18"/>
      <c r="T7" s="18"/>
      <c r="U7" s="18"/>
      <c r="V7" s="18"/>
      <c r="W7" s="20"/>
      <c r="X7" s="21">
        <v>100000</v>
      </c>
      <c r="Y7" s="22"/>
      <c r="Z7" s="22"/>
      <c r="AA7" s="28">
        <v>0</v>
      </c>
      <c r="AB7" s="22"/>
      <c r="AC7" s="22"/>
      <c r="AD7" s="22"/>
      <c r="AE7" s="22"/>
      <c r="AF7" s="22"/>
      <c r="AG7" s="22">
        <v>40000</v>
      </c>
      <c r="AH7" s="23"/>
      <c r="AI7" s="23"/>
      <c r="AJ7" s="23"/>
      <c r="AK7" s="23">
        <v>20000</v>
      </c>
      <c r="AL7" s="23"/>
      <c r="AM7" s="23">
        <f>SUM(X7:AL7)</f>
        <v>160000</v>
      </c>
      <c r="AN7" s="24">
        <f>AM7*4%</f>
        <v>6400</v>
      </c>
      <c r="AO7" s="70">
        <f>AM7-AN7</f>
        <v>153600</v>
      </c>
      <c r="AP7" s="70">
        <f>AO7*80%</f>
        <v>122880</v>
      </c>
      <c r="AQ7" s="111">
        <v>1</v>
      </c>
      <c r="AR7" s="105" t="e">
        <f>#REF!</f>
        <v>#REF!</v>
      </c>
      <c r="AS7" s="23">
        <v>32000</v>
      </c>
      <c r="AT7" s="23"/>
      <c r="AU7" s="23">
        <v>3000</v>
      </c>
      <c r="AV7" s="25" t="e">
        <f>AM7-AN7-AR7+AS7+AT7</f>
        <v>#REF!</v>
      </c>
      <c r="AW7" s="6"/>
      <c r="AX7" s="67"/>
      <c r="AY7" s="63"/>
    </row>
    <row r="8" spans="1:51">
      <c r="A8" s="12">
        <v>2</v>
      </c>
      <c r="B8" s="13" t="s">
        <v>45</v>
      </c>
      <c r="C8" s="14"/>
      <c r="D8" s="15"/>
      <c r="E8" s="16"/>
      <c r="F8" s="17"/>
      <c r="G8" s="17"/>
      <c r="H8" s="18"/>
      <c r="I8" s="16"/>
      <c r="J8" s="19"/>
      <c r="K8" s="15"/>
      <c r="L8" s="18"/>
      <c r="M8" s="18"/>
      <c r="N8" s="18"/>
      <c r="O8" s="16"/>
      <c r="P8" s="18"/>
      <c r="Q8" s="18"/>
      <c r="R8" s="18"/>
      <c r="S8" s="18"/>
      <c r="T8" s="18"/>
      <c r="U8" s="26"/>
      <c r="V8" s="18"/>
      <c r="W8" s="20"/>
      <c r="X8" s="27"/>
      <c r="Y8" s="28"/>
      <c r="Z8" s="28"/>
      <c r="AA8" s="28">
        <v>0</v>
      </c>
      <c r="AB8" s="28"/>
      <c r="AC8" s="28"/>
      <c r="AD8" s="28"/>
      <c r="AE8" s="28"/>
      <c r="AF8" s="28"/>
      <c r="AG8" s="22">
        <v>40000</v>
      </c>
      <c r="AH8" s="23"/>
      <c r="AI8" s="23"/>
      <c r="AJ8" s="23"/>
      <c r="AK8" s="23">
        <v>20000</v>
      </c>
      <c r="AL8" s="23"/>
      <c r="AM8" s="23">
        <v>160000</v>
      </c>
      <c r="AN8" s="24">
        <f>AM8*4%</f>
        <v>6400</v>
      </c>
      <c r="AO8" s="70">
        <f>AM8-AN8</f>
        <v>153600</v>
      </c>
      <c r="AP8" s="70">
        <f>AO8*80%</f>
        <v>122880</v>
      </c>
      <c r="AQ8" s="112">
        <v>2</v>
      </c>
      <c r="AR8" s="105" t="e">
        <f>#REF!</f>
        <v>#REF!</v>
      </c>
      <c r="AS8" s="29"/>
      <c r="AT8" s="29"/>
      <c r="AU8" s="29"/>
      <c r="AV8" s="31" t="e">
        <f>AM8-AN8-AR8+AS8+AT8</f>
        <v>#REF!</v>
      </c>
      <c r="AW8" s="66"/>
      <c r="AX8" s="68"/>
      <c r="AY8" s="64"/>
    </row>
    <row r="9" spans="1:51">
      <c r="A9" s="12">
        <v>3</v>
      </c>
      <c r="B9" s="13" t="s">
        <v>46</v>
      </c>
      <c r="C9" s="14"/>
      <c r="D9" s="15"/>
      <c r="E9" s="32"/>
      <c r="F9" s="17"/>
      <c r="G9" s="17"/>
      <c r="H9" s="18"/>
      <c r="I9" s="16"/>
      <c r="J9" s="19"/>
      <c r="K9" s="15"/>
      <c r="L9" s="18"/>
      <c r="M9" s="18"/>
      <c r="N9" s="18"/>
      <c r="O9" s="16"/>
      <c r="P9" s="18"/>
      <c r="Q9" s="18"/>
      <c r="R9" s="18"/>
      <c r="S9" s="18"/>
      <c r="T9" s="18"/>
      <c r="U9" s="18"/>
      <c r="V9" s="18"/>
      <c r="W9" s="20"/>
      <c r="X9" s="27"/>
      <c r="Y9" s="28"/>
      <c r="Z9" s="28"/>
      <c r="AA9" s="28">
        <v>0</v>
      </c>
      <c r="AB9" s="28"/>
      <c r="AC9" s="28"/>
      <c r="AD9" s="28"/>
      <c r="AE9" s="28"/>
      <c r="AF9" s="28"/>
      <c r="AG9" s="28"/>
      <c r="AH9" s="29"/>
      <c r="AI9" s="29"/>
      <c r="AJ9" s="29"/>
      <c r="AK9" s="29"/>
      <c r="AL9" s="29"/>
      <c r="AM9" s="29">
        <f>SUM(X9:AL9)</f>
        <v>0</v>
      </c>
      <c r="AN9" s="29"/>
      <c r="AO9" s="72"/>
      <c r="AP9" s="72"/>
      <c r="AQ9" s="113"/>
      <c r="AR9" s="106"/>
      <c r="AS9" s="29"/>
      <c r="AT9" s="29"/>
      <c r="AU9" s="29"/>
      <c r="AV9" s="31">
        <f>AM9-AN9-AR9+AS9+AT9</f>
        <v>0</v>
      </c>
      <c r="AW9" s="66"/>
      <c r="AX9" s="68"/>
      <c r="AY9" s="64"/>
    </row>
    <row r="10" spans="1:51">
      <c r="A10" s="12">
        <v>4</v>
      </c>
      <c r="B10" s="13" t="s">
        <v>47</v>
      </c>
      <c r="C10" s="14"/>
      <c r="D10" s="15"/>
      <c r="E10" s="32"/>
      <c r="F10" s="17"/>
      <c r="G10" s="17"/>
      <c r="H10" s="18"/>
      <c r="I10" s="16"/>
      <c r="J10" s="19"/>
      <c r="K10" s="15"/>
      <c r="L10" s="18"/>
      <c r="M10" s="18"/>
      <c r="N10" s="18"/>
      <c r="O10" s="16"/>
      <c r="P10" s="18"/>
      <c r="Q10" s="18"/>
      <c r="R10" s="18"/>
      <c r="S10" s="18"/>
      <c r="T10" s="18"/>
      <c r="U10" s="18"/>
      <c r="V10" s="18"/>
      <c r="W10" s="20"/>
      <c r="X10" s="27"/>
      <c r="Y10" s="28"/>
      <c r="Z10" s="28"/>
      <c r="AA10" s="28">
        <v>0</v>
      </c>
      <c r="AB10" s="28"/>
      <c r="AC10" s="28"/>
      <c r="AD10" s="28"/>
      <c r="AE10" s="28"/>
      <c r="AF10" s="28"/>
      <c r="AG10" s="28"/>
      <c r="AH10" s="29"/>
      <c r="AI10" s="29"/>
      <c r="AJ10" s="29"/>
      <c r="AK10" s="29"/>
      <c r="AL10" s="29"/>
      <c r="AM10" s="29">
        <f>SUM(X10:AL10)</f>
        <v>0</v>
      </c>
      <c r="AN10" s="30"/>
      <c r="AO10" s="71"/>
      <c r="AP10" s="71"/>
      <c r="AQ10" s="112"/>
      <c r="AR10" s="106"/>
      <c r="AS10" s="29"/>
      <c r="AT10" s="29"/>
      <c r="AU10" s="29"/>
      <c r="AV10" s="31">
        <f>AM10-AN10-AR10+AS10+AU10</f>
        <v>0</v>
      </c>
      <c r="AW10" s="66"/>
      <c r="AX10" s="68"/>
      <c r="AY10" s="64"/>
    </row>
    <row r="11" spans="1:51">
      <c r="A11" s="12">
        <v>5</v>
      </c>
      <c r="B11" s="13" t="s">
        <v>48</v>
      </c>
      <c r="C11" s="14"/>
      <c r="D11" s="15"/>
      <c r="E11" s="32"/>
      <c r="F11" s="17"/>
      <c r="G11" s="17"/>
      <c r="H11" s="18"/>
      <c r="I11" s="16"/>
      <c r="J11" s="19"/>
      <c r="K11" s="15"/>
      <c r="L11" s="18"/>
      <c r="M11" s="18"/>
      <c r="N11" s="18"/>
      <c r="O11" s="16"/>
      <c r="P11" s="18"/>
      <c r="Q11" s="18"/>
      <c r="R11" s="18"/>
      <c r="S11" s="18"/>
      <c r="T11" s="18"/>
      <c r="U11" s="18"/>
      <c r="V11" s="18"/>
      <c r="W11" s="20"/>
      <c r="X11" s="27"/>
      <c r="Y11" s="28"/>
      <c r="Z11" s="28"/>
      <c r="AA11" s="28">
        <v>0</v>
      </c>
      <c r="AB11" s="28"/>
      <c r="AC11" s="28"/>
      <c r="AD11" s="28"/>
      <c r="AE11" s="28"/>
      <c r="AF11" s="28"/>
      <c r="AG11" s="28"/>
      <c r="AH11" s="29"/>
      <c r="AI11" s="29"/>
      <c r="AJ11" s="29"/>
      <c r="AK11" s="29"/>
      <c r="AL11" s="29"/>
      <c r="AM11" s="29">
        <f t="shared" ref="AM11" si="0">SUM(X11:AL11)</f>
        <v>0</v>
      </c>
      <c r="AN11" s="30"/>
      <c r="AO11" s="71"/>
      <c r="AP11" s="71"/>
      <c r="AQ11" s="112"/>
      <c r="AR11" s="106"/>
      <c r="AS11" s="29"/>
      <c r="AT11" s="29"/>
      <c r="AU11" s="29"/>
      <c r="AV11" s="31">
        <f>AM11-AN11-AR11+AS11+AU11</f>
        <v>0</v>
      </c>
      <c r="AW11" s="66"/>
      <c r="AX11" s="68"/>
      <c r="AY11" s="64"/>
    </row>
    <row r="12" spans="1:51">
      <c r="A12" s="12">
        <v>6</v>
      </c>
      <c r="B12" s="13" t="s">
        <v>49</v>
      </c>
      <c r="C12" s="14"/>
      <c r="D12" s="15"/>
      <c r="E12" s="32"/>
      <c r="F12" s="17"/>
      <c r="G12" s="17"/>
      <c r="H12" s="18"/>
      <c r="I12" s="16"/>
      <c r="J12" s="19"/>
      <c r="K12" s="15"/>
      <c r="L12" s="18"/>
      <c r="M12" s="18"/>
      <c r="N12" s="18"/>
      <c r="O12" s="16"/>
      <c r="P12" s="18"/>
      <c r="Q12" s="18"/>
      <c r="R12" s="18"/>
      <c r="S12" s="18"/>
      <c r="T12" s="18"/>
      <c r="U12" s="18"/>
      <c r="V12" s="18"/>
      <c r="W12" s="20"/>
      <c r="X12" s="27"/>
      <c r="Y12" s="28"/>
      <c r="Z12" s="28"/>
      <c r="AA12" s="28">
        <v>0</v>
      </c>
      <c r="AB12" s="28"/>
      <c r="AC12" s="28"/>
      <c r="AD12" s="28"/>
      <c r="AE12" s="28"/>
      <c r="AF12" s="28"/>
      <c r="AG12" s="28"/>
      <c r="AH12" s="29"/>
      <c r="AI12" s="29"/>
      <c r="AJ12" s="29"/>
      <c r="AK12" s="29"/>
      <c r="AL12" s="29"/>
      <c r="AM12" s="29">
        <f>SUM(X12:AL12)</f>
        <v>0</v>
      </c>
      <c r="AN12" s="30"/>
      <c r="AO12" s="71"/>
      <c r="AP12" s="71"/>
      <c r="AQ12" s="112"/>
      <c r="AR12" s="106"/>
      <c r="AS12" s="29"/>
      <c r="AT12" s="29"/>
      <c r="AU12" s="29"/>
      <c r="AV12" s="31">
        <f>AM12-AN12-AR12+AS12+AU12</f>
        <v>0</v>
      </c>
      <c r="AW12" s="66"/>
      <c r="AX12" s="68"/>
      <c r="AY12" s="64"/>
    </row>
    <row r="13" spans="1:51">
      <c r="A13" s="42"/>
      <c r="B13" s="43"/>
      <c r="C13" s="33"/>
      <c r="D13" s="33"/>
      <c r="E13" s="36"/>
      <c r="F13" s="34"/>
      <c r="G13" s="34"/>
      <c r="H13" s="35"/>
      <c r="I13" s="35"/>
      <c r="J13" s="37"/>
      <c r="K13" s="33"/>
      <c r="L13" s="35"/>
      <c r="M13" s="35"/>
      <c r="N13" s="35"/>
      <c r="O13" s="36"/>
      <c r="P13" s="35"/>
      <c r="Q13" s="35"/>
      <c r="R13" s="35"/>
      <c r="S13" s="35"/>
      <c r="T13" s="35"/>
      <c r="U13" s="35"/>
      <c r="V13" s="35"/>
      <c r="W13" s="38"/>
      <c r="X13" s="39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4"/>
      <c r="AO13" s="72"/>
      <c r="AP13" s="72"/>
      <c r="AQ13" s="113"/>
      <c r="AR13" s="107"/>
      <c r="AS13" s="40"/>
      <c r="AT13" s="40"/>
      <c r="AU13" s="40"/>
      <c r="AV13" s="41"/>
      <c r="AW13" s="66"/>
      <c r="AX13" s="68"/>
      <c r="AY13" s="64"/>
    </row>
    <row r="14" spans="1:51">
      <c r="A14" s="45"/>
      <c r="B14" s="43"/>
      <c r="C14" s="33"/>
      <c r="D14" s="33"/>
      <c r="E14" s="36"/>
      <c r="F14" s="34"/>
      <c r="G14" s="34"/>
      <c r="H14" s="35"/>
      <c r="I14" s="35"/>
      <c r="J14" s="37"/>
      <c r="K14" s="33"/>
      <c r="L14" s="35"/>
      <c r="M14" s="35"/>
      <c r="N14" s="35"/>
      <c r="O14" s="36"/>
      <c r="P14" s="35"/>
      <c r="Q14" s="35"/>
      <c r="R14" s="35"/>
      <c r="S14" s="35"/>
      <c r="T14" s="35"/>
      <c r="U14" s="35"/>
      <c r="V14" s="35"/>
      <c r="W14" s="38"/>
      <c r="X14" s="39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4"/>
      <c r="AO14" s="72"/>
      <c r="AP14" s="72"/>
      <c r="AQ14" s="113"/>
      <c r="AR14" s="107"/>
      <c r="AS14" s="40"/>
      <c r="AT14" s="40"/>
      <c r="AU14" s="40"/>
      <c r="AV14" s="46"/>
      <c r="AW14" s="66"/>
      <c r="AX14" s="68"/>
      <c r="AY14" s="64"/>
    </row>
    <row r="15" spans="1:51" ht="15.75" thickBot="1">
      <c r="A15" s="47"/>
      <c r="B15" s="48"/>
      <c r="C15" s="49"/>
      <c r="D15" s="49"/>
      <c r="E15" s="50"/>
      <c r="F15" s="51"/>
      <c r="G15" s="51"/>
      <c r="H15" s="50"/>
      <c r="I15" s="50"/>
      <c r="J15" s="52"/>
      <c r="K15" s="49"/>
      <c r="L15" s="50"/>
      <c r="M15" s="50"/>
      <c r="N15" s="50"/>
      <c r="O15" s="53"/>
      <c r="P15" s="50"/>
      <c r="Q15" s="50"/>
      <c r="R15" s="50"/>
      <c r="S15" s="50"/>
      <c r="T15" s="50"/>
      <c r="U15" s="50"/>
      <c r="V15" s="50"/>
      <c r="W15" s="54"/>
      <c r="X15" s="55"/>
      <c r="Y15" s="56"/>
      <c r="Z15" s="56"/>
      <c r="AA15" s="56">
        <f t="shared" ref="AA15:AM15" si="1">SUM(AA7:AA14)</f>
        <v>0</v>
      </c>
      <c r="AB15" s="56"/>
      <c r="AC15" s="56"/>
      <c r="AD15" s="56">
        <f t="shared" si="1"/>
        <v>0</v>
      </c>
      <c r="AE15" s="56">
        <f t="shared" si="1"/>
        <v>0</v>
      </c>
      <c r="AF15" s="56">
        <f t="shared" si="1"/>
        <v>0</v>
      </c>
      <c r="AG15" s="56">
        <f t="shared" si="1"/>
        <v>80000</v>
      </c>
      <c r="AH15" s="56">
        <f t="shared" si="1"/>
        <v>0</v>
      </c>
      <c r="AI15" s="56">
        <f t="shared" si="1"/>
        <v>0</v>
      </c>
      <c r="AJ15" s="56">
        <f t="shared" si="1"/>
        <v>0</v>
      </c>
      <c r="AK15" s="56">
        <f t="shared" si="1"/>
        <v>40000</v>
      </c>
      <c r="AL15" s="56">
        <f t="shared" si="1"/>
        <v>0</v>
      </c>
      <c r="AM15" s="56">
        <f t="shared" si="1"/>
        <v>320000</v>
      </c>
      <c r="AN15" s="59">
        <f>IFERROR(IF(AD15*0.04&lt;=48000,AD15*0.04,48000),"")</f>
        <v>0</v>
      </c>
      <c r="AO15" s="73"/>
      <c r="AP15" s="73"/>
      <c r="AQ15" s="114"/>
      <c r="AR15" s="108" t="e">
        <f>SUM(AR7:AR14)</f>
        <v>#REF!</v>
      </c>
      <c r="AS15" s="56">
        <f>SUM(AS7:AS14)</f>
        <v>32000</v>
      </c>
      <c r="AT15" s="56">
        <f>SUM(AT7:AT14)</f>
        <v>0</v>
      </c>
      <c r="AU15" s="56">
        <f>SUM(AU7:AU14)</f>
        <v>3000</v>
      </c>
      <c r="AV15" s="57" t="e">
        <f>SUM(AV7:AV14)</f>
        <v>#REF!</v>
      </c>
      <c r="AW15" s="47"/>
      <c r="AX15" s="69"/>
      <c r="AY15" s="65"/>
    </row>
    <row r="18" spans="31:38" ht="15.75" thickBot="1">
      <c r="AE18" s="80"/>
      <c r="AF18" s="80"/>
      <c r="AG18" s="80"/>
      <c r="AH18" s="80"/>
      <c r="AI18" s="80"/>
      <c r="AJ18" s="80"/>
      <c r="AK18" s="80"/>
      <c r="AL18" s="80"/>
    </row>
    <row r="19" spans="31:38">
      <c r="AE19" s="95"/>
      <c r="AF19" s="75"/>
      <c r="AG19" s="75"/>
      <c r="AH19" s="103" t="s">
        <v>57</v>
      </c>
      <c r="AI19" s="75"/>
      <c r="AJ19" s="75"/>
      <c r="AK19" s="75"/>
      <c r="AL19" s="76"/>
    </row>
    <row r="20" spans="31:38" ht="15.75" thickBot="1">
      <c r="AE20" s="96"/>
      <c r="AF20" s="84"/>
      <c r="AG20" s="84"/>
      <c r="AH20" s="84"/>
      <c r="AI20" s="84"/>
      <c r="AJ20" s="84"/>
      <c r="AK20" s="84"/>
      <c r="AL20" s="97"/>
    </row>
    <row r="21" spans="31:38">
      <c r="AE21" s="86"/>
      <c r="AF21" s="87"/>
      <c r="AG21" s="87"/>
      <c r="AH21" s="87"/>
      <c r="AI21" s="88"/>
      <c r="AJ21" s="88"/>
      <c r="AK21" s="88"/>
      <c r="AL21" s="89"/>
    </row>
    <row r="22" spans="31:38">
      <c r="AE22" s="90">
        <v>0</v>
      </c>
      <c r="AF22" s="77">
        <v>464000</v>
      </c>
      <c r="AG22" s="77" t="s">
        <v>58</v>
      </c>
      <c r="AH22" s="77">
        <f>AF22-AE22</f>
        <v>464000</v>
      </c>
      <c r="AI22" s="91" t="s">
        <v>59</v>
      </c>
      <c r="AJ22" s="92">
        <v>0.01</v>
      </c>
      <c r="AK22" s="91" t="s">
        <v>58</v>
      </c>
      <c r="AL22" s="93">
        <f>AH22*AJ22</f>
        <v>4640</v>
      </c>
    </row>
    <row r="23" spans="31:38">
      <c r="AE23" s="90">
        <v>464001</v>
      </c>
      <c r="AF23" s="77">
        <v>1000000</v>
      </c>
      <c r="AG23" s="77" t="s">
        <v>58</v>
      </c>
      <c r="AH23" s="77">
        <f t="shared" ref="AH23" si="2">AF23-AE23</f>
        <v>535999</v>
      </c>
      <c r="AI23" s="91" t="s">
        <v>59</v>
      </c>
      <c r="AJ23" s="92">
        <v>0.1</v>
      </c>
      <c r="AK23" s="91" t="s">
        <v>58</v>
      </c>
      <c r="AL23" s="93">
        <f>AH23*AJ23</f>
        <v>53599.9</v>
      </c>
    </row>
    <row r="24" spans="31:38">
      <c r="AE24" s="90">
        <v>1000001</v>
      </c>
      <c r="AF24" s="77">
        <v>3000000</v>
      </c>
      <c r="AG24" s="77" t="s">
        <v>58</v>
      </c>
      <c r="AH24" s="77">
        <v>0</v>
      </c>
      <c r="AI24" s="91" t="s">
        <v>59</v>
      </c>
      <c r="AJ24" s="92">
        <v>0.25</v>
      </c>
      <c r="AK24" s="91" t="s">
        <v>58</v>
      </c>
      <c r="AL24" s="93">
        <f>AH24*25%</f>
        <v>0</v>
      </c>
    </row>
    <row r="25" spans="31:38">
      <c r="AE25" s="90">
        <v>3000001</v>
      </c>
      <c r="AF25" s="77" t="s">
        <v>60</v>
      </c>
      <c r="AG25" s="77" t="s">
        <v>58</v>
      </c>
      <c r="AH25" s="77">
        <v>0</v>
      </c>
      <c r="AI25" s="91" t="s">
        <v>59</v>
      </c>
      <c r="AJ25" s="92">
        <v>0.4</v>
      </c>
      <c r="AK25" s="91" t="s">
        <v>58</v>
      </c>
      <c r="AL25" s="93">
        <f>AH25*40%</f>
        <v>0</v>
      </c>
    </row>
    <row r="26" spans="31:38">
      <c r="AE26" s="90"/>
      <c r="AF26" s="77"/>
      <c r="AG26" s="77"/>
      <c r="AH26" s="77"/>
      <c r="AI26" s="91"/>
      <c r="AJ26" s="91"/>
      <c r="AK26" s="91"/>
      <c r="AL26" s="94"/>
    </row>
    <row r="27" spans="31:38">
      <c r="AE27" s="90"/>
      <c r="AF27" s="77"/>
      <c r="AG27" s="77"/>
      <c r="AH27" s="77"/>
      <c r="AI27" s="91"/>
      <c r="AJ27" s="91"/>
      <c r="AK27" s="91"/>
      <c r="AL27" s="94"/>
    </row>
    <row r="28" spans="31:38">
      <c r="AE28" s="90"/>
      <c r="AF28" s="77"/>
      <c r="AG28" s="77"/>
      <c r="AH28" s="77">
        <f>SUM(AH22:AH26)</f>
        <v>999999</v>
      </c>
      <c r="AI28" s="91"/>
      <c r="AJ28" s="91"/>
      <c r="AK28" s="91"/>
      <c r="AL28" s="115">
        <f>SUM(AL22:AL27)</f>
        <v>58239.9</v>
      </c>
    </row>
    <row r="29" spans="31:38" ht="15.75" thickBot="1">
      <c r="AE29" s="82"/>
      <c r="AF29" s="83"/>
      <c r="AG29" s="83"/>
      <c r="AH29" s="83"/>
      <c r="AI29" s="84"/>
      <c r="AJ29" s="84"/>
      <c r="AK29" s="84"/>
      <c r="AL29" s="97"/>
    </row>
    <row r="30" spans="31:38">
      <c r="AE30" s="78"/>
      <c r="AF30" s="79"/>
      <c r="AG30" s="79"/>
      <c r="AH30" s="79"/>
      <c r="AI30" s="80"/>
      <c r="AJ30" s="80"/>
      <c r="AK30" s="80"/>
      <c r="AL30" s="81"/>
    </row>
    <row r="31" spans="31:38">
      <c r="AE31" s="99"/>
      <c r="AF31" s="79"/>
      <c r="AG31" s="79"/>
      <c r="AH31" s="79"/>
      <c r="AI31" s="80"/>
      <c r="AJ31" s="80"/>
      <c r="AK31" s="80"/>
      <c r="AL31" s="81"/>
    </row>
    <row r="32" spans="31:38">
      <c r="AE32" s="98" t="s">
        <v>61</v>
      </c>
      <c r="AF32" s="79">
        <f>AM7*12</f>
        <v>1920000</v>
      </c>
      <c r="AG32" s="80"/>
      <c r="AH32" s="80"/>
      <c r="AI32" s="80"/>
      <c r="AJ32" s="80"/>
      <c r="AK32" s="80"/>
      <c r="AL32" s="81"/>
    </row>
    <row r="33" spans="31:38">
      <c r="AE33" s="100" t="s">
        <v>62</v>
      </c>
      <c r="AF33" s="79">
        <f>AF32*4%</f>
        <v>76800</v>
      </c>
      <c r="AG33" s="80"/>
      <c r="AH33" s="80"/>
      <c r="AI33" s="80"/>
      <c r="AJ33" s="80"/>
      <c r="AK33" s="80"/>
      <c r="AL33" s="81"/>
    </row>
    <row r="34" spans="31:38">
      <c r="AE34" s="98" t="s">
        <v>63</v>
      </c>
      <c r="AF34" s="79">
        <f>AF32-AF33</f>
        <v>1843200</v>
      </c>
      <c r="AG34" s="80"/>
      <c r="AH34" s="80"/>
      <c r="AI34" s="80"/>
      <c r="AJ34" s="80"/>
      <c r="AK34" s="80"/>
      <c r="AL34" s="81"/>
    </row>
    <row r="35" spans="31:38">
      <c r="AE35" s="100" t="s">
        <v>64</v>
      </c>
      <c r="AF35" s="79">
        <f>AF34*80%</f>
        <v>1474560</v>
      </c>
      <c r="AG35" s="80"/>
      <c r="AH35" s="80"/>
      <c r="AI35" s="80"/>
      <c r="AJ35" s="80"/>
      <c r="AK35" s="80"/>
      <c r="AL35" s="81"/>
    </row>
    <row r="36" spans="31:38">
      <c r="AE36" s="98"/>
      <c r="AF36" s="79"/>
      <c r="AG36" s="80"/>
      <c r="AH36" s="80"/>
      <c r="AI36" s="80"/>
      <c r="AJ36" s="80"/>
      <c r="AK36" s="80"/>
      <c r="AL36" s="81"/>
    </row>
    <row r="37" spans="31:38">
      <c r="AE37" s="102" t="s">
        <v>65</v>
      </c>
      <c r="AF37" s="101">
        <f>AF35/AQ8</f>
        <v>737280</v>
      </c>
      <c r="AG37" s="80"/>
      <c r="AH37" s="80"/>
      <c r="AI37" s="80"/>
      <c r="AJ37" s="80"/>
      <c r="AK37" s="80"/>
      <c r="AL37" s="81"/>
    </row>
    <row r="38" spans="31:38">
      <c r="AE38" s="85"/>
      <c r="AF38" s="80"/>
      <c r="AG38" s="80"/>
      <c r="AH38" s="80"/>
      <c r="AI38" s="80"/>
      <c r="AJ38" s="80"/>
      <c r="AK38" s="80"/>
      <c r="AL38" s="81"/>
    </row>
    <row r="39" spans="31:38">
      <c r="AE39" s="85"/>
      <c r="AF39" s="80"/>
      <c r="AG39" s="80"/>
      <c r="AH39" s="85"/>
      <c r="AI39" s="104"/>
      <c r="AJ39" s="104"/>
      <c r="AK39" s="104"/>
      <c r="AL39" s="81"/>
    </row>
    <row r="40" spans="31:38" ht="15.75" thickBot="1">
      <c r="AE40" s="96"/>
      <c r="AF40" s="84"/>
      <c r="AG40" s="84"/>
      <c r="AH40" s="84"/>
      <c r="AI40" s="84"/>
      <c r="AJ40" s="84"/>
      <c r="AK40" s="84"/>
      <c r="AL40" s="97"/>
    </row>
    <row r="41" spans="31:38">
      <c r="AE41" s="80"/>
      <c r="AF41" s="80"/>
      <c r="AG41" s="80"/>
      <c r="AH41" s="80"/>
      <c r="AI41" s="80"/>
      <c r="AJ41" s="80"/>
      <c r="AK41" s="80"/>
      <c r="AL41" s="80"/>
    </row>
    <row r="42" spans="31:38">
      <c r="AE42" s="80"/>
      <c r="AF42" s="80"/>
      <c r="AG42" s="80"/>
      <c r="AH42" s="80"/>
      <c r="AI42" s="80"/>
      <c r="AJ42" s="80"/>
      <c r="AK42" s="80"/>
      <c r="AL42" s="80"/>
    </row>
    <row r="43" spans="31:38">
      <c r="AE43" s="80"/>
      <c r="AF43" s="80"/>
      <c r="AG43" s="80"/>
      <c r="AH43" s="80"/>
      <c r="AI43" s="80"/>
      <c r="AJ43" s="80"/>
      <c r="AK43" s="80"/>
      <c r="AL43" s="80"/>
    </row>
    <row r="44" spans="31:38">
      <c r="AE44" s="80"/>
      <c r="AF44" s="80"/>
      <c r="AG44" s="80"/>
      <c r="AH44" s="80"/>
      <c r="AI44" s="80"/>
      <c r="AJ44" s="80"/>
      <c r="AK44" s="80"/>
      <c r="AL44" s="80"/>
    </row>
  </sheetData>
  <mergeCells count="3">
    <mergeCell ref="X5:AV5"/>
    <mergeCell ref="C6:W6"/>
    <mergeCell ref="AW5:AY5"/>
  </mergeCells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nives ornella malanda</dc:creator>
  <cp:lastModifiedBy>Frederique</cp:lastModifiedBy>
  <dcterms:created xsi:type="dcterms:W3CDTF">2014-07-22T11:32:42Z</dcterms:created>
  <dcterms:modified xsi:type="dcterms:W3CDTF">2016-10-14T15:08:03Z</dcterms:modified>
</cp:coreProperties>
</file>