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vyr\Desktop\"/>
    </mc:Choice>
  </mc:AlternateContent>
  <bookViews>
    <workbookView xWindow="0" yWindow="0" windowWidth="24000" windowHeight="9630" activeTab="1"/>
  </bookViews>
  <sheets>
    <sheet name="Base" sheetId="2" r:id="rId1"/>
    <sheet name="Reccap Employé" sheetId="4" r:id="rId2"/>
    <sheet name="Employé 1 " sheetId="11" r:id="rId3"/>
    <sheet name="2016 - Employé 1" sheetId="1" r:id="rId4"/>
    <sheet name="2016 - Employé 2" sheetId="7" r:id="rId5"/>
    <sheet name="2017 - Employé 1" sheetId="9" r:id="rId6"/>
    <sheet name="2017 - Employé 2" sheetId="10" r:id="rId7"/>
  </sheets>
  <definedNames>
    <definedName name="_xlnm._FilterDatabase" localSheetId="3" hidden="1">'2016 - Employé 1'!$N$1:$N$430</definedName>
    <definedName name="_xlnm._FilterDatabase" localSheetId="4" hidden="1">'2016 - Employé 2'!$N$1:$N$430</definedName>
    <definedName name="_xlnm._FilterDatabase" localSheetId="5" hidden="1">'2017 - Employé 1'!$N$1:$N$430</definedName>
    <definedName name="_xlnm._FilterDatabase" localSheetId="6" hidden="1">'2017 - Employé 2'!$N$1:$N$430</definedName>
    <definedName name="_xlnm._FilterDatabase" localSheetId="2" hidden="1">'Employé 1 '!$N$1:$N$430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74" i="11" l="1"/>
  <c r="I374" i="11"/>
  <c r="H374" i="11"/>
  <c r="G374" i="11"/>
  <c r="F374" i="11"/>
  <c r="E374" i="11"/>
  <c r="D374" i="11"/>
  <c r="K370" i="11"/>
  <c r="J367" i="11"/>
  <c r="I367" i="11"/>
  <c r="H367" i="11"/>
  <c r="G367" i="11"/>
  <c r="F367" i="11"/>
  <c r="E367" i="11"/>
  <c r="D367" i="11"/>
  <c r="K363" i="11"/>
  <c r="J360" i="11"/>
  <c r="I360" i="11"/>
  <c r="H360" i="11"/>
  <c r="G360" i="11"/>
  <c r="F360" i="11"/>
  <c r="E360" i="11"/>
  <c r="D360" i="11"/>
  <c r="K356" i="11"/>
  <c r="J353" i="11"/>
  <c r="I353" i="11"/>
  <c r="H353" i="11"/>
  <c r="G353" i="11"/>
  <c r="F353" i="11"/>
  <c r="E353" i="11"/>
  <c r="D353" i="11"/>
  <c r="K349" i="11"/>
  <c r="J346" i="11"/>
  <c r="I346" i="11"/>
  <c r="H346" i="11"/>
  <c r="G346" i="11"/>
  <c r="F346" i="11"/>
  <c r="E346" i="11"/>
  <c r="D346" i="11"/>
  <c r="K342" i="11"/>
  <c r="J339" i="11"/>
  <c r="I339" i="11"/>
  <c r="H339" i="11"/>
  <c r="G339" i="11"/>
  <c r="F339" i="11"/>
  <c r="E339" i="11"/>
  <c r="D339" i="11"/>
  <c r="K335" i="11"/>
  <c r="J332" i="11"/>
  <c r="I332" i="11"/>
  <c r="H332" i="11"/>
  <c r="G332" i="11"/>
  <c r="F332" i="11"/>
  <c r="E332" i="11"/>
  <c r="D332" i="11"/>
  <c r="K328" i="11"/>
  <c r="J325" i="11"/>
  <c r="I325" i="11"/>
  <c r="H325" i="11"/>
  <c r="G325" i="11"/>
  <c r="F325" i="11"/>
  <c r="E325" i="11"/>
  <c r="D325" i="11"/>
  <c r="K321" i="11"/>
  <c r="J318" i="11"/>
  <c r="I318" i="11"/>
  <c r="H318" i="11"/>
  <c r="G318" i="11"/>
  <c r="F318" i="11"/>
  <c r="E318" i="11"/>
  <c r="D318" i="11"/>
  <c r="K314" i="11"/>
  <c r="J311" i="11"/>
  <c r="I311" i="11"/>
  <c r="H311" i="11"/>
  <c r="G311" i="11"/>
  <c r="F311" i="11"/>
  <c r="E311" i="11"/>
  <c r="D311" i="11"/>
  <c r="K307" i="11"/>
  <c r="J304" i="11"/>
  <c r="I304" i="11"/>
  <c r="H304" i="11"/>
  <c r="G304" i="11"/>
  <c r="F304" i="11"/>
  <c r="E304" i="11"/>
  <c r="D304" i="11"/>
  <c r="K300" i="11"/>
  <c r="J297" i="11"/>
  <c r="I297" i="11"/>
  <c r="H297" i="11"/>
  <c r="G297" i="11"/>
  <c r="F297" i="11"/>
  <c r="E297" i="11"/>
  <c r="D297" i="11"/>
  <c r="K293" i="11"/>
  <c r="J290" i="11"/>
  <c r="I290" i="11"/>
  <c r="H290" i="11"/>
  <c r="G290" i="11"/>
  <c r="F290" i="11"/>
  <c r="E290" i="11"/>
  <c r="D290" i="11"/>
  <c r="K286" i="11"/>
  <c r="J283" i="11"/>
  <c r="I283" i="11"/>
  <c r="H283" i="11"/>
  <c r="G283" i="11"/>
  <c r="F283" i="11"/>
  <c r="E283" i="11"/>
  <c r="D283" i="11"/>
  <c r="K279" i="11"/>
  <c r="J276" i="11"/>
  <c r="I276" i="11"/>
  <c r="H276" i="11"/>
  <c r="G276" i="11"/>
  <c r="F276" i="11"/>
  <c r="E276" i="11"/>
  <c r="D276" i="11"/>
  <c r="K272" i="11"/>
  <c r="J269" i="11"/>
  <c r="I269" i="11"/>
  <c r="H269" i="11"/>
  <c r="G269" i="11"/>
  <c r="F269" i="11"/>
  <c r="E269" i="11"/>
  <c r="D269" i="11"/>
  <c r="K265" i="11"/>
  <c r="J262" i="11"/>
  <c r="I262" i="11"/>
  <c r="H262" i="11"/>
  <c r="G262" i="11"/>
  <c r="F262" i="11"/>
  <c r="E262" i="11"/>
  <c r="D262" i="11"/>
  <c r="K258" i="11"/>
  <c r="J255" i="11"/>
  <c r="I255" i="11"/>
  <c r="H255" i="11"/>
  <c r="G255" i="11"/>
  <c r="F255" i="11"/>
  <c r="E255" i="11"/>
  <c r="D255" i="11"/>
  <c r="K251" i="11"/>
  <c r="J248" i="11"/>
  <c r="I248" i="11"/>
  <c r="H248" i="11"/>
  <c r="G248" i="11"/>
  <c r="F248" i="11"/>
  <c r="E248" i="11"/>
  <c r="D248" i="11"/>
  <c r="K244" i="11"/>
  <c r="J241" i="11"/>
  <c r="I241" i="11"/>
  <c r="H241" i="11"/>
  <c r="G241" i="11"/>
  <c r="F241" i="11"/>
  <c r="E241" i="11"/>
  <c r="D241" i="11"/>
  <c r="K237" i="11"/>
  <c r="J234" i="11"/>
  <c r="I234" i="11"/>
  <c r="H234" i="11"/>
  <c r="G234" i="11"/>
  <c r="F234" i="11"/>
  <c r="E234" i="11"/>
  <c r="D234" i="11"/>
  <c r="K230" i="11"/>
  <c r="J227" i="11"/>
  <c r="I227" i="11"/>
  <c r="H227" i="11"/>
  <c r="G227" i="11"/>
  <c r="K223" i="11" s="1"/>
  <c r="F227" i="11"/>
  <c r="E227" i="11"/>
  <c r="D227" i="11"/>
  <c r="J220" i="11"/>
  <c r="I220" i="11"/>
  <c r="H220" i="11"/>
  <c r="G220" i="11"/>
  <c r="F220" i="11"/>
  <c r="E220" i="11"/>
  <c r="D220" i="11"/>
  <c r="K216" i="11"/>
  <c r="K218" i="11" s="1"/>
  <c r="J213" i="11"/>
  <c r="I213" i="11"/>
  <c r="H213" i="11"/>
  <c r="G213" i="11"/>
  <c r="F213" i="11"/>
  <c r="E213" i="11"/>
  <c r="D213" i="11"/>
  <c r="K209" i="11" s="1"/>
  <c r="J206" i="11"/>
  <c r="I206" i="11"/>
  <c r="H206" i="11"/>
  <c r="G206" i="11"/>
  <c r="K202" i="11" s="1"/>
  <c r="F206" i="11"/>
  <c r="E206" i="11"/>
  <c r="D206" i="11"/>
  <c r="J199" i="11"/>
  <c r="I199" i="11"/>
  <c r="H199" i="11"/>
  <c r="G199" i="11"/>
  <c r="F199" i="11"/>
  <c r="E199" i="11"/>
  <c r="D199" i="11"/>
  <c r="K195" i="11" s="1"/>
  <c r="J192" i="11"/>
  <c r="I192" i="11"/>
  <c r="H192" i="11"/>
  <c r="G192" i="11"/>
  <c r="F192" i="11"/>
  <c r="E192" i="11"/>
  <c r="D192" i="11"/>
  <c r="K188" i="11"/>
  <c r="K190" i="11" s="1"/>
  <c r="J185" i="11"/>
  <c r="I185" i="11"/>
  <c r="H185" i="11"/>
  <c r="G185" i="11"/>
  <c r="F185" i="11"/>
  <c r="E185" i="11"/>
  <c r="D185" i="11"/>
  <c r="K181" i="11" s="1"/>
  <c r="J178" i="11"/>
  <c r="I178" i="11"/>
  <c r="H178" i="11"/>
  <c r="G178" i="11"/>
  <c r="K174" i="11" s="1"/>
  <c r="F178" i="11"/>
  <c r="E178" i="11"/>
  <c r="D178" i="11"/>
  <c r="J171" i="11"/>
  <c r="I171" i="11"/>
  <c r="H171" i="11"/>
  <c r="G171" i="11"/>
  <c r="F171" i="11"/>
  <c r="E171" i="11"/>
  <c r="D171" i="11"/>
  <c r="K167" i="11" s="1"/>
  <c r="J164" i="11"/>
  <c r="I164" i="11"/>
  <c r="H164" i="11"/>
  <c r="G164" i="11"/>
  <c r="F164" i="11"/>
  <c r="E164" i="11"/>
  <c r="D164" i="11"/>
  <c r="K160" i="11"/>
  <c r="K162" i="11" s="1"/>
  <c r="J157" i="11"/>
  <c r="I157" i="11"/>
  <c r="H157" i="11"/>
  <c r="G157" i="11"/>
  <c r="F157" i="11"/>
  <c r="E157" i="11"/>
  <c r="D157" i="11"/>
  <c r="K153" i="11" s="1"/>
  <c r="J150" i="11"/>
  <c r="I150" i="11"/>
  <c r="H150" i="11"/>
  <c r="G150" i="11"/>
  <c r="K146" i="11" s="1"/>
  <c r="F150" i="11"/>
  <c r="E150" i="11"/>
  <c r="D150" i="11"/>
  <c r="J143" i="11"/>
  <c r="I143" i="11"/>
  <c r="H143" i="11"/>
  <c r="G143" i="11"/>
  <c r="F143" i="11"/>
  <c r="E143" i="11"/>
  <c r="D143" i="11"/>
  <c r="K139" i="11" s="1"/>
  <c r="J136" i="11"/>
  <c r="I136" i="11"/>
  <c r="H136" i="11"/>
  <c r="G136" i="11"/>
  <c r="F136" i="11"/>
  <c r="E136" i="11"/>
  <c r="D136" i="11"/>
  <c r="K132" i="11"/>
  <c r="J129" i="11"/>
  <c r="I129" i="11"/>
  <c r="H129" i="11"/>
  <c r="G129" i="11"/>
  <c r="F129" i="11"/>
  <c r="E129" i="11"/>
  <c r="D129" i="11"/>
  <c r="K125" i="11" s="1"/>
  <c r="J122" i="11"/>
  <c r="I122" i="11"/>
  <c r="H122" i="11"/>
  <c r="G122" i="11"/>
  <c r="K118" i="11" s="1"/>
  <c r="K120" i="11" s="1"/>
  <c r="F122" i="11"/>
  <c r="E122" i="11"/>
  <c r="D122" i="11"/>
  <c r="J115" i="11"/>
  <c r="I115" i="11"/>
  <c r="H115" i="11"/>
  <c r="G115" i="11"/>
  <c r="F115" i="11"/>
  <c r="E115" i="11"/>
  <c r="D115" i="11"/>
  <c r="K111" i="11" s="1"/>
  <c r="J108" i="11"/>
  <c r="I108" i="11"/>
  <c r="H108" i="11"/>
  <c r="G108" i="11"/>
  <c r="F108" i="11"/>
  <c r="E108" i="11"/>
  <c r="K104" i="11" s="1"/>
  <c r="D108" i="11"/>
  <c r="J101" i="11"/>
  <c r="I101" i="11"/>
  <c r="H101" i="11"/>
  <c r="G101" i="11"/>
  <c r="F101" i="11"/>
  <c r="E101" i="11"/>
  <c r="D101" i="11"/>
  <c r="K97" i="11" s="1"/>
  <c r="J94" i="11"/>
  <c r="I94" i="11"/>
  <c r="H94" i="11"/>
  <c r="G94" i="11"/>
  <c r="K90" i="11" s="1"/>
  <c r="K92" i="11" s="1"/>
  <c r="F94" i="11"/>
  <c r="E94" i="11"/>
  <c r="D94" i="11"/>
  <c r="J87" i="11"/>
  <c r="I87" i="11"/>
  <c r="H87" i="11"/>
  <c r="G87" i="11"/>
  <c r="F87" i="11"/>
  <c r="E87" i="11"/>
  <c r="D87" i="11"/>
  <c r="K83" i="11" s="1"/>
  <c r="J80" i="11"/>
  <c r="I80" i="11"/>
  <c r="H80" i="11"/>
  <c r="G80" i="11"/>
  <c r="F80" i="11"/>
  <c r="E80" i="11"/>
  <c r="D80" i="11"/>
  <c r="K76" i="11"/>
  <c r="J73" i="11"/>
  <c r="I73" i="11"/>
  <c r="H73" i="11"/>
  <c r="G73" i="11"/>
  <c r="F73" i="11"/>
  <c r="E73" i="11"/>
  <c r="D73" i="11"/>
  <c r="K69" i="11" s="1"/>
  <c r="J66" i="11"/>
  <c r="I66" i="11"/>
  <c r="H66" i="11"/>
  <c r="G66" i="11"/>
  <c r="K62" i="11" s="1"/>
  <c r="K64" i="11" s="1"/>
  <c r="F66" i="11"/>
  <c r="E66" i="11"/>
  <c r="D66" i="11"/>
  <c r="J59" i="11"/>
  <c r="I59" i="11"/>
  <c r="H59" i="11"/>
  <c r="G59" i="11"/>
  <c r="F59" i="11"/>
  <c r="E59" i="11"/>
  <c r="D59" i="11"/>
  <c r="K55" i="11" s="1"/>
  <c r="J52" i="11"/>
  <c r="I52" i="11"/>
  <c r="H52" i="11"/>
  <c r="G52" i="11"/>
  <c r="F52" i="11"/>
  <c r="E52" i="11"/>
  <c r="K48" i="11" s="1"/>
  <c r="D52" i="11"/>
  <c r="J45" i="11"/>
  <c r="I45" i="11"/>
  <c r="H45" i="11"/>
  <c r="G45" i="11"/>
  <c r="F45" i="11"/>
  <c r="E45" i="11"/>
  <c r="K41" i="11" s="1"/>
  <c r="D45" i="11"/>
  <c r="J38" i="11"/>
  <c r="I38" i="11"/>
  <c r="H38" i="11"/>
  <c r="G38" i="11"/>
  <c r="F38" i="11"/>
  <c r="E38" i="11"/>
  <c r="K34" i="11" s="1"/>
  <c r="D38" i="11"/>
  <c r="J31" i="11"/>
  <c r="I31" i="11"/>
  <c r="H31" i="11"/>
  <c r="G31" i="11"/>
  <c r="F31" i="11"/>
  <c r="E31" i="11"/>
  <c r="K27" i="11" s="1"/>
  <c r="D31" i="11"/>
  <c r="J24" i="11"/>
  <c r="I24" i="11"/>
  <c r="H24" i="11"/>
  <c r="G24" i="11"/>
  <c r="F24" i="11"/>
  <c r="E24" i="11"/>
  <c r="K20" i="11" s="1"/>
  <c r="D24" i="11"/>
  <c r="J17" i="11"/>
  <c r="I17" i="11"/>
  <c r="H17" i="11"/>
  <c r="G17" i="11"/>
  <c r="F17" i="11"/>
  <c r="E17" i="11"/>
  <c r="K13" i="11" s="1"/>
  <c r="D17" i="11"/>
  <c r="B16" i="11"/>
  <c r="J10" i="11"/>
  <c r="I10" i="11"/>
  <c r="H10" i="11"/>
  <c r="G10" i="11"/>
  <c r="F10" i="11"/>
  <c r="E10" i="11"/>
  <c r="D10" i="11"/>
  <c r="B9" i="11"/>
  <c r="B7" i="11"/>
  <c r="D5" i="11"/>
  <c r="E5" i="11" s="1"/>
  <c r="F5" i="11" s="1"/>
  <c r="G5" i="11" s="1"/>
  <c r="H5" i="11" s="1"/>
  <c r="I5" i="11" s="1"/>
  <c r="J5" i="11" s="1"/>
  <c r="C5" i="11"/>
  <c r="C12" i="11" s="1"/>
  <c r="C19" i="11" s="1"/>
  <c r="K106" i="11" l="1"/>
  <c r="K108" i="11"/>
  <c r="K57" i="11"/>
  <c r="K59" i="11"/>
  <c r="C26" i="11"/>
  <c r="B23" i="11"/>
  <c r="K6" i="11"/>
  <c r="K66" i="11"/>
  <c r="K122" i="11"/>
  <c r="K176" i="11"/>
  <c r="K178" i="11"/>
  <c r="K183" i="11"/>
  <c r="K185" i="11"/>
  <c r="K24" i="11"/>
  <c r="K22" i="11"/>
  <c r="K38" i="11"/>
  <c r="K36" i="11"/>
  <c r="K71" i="11"/>
  <c r="K73" i="11"/>
  <c r="K113" i="11"/>
  <c r="K115" i="11"/>
  <c r="K127" i="11"/>
  <c r="K129" i="11"/>
  <c r="K148" i="11"/>
  <c r="K150" i="11"/>
  <c r="K227" i="11"/>
  <c r="K225" i="11"/>
  <c r="K17" i="11"/>
  <c r="K15" i="11"/>
  <c r="B21" i="11"/>
  <c r="D19" i="11" s="1"/>
  <c r="E19" i="11" s="1"/>
  <c r="F19" i="11" s="1"/>
  <c r="G19" i="11" s="1"/>
  <c r="H19" i="11" s="1"/>
  <c r="I19" i="11" s="1"/>
  <c r="J19" i="11" s="1"/>
  <c r="K31" i="11"/>
  <c r="K29" i="11"/>
  <c r="K45" i="11"/>
  <c r="K43" i="11"/>
  <c r="K85" i="11"/>
  <c r="K87" i="11"/>
  <c r="K99" i="11"/>
  <c r="K101" i="11"/>
  <c r="K141" i="11"/>
  <c r="K143" i="11"/>
  <c r="K204" i="11"/>
  <c r="K206" i="11"/>
  <c r="K211" i="11"/>
  <c r="K213" i="11"/>
  <c r="K52" i="11"/>
  <c r="K50" i="11"/>
  <c r="K78" i="11"/>
  <c r="K80" i="11"/>
  <c r="K134" i="11"/>
  <c r="K136" i="11"/>
  <c r="K155" i="11"/>
  <c r="K157" i="11"/>
  <c r="K197" i="11"/>
  <c r="K199" i="11"/>
  <c r="B14" i="11"/>
  <c r="D12" i="11" s="1"/>
  <c r="E12" i="11" s="1"/>
  <c r="F12" i="11" s="1"/>
  <c r="G12" i="11" s="1"/>
  <c r="H12" i="11" s="1"/>
  <c r="I12" i="11" s="1"/>
  <c r="J12" i="11" s="1"/>
  <c r="K94" i="11"/>
  <c r="K169" i="11"/>
  <c r="K171" i="11"/>
  <c r="K234" i="11"/>
  <c r="K232" i="11"/>
  <c r="K262" i="11"/>
  <c r="K260" i="11"/>
  <c r="K290" i="11"/>
  <c r="K288" i="11"/>
  <c r="K318" i="11"/>
  <c r="K316" i="11"/>
  <c r="K346" i="11"/>
  <c r="K344" i="11"/>
  <c r="K374" i="11"/>
  <c r="K372" i="11"/>
  <c r="K241" i="11"/>
  <c r="K239" i="11"/>
  <c r="K269" i="11"/>
  <c r="K267" i="11"/>
  <c r="K297" i="11"/>
  <c r="K295" i="11"/>
  <c r="K325" i="11"/>
  <c r="K323" i="11"/>
  <c r="K353" i="11"/>
  <c r="K351" i="11"/>
  <c r="K164" i="11"/>
  <c r="K192" i="11"/>
  <c r="K220" i="11"/>
  <c r="K248" i="11"/>
  <c r="K246" i="11"/>
  <c r="K276" i="11"/>
  <c r="K274" i="11"/>
  <c r="K304" i="11"/>
  <c r="K302" i="11"/>
  <c r="K332" i="11"/>
  <c r="K330" i="11"/>
  <c r="K360" i="11"/>
  <c r="K358" i="11"/>
  <c r="K255" i="11"/>
  <c r="K253" i="11"/>
  <c r="K283" i="11"/>
  <c r="K281" i="11"/>
  <c r="K311" i="11"/>
  <c r="K309" i="11"/>
  <c r="K339" i="11"/>
  <c r="K337" i="11"/>
  <c r="K367" i="11"/>
  <c r="K365" i="11"/>
  <c r="J374" i="10"/>
  <c r="I374" i="10"/>
  <c r="H374" i="10"/>
  <c r="G374" i="10"/>
  <c r="F374" i="10"/>
  <c r="E374" i="10"/>
  <c r="D374" i="10"/>
  <c r="K370" i="10"/>
  <c r="J367" i="10"/>
  <c r="I367" i="10"/>
  <c r="H367" i="10"/>
  <c r="G367" i="10"/>
  <c r="F367" i="10"/>
  <c r="E367" i="10"/>
  <c r="D367" i="10"/>
  <c r="K363" i="10"/>
  <c r="J360" i="10"/>
  <c r="I360" i="10"/>
  <c r="H360" i="10"/>
  <c r="G360" i="10"/>
  <c r="F360" i="10"/>
  <c r="E360" i="10"/>
  <c r="D360" i="10"/>
  <c r="K356" i="10"/>
  <c r="J353" i="10"/>
  <c r="I353" i="10"/>
  <c r="H353" i="10"/>
  <c r="G353" i="10"/>
  <c r="F353" i="10"/>
  <c r="E353" i="10"/>
  <c r="D353" i="10"/>
  <c r="K349" i="10"/>
  <c r="J346" i="10"/>
  <c r="I346" i="10"/>
  <c r="H346" i="10"/>
  <c r="G346" i="10"/>
  <c r="F346" i="10"/>
  <c r="E346" i="10"/>
  <c r="D346" i="10"/>
  <c r="K342" i="10"/>
  <c r="J339" i="10"/>
  <c r="I339" i="10"/>
  <c r="H339" i="10"/>
  <c r="G339" i="10"/>
  <c r="F339" i="10"/>
  <c r="E339" i="10"/>
  <c r="D339" i="10"/>
  <c r="K335" i="10"/>
  <c r="J332" i="10"/>
  <c r="I332" i="10"/>
  <c r="H332" i="10"/>
  <c r="G332" i="10"/>
  <c r="F332" i="10"/>
  <c r="E332" i="10"/>
  <c r="D332" i="10"/>
  <c r="K328" i="10"/>
  <c r="J325" i="10"/>
  <c r="I325" i="10"/>
  <c r="H325" i="10"/>
  <c r="G325" i="10"/>
  <c r="F325" i="10"/>
  <c r="E325" i="10"/>
  <c r="D325" i="10"/>
  <c r="K321" i="10"/>
  <c r="J318" i="10"/>
  <c r="I318" i="10"/>
  <c r="H318" i="10"/>
  <c r="G318" i="10"/>
  <c r="F318" i="10"/>
  <c r="E318" i="10"/>
  <c r="D318" i="10"/>
  <c r="K314" i="10"/>
  <c r="J311" i="10"/>
  <c r="I311" i="10"/>
  <c r="H311" i="10"/>
  <c r="G311" i="10"/>
  <c r="F311" i="10"/>
  <c r="E311" i="10"/>
  <c r="D311" i="10"/>
  <c r="K307" i="10"/>
  <c r="J304" i="10"/>
  <c r="I304" i="10"/>
  <c r="H304" i="10"/>
  <c r="G304" i="10"/>
  <c r="F304" i="10"/>
  <c r="E304" i="10"/>
  <c r="D304" i="10"/>
  <c r="K300" i="10"/>
  <c r="J297" i="10"/>
  <c r="I297" i="10"/>
  <c r="H297" i="10"/>
  <c r="G297" i="10"/>
  <c r="F297" i="10"/>
  <c r="E297" i="10"/>
  <c r="D297" i="10"/>
  <c r="K293" i="10" s="1"/>
  <c r="J290" i="10"/>
  <c r="I290" i="10"/>
  <c r="H290" i="10"/>
  <c r="G290" i="10"/>
  <c r="F290" i="10"/>
  <c r="E290" i="10"/>
  <c r="D290" i="10"/>
  <c r="K286" i="10"/>
  <c r="J283" i="10"/>
  <c r="I283" i="10"/>
  <c r="H283" i="10"/>
  <c r="G283" i="10"/>
  <c r="F283" i="10"/>
  <c r="E283" i="10"/>
  <c r="D283" i="10"/>
  <c r="K279" i="10" s="1"/>
  <c r="J276" i="10"/>
  <c r="I276" i="10"/>
  <c r="H276" i="10"/>
  <c r="G276" i="10"/>
  <c r="F276" i="10"/>
  <c r="E276" i="10"/>
  <c r="D276" i="10"/>
  <c r="K272" i="10"/>
  <c r="J269" i="10"/>
  <c r="I269" i="10"/>
  <c r="H269" i="10"/>
  <c r="G269" i="10"/>
  <c r="F269" i="10"/>
  <c r="E269" i="10"/>
  <c r="D269" i="10"/>
  <c r="K265" i="10" s="1"/>
  <c r="J262" i="10"/>
  <c r="I262" i="10"/>
  <c r="H262" i="10"/>
  <c r="G262" i="10"/>
  <c r="F262" i="10"/>
  <c r="E262" i="10"/>
  <c r="D262" i="10"/>
  <c r="K258" i="10"/>
  <c r="J255" i="10"/>
  <c r="I255" i="10"/>
  <c r="H255" i="10"/>
  <c r="G255" i="10"/>
  <c r="F255" i="10"/>
  <c r="E255" i="10"/>
  <c r="D255" i="10"/>
  <c r="K251" i="10" s="1"/>
  <c r="J248" i="10"/>
  <c r="I248" i="10"/>
  <c r="H248" i="10"/>
  <c r="G248" i="10"/>
  <c r="F248" i="10"/>
  <c r="E248" i="10"/>
  <c r="D248" i="10"/>
  <c r="K244" i="10"/>
  <c r="J241" i="10"/>
  <c r="I241" i="10"/>
  <c r="H241" i="10"/>
  <c r="G241" i="10"/>
  <c r="F241" i="10"/>
  <c r="E241" i="10"/>
  <c r="D241" i="10"/>
  <c r="K237" i="10" s="1"/>
  <c r="J234" i="10"/>
  <c r="I234" i="10"/>
  <c r="H234" i="10"/>
  <c r="G234" i="10"/>
  <c r="F234" i="10"/>
  <c r="E234" i="10"/>
  <c r="D234" i="10"/>
  <c r="K230" i="10"/>
  <c r="J227" i="10"/>
  <c r="I227" i="10"/>
  <c r="H227" i="10"/>
  <c r="G227" i="10"/>
  <c r="F227" i="10"/>
  <c r="E227" i="10"/>
  <c r="K223" i="10" s="1"/>
  <c r="D227" i="10"/>
  <c r="J220" i="10"/>
  <c r="I220" i="10"/>
  <c r="H220" i="10"/>
  <c r="G220" i="10"/>
  <c r="F220" i="10"/>
  <c r="E220" i="10"/>
  <c r="K216" i="10" s="1"/>
  <c r="D220" i="10"/>
  <c r="J213" i="10"/>
  <c r="I213" i="10"/>
  <c r="H213" i="10"/>
  <c r="G213" i="10"/>
  <c r="F213" i="10"/>
  <c r="E213" i="10"/>
  <c r="K209" i="10" s="1"/>
  <c r="D213" i="10"/>
  <c r="J206" i="10"/>
  <c r="I206" i="10"/>
  <c r="H206" i="10"/>
  <c r="G206" i="10"/>
  <c r="F206" i="10"/>
  <c r="E206" i="10"/>
  <c r="K202" i="10" s="1"/>
  <c r="D206" i="10"/>
  <c r="J199" i="10"/>
  <c r="I199" i="10"/>
  <c r="H199" i="10"/>
  <c r="G199" i="10"/>
  <c r="F199" i="10"/>
  <c r="E199" i="10"/>
  <c r="K195" i="10" s="1"/>
  <c r="D199" i="10"/>
  <c r="J192" i="10"/>
  <c r="I192" i="10"/>
  <c r="H192" i="10"/>
  <c r="G192" i="10"/>
  <c r="F192" i="10"/>
  <c r="E192" i="10"/>
  <c r="K188" i="10" s="1"/>
  <c r="D192" i="10"/>
  <c r="J185" i="10"/>
  <c r="I185" i="10"/>
  <c r="H185" i="10"/>
  <c r="G185" i="10"/>
  <c r="F185" i="10"/>
  <c r="E185" i="10"/>
  <c r="K181" i="10" s="1"/>
  <c r="D185" i="10"/>
  <c r="J178" i="10"/>
  <c r="I178" i="10"/>
  <c r="H178" i="10"/>
  <c r="G178" i="10"/>
  <c r="F178" i="10"/>
  <c r="E178" i="10"/>
  <c r="K174" i="10" s="1"/>
  <c r="D178" i="10"/>
  <c r="J171" i="10"/>
  <c r="I171" i="10"/>
  <c r="H171" i="10"/>
  <c r="G171" i="10"/>
  <c r="F171" i="10"/>
  <c r="E171" i="10"/>
  <c r="K167" i="10" s="1"/>
  <c r="D171" i="10"/>
  <c r="J164" i="10"/>
  <c r="I164" i="10"/>
  <c r="H164" i="10"/>
  <c r="G164" i="10"/>
  <c r="F164" i="10"/>
  <c r="E164" i="10"/>
  <c r="K160" i="10" s="1"/>
  <c r="D164" i="10"/>
  <c r="J157" i="10"/>
  <c r="I157" i="10"/>
  <c r="H157" i="10"/>
  <c r="G157" i="10"/>
  <c r="F157" i="10"/>
  <c r="E157" i="10"/>
  <c r="K153" i="10" s="1"/>
  <c r="D157" i="10"/>
  <c r="J150" i="10"/>
  <c r="I150" i="10"/>
  <c r="H150" i="10"/>
  <c r="G150" i="10"/>
  <c r="F150" i="10"/>
  <c r="E150" i="10"/>
  <c r="K146" i="10" s="1"/>
  <c r="D150" i="10"/>
  <c r="J143" i="10"/>
  <c r="I143" i="10"/>
  <c r="H143" i="10"/>
  <c r="G143" i="10"/>
  <c r="F143" i="10"/>
  <c r="E143" i="10"/>
  <c r="K139" i="10" s="1"/>
  <c r="D143" i="10"/>
  <c r="J136" i="10"/>
  <c r="I136" i="10"/>
  <c r="H136" i="10"/>
  <c r="G136" i="10"/>
  <c r="F136" i="10"/>
  <c r="E136" i="10"/>
  <c r="K132" i="10" s="1"/>
  <c r="D136" i="10"/>
  <c r="J129" i="10"/>
  <c r="I129" i="10"/>
  <c r="H129" i="10"/>
  <c r="G129" i="10"/>
  <c r="F129" i="10"/>
  <c r="E129" i="10"/>
  <c r="K125" i="10" s="1"/>
  <c r="D129" i="10"/>
  <c r="J122" i="10"/>
  <c r="I122" i="10"/>
  <c r="H122" i="10"/>
  <c r="G122" i="10"/>
  <c r="F122" i="10"/>
  <c r="E122" i="10"/>
  <c r="K118" i="10" s="1"/>
  <c r="D122" i="10"/>
  <c r="J115" i="10"/>
  <c r="I115" i="10"/>
  <c r="H115" i="10"/>
  <c r="G115" i="10"/>
  <c r="F115" i="10"/>
  <c r="E115" i="10"/>
  <c r="K111" i="10" s="1"/>
  <c r="D115" i="10"/>
  <c r="J108" i="10"/>
  <c r="I108" i="10"/>
  <c r="H108" i="10"/>
  <c r="G108" i="10"/>
  <c r="F108" i="10"/>
  <c r="E108" i="10"/>
  <c r="D108" i="10"/>
  <c r="K104" i="10"/>
  <c r="K108" i="10" s="1"/>
  <c r="J101" i="10"/>
  <c r="I101" i="10"/>
  <c r="H101" i="10"/>
  <c r="G101" i="10"/>
  <c r="F101" i="10"/>
  <c r="E101" i="10"/>
  <c r="D101" i="10"/>
  <c r="K97" i="10"/>
  <c r="K101" i="10" s="1"/>
  <c r="J94" i="10"/>
  <c r="I94" i="10"/>
  <c r="H94" i="10"/>
  <c r="G94" i="10"/>
  <c r="F94" i="10"/>
  <c r="E94" i="10"/>
  <c r="D94" i="10"/>
  <c r="K90" i="10"/>
  <c r="K94" i="10" s="1"/>
  <c r="J87" i="10"/>
  <c r="I87" i="10"/>
  <c r="H87" i="10"/>
  <c r="G87" i="10"/>
  <c r="F87" i="10"/>
  <c r="E87" i="10"/>
  <c r="D87" i="10"/>
  <c r="K83" i="10"/>
  <c r="K87" i="10" s="1"/>
  <c r="J80" i="10"/>
  <c r="I80" i="10"/>
  <c r="H80" i="10"/>
  <c r="G80" i="10"/>
  <c r="F80" i="10"/>
  <c r="E80" i="10"/>
  <c r="D80" i="10"/>
  <c r="K76" i="10"/>
  <c r="K80" i="10" s="1"/>
  <c r="J73" i="10"/>
  <c r="I73" i="10"/>
  <c r="H73" i="10"/>
  <c r="G73" i="10"/>
  <c r="F73" i="10"/>
  <c r="E73" i="10"/>
  <c r="D73" i="10"/>
  <c r="K69" i="10" s="1"/>
  <c r="J66" i="10"/>
  <c r="I66" i="10"/>
  <c r="H66" i="10"/>
  <c r="K62" i="10" s="1"/>
  <c r="G66" i="10"/>
  <c r="F66" i="10"/>
  <c r="E66" i="10"/>
  <c r="D66" i="10"/>
  <c r="J59" i="10"/>
  <c r="I59" i="10"/>
  <c r="H59" i="10"/>
  <c r="G59" i="10"/>
  <c r="F59" i="10"/>
  <c r="E59" i="10"/>
  <c r="D59" i="10"/>
  <c r="K55" i="10"/>
  <c r="J52" i="10"/>
  <c r="I52" i="10"/>
  <c r="H52" i="10"/>
  <c r="G52" i="10"/>
  <c r="F52" i="10"/>
  <c r="E52" i="10"/>
  <c r="D52" i="10"/>
  <c r="K48" i="10"/>
  <c r="J45" i="10"/>
  <c r="I45" i="10"/>
  <c r="H45" i="10"/>
  <c r="G45" i="10"/>
  <c r="F45" i="10"/>
  <c r="E45" i="10"/>
  <c r="D45" i="10"/>
  <c r="K41" i="10"/>
  <c r="J38" i="10"/>
  <c r="I38" i="10"/>
  <c r="H38" i="10"/>
  <c r="G38" i="10"/>
  <c r="F38" i="10"/>
  <c r="E38" i="10"/>
  <c r="D38" i="10"/>
  <c r="K34" i="10"/>
  <c r="J31" i="10"/>
  <c r="I31" i="10"/>
  <c r="H31" i="10"/>
  <c r="G31" i="10"/>
  <c r="F31" i="10"/>
  <c r="E31" i="10"/>
  <c r="D31" i="10"/>
  <c r="K27" i="10"/>
  <c r="J24" i="10"/>
  <c r="I24" i="10"/>
  <c r="H24" i="10"/>
  <c r="G24" i="10"/>
  <c r="F24" i="10"/>
  <c r="E24" i="10"/>
  <c r="D24" i="10"/>
  <c r="K20" i="10"/>
  <c r="J17" i="10"/>
  <c r="I17" i="10"/>
  <c r="H17" i="10"/>
  <c r="G17" i="10"/>
  <c r="F17" i="10"/>
  <c r="E17" i="10"/>
  <c r="D17" i="10"/>
  <c r="K13" i="10"/>
  <c r="C12" i="10"/>
  <c r="J10" i="10"/>
  <c r="I10" i="10"/>
  <c r="H10" i="10"/>
  <c r="G10" i="10"/>
  <c r="F10" i="10"/>
  <c r="E10" i="10"/>
  <c r="D10" i="10"/>
  <c r="K6" i="10"/>
  <c r="C5" i="10"/>
  <c r="J374" i="9"/>
  <c r="I374" i="9"/>
  <c r="H374" i="9"/>
  <c r="G374" i="9"/>
  <c r="F374" i="9"/>
  <c r="E374" i="9"/>
  <c r="D374" i="9"/>
  <c r="K370" i="9" s="1"/>
  <c r="J367" i="9"/>
  <c r="I367" i="9"/>
  <c r="H367" i="9"/>
  <c r="G367" i="9"/>
  <c r="F367" i="9"/>
  <c r="E367" i="9"/>
  <c r="D367" i="9"/>
  <c r="J360" i="9"/>
  <c r="I360" i="9"/>
  <c r="H360" i="9"/>
  <c r="G360" i="9"/>
  <c r="F360" i="9"/>
  <c r="E360" i="9"/>
  <c r="D360" i="9"/>
  <c r="K356" i="9"/>
  <c r="J353" i="9"/>
  <c r="I353" i="9"/>
  <c r="H353" i="9"/>
  <c r="G353" i="9"/>
  <c r="F353" i="9"/>
  <c r="E353" i="9"/>
  <c r="D353" i="9"/>
  <c r="K349" i="9"/>
  <c r="J346" i="9"/>
  <c r="I346" i="9"/>
  <c r="H346" i="9"/>
  <c r="G346" i="9"/>
  <c r="F346" i="9"/>
  <c r="E346" i="9"/>
  <c r="D346" i="9"/>
  <c r="K342" i="9" s="1"/>
  <c r="J339" i="9"/>
  <c r="I339" i="9"/>
  <c r="H339" i="9"/>
  <c r="G339" i="9"/>
  <c r="F339" i="9"/>
  <c r="E339" i="9"/>
  <c r="D339" i="9"/>
  <c r="J332" i="9"/>
  <c r="I332" i="9"/>
  <c r="H332" i="9"/>
  <c r="G332" i="9"/>
  <c r="F332" i="9"/>
  <c r="E332" i="9"/>
  <c r="D332" i="9"/>
  <c r="K328" i="9"/>
  <c r="J325" i="9"/>
  <c r="I325" i="9"/>
  <c r="H325" i="9"/>
  <c r="G325" i="9"/>
  <c r="F325" i="9"/>
  <c r="E325" i="9"/>
  <c r="D325" i="9"/>
  <c r="K321" i="9"/>
  <c r="J318" i="9"/>
  <c r="I318" i="9"/>
  <c r="H318" i="9"/>
  <c r="G318" i="9"/>
  <c r="F318" i="9"/>
  <c r="E318" i="9"/>
  <c r="D318" i="9"/>
  <c r="J311" i="9"/>
  <c r="I311" i="9"/>
  <c r="H311" i="9"/>
  <c r="G311" i="9"/>
  <c r="F311" i="9"/>
  <c r="E311" i="9"/>
  <c r="D311" i="9"/>
  <c r="K307" i="9" s="1"/>
  <c r="J304" i="9"/>
  <c r="I304" i="9"/>
  <c r="H304" i="9"/>
  <c r="G304" i="9"/>
  <c r="F304" i="9"/>
  <c r="E304" i="9"/>
  <c r="K300" i="9" s="1"/>
  <c r="D304" i="9"/>
  <c r="J297" i="9"/>
  <c r="I297" i="9"/>
  <c r="H297" i="9"/>
  <c r="G297" i="9"/>
  <c r="F297" i="9"/>
  <c r="E297" i="9"/>
  <c r="D297" i="9"/>
  <c r="K293" i="9" s="1"/>
  <c r="J290" i="9"/>
  <c r="I290" i="9"/>
  <c r="H290" i="9"/>
  <c r="G290" i="9"/>
  <c r="F290" i="9"/>
  <c r="E290" i="9"/>
  <c r="D290" i="9"/>
  <c r="K286" i="9" s="1"/>
  <c r="J283" i="9"/>
  <c r="I283" i="9"/>
  <c r="H283" i="9"/>
  <c r="G283" i="9"/>
  <c r="F283" i="9"/>
  <c r="E283" i="9"/>
  <c r="D283" i="9"/>
  <c r="K279" i="9"/>
  <c r="J276" i="9"/>
  <c r="I276" i="9"/>
  <c r="H276" i="9"/>
  <c r="G276" i="9"/>
  <c r="F276" i="9"/>
  <c r="E276" i="9"/>
  <c r="K272" i="9" s="1"/>
  <c r="D276" i="9"/>
  <c r="J269" i="9"/>
  <c r="I269" i="9"/>
  <c r="H269" i="9"/>
  <c r="G269" i="9"/>
  <c r="F269" i="9"/>
  <c r="E269" i="9"/>
  <c r="D269" i="9"/>
  <c r="K265" i="9"/>
  <c r="J262" i="9"/>
  <c r="I262" i="9"/>
  <c r="H262" i="9"/>
  <c r="G262" i="9"/>
  <c r="F262" i="9"/>
  <c r="E262" i="9"/>
  <c r="D262" i="9"/>
  <c r="J255" i="9"/>
  <c r="I255" i="9"/>
  <c r="H255" i="9"/>
  <c r="G255" i="9"/>
  <c r="F255" i="9"/>
  <c r="E255" i="9"/>
  <c r="D255" i="9"/>
  <c r="K251" i="9" s="1"/>
  <c r="J248" i="9"/>
  <c r="I248" i="9"/>
  <c r="H248" i="9"/>
  <c r="G248" i="9"/>
  <c r="F248" i="9"/>
  <c r="E248" i="9"/>
  <c r="K244" i="9" s="1"/>
  <c r="D248" i="9"/>
  <c r="J241" i="9"/>
  <c r="I241" i="9"/>
  <c r="H241" i="9"/>
  <c r="G241" i="9"/>
  <c r="F241" i="9"/>
  <c r="E241" i="9"/>
  <c r="D241" i="9"/>
  <c r="K237" i="9" s="1"/>
  <c r="J234" i="9"/>
  <c r="I234" i="9"/>
  <c r="H234" i="9"/>
  <c r="G234" i="9"/>
  <c r="F234" i="9"/>
  <c r="E234" i="9"/>
  <c r="D234" i="9"/>
  <c r="K230" i="9" s="1"/>
  <c r="J227" i="9"/>
  <c r="I227" i="9"/>
  <c r="H227" i="9"/>
  <c r="G227" i="9"/>
  <c r="F227" i="9"/>
  <c r="E227" i="9"/>
  <c r="D227" i="9"/>
  <c r="K223" i="9" s="1"/>
  <c r="J220" i="9"/>
  <c r="I220" i="9"/>
  <c r="H220" i="9"/>
  <c r="G220" i="9"/>
  <c r="F220" i="9"/>
  <c r="E220" i="9"/>
  <c r="D220" i="9"/>
  <c r="K216" i="9" s="1"/>
  <c r="J213" i="9"/>
  <c r="I213" i="9"/>
  <c r="H213" i="9"/>
  <c r="G213" i="9"/>
  <c r="F213" i="9"/>
  <c r="E213" i="9"/>
  <c r="D213" i="9"/>
  <c r="K209" i="9" s="1"/>
  <c r="J206" i="9"/>
  <c r="I206" i="9"/>
  <c r="H206" i="9"/>
  <c r="G206" i="9"/>
  <c r="F206" i="9"/>
  <c r="E206" i="9"/>
  <c r="D206" i="9"/>
  <c r="K202" i="9" s="1"/>
  <c r="J199" i="9"/>
  <c r="I199" i="9"/>
  <c r="H199" i="9"/>
  <c r="G199" i="9"/>
  <c r="F199" i="9"/>
  <c r="E199" i="9"/>
  <c r="D199" i="9"/>
  <c r="K195" i="9" s="1"/>
  <c r="J192" i="9"/>
  <c r="I192" i="9"/>
  <c r="H192" i="9"/>
  <c r="G192" i="9"/>
  <c r="F192" i="9"/>
  <c r="E192" i="9"/>
  <c r="D192" i="9"/>
  <c r="K188" i="9" s="1"/>
  <c r="J185" i="9"/>
  <c r="I185" i="9"/>
  <c r="H185" i="9"/>
  <c r="G185" i="9"/>
  <c r="F185" i="9"/>
  <c r="E185" i="9"/>
  <c r="D185" i="9"/>
  <c r="K181" i="9" s="1"/>
  <c r="J178" i="9"/>
  <c r="I178" i="9"/>
  <c r="H178" i="9"/>
  <c r="G178" i="9"/>
  <c r="F178" i="9"/>
  <c r="E178" i="9"/>
  <c r="D178" i="9"/>
  <c r="K174" i="9" s="1"/>
  <c r="J171" i="9"/>
  <c r="I171" i="9"/>
  <c r="H171" i="9"/>
  <c r="G171" i="9"/>
  <c r="F171" i="9"/>
  <c r="E171" i="9"/>
  <c r="D171" i="9"/>
  <c r="K167" i="9" s="1"/>
  <c r="J164" i="9"/>
  <c r="I164" i="9"/>
  <c r="H164" i="9"/>
  <c r="G164" i="9"/>
  <c r="F164" i="9"/>
  <c r="E164" i="9"/>
  <c r="D164" i="9"/>
  <c r="K160" i="9" s="1"/>
  <c r="J157" i="9"/>
  <c r="I157" i="9"/>
  <c r="H157" i="9"/>
  <c r="G157" i="9"/>
  <c r="F157" i="9"/>
  <c r="E157" i="9"/>
  <c r="D157" i="9"/>
  <c r="K153" i="9" s="1"/>
  <c r="J150" i="9"/>
  <c r="I150" i="9"/>
  <c r="H150" i="9"/>
  <c r="G150" i="9"/>
  <c r="F150" i="9"/>
  <c r="E150" i="9"/>
  <c r="D150" i="9"/>
  <c r="K146" i="9" s="1"/>
  <c r="J143" i="9"/>
  <c r="I143" i="9"/>
  <c r="H143" i="9"/>
  <c r="G143" i="9"/>
  <c r="F143" i="9"/>
  <c r="E143" i="9"/>
  <c r="D143" i="9"/>
  <c r="K139" i="9" s="1"/>
  <c r="J136" i="9"/>
  <c r="I136" i="9"/>
  <c r="H136" i="9"/>
  <c r="G136" i="9"/>
  <c r="F136" i="9"/>
  <c r="E136" i="9"/>
  <c r="D136" i="9"/>
  <c r="K132" i="9" s="1"/>
  <c r="J129" i="9"/>
  <c r="I129" i="9"/>
  <c r="H129" i="9"/>
  <c r="G129" i="9"/>
  <c r="F129" i="9"/>
  <c r="E129" i="9"/>
  <c r="D129" i="9"/>
  <c r="K125" i="9" s="1"/>
  <c r="J122" i="9"/>
  <c r="I122" i="9"/>
  <c r="H122" i="9"/>
  <c r="G122" i="9"/>
  <c r="F122" i="9"/>
  <c r="E122" i="9"/>
  <c r="D122" i="9"/>
  <c r="K118" i="9" s="1"/>
  <c r="J115" i="9"/>
  <c r="I115" i="9"/>
  <c r="H115" i="9"/>
  <c r="G115" i="9"/>
  <c r="F115" i="9"/>
  <c r="E115" i="9"/>
  <c r="D115" i="9"/>
  <c r="K111" i="9" s="1"/>
  <c r="J108" i="9"/>
  <c r="I108" i="9"/>
  <c r="H108" i="9"/>
  <c r="G108" i="9"/>
  <c r="F108" i="9"/>
  <c r="E108" i="9"/>
  <c r="D108" i="9"/>
  <c r="J101" i="9"/>
  <c r="I101" i="9"/>
  <c r="H101" i="9"/>
  <c r="G101" i="9"/>
  <c r="F101" i="9"/>
  <c r="E101" i="9"/>
  <c r="D101" i="9"/>
  <c r="J94" i="9"/>
  <c r="I94" i="9"/>
  <c r="H94" i="9"/>
  <c r="G94" i="9"/>
  <c r="F94" i="9"/>
  <c r="E94" i="9"/>
  <c r="D94" i="9"/>
  <c r="K90" i="9" s="1"/>
  <c r="J87" i="9"/>
  <c r="I87" i="9"/>
  <c r="H87" i="9"/>
  <c r="G87" i="9"/>
  <c r="F87" i="9"/>
  <c r="E87" i="9"/>
  <c r="D87" i="9"/>
  <c r="K83" i="9" s="1"/>
  <c r="J80" i="9"/>
  <c r="I80" i="9"/>
  <c r="H80" i="9"/>
  <c r="G80" i="9"/>
  <c r="F80" i="9"/>
  <c r="E80" i="9"/>
  <c r="D80" i="9"/>
  <c r="J73" i="9"/>
  <c r="I73" i="9"/>
  <c r="H73" i="9"/>
  <c r="G73" i="9"/>
  <c r="F73" i="9"/>
  <c r="E73" i="9"/>
  <c r="D73" i="9"/>
  <c r="J66" i="9"/>
  <c r="I66" i="9"/>
  <c r="H66" i="9"/>
  <c r="G66" i="9"/>
  <c r="F66" i="9"/>
  <c r="E66" i="9"/>
  <c r="D66" i="9"/>
  <c r="K62" i="9" s="1"/>
  <c r="J59" i="9"/>
  <c r="I59" i="9"/>
  <c r="H59" i="9"/>
  <c r="G59" i="9"/>
  <c r="F59" i="9"/>
  <c r="E59" i="9"/>
  <c r="D59" i="9"/>
  <c r="K55" i="9" s="1"/>
  <c r="J52" i="9"/>
  <c r="I52" i="9"/>
  <c r="H52" i="9"/>
  <c r="G52" i="9"/>
  <c r="F52" i="9"/>
  <c r="E52" i="9"/>
  <c r="D52" i="9"/>
  <c r="J45" i="9"/>
  <c r="I45" i="9"/>
  <c r="H45" i="9"/>
  <c r="G45" i="9"/>
  <c r="F45" i="9"/>
  <c r="E45" i="9"/>
  <c r="D45" i="9"/>
  <c r="J38" i="9"/>
  <c r="I38" i="9"/>
  <c r="H38" i="9"/>
  <c r="G38" i="9"/>
  <c r="F38" i="9"/>
  <c r="E38" i="9"/>
  <c r="D38" i="9"/>
  <c r="K34" i="9" s="1"/>
  <c r="J31" i="9"/>
  <c r="I31" i="9"/>
  <c r="H31" i="9"/>
  <c r="G31" i="9"/>
  <c r="F31" i="9"/>
  <c r="E31" i="9"/>
  <c r="D31" i="9"/>
  <c r="K27" i="9" s="1"/>
  <c r="J24" i="9"/>
  <c r="I24" i="9"/>
  <c r="H24" i="9"/>
  <c r="G24" i="9"/>
  <c r="F24" i="9"/>
  <c r="E24" i="9"/>
  <c r="D24" i="9"/>
  <c r="J17" i="9"/>
  <c r="I17" i="9"/>
  <c r="H17" i="9"/>
  <c r="G17" i="9"/>
  <c r="F17" i="9"/>
  <c r="E17" i="9"/>
  <c r="D17" i="9"/>
  <c r="J10" i="9"/>
  <c r="I10" i="9"/>
  <c r="H10" i="9"/>
  <c r="G10" i="9"/>
  <c r="F10" i="9"/>
  <c r="E10" i="9"/>
  <c r="D10" i="9"/>
  <c r="K6" i="9" s="1"/>
  <c r="B7" i="9"/>
  <c r="D5" i="9" s="1"/>
  <c r="E5" i="9" s="1"/>
  <c r="F5" i="9" s="1"/>
  <c r="G5" i="9" s="1"/>
  <c r="H5" i="9" s="1"/>
  <c r="I5" i="9" s="1"/>
  <c r="J5" i="9" s="1"/>
  <c r="C5" i="9"/>
  <c r="B9" i="9" s="1"/>
  <c r="G339" i="7"/>
  <c r="H339" i="7"/>
  <c r="I339" i="7"/>
  <c r="H353" i="7"/>
  <c r="I353" i="7"/>
  <c r="H108" i="7"/>
  <c r="J374" i="7"/>
  <c r="I374" i="7"/>
  <c r="H374" i="7"/>
  <c r="G374" i="7"/>
  <c r="F374" i="7"/>
  <c r="E374" i="7"/>
  <c r="D374" i="7"/>
  <c r="K370" i="7"/>
  <c r="J367" i="7"/>
  <c r="I367" i="7"/>
  <c r="H367" i="7"/>
  <c r="G367" i="7"/>
  <c r="F367" i="7"/>
  <c r="E367" i="7"/>
  <c r="D367" i="7"/>
  <c r="K363" i="7" s="1"/>
  <c r="J360" i="7"/>
  <c r="I360" i="7"/>
  <c r="H360" i="7"/>
  <c r="G360" i="7"/>
  <c r="F360" i="7"/>
  <c r="E360" i="7"/>
  <c r="D360" i="7"/>
  <c r="K356" i="7"/>
  <c r="J353" i="7"/>
  <c r="G353" i="7"/>
  <c r="F353" i="7"/>
  <c r="E353" i="7"/>
  <c r="D353" i="7"/>
  <c r="K349" i="7" s="1"/>
  <c r="J346" i="7"/>
  <c r="I346" i="7"/>
  <c r="H346" i="7"/>
  <c r="G346" i="7"/>
  <c r="F346" i="7"/>
  <c r="E346" i="7"/>
  <c r="D346" i="7"/>
  <c r="K342" i="7"/>
  <c r="J339" i="7"/>
  <c r="F339" i="7"/>
  <c r="E339" i="7"/>
  <c r="D339" i="7"/>
  <c r="K335" i="7" s="1"/>
  <c r="J332" i="7"/>
  <c r="I332" i="7"/>
  <c r="H332" i="7"/>
  <c r="G332" i="7"/>
  <c r="F332" i="7"/>
  <c r="E332" i="7"/>
  <c r="D332" i="7"/>
  <c r="K328" i="7"/>
  <c r="J325" i="7"/>
  <c r="I325" i="7"/>
  <c r="H325" i="7"/>
  <c r="G325" i="7"/>
  <c r="F325" i="7"/>
  <c r="E325" i="7"/>
  <c r="D325" i="7"/>
  <c r="K321" i="7" s="1"/>
  <c r="J318" i="7"/>
  <c r="I318" i="7"/>
  <c r="H318" i="7"/>
  <c r="G318" i="7"/>
  <c r="F318" i="7"/>
  <c r="K314" i="7" s="1"/>
  <c r="E318" i="7"/>
  <c r="D318" i="7"/>
  <c r="J311" i="7"/>
  <c r="I311" i="7"/>
  <c r="H311" i="7"/>
  <c r="G311" i="7"/>
  <c r="F311" i="7"/>
  <c r="E311" i="7"/>
  <c r="D311" i="7"/>
  <c r="K307" i="7" s="1"/>
  <c r="J304" i="7"/>
  <c r="I304" i="7"/>
  <c r="H304" i="7"/>
  <c r="G304" i="7"/>
  <c r="F304" i="7"/>
  <c r="E304" i="7"/>
  <c r="D304" i="7"/>
  <c r="K300" i="7"/>
  <c r="J297" i="7"/>
  <c r="I297" i="7"/>
  <c r="H297" i="7"/>
  <c r="G297" i="7"/>
  <c r="F297" i="7"/>
  <c r="E297" i="7"/>
  <c r="D297" i="7"/>
  <c r="K293" i="7" s="1"/>
  <c r="J290" i="7"/>
  <c r="I290" i="7"/>
  <c r="H290" i="7"/>
  <c r="G290" i="7"/>
  <c r="F290" i="7"/>
  <c r="E290" i="7"/>
  <c r="D290" i="7"/>
  <c r="K288" i="7"/>
  <c r="K286" i="7"/>
  <c r="K290" i="7" s="1"/>
  <c r="J283" i="7"/>
  <c r="I283" i="7"/>
  <c r="H283" i="7"/>
  <c r="G283" i="7"/>
  <c r="F283" i="7"/>
  <c r="E283" i="7"/>
  <c r="D283" i="7"/>
  <c r="J276" i="7"/>
  <c r="I276" i="7"/>
  <c r="H276" i="7"/>
  <c r="G276" i="7"/>
  <c r="F276" i="7"/>
  <c r="E276" i="7"/>
  <c r="D276" i="7"/>
  <c r="K272" i="7" s="1"/>
  <c r="J269" i="7"/>
  <c r="I269" i="7"/>
  <c r="H269" i="7"/>
  <c r="G269" i="7"/>
  <c r="F269" i="7"/>
  <c r="E269" i="7"/>
  <c r="D269" i="7"/>
  <c r="J262" i="7"/>
  <c r="I262" i="7"/>
  <c r="H262" i="7"/>
  <c r="G262" i="7"/>
  <c r="F262" i="7"/>
  <c r="E262" i="7"/>
  <c r="D262" i="7"/>
  <c r="K260" i="7"/>
  <c r="K258" i="7"/>
  <c r="K262" i="7" s="1"/>
  <c r="J255" i="7"/>
  <c r="I255" i="7"/>
  <c r="H255" i="7"/>
  <c r="G255" i="7"/>
  <c r="F255" i="7"/>
  <c r="E255" i="7"/>
  <c r="D255" i="7"/>
  <c r="K251" i="7" s="1"/>
  <c r="J248" i="7"/>
  <c r="I248" i="7"/>
  <c r="H248" i="7"/>
  <c r="G248" i="7"/>
  <c r="F248" i="7"/>
  <c r="E248" i="7"/>
  <c r="D248" i="7"/>
  <c r="K244" i="7" s="1"/>
  <c r="J241" i="7"/>
  <c r="I241" i="7"/>
  <c r="H241" i="7"/>
  <c r="G241" i="7"/>
  <c r="F241" i="7"/>
  <c r="E241" i="7"/>
  <c r="D241" i="7"/>
  <c r="K237" i="7"/>
  <c r="J234" i="7"/>
  <c r="I234" i="7"/>
  <c r="H234" i="7"/>
  <c r="G234" i="7"/>
  <c r="F234" i="7"/>
  <c r="E234" i="7"/>
  <c r="D234" i="7"/>
  <c r="K232" i="7"/>
  <c r="K230" i="7"/>
  <c r="K234" i="7" s="1"/>
  <c r="J227" i="7"/>
  <c r="I227" i="7"/>
  <c r="H227" i="7"/>
  <c r="G227" i="7"/>
  <c r="F227" i="7"/>
  <c r="E227" i="7"/>
  <c r="D227" i="7"/>
  <c r="K223" i="7"/>
  <c r="J220" i="7"/>
  <c r="I220" i="7"/>
  <c r="H220" i="7"/>
  <c r="G220" i="7"/>
  <c r="F220" i="7"/>
  <c r="E220" i="7"/>
  <c r="D220" i="7"/>
  <c r="K216" i="7" s="1"/>
  <c r="J213" i="7"/>
  <c r="I213" i="7"/>
  <c r="H213" i="7"/>
  <c r="G213" i="7"/>
  <c r="F213" i="7"/>
  <c r="E213" i="7"/>
  <c r="K209" i="7" s="1"/>
  <c r="D213" i="7"/>
  <c r="J206" i="7"/>
  <c r="I206" i="7"/>
  <c r="H206" i="7"/>
  <c r="G206" i="7"/>
  <c r="F206" i="7"/>
  <c r="E206" i="7"/>
  <c r="D206" i="7"/>
  <c r="K202" i="7" s="1"/>
  <c r="J199" i="7"/>
  <c r="I199" i="7"/>
  <c r="H199" i="7"/>
  <c r="G199" i="7"/>
  <c r="F199" i="7"/>
  <c r="E199" i="7"/>
  <c r="D199" i="7"/>
  <c r="K195" i="7"/>
  <c r="J192" i="7"/>
  <c r="I192" i="7"/>
  <c r="H192" i="7"/>
  <c r="G192" i="7"/>
  <c r="F192" i="7"/>
  <c r="E192" i="7"/>
  <c r="D192" i="7"/>
  <c r="K188" i="7" s="1"/>
  <c r="J185" i="7"/>
  <c r="I185" i="7"/>
  <c r="H185" i="7"/>
  <c r="G185" i="7"/>
  <c r="F185" i="7"/>
  <c r="E185" i="7"/>
  <c r="D185" i="7"/>
  <c r="K181" i="7"/>
  <c r="J178" i="7"/>
  <c r="I178" i="7"/>
  <c r="H178" i="7"/>
  <c r="G178" i="7"/>
  <c r="F178" i="7"/>
  <c r="E178" i="7"/>
  <c r="D178" i="7"/>
  <c r="J171" i="7"/>
  <c r="I171" i="7"/>
  <c r="H171" i="7"/>
  <c r="G171" i="7"/>
  <c r="F171" i="7"/>
  <c r="E171" i="7"/>
  <c r="D171" i="7"/>
  <c r="K167" i="7"/>
  <c r="J164" i="7"/>
  <c r="I164" i="7"/>
  <c r="H164" i="7"/>
  <c r="G164" i="7"/>
  <c r="K160" i="7" s="1"/>
  <c r="F164" i="7"/>
  <c r="E164" i="7"/>
  <c r="D164" i="7"/>
  <c r="J157" i="7"/>
  <c r="I157" i="7"/>
  <c r="H157" i="7"/>
  <c r="G157" i="7"/>
  <c r="F157" i="7"/>
  <c r="E157" i="7"/>
  <c r="D157" i="7"/>
  <c r="J150" i="7"/>
  <c r="I150" i="7"/>
  <c r="H150" i="7"/>
  <c r="G150" i="7"/>
  <c r="K146" i="7" s="1"/>
  <c r="F150" i="7"/>
  <c r="E150" i="7"/>
  <c r="D150" i="7"/>
  <c r="J143" i="7"/>
  <c r="I143" i="7"/>
  <c r="H143" i="7"/>
  <c r="G143" i="7"/>
  <c r="F143" i="7"/>
  <c r="E143" i="7"/>
  <c r="D143" i="7"/>
  <c r="J136" i="7"/>
  <c r="I136" i="7"/>
  <c r="H136" i="7"/>
  <c r="G136" i="7"/>
  <c r="K132" i="7" s="1"/>
  <c r="F136" i="7"/>
  <c r="E136" i="7"/>
  <c r="D136" i="7"/>
  <c r="J129" i="7"/>
  <c r="I129" i="7"/>
  <c r="H129" i="7"/>
  <c r="G129" i="7"/>
  <c r="F129" i="7"/>
  <c r="E129" i="7"/>
  <c r="D129" i="7"/>
  <c r="J122" i="7"/>
  <c r="I122" i="7"/>
  <c r="H122" i="7"/>
  <c r="G122" i="7"/>
  <c r="F122" i="7"/>
  <c r="E122" i="7"/>
  <c r="D122" i="7"/>
  <c r="J115" i="7"/>
  <c r="I115" i="7"/>
  <c r="H115" i="7"/>
  <c r="G115" i="7"/>
  <c r="F115" i="7"/>
  <c r="E115" i="7"/>
  <c r="D115" i="7"/>
  <c r="J108" i="7"/>
  <c r="I108" i="7"/>
  <c r="G108" i="7"/>
  <c r="F108" i="7"/>
  <c r="E108" i="7"/>
  <c r="D108" i="7"/>
  <c r="J101" i="7"/>
  <c r="I101" i="7"/>
  <c r="H101" i="7"/>
  <c r="G101" i="7"/>
  <c r="F101" i="7"/>
  <c r="E101" i="7"/>
  <c r="D101" i="7"/>
  <c r="K97" i="7" s="1"/>
  <c r="J94" i="7"/>
  <c r="I94" i="7"/>
  <c r="H94" i="7"/>
  <c r="G94" i="7"/>
  <c r="K90" i="7" s="1"/>
  <c r="F94" i="7"/>
  <c r="E94" i="7"/>
  <c r="D94" i="7"/>
  <c r="J87" i="7"/>
  <c r="I87" i="7"/>
  <c r="H87" i="7"/>
  <c r="G87" i="7"/>
  <c r="F87" i="7"/>
  <c r="E87" i="7"/>
  <c r="K83" i="7" s="1"/>
  <c r="D87" i="7"/>
  <c r="J80" i="7"/>
  <c r="I80" i="7"/>
  <c r="H80" i="7"/>
  <c r="G80" i="7"/>
  <c r="F80" i="7"/>
  <c r="E80" i="7"/>
  <c r="K76" i="7" s="1"/>
  <c r="D80" i="7"/>
  <c r="J73" i="7"/>
  <c r="I73" i="7"/>
  <c r="H73" i="7"/>
  <c r="G73" i="7"/>
  <c r="F73" i="7"/>
  <c r="E73" i="7"/>
  <c r="K69" i="7" s="1"/>
  <c r="D73" i="7"/>
  <c r="J66" i="7"/>
  <c r="I66" i="7"/>
  <c r="H66" i="7"/>
  <c r="G66" i="7"/>
  <c r="F66" i="7"/>
  <c r="E66" i="7"/>
  <c r="D66" i="7"/>
  <c r="J59" i="7"/>
  <c r="I59" i="7"/>
  <c r="H59" i="7"/>
  <c r="G59" i="7"/>
  <c r="F59" i="7"/>
  <c r="E59" i="7"/>
  <c r="D59" i="7"/>
  <c r="J52" i="7"/>
  <c r="I52" i="7"/>
  <c r="H52" i="7"/>
  <c r="G52" i="7"/>
  <c r="F52" i="7"/>
  <c r="E52" i="7"/>
  <c r="K48" i="7" s="1"/>
  <c r="D52" i="7"/>
  <c r="J45" i="7"/>
  <c r="I45" i="7"/>
  <c r="H45" i="7"/>
  <c r="G45" i="7"/>
  <c r="F45" i="7"/>
  <c r="E45" i="7"/>
  <c r="D45" i="7"/>
  <c r="J38" i="7"/>
  <c r="I38" i="7"/>
  <c r="H38" i="7"/>
  <c r="G38" i="7"/>
  <c r="F38" i="7"/>
  <c r="E38" i="7"/>
  <c r="D38" i="7"/>
  <c r="J31" i="7"/>
  <c r="I31" i="7"/>
  <c r="H31" i="7"/>
  <c r="G31" i="7"/>
  <c r="F31" i="7"/>
  <c r="E31" i="7"/>
  <c r="K27" i="7" s="1"/>
  <c r="D31" i="7"/>
  <c r="J24" i="7"/>
  <c r="I24" i="7"/>
  <c r="H24" i="7"/>
  <c r="G24" i="7"/>
  <c r="F24" i="7"/>
  <c r="E24" i="7"/>
  <c r="K20" i="7" s="1"/>
  <c r="D24" i="7"/>
  <c r="J17" i="7"/>
  <c r="I17" i="7"/>
  <c r="H17" i="7"/>
  <c r="G17" i="7"/>
  <c r="F17" i="7"/>
  <c r="E17" i="7"/>
  <c r="K13" i="7" s="1"/>
  <c r="D17" i="7"/>
  <c r="J10" i="7"/>
  <c r="I10" i="7"/>
  <c r="H10" i="7"/>
  <c r="G10" i="7"/>
  <c r="F10" i="7"/>
  <c r="E10" i="7"/>
  <c r="K6" i="7" s="1"/>
  <c r="D10" i="7"/>
  <c r="B7" i="7"/>
  <c r="D5" i="7" s="1"/>
  <c r="E5" i="7" s="1"/>
  <c r="F5" i="7" s="1"/>
  <c r="G5" i="7" s="1"/>
  <c r="H5" i="7" s="1"/>
  <c r="I5" i="7" s="1"/>
  <c r="J5" i="7" s="1"/>
  <c r="C5" i="7"/>
  <c r="C12" i="7" s="1"/>
  <c r="B14" i="7" s="1"/>
  <c r="D12" i="7" s="1"/>
  <c r="E12" i="7" s="1"/>
  <c r="F12" i="7" s="1"/>
  <c r="G12" i="7" s="1"/>
  <c r="H12" i="7" s="1"/>
  <c r="I12" i="7" s="1"/>
  <c r="J12" i="7" s="1"/>
  <c r="K8" i="11" l="1"/>
  <c r="K10" i="11"/>
  <c r="Q2" i="11"/>
  <c r="C33" i="11"/>
  <c r="B30" i="11"/>
  <c r="B28" i="11"/>
  <c r="D26" i="11" s="1"/>
  <c r="E26" i="11" s="1"/>
  <c r="F26" i="11" s="1"/>
  <c r="G26" i="11" s="1"/>
  <c r="H26" i="11" s="1"/>
  <c r="I26" i="11" s="1"/>
  <c r="J26" i="11" s="1"/>
  <c r="B16" i="10"/>
  <c r="B14" i="10"/>
  <c r="D12" i="10" s="1"/>
  <c r="E12" i="10" s="1"/>
  <c r="F12" i="10" s="1"/>
  <c r="G12" i="10" s="1"/>
  <c r="H12" i="10" s="1"/>
  <c r="I12" i="10" s="1"/>
  <c r="J12" i="10" s="1"/>
  <c r="K24" i="10"/>
  <c r="K22" i="10"/>
  <c r="K38" i="10"/>
  <c r="K36" i="10"/>
  <c r="K52" i="10"/>
  <c r="K50" i="10"/>
  <c r="K66" i="10"/>
  <c r="K64" i="10"/>
  <c r="K10" i="10"/>
  <c r="K8" i="10"/>
  <c r="Q2" i="10"/>
  <c r="B9" i="10"/>
  <c r="B7" i="10"/>
  <c r="D5" i="10" s="1"/>
  <c r="E5" i="10" s="1"/>
  <c r="F5" i="10" s="1"/>
  <c r="G5" i="10" s="1"/>
  <c r="H5" i="10" s="1"/>
  <c r="I5" i="10" s="1"/>
  <c r="J5" i="10" s="1"/>
  <c r="K17" i="10"/>
  <c r="K15" i="10"/>
  <c r="C19" i="10"/>
  <c r="K31" i="10"/>
  <c r="K29" i="10"/>
  <c r="K45" i="10"/>
  <c r="K43" i="10"/>
  <c r="K59" i="10"/>
  <c r="K57" i="10"/>
  <c r="K73" i="10"/>
  <c r="K71" i="10"/>
  <c r="K241" i="10"/>
  <c r="K239" i="10"/>
  <c r="K269" i="10"/>
  <c r="K267" i="10"/>
  <c r="K297" i="10"/>
  <c r="K295" i="10"/>
  <c r="K115" i="10"/>
  <c r="K113" i="10"/>
  <c r="K129" i="10"/>
  <c r="K127" i="10"/>
  <c r="K143" i="10"/>
  <c r="K141" i="10"/>
  <c r="K157" i="10"/>
  <c r="K155" i="10"/>
  <c r="K171" i="10"/>
  <c r="K169" i="10"/>
  <c r="K185" i="10"/>
  <c r="K183" i="10"/>
  <c r="K199" i="10"/>
  <c r="K197" i="10"/>
  <c r="K213" i="10"/>
  <c r="K211" i="10"/>
  <c r="K227" i="10"/>
  <c r="K225" i="10"/>
  <c r="K332" i="10"/>
  <c r="K330" i="10"/>
  <c r="K255" i="10"/>
  <c r="K253" i="10"/>
  <c r="K283" i="10"/>
  <c r="K281" i="10"/>
  <c r="K318" i="10"/>
  <c r="K316" i="10"/>
  <c r="K374" i="10"/>
  <c r="K372" i="10"/>
  <c r="K78" i="10"/>
  <c r="K85" i="10"/>
  <c r="K92" i="10"/>
  <c r="K99" i="10"/>
  <c r="K106" i="10"/>
  <c r="K346" i="10"/>
  <c r="K344" i="10"/>
  <c r="K122" i="10"/>
  <c r="K120" i="10"/>
  <c r="K136" i="10"/>
  <c r="K134" i="10"/>
  <c r="K150" i="10"/>
  <c r="K148" i="10"/>
  <c r="K164" i="10"/>
  <c r="K162" i="10"/>
  <c r="K178" i="10"/>
  <c r="K176" i="10"/>
  <c r="K192" i="10"/>
  <c r="K190" i="10"/>
  <c r="K206" i="10"/>
  <c r="K204" i="10"/>
  <c r="K220" i="10"/>
  <c r="K218" i="10"/>
  <c r="K234" i="10"/>
  <c r="K232" i="10"/>
  <c r="K248" i="10"/>
  <c r="K246" i="10"/>
  <c r="K262" i="10"/>
  <c r="K260" i="10"/>
  <c r="K276" i="10"/>
  <c r="K274" i="10"/>
  <c r="K290" i="10"/>
  <c r="K288" i="10"/>
  <c r="K304" i="10"/>
  <c r="K302" i="10"/>
  <c r="K360" i="10"/>
  <c r="K358" i="10"/>
  <c r="K311" i="10"/>
  <c r="K309" i="10"/>
  <c r="K325" i="10"/>
  <c r="K323" i="10"/>
  <c r="K339" i="10"/>
  <c r="K337" i="10"/>
  <c r="K353" i="10"/>
  <c r="K351" i="10"/>
  <c r="K367" i="10"/>
  <c r="K365" i="10"/>
  <c r="K66" i="9"/>
  <c r="K64" i="9"/>
  <c r="K94" i="9"/>
  <c r="K92" i="9"/>
  <c r="K136" i="9"/>
  <c r="K134" i="9"/>
  <c r="K220" i="9"/>
  <c r="K218" i="9"/>
  <c r="K69" i="9"/>
  <c r="K311" i="9"/>
  <c r="K309" i="9"/>
  <c r="K31" i="9"/>
  <c r="K29" i="9"/>
  <c r="K59" i="9"/>
  <c r="K57" i="9"/>
  <c r="K87" i="9"/>
  <c r="K85" i="9"/>
  <c r="K115" i="9"/>
  <c r="K113" i="9"/>
  <c r="K143" i="9"/>
  <c r="K141" i="9"/>
  <c r="K171" i="9"/>
  <c r="K169" i="9"/>
  <c r="K199" i="9"/>
  <c r="K197" i="9"/>
  <c r="K227" i="9"/>
  <c r="K225" i="9"/>
  <c r="K255" i="9"/>
  <c r="K253" i="9"/>
  <c r="K297" i="9"/>
  <c r="K295" i="9"/>
  <c r="K304" i="9"/>
  <c r="K302" i="9"/>
  <c r="K10" i="9"/>
  <c r="K8" i="9"/>
  <c r="K38" i="9"/>
  <c r="K36" i="9"/>
  <c r="K164" i="9"/>
  <c r="K162" i="9"/>
  <c r="K192" i="9"/>
  <c r="K190" i="9"/>
  <c r="K13" i="9"/>
  <c r="K41" i="9"/>
  <c r="K97" i="9"/>
  <c r="K129" i="9"/>
  <c r="K127" i="9"/>
  <c r="K157" i="9"/>
  <c r="K155" i="9"/>
  <c r="K185" i="9"/>
  <c r="K183" i="9"/>
  <c r="K213" i="9"/>
  <c r="K211" i="9"/>
  <c r="K241" i="9"/>
  <c r="K239" i="9"/>
  <c r="K248" i="9"/>
  <c r="K246" i="9"/>
  <c r="K20" i="9"/>
  <c r="K48" i="9"/>
  <c r="K76" i="9"/>
  <c r="K104" i="9"/>
  <c r="K122" i="9"/>
  <c r="K120" i="9"/>
  <c r="K150" i="9"/>
  <c r="K148" i="9"/>
  <c r="K178" i="9"/>
  <c r="K176" i="9"/>
  <c r="K206" i="9"/>
  <c r="K204" i="9"/>
  <c r="K276" i="9"/>
  <c r="K274" i="9"/>
  <c r="C12" i="9"/>
  <c r="K234" i="9"/>
  <c r="K232" i="9"/>
  <c r="K269" i="9"/>
  <c r="K267" i="9"/>
  <c r="K283" i="9"/>
  <c r="K281" i="9"/>
  <c r="K290" i="9"/>
  <c r="K288" i="9"/>
  <c r="K325" i="9"/>
  <c r="K323" i="9"/>
  <c r="K332" i="9"/>
  <c r="K330" i="9"/>
  <c r="K346" i="9"/>
  <c r="K344" i="9"/>
  <c r="K360" i="9"/>
  <c r="K358" i="9"/>
  <c r="K374" i="9"/>
  <c r="K372" i="9"/>
  <c r="K353" i="9"/>
  <c r="K351" i="9"/>
  <c r="K258" i="9"/>
  <c r="K314" i="9"/>
  <c r="K335" i="9"/>
  <c r="K363" i="9"/>
  <c r="K279" i="7"/>
  <c r="K265" i="7"/>
  <c r="K174" i="7"/>
  <c r="K176" i="7" s="1"/>
  <c r="K153" i="7"/>
  <c r="K139" i="7"/>
  <c r="K141" i="7" s="1"/>
  <c r="K125" i="7"/>
  <c r="K127" i="7" s="1"/>
  <c r="K118" i="7"/>
  <c r="K111" i="7"/>
  <c r="K113" i="7" s="1"/>
  <c r="K104" i="7"/>
  <c r="K62" i="7"/>
  <c r="K66" i="7" s="1"/>
  <c r="K55" i="7"/>
  <c r="K41" i="7"/>
  <c r="K43" i="7" s="1"/>
  <c r="K34" i="7"/>
  <c r="K17" i="7"/>
  <c r="K15" i="7"/>
  <c r="K45" i="7"/>
  <c r="K73" i="7"/>
  <c r="K71" i="7"/>
  <c r="K192" i="7"/>
  <c r="K190" i="7"/>
  <c r="K106" i="7"/>
  <c r="K108" i="7"/>
  <c r="K115" i="7"/>
  <c r="K143" i="7"/>
  <c r="K162" i="7"/>
  <c r="K164" i="7"/>
  <c r="K178" i="7"/>
  <c r="K10" i="7"/>
  <c r="K8" i="7"/>
  <c r="K31" i="7"/>
  <c r="K29" i="7"/>
  <c r="K59" i="7"/>
  <c r="K57" i="7"/>
  <c r="K87" i="7"/>
  <c r="K85" i="7"/>
  <c r="K220" i="7"/>
  <c r="K218" i="7"/>
  <c r="C19" i="7"/>
  <c r="B16" i="7"/>
  <c r="K36" i="7"/>
  <c r="K134" i="7"/>
  <c r="K136" i="7"/>
  <c r="K24" i="7"/>
  <c r="K22" i="7"/>
  <c r="K52" i="7"/>
  <c r="K50" i="7"/>
  <c r="K80" i="7"/>
  <c r="K78" i="7"/>
  <c r="K92" i="7"/>
  <c r="K94" i="7"/>
  <c r="K99" i="7"/>
  <c r="K101" i="7"/>
  <c r="K120" i="7"/>
  <c r="K122" i="7"/>
  <c r="K129" i="7"/>
  <c r="K148" i="7"/>
  <c r="K150" i="7"/>
  <c r="K155" i="7"/>
  <c r="K157" i="7"/>
  <c r="K206" i="7"/>
  <c r="K204" i="7"/>
  <c r="K269" i="7"/>
  <c r="K267" i="7"/>
  <c r="K171" i="7"/>
  <c r="K169" i="7"/>
  <c r="K185" i="7"/>
  <c r="K183" i="7"/>
  <c r="K199" i="7"/>
  <c r="K197" i="7"/>
  <c r="K213" i="7"/>
  <c r="K211" i="7"/>
  <c r="K227" i="7"/>
  <c r="K225" i="7"/>
  <c r="K248" i="7"/>
  <c r="K246" i="7"/>
  <c r="K318" i="7"/>
  <c r="K316" i="7"/>
  <c r="K332" i="7"/>
  <c r="K330" i="7"/>
  <c r="K346" i="7"/>
  <c r="K344" i="7"/>
  <c r="K360" i="7"/>
  <c r="K358" i="7"/>
  <c r="K297" i="7"/>
  <c r="K295" i="7"/>
  <c r="K311" i="7"/>
  <c r="K309" i="7"/>
  <c r="K325" i="7"/>
  <c r="K323" i="7"/>
  <c r="K339" i="7"/>
  <c r="K337" i="7"/>
  <c r="K353" i="7"/>
  <c r="K351" i="7"/>
  <c r="K367" i="7"/>
  <c r="K365" i="7"/>
  <c r="K255" i="7"/>
  <c r="K253" i="7"/>
  <c r="K304" i="7"/>
  <c r="K302" i="7"/>
  <c r="K374" i="7"/>
  <c r="K372" i="7"/>
  <c r="B9" i="7"/>
  <c r="K241" i="7"/>
  <c r="K239" i="7"/>
  <c r="K276" i="7"/>
  <c r="K274" i="7"/>
  <c r="K283" i="7"/>
  <c r="K281" i="7"/>
  <c r="D101" i="1"/>
  <c r="J374" i="1"/>
  <c r="I374" i="1"/>
  <c r="H374" i="1"/>
  <c r="G374" i="1"/>
  <c r="F374" i="1"/>
  <c r="E374" i="1"/>
  <c r="D374" i="1"/>
  <c r="J367" i="1"/>
  <c r="I367" i="1"/>
  <c r="H367" i="1"/>
  <c r="G367" i="1"/>
  <c r="F367" i="1"/>
  <c r="E367" i="1"/>
  <c r="D367" i="1"/>
  <c r="J360" i="1"/>
  <c r="I360" i="1"/>
  <c r="H360" i="1"/>
  <c r="G360" i="1"/>
  <c r="F360" i="1"/>
  <c r="E360" i="1"/>
  <c r="D360" i="1"/>
  <c r="J353" i="1"/>
  <c r="I353" i="1"/>
  <c r="H353" i="1"/>
  <c r="G353" i="1"/>
  <c r="F353" i="1"/>
  <c r="E353" i="1"/>
  <c r="D353" i="1"/>
  <c r="J346" i="1"/>
  <c r="I346" i="1"/>
  <c r="H346" i="1"/>
  <c r="G346" i="1"/>
  <c r="F346" i="1"/>
  <c r="E346" i="1"/>
  <c r="D346" i="1"/>
  <c r="J339" i="1"/>
  <c r="I339" i="1"/>
  <c r="H339" i="1"/>
  <c r="G339" i="1"/>
  <c r="F339" i="1"/>
  <c r="E339" i="1"/>
  <c r="D339" i="1"/>
  <c r="J332" i="1"/>
  <c r="I332" i="1"/>
  <c r="H332" i="1"/>
  <c r="G332" i="1"/>
  <c r="F332" i="1"/>
  <c r="E332" i="1"/>
  <c r="D332" i="1"/>
  <c r="J325" i="1"/>
  <c r="I325" i="1"/>
  <c r="H325" i="1"/>
  <c r="G325" i="1"/>
  <c r="F325" i="1"/>
  <c r="E325" i="1"/>
  <c r="D325" i="1"/>
  <c r="J318" i="1"/>
  <c r="I318" i="1"/>
  <c r="H318" i="1"/>
  <c r="G318" i="1"/>
  <c r="F318" i="1"/>
  <c r="E318" i="1"/>
  <c r="D318" i="1"/>
  <c r="J311" i="1"/>
  <c r="I311" i="1"/>
  <c r="H311" i="1"/>
  <c r="G311" i="1"/>
  <c r="F311" i="1"/>
  <c r="E311" i="1"/>
  <c r="D311" i="1"/>
  <c r="J304" i="1"/>
  <c r="I304" i="1"/>
  <c r="H304" i="1"/>
  <c r="G304" i="1"/>
  <c r="F304" i="1"/>
  <c r="E304" i="1"/>
  <c r="D304" i="1"/>
  <c r="J297" i="1"/>
  <c r="I297" i="1"/>
  <c r="H297" i="1"/>
  <c r="G297" i="1"/>
  <c r="F297" i="1"/>
  <c r="E297" i="1"/>
  <c r="D297" i="1"/>
  <c r="J290" i="1"/>
  <c r="I290" i="1"/>
  <c r="H290" i="1"/>
  <c r="G290" i="1"/>
  <c r="F290" i="1"/>
  <c r="E290" i="1"/>
  <c r="D290" i="1"/>
  <c r="J283" i="1"/>
  <c r="I283" i="1"/>
  <c r="H283" i="1"/>
  <c r="G283" i="1"/>
  <c r="F283" i="1"/>
  <c r="E283" i="1"/>
  <c r="D283" i="1"/>
  <c r="J276" i="1"/>
  <c r="I276" i="1"/>
  <c r="H276" i="1"/>
  <c r="G276" i="1"/>
  <c r="F276" i="1"/>
  <c r="E276" i="1"/>
  <c r="D276" i="1"/>
  <c r="J269" i="1"/>
  <c r="I269" i="1"/>
  <c r="H269" i="1"/>
  <c r="G269" i="1"/>
  <c r="F269" i="1"/>
  <c r="E269" i="1"/>
  <c r="D269" i="1"/>
  <c r="J262" i="1"/>
  <c r="I262" i="1"/>
  <c r="H262" i="1"/>
  <c r="G262" i="1"/>
  <c r="F262" i="1"/>
  <c r="E262" i="1"/>
  <c r="D262" i="1"/>
  <c r="J255" i="1"/>
  <c r="I255" i="1"/>
  <c r="H255" i="1"/>
  <c r="G255" i="1"/>
  <c r="F255" i="1"/>
  <c r="E255" i="1"/>
  <c r="D255" i="1"/>
  <c r="J248" i="1"/>
  <c r="I248" i="1"/>
  <c r="H248" i="1"/>
  <c r="G248" i="1"/>
  <c r="F248" i="1"/>
  <c r="E248" i="1"/>
  <c r="D248" i="1"/>
  <c r="J241" i="1"/>
  <c r="I241" i="1"/>
  <c r="H241" i="1"/>
  <c r="G241" i="1"/>
  <c r="F241" i="1"/>
  <c r="E241" i="1"/>
  <c r="D241" i="1"/>
  <c r="J234" i="1"/>
  <c r="I234" i="1"/>
  <c r="H234" i="1"/>
  <c r="G234" i="1"/>
  <c r="F234" i="1"/>
  <c r="E234" i="1"/>
  <c r="D234" i="1"/>
  <c r="J227" i="1"/>
  <c r="I227" i="1"/>
  <c r="H227" i="1"/>
  <c r="G227" i="1"/>
  <c r="F227" i="1"/>
  <c r="E227" i="1"/>
  <c r="D227" i="1"/>
  <c r="J220" i="1"/>
  <c r="I220" i="1"/>
  <c r="H220" i="1"/>
  <c r="G220" i="1"/>
  <c r="F220" i="1"/>
  <c r="E220" i="1"/>
  <c r="D220" i="1"/>
  <c r="J213" i="1"/>
  <c r="I213" i="1"/>
  <c r="H213" i="1"/>
  <c r="G213" i="1"/>
  <c r="F213" i="1"/>
  <c r="E213" i="1"/>
  <c r="D213" i="1"/>
  <c r="J206" i="1"/>
  <c r="I206" i="1"/>
  <c r="H206" i="1"/>
  <c r="G206" i="1"/>
  <c r="F206" i="1"/>
  <c r="E206" i="1"/>
  <c r="D206" i="1"/>
  <c r="J199" i="1"/>
  <c r="I199" i="1"/>
  <c r="H199" i="1"/>
  <c r="G199" i="1"/>
  <c r="F199" i="1"/>
  <c r="E199" i="1"/>
  <c r="D199" i="1"/>
  <c r="J192" i="1"/>
  <c r="I192" i="1"/>
  <c r="H192" i="1"/>
  <c r="G192" i="1"/>
  <c r="F192" i="1"/>
  <c r="E192" i="1"/>
  <c r="D192" i="1"/>
  <c r="J185" i="1"/>
  <c r="I185" i="1"/>
  <c r="H185" i="1"/>
  <c r="G185" i="1"/>
  <c r="F185" i="1"/>
  <c r="E185" i="1"/>
  <c r="D185" i="1"/>
  <c r="J178" i="1"/>
  <c r="I178" i="1"/>
  <c r="H178" i="1"/>
  <c r="G178" i="1"/>
  <c r="F178" i="1"/>
  <c r="E178" i="1"/>
  <c r="D178" i="1"/>
  <c r="J171" i="1"/>
  <c r="I171" i="1"/>
  <c r="H171" i="1"/>
  <c r="G171" i="1"/>
  <c r="F171" i="1"/>
  <c r="E171" i="1"/>
  <c r="D171" i="1"/>
  <c r="J164" i="1"/>
  <c r="I164" i="1"/>
  <c r="H164" i="1"/>
  <c r="G164" i="1"/>
  <c r="F164" i="1"/>
  <c r="E164" i="1"/>
  <c r="D164" i="1"/>
  <c r="J157" i="1"/>
  <c r="I157" i="1"/>
  <c r="H157" i="1"/>
  <c r="G157" i="1"/>
  <c r="F157" i="1"/>
  <c r="E157" i="1"/>
  <c r="D157" i="1"/>
  <c r="J150" i="1"/>
  <c r="I150" i="1"/>
  <c r="H150" i="1"/>
  <c r="G150" i="1"/>
  <c r="F150" i="1"/>
  <c r="E150" i="1"/>
  <c r="D150" i="1"/>
  <c r="J143" i="1"/>
  <c r="I143" i="1"/>
  <c r="H143" i="1"/>
  <c r="G143" i="1"/>
  <c r="F143" i="1"/>
  <c r="E143" i="1"/>
  <c r="D143" i="1"/>
  <c r="J136" i="1"/>
  <c r="I136" i="1"/>
  <c r="H136" i="1"/>
  <c r="G136" i="1"/>
  <c r="F136" i="1"/>
  <c r="E136" i="1"/>
  <c r="D136" i="1"/>
  <c r="J129" i="1"/>
  <c r="I129" i="1"/>
  <c r="H129" i="1"/>
  <c r="G129" i="1"/>
  <c r="F129" i="1"/>
  <c r="E129" i="1"/>
  <c r="D129" i="1"/>
  <c r="J122" i="1"/>
  <c r="I122" i="1"/>
  <c r="H122" i="1"/>
  <c r="G122" i="1"/>
  <c r="F122" i="1"/>
  <c r="E122" i="1"/>
  <c r="D122" i="1"/>
  <c r="J115" i="1"/>
  <c r="I115" i="1"/>
  <c r="H115" i="1"/>
  <c r="G115" i="1"/>
  <c r="F115" i="1"/>
  <c r="E115" i="1"/>
  <c r="D115" i="1"/>
  <c r="J108" i="1"/>
  <c r="I108" i="1"/>
  <c r="H108" i="1"/>
  <c r="G108" i="1"/>
  <c r="F108" i="1"/>
  <c r="E108" i="1"/>
  <c r="D108" i="1"/>
  <c r="J94" i="1"/>
  <c r="I94" i="1"/>
  <c r="H94" i="1"/>
  <c r="G94" i="1"/>
  <c r="F94" i="1"/>
  <c r="E94" i="1"/>
  <c r="D94" i="1"/>
  <c r="J87" i="1"/>
  <c r="I87" i="1"/>
  <c r="H87" i="1"/>
  <c r="G87" i="1"/>
  <c r="F87" i="1"/>
  <c r="E87" i="1"/>
  <c r="D87" i="1"/>
  <c r="J80" i="1"/>
  <c r="I80" i="1"/>
  <c r="H80" i="1"/>
  <c r="G80" i="1"/>
  <c r="F80" i="1"/>
  <c r="E80" i="1"/>
  <c r="D80" i="1"/>
  <c r="J73" i="1"/>
  <c r="I73" i="1"/>
  <c r="H73" i="1"/>
  <c r="G73" i="1"/>
  <c r="F73" i="1"/>
  <c r="E73" i="1"/>
  <c r="D73" i="1"/>
  <c r="J66" i="1"/>
  <c r="I66" i="1"/>
  <c r="H66" i="1"/>
  <c r="G66" i="1"/>
  <c r="F66" i="1"/>
  <c r="E66" i="1"/>
  <c r="D66" i="1"/>
  <c r="J59" i="1"/>
  <c r="I59" i="1"/>
  <c r="H59" i="1"/>
  <c r="G59" i="1"/>
  <c r="F59" i="1"/>
  <c r="E59" i="1"/>
  <c r="D59" i="1"/>
  <c r="J52" i="1"/>
  <c r="I52" i="1"/>
  <c r="H52" i="1"/>
  <c r="G52" i="1"/>
  <c r="F52" i="1"/>
  <c r="E52" i="1"/>
  <c r="D52" i="1"/>
  <c r="J45" i="1"/>
  <c r="I45" i="1"/>
  <c r="H45" i="1"/>
  <c r="G45" i="1"/>
  <c r="F45" i="1"/>
  <c r="E45" i="1"/>
  <c r="D45" i="1"/>
  <c r="J38" i="1"/>
  <c r="I38" i="1"/>
  <c r="H38" i="1"/>
  <c r="G38" i="1"/>
  <c r="F38" i="1"/>
  <c r="E38" i="1"/>
  <c r="D38" i="1"/>
  <c r="J31" i="1"/>
  <c r="I31" i="1"/>
  <c r="H31" i="1"/>
  <c r="G31" i="1"/>
  <c r="F31" i="1"/>
  <c r="E31" i="1"/>
  <c r="D31" i="1"/>
  <c r="J24" i="1"/>
  <c r="I24" i="1"/>
  <c r="H24" i="1"/>
  <c r="G24" i="1"/>
  <c r="F24" i="1"/>
  <c r="E24" i="1"/>
  <c r="D24" i="1"/>
  <c r="J17" i="1"/>
  <c r="I17" i="1"/>
  <c r="H17" i="1"/>
  <c r="G17" i="1"/>
  <c r="F17" i="1"/>
  <c r="E17" i="1"/>
  <c r="D17" i="1"/>
  <c r="C5" i="1"/>
  <c r="B7" i="1" s="1"/>
  <c r="K18" i="2"/>
  <c r="C40" i="11" l="1"/>
  <c r="B37" i="11"/>
  <c r="B35" i="11"/>
  <c r="D33" i="11" s="1"/>
  <c r="E33" i="11" s="1"/>
  <c r="F33" i="11" s="1"/>
  <c r="G33" i="11" s="1"/>
  <c r="H33" i="11" s="1"/>
  <c r="I33" i="11" s="1"/>
  <c r="J33" i="11" s="1"/>
  <c r="S2" i="11"/>
  <c r="S3" i="11"/>
  <c r="B23" i="10"/>
  <c r="B21" i="10"/>
  <c r="D19" i="10" s="1"/>
  <c r="E19" i="10" s="1"/>
  <c r="F19" i="10" s="1"/>
  <c r="G19" i="10" s="1"/>
  <c r="H19" i="10" s="1"/>
  <c r="I19" i="10" s="1"/>
  <c r="J19" i="10" s="1"/>
  <c r="C26" i="10"/>
  <c r="S3" i="10"/>
  <c r="S2" i="10"/>
  <c r="K339" i="9"/>
  <c r="K337" i="9"/>
  <c r="K52" i="9"/>
  <c r="K50" i="9"/>
  <c r="K17" i="9"/>
  <c r="K15" i="9"/>
  <c r="Q2" i="9"/>
  <c r="B16" i="9"/>
  <c r="C19" i="9"/>
  <c r="B14" i="9"/>
  <c r="D12" i="9" s="1"/>
  <c r="E12" i="9" s="1"/>
  <c r="F12" i="9" s="1"/>
  <c r="G12" i="9" s="1"/>
  <c r="H12" i="9" s="1"/>
  <c r="I12" i="9" s="1"/>
  <c r="J12" i="9" s="1"/>
  <c r="K80" i="9"/>
  <c r="K78" i="9"/>
  <c r="K318" i="9"/>
  <c r="K316" i="9"/>
  <c r="K24" i="9"/>
  <c r="K22" i="9"/>
  <c r="K367" i="9"/>
  <c r="K365" i="9"/>
  <c r="K45" i="9"/>
  <c r="K43" i="9"/>
  <c r="K262" i="9"/>
  <c r="K260" i="9"/>
  <c r="K108" i="9"/>
  <c r="K106" i="9"/>
  <c r="K101" i="9"/>
  <c r="K99" i="9"/>
  <c r="K73" i="9"/>
  <c r="K71" i="9"/>
  <c r="K64" i="7"/>
  <c r="Q2" i="7"/>
  <c r="K38" i="7"/>
  <c r="C26" i="7"/>
  <c r="B23" i="7"/>
  <c r="B21" i="7"/>
  <c r="D19" i="7" s="1"/>
  <c r="E19" i="7" s="1"/>
  <c r="F19" i="7" s="1"/>
  <c r="G19" i="7" s="1"/>
  <c r="H19" i="7" s="1"/>
  <c r="I19" i="7" s="1"/>
  <c r="J19" i="7" s="1"/>
  <c r="K181" i="1"/>
  <c r="K237" i="1"/>
  <c r="K265" i="1"/>
  <c r="K269" i="1" s="1"/>
  <c r="K293" i="1"/>
  <c r="K297" i="1" s="1"/>
  <c r="D5" i="1"/>
  <c r="K349" i="1"/>
  <c r="K209" i="1"/>
  <c r="K213" i="1" s="1"/>
  <c r="K118" i="1"/>
  <c r="K146" i="1"/>
  <c r="K150" i="1" s="1"/>
  <c r="K174" i="1"/>
  <c r="K178" i="1" s="1"/>
  <c r="K286" i="1"/>
  <c r="K290" i="1" s="1"/>
  <c r="K314" i="1"/>
  <c r="K342" i="1"/>
  <c r="K346" i="1" s="1"/>
  <c r="K55" i="1"/>
  <c r="K59" i="1" s="1"/>
  <c r="K83" i="1"/>
  <c r="K87" i="1" s="1"/>
  <c r="K279" i="1"/>
  <c r="K283" i="1" s="1"/>
  <c r="K272" i="1"/>
  <c r="K276" i="1" s="1"/>
  <c r="K300" i="1"/>
  <c r="K304" i="1" s="1"/>
  <c r="K76" i="1"/>
  <c r="K78" i="1" s="1"/>
  <c r="K111" i="1"/>
  <c r="K139" i="1"/>
  <c r="K143" i="1" s="1"/>
  <c r="K167" i="1"/>
  <c r="K171" i="1" s="1"/>
  <c r="K202" i="1"/>
  <c r="K204" i="1" s="1"/>
  <c r="K230" i="1"/>
  <c r="K234" i="1" s="1"/>
  <c r="K258" i="1"/>
  <c r="K260" i="1" s="1"/>
  <c r="K307" i="1"/>
  <c r="K311" i="1" s="1"/>
  <c r="K335" i="1"/>
  <c r="K337" i="1" s="1"/>
  <c r="K370" i="1"/>
  <c r="K27" i="1"/>
  <c r="K31" i="1" s="1"/>
  <c r="K34" i="1"/>
  <c r="K36" i="1" s="1"/>
  <c r="K41" i="1"/>
  <c r="K45" i="1" s="1"/>
  <c r="K48" i="1"/>
  <c r="K50" i="1" s="1"/>
  <c r="K69" i="1"/>
  <c r="K71" i="1" s="1"/>
  <c r="K104" i="1"/>
  <c r="K106" i="1" s="1"/>
  <c r="K132" i="1"/>
  <c r="K136" i="1" s="1"/>
  <c r="K160" i="1"/>
  <c r="K162" i="1" s="1"/>
  <c r="K195" i="1"/>
  <c r="K199" i="1" s="1"/>
  <c r="K223" i="1"/>
  <c r="K227" i="1" s="1"/>
  <c r="K251" i="1"/>
  <c r="K253" i="1" s="1"/>
  <c r="K328" i="1"/>
  <c r="K332" i="1" s="1"/>
  <c r="K363" i="1"/>
  <c r="K367" i="1" s="1"/>
  <c r="K62" i="1"/>
  <c r="K64" i="1" s="1"/>
  <c r="K90" i="1"/>
  <c r="K94" i="1" s="1"/>
  <c r="K125" i="1"/>
  <c r="K129" i="1" s="1"/>
  <c r="K153" i="1"/>
  <c r="K157" i="1" s="1"/>
  <c r="K188" i="1"/>
  <c r="K190" i="1" s="1"/>
  <c r="K216" i="1"/>
  <c r="K218" i="1" s="1"/>
  <c r="K244" i="1"/>
  <c r="K248" i="1" s="1"/>
  <c r="K321" i="1"/>
  <c r="K325" i="1" s="1"/>
  <c r="K356" i="1"/>
  <c r="K360" i="1" s="1"/>
  <c r="K374" i="1"/>
  <c r="K372" i="1"/>
  <c r="K353" i="1"/>
  <c r="K351" i="1"/>
  <c r="K318" i="1"/>
  <c r="K316" i="1"/>
  <c r="K267" i="1"/>
  <c r="K281" i="1"/>
  <c r="K295" i="1"/>
  <c r="K185" i="1"/>
  <c r="K183" i="1"/>
  <c r="K211" i="1"/>
  <c r="K232" i="1"/>
  <c r="K241" i="1"/>
  <c r="K239" i="1"/>
  <c r="K220" i="1"/>
  <c r="K122" i="1"/>
  <c r="K120" i="1"/>
  <c r="K115" i="1"/>
  <c r="K113" i="1"/>
  <c r="K52" i="1"/>
  <c r="B9" i="1"/>
  <c r="K13" i="1"/>
  <c r="K15" i="1" s="1"/>
  <c r="K20" i="1"/>
  <c r="K22" i="1" s="1"/>
  <c r="M18" i="2"/>
  <c r="M16" i="2"/>
  <c r="M17" i="2"/>
  <c r="L18" i="2" s="1"/>
  <c r="L17" i="2" s="1"/>
  <c r="M12" i="2"/>
  <c r="L13" i="2"/>
  <c r="K13" i="2" s="1"/>
  <c r="M9" i="2"/>
  <c r="M7" i="2"/>
  <c r="M5" i="2"/>
  <c r="M3" i="2"/>
  <c r="C12" i="1"/>
  <c r="C47" i="11" l="1"/>
  <c r="B44" i="11"/>
  <c r="B42" i="11"/>
  <c r="D40" i="11" s="1"/>
  <c r="E40" i="11" s="1"/>
  <c r="F40" i="11" s="1"/>
  <c r="G40" i="11" s="1"/>
  <c r="H40" i="11" s="1"/>
  <c r="I40" i="11" s="1"/>
  <c r="J40" i="11" s="1"/>
  <c r="B30" i="10"/>
  <c r="B28" i="10"/>
  <c r="D26" i="10" s="1"/>
  <c r="E26" i="10" s="1"/>
  <c r="F26" i="10" s="1"/>
  <c r="G26" i="10" s="1"/>
  <c r="H26" i="10" s="1"/>
  <c r="I26" i="10" s="1"/>
  <c r="J26" i="10" s="1"/>
  <c r="C33" i="10"/>
  <c r="S3" i="9"/>
  <c r="S2" i="9"/>
  <c r="B23" i="9"/>
  <c r="C26" i="9"/>
  <c r="B21" i="9"/>
  <c r="D19" i="9" s="1"/>
  <c r="E19" i="9" s="1"/>
  <c r="F19" i="9" s="1"/>
  <c r="G19" i="9" s="1"/>
  <c r="H19" i="9" s="1"/>
  <c r="I19" i="9" s="1"/>
  <c r="J19" i="9" s="1"/>
  <c r="S3" i="7"/>
  <c r="S2" i="7"/>
  <c r="C33" i="7"/>
  <c r="B30" i="7"/>
  <c r="B28" i="7"/>
  <c r="D26" i="7" s="1"/>
  <c r="E26" i="7" s="1"/>
  <c r="F26" i="7" s="1"/>
  <c r="G26" i="7" s="1"/>
  <c r="H26" i="7" s="1"/>
  <c r="I26" i="7" s="1"/>
  <c r="J26" i="7" s="1"/>
  <c r="E5" i="1"/>
  <c r="F5" i="1" s="1"/>
  <c r="G5" i="1" s="1"/>
  <c r="H5" i="1" s="1"/>
  <c r="I5" i="1" s="1"/>
  <c r="J5" i="1" s="1"/>
  <c r="E101" i="1"/>
  <c r="K127" i="1"/>
  <c r="K262" i="1"/>
  <c r="K29" i="1"/>
  <c r="K148" i="1"/>
  <c r="K274" i="1"/>
  <c r="K344" i="1"/>
  <c r="K73" i="1"/>
  <c r="K176" i="1"/>
  <c r="K169" i="1"/>
  <c r="K57" i="1"/>
  <c r="K302" i="1"/>
  <c r="K24" i="1"/>
  <c r="K365" i="1"/>
  <c r="K164" i="1"/>
  <c r="K330" i="1"/>
  <c r="K288" i="1"/>
  <c r="K134" i="1"/>
  <c r="K206" i="1"/>
  <c r="K358" i="1"/>
  <c r="K92" i="1"/>
  <c r="K85" i="1"/>
  <c r="K43" i="1"/>
  <c r="K80" i="1"/>
  <c r="K66" i="1"/>
  <c r="K108" i="1"/>
  <c r="K192" i="1"/>
  <c r="K255" i="1"/>
  <c r="K339" i="1"/>
  <c r="K225" i="1"/>
  <c r="K309" i="1"/>
  <c r="K17" i="1"/>
  <c r="K141" i="1"/>
  <c r="K38" i="1"/>
  <c r="K155" i="1"/>
  <c r="K246" i="1"/>
  <c r="K197" i="1"/>
  <c r="K323" i="1"/>
  <c r="C19" i="1"/>
  <c r="B14" i="1"/>
  <c r="B16" i="1"/>
  <c r="K17" i="2"/>
  <c r="M13" i="2"/>
  <c r="D10" i="1"/>
  <c r="E10" i="1"/>
  <c r="F10" i="1"/>
  <c r="G10" i="1"/>
  <c r="H10" i="1"/>
  <c r="I10" i="1"/>
  <c r="J10" i="1"/>
  <c r="C54" i="11" l="1"/>
  <c r="B51" i="11"/>
  <c r="B49" i="11"/>
  <c r="D47" i="11" s="1"/>
  <c r="E47" i="11" s="1"/>
  <c r="F47" i="11" s="1"/>
  <c r="G47" i="11" s="1"/>
  <c r="H47" i="11" s="1"/>
  <c r="I47" i="11" s="1"/>
  <c r="J47" i="11" s="1"/>
  <c r="B37" i="10"/>
  <c r="B35" i="10"/>
  <c r="D33" i="10" s="1"/>
  <c r="E33" i="10" s="1"/>
  <c r="F33" i="10" s="1"/>
  <c r="G33" i="10" s="1"/>
  <c r="H33" i="10" s="1"/>
  <c r="I33" i="10" s="1"/>
  <c r="J33" i="10" s="1"/>
  <c r="C40" i="10"/>
  <c r="B30" i="9"/>
  <c r="C33" i="9"/>
  <c r="B28" i="9"/>
  <c r="D26" i="9" s="1"/>
  <c r="E26" i="9" s="1"/>
  <c r="F26" i="9" s="1"/>
  <c r="G26" i="9" s="1"/>
  <c r="H26" i="9" s="1"/>
  <c r="I26" i="9" s="1"/>
  <c r="J26" i="9" s="1"/>
  <c r="C40" i="7"/>
  <c r="B37" i="7"/>
  <c r="B35" i="7"/>
  <c r="D33" i="7" s="1"/>
  <c r="E33" i="7" s="1"/>
  <c r="F33" i="7" s="1"/>
  <c r="G33" i="7" s="1"/>
  <c r="H33" i="7" s="1"/>
  <c r="I33" i="7" s="1"/>
  <c r="J33" i="7" s="1"/>
  <c r="D12" i="1"/>
  <c r="F101" i="1"/>
  <c r="B23" i="1"/>
  <c r="C26" i="1"/>
  <c r="C33" i="1" s="1"/>
  <c r="B21" i="1"/>
  <c r="K6" i="1"/>
  <c r="B58" i="11" l="1"/>
  <c r="B56" i="11"/>
  <c r="D54" i="11" s="1"/>
  <c r="E54" i="11" s="1"/>
  <c r="F54" i="11" s="1"/>
  <c r="G54" i="11" s="1"/>
  <c r="H54" i="11" s="1"/>
  <c r="I54" i="11" s="1"/>
  <c r="J54" i="11" s="1"/>
  <c r="C61" i="11"/>
  <c r="B44" i="10"/>
  <c r="B42" i="10"/>
  <c r="D40" i="10" s="1"/>
  <c r="E40" i="10" s="1"/>
  <c r="F40" i="10" s="1"/>
  <c r="G40" i="10" s="1"/>
  <c r="H40" i="10" s="1"/>
  <c r="I40" i="10" s="1"/>
  <c r="J40" i="10" s="1"/>
  <c r="C47" i="10"/>
  <c r="B37" i="9"/>
  <c r="C40" i="9"/>
  <c r="B35" i="9"/>
  <c r="D33" i="9" s="1"/>
  <c r="E33" i="9" s="1"/>
  <c r="F33" i="9" s="1"/>
  <c r="G33" i="9" s="1"/>
  <c r="H33" i="9" s="1"/>
  <c r="I33" i="9" s="1"/>
  <c r="J33" i="9" s="1"/>
  <c r="C47" i="7"/>
  <c r="B42" i="7"/>
  <c r="D40" i="7" s="1"/>
  <c r="E40" i="7" s="1"/>
  <c r="F40" i="7" s="1"/>
  <c r="G40" i="7" s="1"/>
  <c r="H40" i="7" s="1"/>
  <c r="I40" i="7" s="1"/>
  <c r="J40" i="7" s="1"/>
  <c r="B44" i="7"/>
  <c r="E12" i="1"/>
  <c r="D19" i="1"/>
  <c r="G101" i="1"/>
  <c r="B35" i="1"/>
  <c r="C40" i="1"/>
  <c r="B37" i="1"/>
  <c r="B30" i="1"/>
  <c r="B28" i="1"/>
  <c r="K8" i="1"/>
  <c r="K10" i="1"/>
  <c r="B63" i="11" l="1"/>
  <c r="D61" i="11" s="1"/>
  <c r="E61" i="11" s="1"/>
  <c r="F61" i="11" s="1"/>
  <c r="G61" i="11" s="1"/>
  <c r="H61" i="11" s="1"/>
  <c r="I61" i="11" s="1"/>
  <c r="J61" i="11" s="1"/>
  <c r="C68" i="11"/>
  <c r="B65" i="11"/>
  <c r="B51" i="10"/>
  <c r="B49" i="10"/>
  <c r="D47" i="10" s="1"/>
  <c r="E47" i="10" s="1"/>
  <c r="F47" i="10" s="1"/>
  <c r="G47" i="10" s="1"/>
  <c r="H47" i="10" s="1"/>
  <c r="I47" i="10" s="1"/>
  <c r="J47" i="10" s="1"/>
  <c r="C54" i="10"/>
  <c r="B44" i="9"/>
  <c r="C47" i="9"/>
  <c r="B42" i="9"/>
  <c r="D40" i="9" s="1"/>
  <c r="E40" i="9" s="1"/>
  <c r="F40" i="9" s="1"/>
  <c r="G40" i="9" s="1"/>
  <c r="H40" i="9" s="1"/>
  <c r="I40" i="9" s="1"/>
  <c r="J40" i="9" s="1"/>
  <c r="F12" i="1"/>
  <c r="C54" i="7"/>
  <c r="B51" i="7"/>
  <c r="B49" i="7"/>
  <c r="D47" i="7" s="1"/>
  <c r="E47" i="7" s="1"/>
  <c r="F47" i="7" s="1"/>
  <c r="G47" i="7" s="1"/>
  <c r="H47" i="7" s="1"/>
  <c r="I47" i="7" s="1"/>
  <c r="J47" i="7" s="1"/>
  <c r="E19" i="1"/>
  <c r="D26" i="1"/>
  <c r="D33" i="1"/>
  <c r="H101" i="1"/>
  <c r="B42" i="1"/>
  <c r="C47" i="1"/>
  <c r="B44" i="1"/>
  <c r="C75" i="11" l="1"/>
  <c r="B72" i="11"/>
  <c r="B70" i="11"/>
  <c r="D68" i="11" s="1"/>
  <c r="E68" i="11" s="1"/>
  <c r="F68" i="11" s="1"/>
  <c r="G68" i="11" s="1"/>
  <c r="H68" i="11" s="1"/>
  <c r="I68" i="11" s="1"/>
  <c r="J68" i="11" s="1"/>
  <c r="B58" i="10"/>
  <c r="B56" i="10"/>
  <c r="D54" i="10" s="1"/>
  <c r="E54" i="10" s="1"/>
  <c r="F54" i="10" s="1"/>
  <c r="G54" i="10" s="1"/>
  <c r="H54" i="10" s="1"/>
  <c r="I54" i="10" s="1"/>
  <c r="J54" i="10" s="1"/>
  <c r="C61" i="10"/>
  <c r="B51" i="9"/>
  <c r="C54" i="9"/>
  <c r="B49" i="9"/>
  <c r="D47" i="9" s="1"/>
  <c r="E47" i="9" s="1"/>
  <c r="F47" i="9" s="1"/>
  <c r="G47" i="9" s="1"/>
  <c r="H47" i="9" s="1"/>
  <c r="I47" i="9" s="1"/>
  <c r="J47" i="9" s="1"/>
  <c r="G12" i="1"/>
  <c r="H12" i="1" s="1"/>
  <c r="I12" i="1" s="1"/>
  <c r="J12" i="1" s="1"/>
  <c r="C61" i="7"/>
  <c r="B56" i="7"/>
  <c r="D54" i="7" s="1"/>
  <c r="E54" i="7" s="1"/>
  <c r="F54" i="7" s="1"/>
  <c r="G54" i="7" s="1"/>
  <c r="H54" i="7" s="1"/>
  <c r="I54" i="7" s="1"/>
  <c r="J54" i="7" s="1"/>
  <c r="B58" i="7"/>
  <c r="E26" i="1"/>
  <c r="F26" i="1" s="1"/>
  <c r="G26" i="1" s="1"/>
  <c r="H26" i="1" s="1"/>
  <c r="I26" i="1" s="1"/>
  <c r="J26" i="1" s="1"/>
  <c r="E33" i="1"/>
  <c r="F33" i="1" s="1"/>
  <c r="G33" i="1" s="1"/>
  <c r="H33" i="1" s="1"/>
  <c r="I33" i="1" s="1"/>
  <c r="J33" i="1" s="1"/>
  <c r="F19" i="1"/>
  <c r="D40" i="1"/>
  <c r="J101" i="1"/>
  <c r="I101" i="1"/>
  <c r="B49" i="1"/>
  <c r="C54" i="1"/>
  <c r="B51" i="1"/>
  <c r="C82" i="11" l="1"/>
  <c r="B79" i="11"/>
  <c r="B77" i="11"/>
  <c r="D75" i="11" s="1"/>
  <c r="E75" i="11" s="1"/>
  <c r="F75" i="11" s="1"/>
  <c r="G75" i="11" s="1"/>
  <c r="H75" i="11" s="1"/>
  <c r="I75" i="11" s="1"/>
  <c r="J75" i="11" s="1"/>
  <c r="B65" i="10"/>
  <c r="B63" i="10"/>
  <c r="D61" i="10" s="1"/>
  <c r="E61" i="10" s="1"/>
  <c r="F61" i="10" s="1"/>
  <c r="G61" i="10" s="1"/>
  <c r="H61" i="10" s="1"/>
  <c r="I61" i="10" s="1"/>
  <c r="J61" i="10" s="1"/>
  <c r="C68" i="10"/>
  <c r="B58" i="9"/>
  <c r="C61" i="9"/>
  <c r="B56" i="9"/>
  <c r="D54" i="9" s="1"/>
  <c r="E54" i="9" s="1"/>
  <c r="F54" i="9" s="1"/>
  <c r="G54" i="9" s="1"/>
  <c r="H54" i="9" s="1"/>
  <c r="I54" i="9" s="1"/>
  <c r="J54" i="9" s="1"/>
  <c r="C68" i="7"/>
  <c r="B63" i="7"/>
  <c r="D61" i="7" s="1"/>
  <c r="E61" i="7" s="1"/>
  <c r="F61" i="7" s="1"/>
  <c r="G61" i="7" s="1"/>
  <c r="H61" i="7" s="1"/>
  <c r="I61" i="7" s="1"/>
  <c r="J61" i="7" s="1"/>
  <c r="B65" i="7"/>
  <c r="E40" i="1"/>
  <c r="F40" i="1" s="1"/>
  <c r="G40" i="1" s="1"/>
  <c r="H40" i="1" s="1"/>
  <c r="I40" i="1" s="1"/>
  <c r="J40" i="1" s="1"/>
  <c r="G19" i="1"/>
  <c r="D47" i="1"/>
  <c r="K97" i="1"/>
  <c r="K101" i="1"/>
  <c r="K99" i="1"/>
  <c r="Q2" i="1"/>
  <c r="B56" i="1"/>
  <c r="B58" i="1"/>
  <c r="C61" i="1"/>
  <c r="B86" i="11" l="1"/>
  <c r="B84" i="11"/>
  <c r="D82" i="11" s="1"/>
  <c r="E82" i="11" s="1"/>
  <c r="F82" i="11" s="1"/>
  <c r="G82" i="11" s="1"/>
  <c r="H82" i="11" s="1"/>
  <c r="I82" i="11" s="1"/>
  <c r="J82" i="11" s="1"/>
  <c r="C89" i="11"/>
  <c r="B72" i="10"/>
  <c r="B70" i="10"/>
  <c r="D68" i="10" s="1"/>
  <c r="E68" i="10" s="1"/>
  <c r="F68" i="10" s="1"/>
  <c r="G68" i="10" s="1"/>
  <c r="H68" i="10" s="1"/>
  <c r="I68" i="10" s="1"/>
  <c r="J68" i="10" s="1"/>
  <c r="C75" i="10"/>
  <c r="B65" i="9"/>
  <c r="C68" i="9"/>
  <c r="B63" i="9"/>
  <c r="D61" i="9" s="1"/>
  <c r="E61" i="9" s="1"/>
  <c r="F61" i="9" s="1"/>
  <c r="G61" i="9" s="1"/>
  <c r="H61" i="9" s="1"/>
  <c r="I61" i="9" s="1"/>
  <c r="J61" i="9" s="1"/>
  <c r="C75" i="7"/>
  <c r="B72" i="7"/>
  <c r="B70" i="7"/>
  <c r="D68" i="7" s="1"/>
  <c r="E68" i="7" s="1"/>
  <c r="F68" i="7" s="1"/>
  <c r="G68" i="7" s="1"/>
  <c r="H68" i="7" s="1"/>
  <c r="I68" i="7" s="1"/>
  <c r="J68" i="7" s="1"/>
  <c r="H19" i="1"/>
  <c r="E47" i="1"/>
  <c r="F47" i="1" s="1"/>
  <c r="G47" i="1" s="1"/>
  <c r="H47" i="1" s="1"/>
  <c r="I47" i="1" s="1"/>
  <c r="J47" i="1" s="1"/>
  <c r="D54" i="1"/>
  <c r="S2" i="1"/>
  <c r="S3" i="1"/>
  <c r="B65" i="1"/>
  <c r="C68" i="1"/>
  <c r="B63" i="1"/>
  <c r="B91" i="11" l="1"/>
  <c r="D89" i="11" s="1"/>
  <c r="E89" i="11" s="1"/>
  <c r="F89" i="11" s="1"/>
  <c r="G89" i="11" s="1"/>
  <c r="H89" i="11" s="1"/>
  <c r="I89" i="11" s="1"/>
  <c r="J89" i="11" s="1"/>
  <c r="C96" i="11"/>
  <c r="B93" i="11"/>
  <c r="B79" i="10"/>
  <c r="B77" i="10"/>
  <c r="D75" i="10" s="1"/>
  <c r="E75" i="10" s="1"/>
  <c r="F75" i="10" s="1"/>
  <c r="G75" i="10" s="1"/>
  <c r="H75" i="10" s="1"/>
  <c r="I75" i="10" s="1"/>
  <c r="J75" i="10" s="1"/>
  <c r="C82" i="10"/>
  <c r="B72" i="9"/>
  <c r="C75" i="9"/>
  <c r="B70" i="9"/>
  <c r="D68" i="9" s="1"/>
  <c r="E68" i="9" s="1"/>
  <c r="F68" i="9" s="1"/>
  <c r="G68" i="9" s="1"/>
  <c r="H68" i="9" s="1"/>
  <c r="I68" i="9" s="1"/>
  <c r="J68" i="9" s="1"/>
  <c r="C82" i="7"/>
  <c r="B79" i="7"/>
  <c r="B77" i="7"/>
  <c r="D75" i="7" s="1"/>
  <c r="E75" i="7" s="1"/>
  <c r="F75" i="7" s="1"/>
  <c r="G75" i="7" s="1"/>
  <c r="H75" i="7" s="1"/>
  <c r="I75" i="7" s="1"/>
  <c r="J75" i="7" s="1"/>
  <c r="E54" i="1"/>
  <c r="F54" i="1" s="1"/>
  <c r="G54" i="1" s="1"/>
  <c r="H54" i="1" s="1"/>
  <c r="I54" i="1" s="1"/>
  <c r="J54" i="1" s="1"/>
  <c r="I19" i="1"/>
  <c r="D61" i="1"/>
  <c r="B70" i="1"/>
  <c r="B72" i="1"/>
  <c r="C75" i="1"/>
  <c r="C103" i="11" l="1"/>
  <c r="B100" i="11"/>
  <c r="B98" i="11"/>
  <c r="D96" i="11" s="1"/>
  <c r="E96" i="11" s="1"/>
  <c r="F96" i="11" s="1"/>
  <c r="G96" i="11" s="1"/>
  <c r="H96" i="11" s="1"/>
  <c r="I96" i="11" s="1"/>
  <c r="J96" i="11" s="1"/>
  <c r="B86" i="10"/>
  <c r="C89" i="10"/>
  <c r="B84" i="10"/>
  <c r="D82" i="10" s="1"/>
  <c r="E82" i="10" s="1"/>
  <c r="F82" i="10" s="1"/>
  <c r="G82" i="10" s="1"/>
  <c r="H82" i="10" s="1"/>
  <c r="I82" i="10" s="1"/>
  <c r="J82" i="10" s="1"/>
  <c r="B79" i="9"/>
  <c r="C82" i="9"/>
  <c r="B77" i="9"/>
  <c r="D75" i="9" s="1"/>
  <c r="E75" i="9" s="1"/>
  <c r="F75" i="9" s="1"/>
  <c r="G75" i="9" s="1"/>
  <c r="H75" i="9" s="1"/>
  <c r="I75" i="9" s="1"/>
  <c r="J75" i="9" s="1"/>
  <c r="C89" i="7"/>
  <c r="B84" i="7"/>
  <c r="D82" i="7" s="1"/>
  <c r="E82" i="7" s="1"/>
  <c r="F82" i="7" s="1"/>
  <c r="G82" i="7" s="1"/>
  <c r="H82" i="7" s="1"/>
  <c r="I82" i="7" s="1"/>
  <c r="J82" i="7" s="1"/>
  <c r="B86" i="7"/>
  <c r="E61" i="1"/>
  <c r="F61" i="1" s="1"/>
  <c r="G61" i="1" s="1"/>
  <c r="H61" i="1" s="1"/>
  <c r="I61" i="1" s="1"/>
  <c r="J61" i="1" s="1"/>
  <c r="J19" i="1"/>
  <c r="D68" i="1"/>
  <c r="C82" i="1"/>
  <c r="B79" i="1"/>
  <c r="B77" i="1"/>
  <c r="C110" i="11" l="1"/>
  <c r="B107" i="11"/>
  <c r="B105" i="11"/>
  <c r="D103" i="11" s="1"/>
  <c r="E103" i="11" s="1"/>
  <c r="F103" i="11" s="1"/>
  <c r="G103" i="11" s="1"/>
  <c r="H103" i="11" s="1"/>
  <c r="I103" i="11" s="1"/>
  <c r="J103" i="11" s="1"/>
  <c r="B93" i="10"/>
  <c r="B91" i="10"/>
  <c r="D89" i="10" s="1"/>
  <c r="E89" i="10" s="1"/>
  <c r="F89" i="10" s="1"/>
  <c r="G89" i="10" s="1"/>
  <c r="H89" i="10" s="1"/>
  <c r="I89" i="10" s="1"/>
  <c r="J89" i="10" s="1"/>
  <c r="C96" i="10"/>
  <c r="B86" i="9"/>
  <c r="C89" i="9"/>
  <c r="B84" i="9"/>
  <c r="D82" i="9" s="1"/>
  <c r="E82" i="9" s="1"/>
  <c r="F82" i="9" s="1"/>
  <c r="G82" i="9" s="1"/>
  <c r="H82" i="9" s="1"/>
  <c r="I82" i="9" s="1"/>
  <c r="J82" i="9" s="1"/>
  <c r="B91" i="7"/>
  <c r="D89" i="7" s="1"/>
  <c r="E89" i="7" s="1"/>
  <c r="F89" i="7" s="1"/>
  <c r="G89" i="7" s="1"/>
  <c r="H89" i="7" s="1"/>
  <c r="I89" i="7" s="1"/>
  <c r="J89" i="7" s="1"/>
  <c r="B93" i="7"/>
  <c r="C96" i="7"/>
  <c r="E68" i="1"/>
  <c r="F68" i="1" s="1"/>
  <c r="G68" i="1" s="1"/>
  <c r="H68" i="1" s="1"/>
  <c r="I68" i="1" s="1"/>
  <c r="J68" i="1" s="1"/>
  <c r="D75" i="1"/>
  <c r="B84" i="1"/>
  <c r="C89" i="1"/>
  <c r="B86" i="1"/>
  <c r="B114" i="11" l="1"/>
  <c r="B112" i="11"/>
  <c r="D110" i="11" s="1"/>
  <c r="E110" i="11" s="1"/>
  <c r="F110" i="11" s="1"/>
  <c r="G110" i="11" s="1"/>
  <c r="H110" i="11" s="1"/>
  <c r="I110" i="11" s="1"/>
  <c r="J110" i="11" s="1"/>
  <c r="C117" i="11"/>
  <c r="B100" i="10"/>
  <c r="B98" i="10"/>
  <c r="D96" i="10" s="1"/>
  <c r="E96" i="10" s="1"/>
  <c r="F96" i="10" s="1"/>
  <c r="G96" i="10" s="1"/>
  <c r="H96" i="10" s="1"/>
  <c r="I96" i="10" s="1"/>
  <c r="J96" i="10" s="1"/>
  <c r="C103" i="10"/>
  <c r="B93" i="9"/>
  <c r="C96" i="9"/>
  <c r="B91" i="9"/>
  <c r="D89" i="9" s="1"/>
  <c r="E89" i="9" s="1"/>
  <c r="F89" i="9" s="1"/>
  <c r="G89" i="9" s="1"/>
  <c r="H89" i="9" s="1"/>
  <c r="I89" i="9" s="1"/>
  <c r="J89" i="9" s="1"/>
  <c r="B98" i="7"/>
  <c r="D96" i="7" s="1"/>
  <c r="E96" i="7" s="1"/>
  <c r="F96" i="7" s="1"/>
  <c r="G96" i="7" s="1"/>
  <c r="H96" i="7" s="1"/>
  <c r="I96" i="7" s="1"/>
  <c r="J96" i="7" s="1"/>
  <c r="C103" i="7"/>
  <c r="B100" i="7"/>
  <c r="E75" i="1"/>
  <c r="F75" i="1" s="1"/>
  <c r="G75" i="1" s="1"/>
  <c r="H75" i="1" s="1"/>
  <c r="I75" i="1" s="1"/>
  <c r="J75" i="1" s="1"/>
  <c r="D82" i="1"/>
  <c r="C96" i="1"/>
  <c r="B91" i="1"/>
  <c r="B93" i="1"/>
  <c r="B119" i="11" l="1"/>
  <c r="D117" i="11" s="1"/>
  <c r="E117" i="11" s="1"/>
  <c r="F117" i="11" s="1"/>
  <c r="G117" i="11" s="1"/>
  <c r="H117" i="11" s="1"/>
  <c r="I117" i="11" s="1"/>
  <c r="J117" i="11" s="1"/>
  <c r="C124" i="11"/>
  <c r="B121" i="11"/>
  <c r="C110" i="10"/>
  <c r="B107" i="10"/>
  <c r="B105" i="10"/>
  <c r="D103" i="10" s="1"/>
  <c r="E103" i="10" s="1"/>
  <c r="F103" i="10" s="1"/>
  <c r="G103" i="10" s="1"/>
  <c r="H103" i="10" s="1"/>
  <c r="I103" i="10" s="1"/>
  <c r="J103" i="10" s="1"/>
  <c r="B100" i="9"/>
  <c r="C103" i="9"/>
  <c r="B98" i="9"/>
  <c r="D96" i="9" s="1"/>
  <c r="E96" i="9" s="1"/>
  <c r="F96" i="9" s="1"/>
  <c r="G96" i="9" s="1"/>
  <c r="H96" i="9" s="1"/>
  <c r="I96" i="9" s="1"/>
  <c r="J96" i="9" s="1"/>
  <c r="B105" i="7"/>
  <c r="D103" i="7" s="1"/>
  <c r="E103" i="7" s="1"/>
  <c r="F103" i="7" s="1"/>
  <c r="G103" i="7" s="1"/>
  <c r="H103" i="7" s="1"/>
  <c r="I103" i="7" s="1"/>
  <c r="J103" i="7" s="1"/>
  <c r="B107" i="7"/>
  <c r="C110" i="7"/>
  <c r="E82" i="1"/>
  <c r="D89" i="1"/>
  <c r="B98" i="1"/>
  <c r="C103" i="1"/>
  <c r="B100" i="1"/>
  <c r="C131" i="11" l="1"/>
  <c r="B128" i="11"/>
  <c r="B126" i="11"/>
  <c r="D124" i="11" s="1"/>
  <c r="E124" i="11" s="1"/>
  <c r="F124" i="11" s="1"/>
  <c r="G124" i="11" s="1"/>
  <c r="H124" i="11" s="1"/>
  <c r="I124" i="11" s="1"/>
  <c r="J124" i="11" s="1"/>
  <c r="C117" i="10"/>
  <c r="B114" i="10"/>
  <c r="B112" i="10"/>
  <c r="D110" i="10" s="1"/>
  <c r="E110" i="10" s="1"/>
  <c r="F110" i="10" s="1"/>
  <c r="G110" i="10" s="1"/>
  <c r="H110" i="10" s="1"/>
  <c r="I110" i="10" s="1"/>
  <c r="J110" i="10" s="1"/>
  <c r="B107" i="9"/>
  <c r="C110" i="9"/>
  <c r="B105" i="9"/>
  <c r="D103" i="9" s="1"/>
  <c r="E103" i="9" s="1"/>
  <c r="F103" i="9" s="1"/>
  <c r="G103" i="9" s="1"/>
  <c r="H103" i="9" s="1"/>
  <c r="I103" i="9" s="1"/>
  <c r="J103" i="9" s="1"/>
  <c r="F82" i="1"/>
  <c r="B112" i="7"/>
  <c r="D110" i="7" s="1"/>
  <c r="E110" i="7" s="1"/>
  <c r="F110" i="7" s="1"/>
  <c r="G110" i="7" s="1"/>
  <c r="H110" i="7" s="1"/>
  <c r="I110" i="7" s="1"/>
  <c r="J110" i="7" s="1"/>
  <c r="C117" i="7"/>
  <c r="B114" i="7"/>
  <c r="E89" i="1"/>
  <c r="F89" i="1" s="1"/>
  <c r="G89" i="1" s="1"/>
  <c r="H89" i="1" s="1"/>
  <c r="I89" i="1" s="1"/>
  <c r="J89" i="1" s="1"/>
  <c r="D96" i="1"/>
  <c r="B105" i="1"/>
  <c r="C110" i="1"/>
  <c r="B107" i="1"/>
  <c r="C138" i="11" l="1"/>
  <c r="B135" i="11"/>
  <c r="B133" i="11"/>
  <c r="D131" i="11" s="1"/>
  <c r="E131" i="11" s="1"/>
  <c r="F131" i="11" s="1"/>
  <c r="G131" i="11" s="1"/>
  <c r="H131" i="11" s="1"/>
  <c r="I131" i="11" s="1"/>
  <c r="J131" i="11" s="1"/>
  <c r="C124" i="10"/>
  <c r="B121" i="10"/>
  <c r="B119" i="10"/>
  <c r="D117" i="10" s="1"/>
  <c r="E117" i="10" s="1"/>
  <c r="F117" i="10" s="1"/>
  <c r="G117" i="10" s="1"/>
  <c r="H117" i="10" s="1"/>
  <c r="I117" i="10" s="1"/>
  <c r="J117" i="10" s="1"/>
  <c r="B114" i="9"/>
  <c r="C117" i="9"/>
  <c r="B112" i="9"/>
  <c r="D110" i="9" s="1"/>
  <c r="E110" i="9" s="1"/>
  <c r="F110" i="9" s="1"/>
  <c r="G110" i="9" s="1"/>
  <c r="H110" i="9" s="1"/>
  <c r="I110" i="9" s="1"/>
  <c r="J110" i="9" s="1"/>
  <c r="G82" i="1"/>
  <c r="B119" i="7"/>
  <c r="D117" i="7" s="1"/>
  <c r="E117" i="7" s="1"/>
  <c r="F117" i="7" s="1"/>
  <c r="G117" i="7" s="1"/>
  <c r="H117" i="7" s="1"/>
  <c r="I117" i="7" s="1"/>
  <c r="J117" i="7" s="1"/>
  <c r="B121" i="7"/>
  <c r="C124" i="7"/>
  <c r="E96" i="1"/>
  <c r="F96" i="1" s="1"/>
  <c r="G96" i="1" s="1"/>
  <c r="H96" i="1" s="1"/>
  <c r="I96" i="1" s="1"/>
  <c r="J96" i="1" s="1"/>
  <c r="D103" i="1"/>
  <c r="B112" i="1"/>
  <c r="B114" i="1"/>
  <c r="C117" i="1"/>
  <c r="B142" i="11" l="1"/>
  <c r="B140" i="11"/>
  <c r="D138" i="11" s="1"/>
  <c r="E138" i="11" s="1"/>
  <c r="F138" i="11" s="1"/>
  <c r="G138" i="11" s="1"/>
  <c r="H138" i="11" s="1"/>
  <c r="I138" i="11" s="1"/>
  <c r="J138" i="11" s="1"/>
  <c r="C145" i="11"/>
  <c r="C131" i="10"/>
  <c r="B128" i="10"/>
  <c r="B126" i="10"/>
  <c r="D124" i="10" s="1"/>
  <c r="E124" i="10" s="1"/>
  <c r="F124" i="10" s="1"/>
  <c r="G124" i="10" s="1"/>
  <c r="H124" i="10" s="1"/>
  <c r="I124" i="10" s="1"/>
  <c r="J124" i="10" s="1"/>
  <c r="B121" i="9"/>
  <c r="C124" i="9"/>
  <c r="B119" i="9"/>
  <c r="D117" i="9" s="1"/>
  <c r="E117" i="9" s="1"/>
  <c r="F117" i="9" s="1"/>
  <c r="G117" i="9" s="1"/>
  <c r="H117" i="9" s="1"/>
  <c r="I117" i="9" s="1"/>
  <c r="J117" i="9" s="1"/>
  <c r="H82" i="1"/>
  <c r="B126" i="7"/>
  <c r="D124" i="7" s="1"/>
  <c r="E124" i="7" s="1"/>
  <c r="F124" i="7" s="1"/>
  <c r="G124" i="7" s="1"/>
  <c r="H124" i="7" s="1"/>
  <c r="I124" i="7" s="1"/>
  <c r="J124" i="7" s="1"/>
  <c r="C131" i="7"/>
  <c r="B128" i="7"/>
  <c r="E103" i="1"/>
  <c r="F103" i="1" s="1"/>
  <c r="G103" i="1" s="1"/>
  <c r="H103" i="1" s="1"/>
  <c r="I103" i="1" s="1"/>
  <c r="J103" i="1" s="1"/>
  <c r="D110" i="1"/>
  <c r="B119" i="1"/>
  <c r="C124" i="1"/>
  <c r="B121" i="1"/>
  <c r="B147" i="11" l="1"/>
  <c r="D145" i="11" s="1"/>
  <c r="E145" i="11" s="1"/>
  <c r="F145" i="11" s="1"/>
  <c r="G145" i="11" s="1"/>
  <c r="H145" i="11" s="1"/>
  <c r="I145" i="11" s="1"/>
  <c r="J145" i="11" s="1"/>
  <c r="C152" i="11"/>
  <c r="B149" i="11"/>
  <c r="C138" i="10"/>
  <c r="B135" i="10"/>
  <c r="B133" i="10"/>
  <c r="D131" i="10" s="1"/>
  <c r="E131" i="10" s="1"/>
  <c r="F131" i="10" s="1"/>
  <c r="G131" i="10" s="1"/>
  <c r="H131" i="10" s="1"/>
  <c r="I131" i="10" s="1"/>
  <c r="J131" i="10" s="1"/>
  <c r="B128" i="9"/>
  <c r="C131" i="9"/>
  <c r="B126" i="9"/>
  <c r="D124" i="9" s="1"/>
  <c r="E124" i="9" s="1"/>
  <c r="F124" i="9" s="1"/>
  <c r="G124" i="9" s="1"/>
  <c r="H124" i="9" s="1"/>
  <c r="I124" i="9" s="1"/>
  <c r="J124" i="9" s="1"/>
  <c r="I82" i="1"/>
  <c r="B133" i="7"/>
  <c r="D131" i="7" s="1"/>
  <c r="E131" i="7" s="1"/>
  <c r="F131" i="7" s="1"/>
  <c r="G131" i="7" s="1"/>
  <c r="H131" i="7" s="1"/>
  <c r="I131" i="7" s="1"/>
  <c r="J131" i="7" s="1"/>
  <c r="B135" i="7"/>
  <c r="C138" i="7"/>
  <c r="E110" i="1"/>
  <c r="F110" i="1" s="1"/>
  <c r="G110" i="1" s="1"/>
  <c r="H110" i="1" s="1"/>
  <c r="I110" i="1" s="1"/>
  <c r="J110" i="1" s="1"/>
  <c r="D117" i="1"/>
  <c r="E117" i="1" s="1"/>
  <c r="F117" i="1" s="1"/>
  <c r="G117" i="1" s="1"/>
  <c r="H117" i="1" s="1"/>
  <c r="I117" i="1" s="1"/>
  <c r="J117" i="1" s="1"/>
  <c r="B126" i="1"/>
  <c r="B128" i="1"/>
  <c r="C131" i="1"/>
  <c r="C159" i="11" l="1"/>
  <c r="B156" i="11"/>
  <c r="B154" i="11"/>
  <c r="D152" i="11" s="1"/>
  <c r="E152" i="11" s="1"/>
  <c r="F152" i="11" s="1"/>
  <c r="G152" i="11" s="1"/>
  <c r="H152" i="11" s="1"/>
  <c r="I152" i="11" s="1"/>
  <c r="J152" i="11" s="1"/>
  <c r="C145" i="10"/>
  <c r="B142" i="10"/>
  <c r="B140" i="10"/>
  <c r="D138" i="10" s="1"/>
  <c r="E138" i="10" s="1"/>
  <c r="F138" i="10" s="1"/>
  <c r="G138" i="10" s="1"/>
  <c r="H138" i="10" s="1"/>
  <c r="I138" i="10" s="1"/>
  <c r="J138" i="10" s="1"/>
  <c r="B135" i="9"/>
  <c r="C138" i="9"/>
  <c r="B133" i="9"/>
  <c r="D131" i="9" s="1"/>
  <c r="E131" i="9" s="1"/>
  <c r="F131" i="9" s="1"/>
  <c r="G131" i="9" s="1"/>
  <c r="H131" i="9" s="1"/>
  <c r="I131" i="9" s="1"/>
  <c r="J131" i="9" s="1"/>
  <c r="J82" i="1"/>
  <c r="B140" i="7"/>
  <c r="D138" i="7" s="1"/>
  <c r="E138" i="7" s="1"/>
  <c r="F138" i="7" s="1"/>
  <c r="G138" i="7" s="1"/>
  <c r="H138" i="7" s="1"/>
  <c r="I138" i="7" s="1"/>
  <c r="J138" i="7" s="1"/>
  <c r="C145" i="7"/>
  <c r="B142" i="7"/>
  <c r="D124" i="1"/>
  <c r="E124" i="1" s="1"/>
  <c r="F124" i="1" s="1"/>
  <c r="G124" i="1" s="1"/>
  <c r="H124" i="1" s="1"/>
  <c r="I124" i="1" s="1"/>
  <c r="J124" i="1" s="1"/>
  <c r="C138" i="1"/>
  <c r="B133" i="1"/>
  <c r="B135" i="1"/>
  <c r="C166" i="11" l="1"/>
  <c r="B163" i="11"/>
  <c r="B161" i="11"/>
  <c r="D159" i="11" s="1"/>
  <c r="E159" i="11" s="1"/>
  <c r="F159" i="11" s="1"/>
  <c r="G159" i="11" s="1"/>
  <c r="H159" i="11" s="1"/>
  <c r="I159" i="11" s="1"/>
  <c r="J159" i="11" s="1"/>
  <c r="C152" i="10"/>
  <c r="B149" i="10"/>
  <c r="B147" i="10"/>
  <c r="D145" i="10" s="1"/>
  <c r="E145" i="10" s="1"/>
  <c r="F145" i="10" s="1"/>
  <c r="G145" i="10" s="1"/>
  <c r="H145" i="10" s="1"/>
  <c r="I145" i="10" s="1"/>
  <c r="J145" i="10" s="1"/>
  <c r="B142" i="9"/>
  <c r="C145" i="9"/>
  <c r="B140" i="9"/>
  <c r="D138" i="9" s="1"/>
  <c r="E138" i="9" s="1"/>
  <c r="F138" i="9" s="1"/>
  <c r="G138" i="9" s="1"/>
  <c r="H138" i="9" s="1"/>
  <c r="I138" i="9" s="1"/>
  <c r="J138" i="9" s="1"/>
  <c r="B147" i="7"/>
  <c r="D145" i="7" s="1"/>
  <c r="E145" i="7" s="1"/>
  <c r="F145" i="7" s="1"/>
  <c r="G145" i="7" s="1"/>
  <c r="H145" i="7" s="1"/>
  <c r="I145" i="7" s="1"/>
  <c r="J145" i="7" s="1"/>
  <c r="B149" i="7"/>
  <c r="C152" i="7"/>
  <c r="D131" i="1"/>
  <c r="B140" i="1"/>
  <c r="B142" i="1"/>
  <c r="C145" i="1"/>
  <c r="B170" i="11" l="1"/>
  <c r="B168" i="11"/>
  <c r="D166" i="11" s="1"/>
  <c r="E166" i="11" s="1"/>
  <c r="F166" i="11" s="1"/>
  <c r="G166" i="11" s="1"/>
  <c r="H166" i="11" s="1"/>
  <c r="I166" i="11" s="1"/>
  <c r="J166" i="11" s="1"/>
  <c r="C173" i="11"/>
  <c r="C159" i="10"/>
  <c r="B156" i="10"/>
  <c r="B154" i="10"/>
  <c r="D152" i="10" s="1"/>
  <c r="E152" i="10" s="1"/>
  <c r="F152" i="10" s="1"/>
  <c r="G152" i="10" s="1"/>
  <c r="H152" i="10" s="1"/>
  <c r="I152" i="10" s="1"/>
  <c r="J152" i="10" s="1"/>
  <c r="B149" i="9"/>
  <c r="C152" i="9"/>
  <c r="B147" i="9"/>
  <c r="D145" i="9" s="1"/>
  <c r="E145" i="9" s="1"/>
  <c r="F145" i="9" s="1"/>
  <c r="G145" i="9" s="1"/>
  <c r="H145" i="9" s="1"/>
  <c r="I145" i="9" s="1"/>
  <c r="J145" i="9" s="1"/>
  <c r="B154" i="7"/>
  <c r="D152" i="7" s="1"/>
  <c r="E152" i="7" s="1"/>
  <c r="F152" i="7" s="1"/>
  <c r="G152" i="7" s="1"/>
  <c r="H152" i="7" s="1"/>
  <c r="I152" i="7" s="1"/>
  <c r="J152" i="7" s="1"/>
  <c r="C159" i="7"/>
  <c r="B156" i="7"/>
  <c r="E131" i="1"/>
  <c r="D138" i="1"/>
  <c r="B147" i="1"/>
  <c r="B149" i="1"/>
  <c r="C152" i="1"/>
  <c r="B175" i="11" l="1"/>
  <c r="D173" i="11" s="1"/>
  <c r="E173" i="11" s="1"/>
  <c r="F173" i="11" s="1"/>
  <c r="G173" i="11" s="1"/>
  <c r="H173" i="11" s="1"/>
  <c r="I173" i="11" s="1"/>
  <c r="J173" i="11" s="1"/>
  <c r="C180" i="11"/>
  <c r="B177" i="11"/>
  <c r="C166" i="10"/>
  <c r="B163" i="10"/>
  <c r="B161" i="10"/>
  <c r="D159" i="10" s="1"/>
  <c r="E159" i="10" s="1"/>
  <c r="F159" i="10" s="1"/>
  <c r="G159" i="10" s="1"/>
  <c r="H159" i="10" s="1"/>
  <c r="I159" i="10" s="1"/>
  <c r="J159" i="10" s="1"/>
  <c r="B156" i="9"/>
  <c r="C159" i="9"/>
  <c r="B154" i="9"/>
  <c r="D152" i="9" s="1"/>
  <c r="E152" i="9" s="1"/>
  <c r="F152" i="9" s="1"/>
  <c r="G152" i="9" s="1"/>
  <c r="H152" i="9" s="1"/>
  <c r="I152" i="9" s="1"/>
  <c r="J152" i="9" s="1"/>
  <c r="F131" i="1"/>
  <c r="G131" i="1" s="1"/>
  <c r="H131" i="1" s="1"/>
  <c r="I131" i="1" s="1"/>
  <c r="J131" i="1" s="1"/>
  <c r="B161" i="7"/>
  <c r="D159" i="7" s="1"/>
  <c r="E159" i="7" s="1"/>
  <c r="F159" i="7" s="1"/>
  <c r="G159" i="7" s="1"/>
  <c r="H159" i="7" s="1"/>
  <c r="I159" i="7" s="1"/>
  <c r="J159" i="7" s="1"/>
  <c r="B163" i="7"/>
  <c r="C166" i="7"/>
  <c r="E138" i="1"/>
  <c r="F138" i="1" s="1"/>
  <c r="G138" i="1" s="1"/>
  <c r="H138" i="1" s="1"/>
  <c r="I138" i="1" s="1"/>
  <c r="J138" i="1" s="1"/>
  <c r="D145" i="1"/>
  <c r="B154" i="1"/>
  <c r="B156" i="1"/>
  <c r="C159" i="1"/>
  <c r="C187" i="11" l="1"/>
  <c r="B184" i="11"/>
  <c r="B182" i="11"/>
  <c r="D180" i="11" s="1"/>
  <c r="E180" i="11" s="1"/>
  <c r="F180" i="11" s="1"/>
  <c r="G180" i="11" s="1"/>
  <c r="H180" i="11" s="1"/>
  <c r="I180" i="11" s="1"/>
  <c r="J180" i="11" s="1"/>
  <c r="C173" i="10"/>
  <c r="B170" i="10"/>
  <c r="B168" i="10"/>
  <c r="D166" i="10" s="1"/>
  <c r="E166" i="10" s="1"/>
  <c r="F166" i="10" s="1"/>
  <c r="G166" i="10" s="1"/>
  <c r="H166" i="10" s="1"/>
  <c r="I166" i="10" s="1"/>
  <c r="J166" i="10" s="1"/>
  <c r="B163" i="9"/>
  <c r="C166" i="9"/>
  <c r="B161" i="9"/>
  <c r="D159" i="9" s="1"/>
  <c r="E159" i="9" s="1"/>
  <c r="F159" i="9" s="1"/>
  <c r="G159" i="9" s="1"/>
  <c r="H159" i="9" s="1"/>
  <c r="I159" i="9" s="1"/>
  <c r="J159" i="9" s="1"/>
  <c r="B170" i="7"/>
  <c r="B168" i="7"/>
  <c r="D166" i="7" s="1"/>
  <c r="E166" i="7" s="1"/>
  <c r="F166" i="7" s="1"/>
  <c r="G166" i="7" s="1"/>
  <c r="H166" i="7" s="1"/>
  <c r="I166" i="7" s="1"/>
  <c r="J166" i="7" s="1"/>
  <c r="C173" i="7"/>
  <c r="E145" i="1"/>
  <c r="D152" i="1"/>
  <c r="B161" i="1"/>
  <c r="B163" i="1"/>
  <c r="C166" i="1"/>
  <c r="C194" i="11" l="1"/>
  <c r="B191" i="11"/>
  <c r="B189" i="11"/>
  <c r="D187" i="11" s="1"/>
  <c r="E187" i="11" s="1"/>
  <c r="F187" i="11" s="1"/>
  <c r="G187" i="11" s="1"/>
  <c r="H187" i="11" s="1"/>
  <c r="I187" i="11" s="1"/>
  <c r="J187" i="11" s="1"/>
  <c r="C180" i="10"/>
  <c r="B177" i="10"/>
  <c r="B175" i="10"/>
  <c r="D173" i="10" s="1"/>
  <c r="E173" i="10" s="1"/>
  <c r="F173" i="10" s="1"/>
  <c r="G173" i="10" s="1"/>
  <c r="H173" i="10" s="1"/>
  <c r="I173" i="10" s="1"/>
  <c r="J173" i="10" s="1"/>
  <c r="B170" i="9"/>
  <c r="C173" i="9"/>
  <c r="B168" i="9"/>
  <c r="D166" i="9" s="1"/>
  <c r="E166" i="9" s="1"/>
  <c r="F166" i="9" s="1"/>
  <c r="G166" i="9" s="1"/>
  <c r="H166" i="9" s="1"/>
  <c r="I166" i="9" s="1"/>
  <c r="J166" i="9" s="1"/>
  <c r="F145" i="1"/>
  <c r="B177" i="7"/>
  <c r="B175" i="7"/>
  <c r="D173" i="7" s="1"/>
  <c r="E173" i="7" s="1"/>
  <c r="F173" i="7" s="1"/>
  <c r="G173" i="7" s="1"/>
  <c r="H173" i="7" s="1"/>
  <c r="I173" i="7" s="1"/>
  <c r="J173" i="7" s="1"/>
  <c r="C180" i="7"/>
  <c r="E152" i="1"/>
  <c r="F152" i="1" s="1"/>
  <c r="G152" i="1" s="1"/>
  <c r="H152" i="1" s="1"/>
  <c r="I152" i="1" s="1"/>
  <c r="J152" i="1" s="1"/>
  <c r="D159" i="1"/>
  <c r="B168" i="1"/>
  <c r="B170" i="1"/>
  <c r="C173" i="1"/>
  <c r="B198" i="11" l="1"/>
  <c r="B196" i="11"/>
  <c r="D194" i="11" s="1"/>
  <c r="E194" i="11" s="1"/>
  <c r="F194" i="11" s="1"/>
  <c r="G194" i="11" s="1"/>
  <c r="H194" i="11" s="1"/>
  <c r="I194" i="11" s="1"/>
  <c r="J194" i="11" s="1"/>
  <c r="C201" i="11"/>
  <c r="C187" i="10"/>
  <c r="B184" i="10"/>
  <c r="B182" i="10"/>
  <c r="D180" i="10" s="1"/>
  <c r="E180" i="10" s="1"/>
  <c r="F180" i="10" s="1"/>
  <c r="G180" i="10" s="1"/>
  <c r="H180" i="10" s="1"/>
  <c r="I180" i="10" s="1"/>
  <c r="J180" i="10" s="1"/>
  <c r="B177" i="9"/>
  <c r="C180" i="9"/>
  <c r="B175" i="9"/>
  <c r="D173" i="9" s="1"/>
  <c r="E173" i="9" s="1"/>
  <c r="F173" i="9" s="1"/>
  <c r="G173" i="9" s="1"/>
  <c r="H173" i="9" s="1"/>
  <c r="I173" i="9" s="1"/>
  <c r="J173" i="9" s="1"/>
  <c r="G145" i="1"/>
  <c r="B184" i="7"/>
  <c r="B182" i="7"/>
  <c r="D180" i="7" s="1"/>
  <c r="E180" i="7" s="1"/>
  <c r="F180" i="7" s="1"/>
  <c r="G180" i="7" s="1"/>
  <c r="H180" i="7" s="1"/>
  <c r="I180" i="7" s="1"/>
  <c r="J180" i="7" s="1"/>
  <c r="C187" i="7"/>
  <c r="E159" i="1"/>
  <c r="F159" i="1" s="1"/>
  <c r="G159" i="1" s="1"/>
  <c r="H159" i="1" s="1"/>
  <c r="I159" i="1" s="1"/>
  <c r="J159" i="1" s="1"/>
  <c r="D166" i="1"/>
  <c r="C180" i="1"/>
  <c r="B177" i="1"/>
  <c r="B175" i="1"/>
  <c r="B203" i="11" l="1"/>
  <c r="D201" i="11" s="1"/>
  <c r="E201" i="11" s="1"/>
  <c r="F201" i="11" s="1"/>
  <c r="G201" i="11" s="1"/>
  <c r="H201" i="11" s="1"/>
  <c r="I201" i="11" s="1"/>
  <c r="J201" i="11" s="1"/>
  <c r="C208" i="11"/>
  <c r="B205" i="11"/>
  <c r="C194" i="10"/>
  <c r="B191" i="10"/>
  <c r="B189" i="10"/>
  <c r="D187" i="10" s="1"/>
  <c r="E187" i="10" s="1"/>
  <c r="F187" i="10" s="1"/>
  <c r="G187" i="10" s="1"/>
  <c r="H187" i="10" s="1"/>
  <c r="I187" i="10" s="1"/>
  <c r="J187" i="10" s="1"/>
  <c r="B184" i="9"/>
  <c r="C187" i="9"/>
  <c r="B182" i="9"/>
  <c r="D180" i="9" s="1"/>
  <c r="E180" i="9" s="1"/>
  <c r="F180" i="9" s="1"/>
  <c r="G180" i="9" s="1"/>
  <c r="H180" i="9" s="1"/>
  <c r="I180" i="9" s="1"/>
  <c r="J180" i="9" s="1"/>
  <c r="H145" i="1"/>
  <c r="B191" i="7"/>
  <c r="B189" i="7"/>
  <c r="D187" i="7" s="1"/>
  <c r="E187" i="7" s="1"/>
  <c r="F187" i="7" s="1"/>
  <c r="G187" i="7" s="1"/>
  <c r="H187" i="7" s="1"/>
  <c r="I187" i="7" s="1"/>
  <c r="J187" i="7" s="1"/>
  <c r="C194" i="7"/>
  <c r="E166" i="1"/>
  <c r="F166" i="1" s="1"/>
  <c r="G166" i="1" s="1"/>
  <c r="H166" i="1" s="1"/>
  <c r="I166" i="1" s="1"/>
  <c r="J166" i="1" s="1"/>
  <c r="D173" i="1"/>
  <c r="B182" i="1"/>
  <c r="B184" i="1"/>
  <c r="C187" i="1"/>
  <c r="C215" i="11" l="1"/>
  <c r="B212" i="11"/>
  <c r="B210" i="11"/>
  <c r="D208" i="11" s="1"/>
  <c r="E208" i="11" s="1"/>
  <c r="F208" i="11" s="1"/>
  <c r="G208" i="11" s="1"/>
  <c r="H208" i="11" s="1"/>
  <c r="I208" i="11" s="1"/>
  <c r="J208" i="11" s="1"/>
  <c r="C201" i="10"/>
  <c r="B198" i="10"/>
  <c r="B196" i="10"/>
  <c r="D194" i="10" s="1"/>
  <c r="E194" i="10" s="1"/>
  <c r="F194" i="10" s="1"/>
  <c r="G194" i="10" s="1"/>
  <c r="H194" i="10" s="1"/>
  <c r="I194" i="10" s="1"/>
  <c r="J194" i="10" s="1"/>
  <c r="B191" i="9"/>
  <c r="C194" i="9"/>
  <c r="B189" i="9"/>
  <c r="D187" i="9" s="1"/>
  <c r="E187" i="9" s="1"/>
  <c r="F187" i="9" s="1"/>
  <c r="G187" i="9" s="1"/>
  <c r="H187" i="9" s="1"/>
  <c r="I187" i="9" s="1"/>
  <c r="J187" i="9" s="1"/>
  <c r="I145" i="1"/>
  <c r="B198" i="7"/>
  <c r="B196" i="7"/>
  <c r="D194" i="7" s="1"/>
  <c r="E194" i="7" s="1"/>
  <c r="F194" i="7" s="1"/>
  <c r="G194" i="7" s="1"/>
  <c r="H194" i="7" s="1"/>
  <c r="I194" i="7" s="1"/>
  <c r="J194" i="7" s="1"/>
  <c r="C201" i="7"/>
  <c r="E173" i="1"/>
  <c r="F173" i="1" s="1"/>
  <c r="G173" i="1" s="1"/>
  <c r="H173" i="1" s="1"/>
  <c r="I173" i="1" s="1"/>
  <c r="J173" i="1" s="1"/>
  <c r="D180" i="1"/>
  <c r="B189" i="1"/>
  <c r="B191" i="1"/>
  <c r="C194" i="1"/>
  <c r="C222" i="11" l="1"/>
  <c r="B219" i="11"/>
  <c r="B217" i="11"/>
  <c r="D215" i="11" s="1"/>
  <c r="E215" i="11" s="1"/>
  <c r="F215" i="11" s="1"/>
  <c r="G215" i="11" s="1"/>
  <c r="H215" i="11" s="1"/>
  <c r="I215" i="11" s="1"/>
  <c r="J215" i="11" s="1"/>
  <c r="C208" i="10"/>
  <c r="B205" i="10"/>
  <c r="B203" i="10"/>
  <c r="D201" i="10" s="1"/>
  <c r="E201" i="10" s="1"/>
  <c r="F201" i="10" s="1"/>
  <c r="G201" i="10" s="1"/>
  <c r="H201" i="10" s="1"/>
  <c r="I201" i="10" s="1"/>
  <c r="J201" i="10" s="1"/>
  <c r="B198" i="9"/>
  <c r="C201" i="9"/>
  <c r="B196" i="9"/>
  <c r="D194" i="9" s="1"/>
  <c r="E194" i="9" s="1"/>
  <c r="F194" i="9" s="1"/>
  <c r="G194" i="9" s="1"/>
  <c r="H194" i="9" s="1"/>
  <c r="I194" i="9" s="1"/>
  <c r="J194" i="9" s="1"/>
  <c r="J145" i="1"/>
  <c r="B205" i="7"/>
  <c r="B203" i="7"/>
  <c r="D201" i="7" s="1"/>
  <c r="E201" i="7" s="1"/>
  <c r="F201" i="7" s="1"/>
  <c r="G201" i="7" s="1"/>
  <c r="H201" i="7" s="1"/>
  <c r="I201" i="7" s="1"/>
  <c r="J201" i="7" s="1"/>
  <c r="C208" i="7"/>
  <c r="E180" i="1"/>
  <c r="F180" i="1" s="1"/>
  <c r="G180" i="1" s="1"/>
  <c r="H180" i="1" s="1"/>
  <c r="I180" i="1" s="1"/>
  <c r="J180" i="1" s="1"/>
  <c r="D187" i="1"/>
  <c r="C201" i="1"/>
  <c r="B196" i="1"/>
  <c r="B198" i="1"/>
  <c r="C229" i="11" l="1"/>
  <c r="B226" i="11"/>
  <c r="B224" i="11"/>
  <c r="D222" i="11" s="1"/>
  <c r="E222" i="11" s="1"/>
  <c r="F222" i="11" s="1"/>
  <c r="G222" i="11" s="1"/>
  <c r="H222" i="11" s="1"/>
  <c r="I222" i="11" s="1"/>
  <c r="J222" i="11" s="1"/>
  <c r="C215" i="10"/>
  <c r="B212" i="10"/>
  <c r="B210" i="10"/>
  <c r="D208" i="10" s="1"/>
  <c r="E208" i="10" s="1"/>
  <c r="F208" i="10" s="1"/>
  <c r="G208" i="10" s="1"/>
  <c r="H208" i="10" s="1"/>
  <c r="I208" i="10" s="1"/>
  <c r="J208" i="10" s="1"/>
  <c r="B205" i="9"/>
  <c r="C208" i="9"/>
  <c r="B203" i="9"/>
  <c r="D201" i="9" s="1"/>
  <c r="E201" i="9" s="1"/>
  <c r="F201" i="9" s="1"/>
  <c r="G201" i="9" s="1"/>
  <c r="H201" i="9" s="1"/>
  <c r="I201" i="9" s="1"/>
  <c r="J201" i="9" s="1"/>
  <c r="B212" i="7"/>
  <c r="B210" i="7"/>
  <c r="D208" i="7" s="1"/>
  <c r="E208" i="7" s="1"/>
  <c r="F208" i="7" s="1"/>
  <c r="G208" i="7" s="1"/>
  <c r="H208" i="7" s="1"/>
  <c r="I208" i="7" s="1"/>
  <c r="J208" i="7" s="1"/>
  <c r="C215" i="7"/>
  <c r="E187" i="1"/>
  <c r="D194" i="1"/>
  <c r="C208" i="1"/>
  <c r="B203" i="1"/>
  <c r="B205" i="1"/>
  <c r="B233" i="11" l="1"/>
  <c r="B231" i="11"/>
  <c r="D229" i="11" s="1"/>
  <c r="E229" i="11" s="1"/>
  <c r="F229" i="11" s="1"/>
  <c r="G229" i="11" s="1"/>
  <c r="H229" i="11" s="1"/>
  <c r="I229" i="11" s="1"/>
  <c r="J229" i="11" s="1"/>
  <c r="C236" i="11"/>
  <c r="C222" i="10"/>
  <c r="B219" i="10"/>
  <c r="B217" i="10"/>
  <c r="D215" i="10" s="1"/>
  <c r="E215" i="10" s="1"/>
  <c r="F215" i="10" s="1"/>
  <c r="G215" i="10" s="1"/>
  <c r="H215" i="10" s="1"/>
  <c r="I215" i="10" s="1"/>
  <c r="J215" i="10" s="1"/>
  <c r="B212" i="9"/>
  <c r="C215" i="9"/>
  <c r="B210" i="9"/>
  <c r="D208" i="9" s="1"/>
  <c r="E208" i="9" s="1"/>
  <c r="F208" i="9" s="1"/>
  <c r="G208" i="9" s="1"/>
  <c r="H208" i="9" s="1"/>
  <c r="I208" i="9" s="1"/>
  <c r="J208" i="9" s="1"/>
  <c r="F187" i="1"/>
  <c r="B219" i="7"/>
  <c r="B217" i="7"/>
  <c r="D215" i="7" s="1"/>
  <c r="E215" i="7" s="1"/>
  <c r="F215" i="7" s="1"/>
  <c r="G215" i="7" s="1"/>
  <c r="H215" i="7" s="1"/>
  <c r="I215" i="7" s="1"/>
  <c r="J215" i="7" s="1"/>
  <c r="C222" i="7"/>
  <c r="E194" i="1"/>
  <c r="F194" i="1" s="1"/>
  <c r="G194" i="1" s="1"/>
  <c r="H194" i="1" s="1"/>
  <c r="I194" i="1" s="1"/>
  <c r="J194" i="1" s="1"/>
  <c r="D201" i="1"/>
  <c r="C215" i="1"/>
  <c r="B210" i="1"/>
  <c r="B212" i="1"/>
  <c r="B240" i="11" l="1"/>
  <c r="B238" i="11"/>
  <c r="D236" i="11" s="1"/>
  <c r="E236" i="11" s="1"/>
  <c r="F236" i="11" s="1"/>
  <c r="G236" i="11" s="1"/>
  <c r="H236" i="11" s="1"/>
  <c r="I236" i="11" s="1"/>
  <c r="J236" i="11" s="1"/>
  <c r="C243" i="11"/>
  <c r="C229" i="10"/>
  <c r="B226" i="10"/>
  <c r="B224" i="10"/>
  <c r="D222" i="10" s="1"/>
  <c r="E222" i="10" s="1"/>
  <c r="F222" i="10" s="1"/>
  <c r="G222" i="10" s="1"/>
  <c r="H222" i="10" s="1"/>
  <c r="I222" i="10" s="1"/>
  <c r="J222" i="10" s="1"/>
  <c r="B219" i="9"/>
  <c r="C222" i="9"/>
  <c r="B217" i="9"/>
  <c r="D215" i="9" s="1"/>
  <c r="E215" i="9" s="1"/>
  <c r="F215" i="9" s="1"/>
  <c r="G215" i="9" s="1"/>
  <c r="H215" i="9" s="1"/>
  <c r="I215" i="9" s="1"/>
  <c r="J215" i="9" s="1"/>
  <c r="G187" i="1"/>
  <c r="C229" i="7"/>
  <c r="B226" i="7"/>
  <c r="B224" i="7"/>
  <c r="D222" i="7" s="1"/>
  <c r="E222" i="7" s="1"/>
  <c r="F222" i="7" s="1"/>
  <c r="G222" i="7" s="1"/>
  <c r="H222" i="7" s="1"/>
  <c r="I222" i="7" s="1"/>
  <c r="J222" i="7" s="1"/>
  <c r="E201" i="1"/>
  <c r="F201" i="1" s="1"/>
  <c r="G201" i="1" s="1"/>
  <c r="H201" i="1" s="1"/>
  <c r="I201" i="1" s="1"/>
  <c r="J201" i="1" s="1"/>
  <c r="D208" i="1"/>
  <c r="C222" i="1"/>
  <c r="B217" i="1"/>
  <c r="B219" i="1"/>
  <c r="B247" i="11" l="1"/>
  <c r="B245" i="11"/>
  <c r="D243" i="11" s="1"/>
  <c r="E243" i="11" s="1"/>
  <c r="F243" i="11" s="1"/>
  <c r="G243" i="11" s="1"/>
  <c r="H243" i="11" s="1"/>
  <c r="I243" i="11" s="1"/>
  <c r="J243" i="11" s="1"/>
  <c r="C250" i="11"/>
  <c r="B233" i="10"/>
  <c r="B231" i="10"/>
  <c r="D229" i="10" s="1"/>
  <c r="E229" i="10" s="1"/>
  <c r="F229" i="10" s="1"/>
  <c r="G229" i="10" s="1"/>
  <c r="H229" i="10" s="1"/>
  <c r="I229" i="10" s="1"/>
  <c r="J229" i="10" s="1"/>
  <c r="C236" i="10"/>
  <c r="C229" i="9"/>
  <c r="B226" i="9"/>
  <c r="B224" i="9"/>
  <c r="D222" i="9" s="1"/>
  <c r="E222" i="9" s="1"/>
  <c r="F222" i="9" s="1"/>
  <c r="G222" i="9" s="1"/>
  <c r="H222" i="9" s="1"/>
  <c r="I222" i="9" s="1"/>
  <c r="J222" i="9" s="1"/>
  <c r="H187" i="1"/>
  <c r="B233" i="7"/>
  <c r="B231" i="7"/>
  <c r="D229" i="7" s="1"/>
  <c r="E229" i="7" s="1"/>
  <c r="F229" i="7" s="1"/>
  <c r="G229" i="7" s="1"/>
  <c r="H229" i="7" s="1"/>
  <c r="I229" i="7" s="1"/>
  <c r="J229" i="7" s="1"/>
  <c r="C236" i="7"/>
  <c r="E208" i="1"/>
  <c r="F208" i="1" s="1"/>
  <c r="G208" i="1" s="1"/>
  <c r="H208" i="1" s="1"/>
  <c r="I208" i="1" s="1"/>
  <c r="J208" i="1" s="1"/>
  <c r="D215" i="1"/>
  <c r="C229" i="1"/>
  <c r="B224" i="1"/>
  <c r="B226" i="1"/>
  <c r="B254" i="11" l="1"/>
  <c r="B252" i="11"/>
  <c r="D250" i="11" s="1"/>
  <c r="E250" i="11" s="1"/>
  <c r="F250" i="11" s="1"/>
  <c r="G250" i="11" s="1"/>
  <c r="H250" i="11" s="1"/>
  <c r="I250" i="11" s="1"/>
  <c r="J250" i="11" s="1"/>
  <c r="C257" i="11"/>
  <c r="B240" i="10"/>
  <c r="B238" i="10"/>
  <c r="D236" i="10" s="1"/>
  <c r="E236" i="10" s="1"/>
  <c r="F236" i="10" s="1"/>
  <c r="G236" i="10" s="1"/>
  <c r="H236" i="10" s="1"/>
  <c r="I236" i="10" s="1"/>
  <c r="J236" i="10" s="1"/>
  <c r="C243" i="10"/>
  <c r="B233" i="9"/>
  <c r="C236" i="9"/>
  <c r="B231" i="9"/>
  <c r="D229" i="9" s="1"/>
  <c r="E229" i="9" s="1"/>
  <c r="F229" i="9" s="1"/>
  <c r="G229" i="9" s="1"/>
  <c r="H229" i="9" s="1"/>
  <c r="I229" i="9" s="1"/>
  <c r="J229" i="9" s="1"/>
  <c r="I187" i="1"/>
  <c r="B240" i="7"/>
  <c r="B238" i="7"/>
  <c r="D236" i="7" s="1"/>
  <c r="E236" i="7" s="1"/>
  <c r="F236" i="7" s="1"/>
  <c r="G236" i="7" s="1"/>
  <c r="H236" i="7" s="1"/>
  <c r="I236" i="7" s="1"/>
  <c r="J236" i="7" s="1"/>
  <c r="C243" i="7"/>
  <c r="E215" i="1"/>
  <c r="F215" i="1" s="1"/>
  <c r="G215" i="1" s="1"/>
  <c r="H215" i="1" s="1"/>
  <c r="I215" i="1" s="1"/>
  <c r="J215" i="1" s="1"/>
  <c r="D222" i="1"/>
  <c r="B233" i="1"/>
  <c r="B231" i="1"/>
  <c r="C236" i="1"/>
  <c r="B261" i="11" l="1"/>
  <c r="B259" i="11"/>
  <c r="D257" i="11" s="1"/>
  <c r="E257" i="11" s="1"/>
  <c r="F257" i="11" s="1"/>
  <c r="G257" i="11" s="1"/>
  <c r="H257" i="11" s="1"/>
  <c r="I257" i="11" s="1"/>
  <c r="J257" i="11" s="1"/>
  <c r="C264" i="11"/>
  <c r="B247" i="10"/>
  <c r="B245" i="10"/>
  <c r="D243" i="10" s="1"/>
  <c r="E243" i="10" s="1"/>
  <c r="F243" i="10" s="1"/>
  <c r="G243" i="10" s="1"/>
  <c r="H243" i="10" s="1"/>
  <c r="I243" i="10" s="1"/>
  <c r="J243" i="10" s="1"/>
  <c r="C250" i="10"/>
  <c r="B240" i="9"/>
  <c r="C243" i="9"/>
  <c r="B238" i="9"/>
  <c r="D236" i="9" s="1"/>
  <c r="E236" i="9" s="1"/>
  <c r="F236" i="9" s="1"/>
  <c r="G236" i="9" s="1"/>
  <c r="H236" i="9" s="1"/>
  <c r="I236" i="9" s="1"/>
  <c r="J236" i="9" s="1"/>
  <c r="J187" i="1"/>
  <c r="B247" i="7"/>
  <c r="B245" i="7"/>
  <c r="D243" i="7" s="1"/>
  <c r="E243" i="7" s="1"/>
  <c r="F243" i="7" s="1"/>
  <c r="G243" i="7" s="1"/>
  <c r="H243" i="7" s="1"/>
  <c r="I243" i="7" s="1"/>
  <c r="J243" i="7" s="1"/>
  <c r="C250" i="7"/>
  <c r="E222" i="1"/>
  <c r="F222" i="1" s="1"/>
  <c r="G222" i="1" s="1"/>
  <c r="H222" i="1" s="1"/>
  <c r="I222" i="1" s="1"/>
  <c r="J222" i="1" s="1"/>
  <c r="D229" i="1"/>
  <c r="C243" i="1"/>
  <c r="B238" i="1"/>
  <c r="B240" i="1"/>
  <c r="B268" i="11" l="1"/>
  <c r="B266" i="11"/>
  <c r="D264" i="11" s="1"/>
  <c r="E264" i="11" s="1"/>
  <c r="F264" i="11" s="1"/>
  <c r="G264" i="11" s="1"/>
  <c r="H264" i="11" s="1"/>
  <c r="I264" i="11" s="1"/>
  <c r="J264" i="11" s="1"/>
  <c r="C271" i="11"/>
  <c r="B254" i="10"/>
  <c r="B252" i="10"/>
  <c r="D250" i="10" s="1"/>
  <c r="E250" i="10" s="1"/>
  <c r="F250" i="10" s="1"/>
  <c r="G250" i="10" s="1"/>
  <c r="H250" i="10" s="1"/>
  <c r="I250" i="10" s="1"/>
  <c r="J250" i="10" s="1"/>
  <c r="C257" i="10"/>
  <c r="B247" i="9"/>
  <c r="C250" i="9"/>
  <c r="B245" i="9"/>
  <c r="D243" i="9" s="1"/>
  <c r="E243" i="9" s="1"/>
  <c r="F243" i="9" s="1"/>
  <c r="G243" i="9" s="1"/>
  <c r="H243" i="9" s="1"/>
  <c r="I243" i="9" s="1"/>
  <c r="J243" i="9" s="1"/>
  <c r="B254" i="7"/>
  <c r="B252" i="7"/>
  <c r="D250" i="7" s="1"/>
  <c r="E250" i="7" s="1"/>
  <c r="F250" i="7" s="1"/>
  <c r="G250" i="7" s="1"/>
  <c r="H250" i="7" s="1"/>
  <c r="I250" i="7" s="1"/>
  <c r="J250" i="7" s="1"/>
  <c r="C257" i="7"/>
  <c r="E229" i="1"/>
  <c r="D236" i="1"/>
  <c r="C250" i="1"/>
  <c r="B245" i="1"/>
  <c r="B247" i="1"/>
  <c r="B275" i="11" l="1"/>
  <c r="B273" i="11"/>
  <c r="D271" i="11" s="1"/>
  <c r="E271" i="11" s="1"/>
  <c r="F271" i="11" s="1"/>
  <c r="G271" i="11" s="1"/>
  <c r="H271" i="11" s="1"/>
  <c r="I271" i="11" s="1"/>
  <c r="J271" i="11" s="1"/>
  <c r="C278" i="11"/>
  <c r="B261" i="10"/>
  <c r="B259" i="10"/>
  <c r="D257" i="10" s="1"/>
  <c r="E257" i="10" s="1"/>
  <c r="F257" i="10" s="1"/>
  <c r="G257" i="10" s="1"/>
  <c r="H257" i="10" s="1"/>
  <c r="I257" i="10" s="1"/>
  <c r="J257" i="10" s="1"/>
  <c r="C264" i="10"/>
  <c r="B254" i="9"/>
  <c r="C257" i="9"/>
  <c r="B252" i="9"/>
  <c r="D250" i="9" s="1"/>
  <c r="E250" i="9" s="1"/>
  <c r="F250" i="9" s="1"/>
  <c r="G250" i="9" s="1"/>
  <c r="H250" i="9" s="1"/>
  <c r="I250" i="9" s="1"/>
  <c r="J250" i="9" s="1"/>
  <c r="F229" i="1"/>
  <c r="B261" i="7"/>
  <c r="B259" i="7"/>
  <c r="D257" i="7" s="1"/>
  <c r="E257" i="7" s="1"/>
  <c r="F257" i="7" s="1"/>
  <c r="G257" i="7" s="1"/>
  <c r="H257" i="7" s="1"/>
  <c r="I257" i="7" s="1"/>
  <c r="J257" i="7" s="1"/>
  <c r="C264" i="7"/>
  <c r="E236" i="1"/>
  <c r="F236" i="1" s="1"/>
  <c r="G236" i="1" s="1"/>
  <c r="H236" i="1" s="1"/>
  <c r="I236" i="1" s="1"/>
  <c r="J236" i="1" s="1"/>
  <c r="D243" i="1"/>
  <c r="B254" i="1"/>
  <c r="B252" i="1"/>
  <c r="C257" i="1"/>
  <c r="B282" i="11" l="1"/>
  <c r="B280" i="11"/>
  <c r="D278" i="11" s="1"/>
  <c r="E278" i="11" s="1"/>
  <c r="F278" i="11" s="1"/>
  <c r="G278" i="11" s="1"/>
  <c r="H278" i="11" s="1"/>
  <c r="I278" i="11" s="1"/>
  <c r="J278" i="11" s="1"/>
  <c r="C285" i="11"/>
  <c r="B268" i="10"/>
  <c r="B266" i="10"/>
  <c r="D264" i="10" s="1"/>
  <c r="E264" i="10" s="1"/>
  <c r="F264" i="10" s="1"/>
  <c r="G264" i="10" s="1"/>
  <c r="H264" i="10" s="1"/>
  <c r="I264" i="10" s="1"/>
  <c r="J264" i="10" s="1"/>
  <c r="C271" i="10"/>
  <c r="B261" i="9"/>
  <c r="C264" i="9"/>
  <c r="B259" i="9"/>
  <c r="D257" i="9" s="1"/>
  <c r="E257" i="9" s="1"/>
  <c r="F257" i="9" s="1"/>
  <c r="G257" i="9" s="1"/>
  <c r="H257" i="9" s="1"/>
  <c r="I257" i="9" s="1"/>
  <c r="J257" i="9" s="1"/>
  <c r="G229" i="1"/>
  <c r="B268" i="7"/>
  <c r="B266" i="7"/>
  <c r="D264" i="7" s="1"/>
  <c r="E264" i="7" s="1"/>
  <c r="F264" i="7" s="1"/>
  <c r="G264" i="7" s="1"/>
  <c r="H264" i="7" s="1"/>
  <c r="I264" i="7" s="1"/>
  <c r="J264" i="7" s="1"/>
  <c r="C271" i="7"/>
  <c r="E243" i="1"/>
  <c r="F243" i="1" s="1"/>
  <c r="G243" i="1" s="1"/>
  <c r="H243" i="1" s="1"/>
  <c r="I243" i="1" s="1"/>
  <c r="J243" i="1" s="1"/>
  <c r="D250" i="1"/>
  <c r="C264" i="1"/>
  <c r="B261" i="1"/>
  <c r="B259" i="1"/>
  <c r="B289" i="11" l="1"/>
  <c r="B287" i="11"/>
  <c r="D285" i="11" s="1"/>
  <c r="E285" i="11" s="1"/>
  <c r="F285" i="11" s="1"/>
  <c r="G285" i="11" s="1"/>
  <c r="H285" i="11" s="1"/>
  <c r="I285" i="11" s="1"/>
  <c r="J285" i="11" s="1"/>
  <c r="C292" i="11"/>
  <c r="B275" i="10"/>
  <c r="B273" i="10"/>
  <c r="D271" i="10" s="1"/>
  <c r="E271" i="10" s="1"/>
  <c r="F271" i="10" s="1"/>
  <c r="G271" i="10" s="1"/>
  <c r="H271" i="10" s="1"/>
  <c r="I271" i="10" s="1"/>
  <c r="J271" i="10" s="1"/>
  <c r="C278" i="10"/>
  <c r="B268" i="9"/>
  <c r="C271" i="9"/>
  <c r="B266" i="9"/>
  <c r="D264" i="9" s="1"/>
  <c r="E264" i="9" s="1"/>
  <c r="F264" i="9" s="1"/>
  <c r="G264" i="9" s="1"/>
  <c r="H264" i="9" s="1"/>
  <c r="I264" i="9" s="1"/>
  <c r="J264" i="9" s="1"/>
  <c r="H229" i="1"/>
  <c r="B275" i="7"/>
  <c r="B273" i="7"/>
  <c r="D271" i="7" s="1"/>
  <c r="E271" i="7" s="1"/>
  <c r="F271" i="7" s="1"/>
  <c r="G271" i="7" s="1"/>
  <c r="H271" i="7" s="1"/>
  <c r="I271" i="7" s="1"/>
  <c r="J271" i="7" s="1"/>
  <c r="C278" i="7"/>
  <c r="E250" i="1"/>
  <c r="F250" i="1" s="1"/>
  <c r="G250" i="1" s="1"/>
  <c r="H250" i="1" s="1"/>
  <c r="I250" i="1" s="1"/>
  <c r="J250" i="1" s="1"/>
  <c r="D257" i="1"/>
  <c r="B266" i="1"/>
  <c r="C271" i="1"/>
  <c r="B268" i="1"/>
  <c r="B296" i="11" l="1"/>
  <c r="B294" i="11"/>
  <c r="D292" i="11" s="1"/>
  <c r="E292" i="11" s="1"/>
  <c r="F292" i="11" s="1"/>
  <c r="G292" i="11" s="1"/>
  <c r="H292" i="11" s="1"/>
  <c r="I292" i="11" s="1"/>
  <c r="J292" i="11" s="1"/>
  <c r="C299" i="11"/>
  <c r="B282" i="10"/>
  <c r="B280" i="10"/>
  <c r="D278" i="10" s="1"/>
  <c r="E278" i="10" s="1"/>
  <c r="F278" i="10" s="1"/>
  <c r="G278" i="10" s="1"/>
  <c r="H278" i="10" s="1"/>
  <c r="I278" i="10" s="1"/>
  <c r="J278" i="10" s="1"/>
  <c r="C285" i="10"/>
  <c r="B275" i="9"/>
  <c r="C278" i="9"/>
  <c r="B273" i="9"/>
  <c r="D271" i="9" s="1"/>
  <c r="E271" i="9" s="1"/>
  <c r="F271" i="9" s="1"/>
  <c r="G271" i="9" s="1"/>
  <c r="H271" i="9" s="1"/>
  <c r="I271" i="9" s="1"/>
  <c r="J271" i="9" s="1"/>
  <c r="I229" i="1"/>
  <c r="B282" i="7"/>
  <c r="B280" i="7"/>
  <c r="D278" i="7" s="1"/>
  <c r="E278" i="7" s="1"/>
  <c r="F278" i="7" s="1"/>
  <c r="G278" i="7" s="1"/>
  <c r="H278" i="7" s="1"/>
  <c r="I278" i="7" s="1"/>
  <c r="J278" i="7" s="1"/>
  <c r="C285" i="7"/>
  <c r="E257" i="1"/>
  <c r="F257" i="1" s="1"/>
  <c r="G257" i="1" s="1"/>
  <c r="H257" i="1" s="1"/>
  <c r="I257" i="1" s="1"/>
  <c r="J257" i="1" s="1"/>
  <c r="D264" i="1"/>
  <c r="C278" i="1"/>
  <c r="B273" i="1"/>
  <c r="B275" i="1"/>
  <c r="B303" i="11" l="1"/>
  <c r="B301" i="11"/>
  <c r="D299" i="11" s="1"/>
  <c r="E299" i="11" s="1"/>
  <c r="F299" i="11" s="1"/>
  <c r="G299" i="11" s="1"/>
  <c r="H299" i="11" s="1"/>
  <c r="I299" i="11" s="1"/>
  <c r="J299" i="11" s="1"/>
  <c r="C306" i="11"/>
  <c r="B289" i="10"/>
  <c r="B287" i="10"/>
  <c r="D285" i="10" s="1"/>
  <c r="E285" i="10" s="1"/>
  <c r="F285" i="10" s="1"/>
  <c r="G285" i="10" s="1"/>
  <c r="H285" i="10" s="1"/>
  <c r="I285" i="10" s="1"/>
  <c r="J285" i="10" s="1"/>
  <c r="C292" i="10"/>
  <c r="B282" i="9"/>
  <c r="C285" i="9"/>
  <c r="B280" i="9"/>
  <c r="D278" i="9" s="1"/>
  <c r="E278" i="9" s="1"/>
  <c r="F278" i="9" s="1"/>
  <c r="G278" i="9" s="1"/>
  <c r="H278" i="9" s="1"/>
  <c r="I278" i="9" s="1"/>
  <c r="J278" i="9" s="1"/>
  <c r="J229" i="1"/>
  <c r="B289" i="7"/>
  <c r="B287" i="7"/>
  <c r="D285" i="7" s="1"/>
  <c r="E285" i="7" s="1"/>
  <c r="F285" i="7" s="1"/>
  <c r="G285" i="7" s="1"/>
  <c r="H285" i="7" s="1"/>
  <c r="I285" i="7" s="1"/>
  <c r="J285" i="7" s="1"/>
  <c r="C292" i="7"/>
  <c r="E264" i="1"/>
  <c r="F264" i="1" s="1"/>
  <c r="G264" i="1" s="1"/>
  <c r="H264" i="1" s="1"/>
  <c r="I264" i="1" s="1"/>
  <c r="J264" i="1" s="1"/>
  <c r="D271" i="1"/>
  <c r="E271" i="1" s="1"/>
  <c r="F271" i="1" s="1"/>
  <c r="G271" i="1" s="1"/>
  <c r="H271" i="1" s="1"/>
  <c r="I271" i="1" s="1"/>
  <c r="J271" i="1" s="1"/>
  <c r="B282" i="1"/>
  <c r="C285" i="1"/>
  <c r="B280" i="1"/>
  <c r="B310" i="11" l="1"/>
  <c r="B308" i="11"/>
  <c r="D306" i="11" s="1"/>
  <c r="E306" i="11" s="1"/>
  <c r="F306" i="11" s="1"/>
  <c r="G306" i="11" s="1"/>
  <c r="H306" i="11" s="1"/>
  <c r="I306" i="11" s="1"/>
  <c r="J306" i="11" s="1"/>
  <c r="C313" i="11"/>
  <c r="B296" i="10"/>
  <c r="B294" i="10"/>
  <c r="D292" i="10" s="1"/>
  <c r="E292" i="10" s="1"/>
  <c r="F292" i="10" s="1"/>
  <c r="G292" i="10" s="1"/>
  <c r="H292" i="10" s="1"/>
  <c r="I292" i="10" s="1"/>
  <c r="J292" i="10" s="1"/>
  <c r="C299" i="10"/>
  <c r="B289" i="9"/>
  <c r="C292" i="9"/>
  <c r="B287" i="9"/>
  <c r="D285" i="9" s="1"/>
  <c r="E285" i="9" s="1"/>
  <c r="F285" i="9" s="1"/>
  <c r="G285" i="9" s="1"/>
  <c r="H285" i="9" s="1"/>
  <c r="I285" i="9" s="1"/>
  <c r="J285" i="9" s="1"/>
  <c r="B296" i="7"/>
  <c r="B294" i="7"/>
  <c r="D292" i="7" s="1"/>
  <c r="E292" i="7" s="1"/>
  <c r="F292" i="7" s="1"/>
  <c r="G292" i="7" s="1"/>
  <c r="H292" i="7" s="1"/>
  <c r="I292" i="7" s="1"/>
  <c r="J292" i="7" s="1"/>
  <c r="C299" i="7"/>
  <c r="D278" i="1"/>
  <c r="B289" i="1"/>
  <c r="C292" i="1"/>
  <c r="B287" i="1"/>
  <c r="B317" i="11" l="1"/>
  <c r="B315" i="11"/>
  <c r="D313" i="11" s="1"/>
  <c r="E313" i="11" s="1"/>
  <c r="F313" i="11" s="1"/>
  <c r="G313" i="11" s="1"/>
  <c r="H313" i="11" s="1"/>
  <c r="I313" i="11" s="1"/>
  <c r="J313" i="11" s="1"/>
  <c r="C320" i="11"/>
  <c r="B303" i="10"/>
  <c r="B301" i="10"/>
  <c r="D299" i="10" s="1"/>
  <c r="E299" i="10" s="1"/>
  <c r="F299" i="10" s="1"/>
  <c r="G299" i="10" s="1"/>
  <c r="H299" i="10" s="1"/>
  <c r="I299" i="10" s="1"/>
  <c r="J299" i="10" s="1"/>
  <c r="C306" i="10"/>
  <c r="B296" i="9"/>
  <c r="C299" i="9"/>
  <c r="B294" i="9"/>
  <c r="D292" i="9" s="1"/>
  <c r="E292" i="9" s="1"/>
  <c r="F292" i="9" s="1"/>
  <c r="G292" i="9" s="1"/>
  <c r="H292" i="9" s="1"/>
  <c r="I292" i="9" s="1"/>
  <c r="J292" i="9" s="1"/>
  <c r="B303" i="7"/>
  <c r="B301" i="7"/>
  <c r="D299" i="7" s="1"/>
  <c r="E299" i="7" s="1"/>
  <c r="F299" i="7" s="1"/>
  <c r="G299" i="7" s="1"/>
  <c r="H299" i="7" s="1"/>
  <c r="I299" i="7" s="1"/>
  <c r="J299" i="7" s="1"/>
  <c r="C306" i="7"/>
  <c r="E278" i="1"/>
  <c r="D285" i="1"/>
  <c r="B296" i="1"/>
  <c r="C299" i="1"/>
  <c r="B294" i="1"/>
  <c r="B324" i="11" l="1"/>
  <c r="B322" i="11"/>
  <c r="D320" i="11" s="1"/>
  <c r="E320" i="11" s="1"/>
  <c r="F320" i="11" s="1"/>
  <c r="G320" i="11" s="1"/>
  <c r="H320" i="11" s="1"/>
  <c r="I320" i="11" s="1"/>
  <c r="J320" i="11" s="1"/>
  <c r="C327" i="11"/>
  <c r="B310" i="10"/>
  <c r="B308" i="10"/>
  <c r="D306" i="10" s="1"/>
  <c r="E306" i="10" s="1"/>
  <c r="F306" i="10" s="1"/>
  <c r="G306" i="10" s="1"/>
  <c r="H306" i="10" s="1"/>
  <c r="I306" i="10" s="1"/>
  <c r="J306" i="10" s="1"/>
  <c r="C313" i="10"/>
  <c r="B303" i="9"/>
  <c r="C306" i="9"/>
  <c r="B301" i="9"/>
  <c r="D299" i="9" s="1"/>
  <c r="E299" i="9" s="1"/>
  <c r="F299" i="9" s="1"/>
  <c r="G299" i="9" s="1"/>
  <c r="H299" i="9" s="1"/>
  <c r="I299" i="9" s="1"/>
  <c r="J299" i="9" s="1"/>
  <c r="F278" i="1"/>
  <c r="B310" i="7"/>
  <c r="B308" i="7"/>
  <c r="D306" i="7" s="1"/>
  <c r="E306" i="7" s="1"/>
  <c r="F306" i="7" s="1"/>
  <c r="G306" i="7" s="1"/>
  <c r="H306" i="7" s="1"/>
  <c r="I306" i="7" s="1"/>
  <c r="J306" i="7" s="1"/>
  <c r="C313" i="7"/>
  <c r="E285" i="1"/>
  <c r="F285" i="1" s="1"/>
  <c r="G285" i="1" s="1"/>
  <c r="H285" i="1" s="1"/>
  <c r="I285" i="1" s="1"/>
  <c r="J285" i="1" s="1"/>
  <c r="D292" i="1"/>
  <c r="B303" i="1"/>
  <c r="B301" i="1"/>
  <c r="C306" i="1"/>
  <c r="B331" i="11" l="1"/>
  <c r="B329" i="11"/>
  <c r="D327" i="11" s="1"/>
  <c r="E327" i="11" s="1"/>
  <c r="F327" i="11" s="1"/>
  <c r="G327" i="11" s="1"/>
  <c r="H327" i="11" s="1"/>
  <c r="I327" i="11" s="1"/>
  <c r="J327" i="11" s="1"/>
  <c r="C334" i="11"/>
  <c r="B317" i="10"/>
  <c r="B315" i="10"/>
  <c r="D313" i="10" s="1"/>
  <c r="E313" i="10" s="1"/>
  <c r="F313" i="10" s="1"/>
  <c r="G313" i="10" s="1"/>
  <c r="H313" i="10" s="1"/>
  <c r="I313" i="10" s="1"/>
  <c r="J313" i="10" s="1"/>
  <c r="C320" i="10"/>
  <c r="B310" i="9"/>
  <c r="C313" i="9"/>
  <c r="B308" i="9"/>
  <c r="D306" i="9" s="1"/>
  <c r="E306" i="9" s="1"/>
  <c r="F306" i="9" s="1"/>
  <c r="G306" i="9" s="1"/>
  <c r="H306" i="9" s="1"/>
  <c r="I306" i="9" s="1"/>
  <c r="J306" i="9" s="1"/>
  <c r="G278" i="1"/>
  <c r="B317" i="7"/>
  <c r="B315" i="7"/>
  <c r="D313" i="7" s="1"/>
  <c r="E313" i="7" s="1"/>
  <c r="F313" i="7" s="1"/>
  <c r="G313" i="7" s="1"/>
  <c r="H313" i="7" s="1"/>
  <c r="I313" i="7" s="1"/>
  <c r="J313" i="7" s="1"/>
  <c r="C320" i="7"/>
  <c r="E292" i="1"/>
  <c r="F292" i="1" s="1"/>
  <c r="G292" i="1" s="1"/>
  <c r="H292" i="1" s="1"/>
  <c r="I292" i="1" s="1"/>
  <c r="J292" i="1" s="1"/>
  <c r="D299" i="1"/>
  <c r="B310" i="1"/>
  <c r="B308" i="1"/>
  <c r="C313" i="1"/>
  <c r="B338" i="11" l="1"/>
  <c r="B336" i="11"/>
  <c r="D334" i="11" s="1"/>
  <c r="E334" i="11" s="1"/>
  <c r="F334" i="11" s="1"/>
  <c r="G334" i="11" s="1"/>
  <c r="H334" i="11" s="1"/>
  <c r="I334" i="11" s="1"/>
  <c r="J334" i="11" s="1"/>
  <c r="C341" i="11"/>
  <c r="B324" i="10"/>
  <c r="B322" i="10"/>
  <c r="D320" i="10" s="1"/>
  <c r="E320" i="10" s="1"/>
  <c r="F320" i="10" s="1"/>
  <c r="G320" i="10" s="1"/>
  <c r="H320" i="10" s="1"/>
  <c r="I320" i="10" s="1"/>
  <c r="J320" i="10" s="1"/>
  <c r="C327" i="10"/>
  <c r="B317" i="9"/>
  <c r="C320" i="9"/>
  <c r="B315" i="9"/>
  <c r="D313" i="9" s="1"/>
  <c r="E313" i="9" s="1"/>
  <c r="F313" i="9" s="1"/>
  <c r="G313" i="9" s="1"/>
  <c r="H313" i="9" s="1"/>
  <c r="I313" i="9" s="1"/>
  <c r="J313" i="9" s="1"/>
  <c r="H278" i="1"/>
  <c r="B324" i="7"/>
  <c r="B322" i="7"/>
  <c r="D320" i="7" s="1"/>
  <c r="E320" i="7" s="1"/>
  <c r="F320" i="7" s="1"/>
  <c r="G320" i="7" s="1"/>
  <c r="H320" i="7" s="1"/>
  <c r="I320" i="7" s="1"/>
  <c r="J320" i="7" s="1"/>
  <c r="C327" i="7"/>
  <c r="E299" i="1"/>
  <c r="F299" i="1" s="1"/>
  <c r="G299" i="1" s="1"/>
  <c r="H299" i="1" s="1"/>
  <c r="I299" i="1" s="1"/>
  <c r="J299" i="1" s="1"/>
  <c r="D306" i="1"/>
  <c r="B317" i="1"/>
  <c r="C320" i="1"/>
  <c r="B315" i="1"/>
  <c r="B345" i="11" l="1"/>
  <c r="B343" i="11"/>
  <c r="D341" i="11" s="1"/>
  <c r="E341" i="11" s="1"/>
  <c r="F341" i="11" s="1"/>
  <c r="G341" i="11" s="1"/>
  <c r="H341" i="11" s="1"/>
  <c r="I341" i="11" s="1"/>
  <c r="J341" i="11" s="1"/>
  <c r="C348" i="11"/>
  <c r="B331" i="10"/>
  <c r="B329" i="10"/>
  <c r="D327" i="10" s="1"/>
  <c r="E327" i="10" s="1"/>
  <c r="F327" i="10" s="1"/>
  <c r="G327" i="10" s="1"/>
  <c r="H327" i="10" s="1"/>
  <c r="I327" i="10" s="1"/>
  <c r="J327" i="10" s="1"/>
  <c r="C334" i="10"/>
  <c r="B324" i="9"/>
  <c r="C327" i="9"/>
  <c r="B322" i="9"/>
  <c r="D320" i="9" s="1"/>
  <c r="E320" i="9" s="1"/>
  <c r="F320" i="9" s="1"/>
  <c r="G320" i="9" s="1"/>
  <c r="H320" i="9" s="1"/>
  <c r="I320" i="9" s="1"/>
  <c r="J320" i="9" s="1"/>
  <c r="I278" i="1"/>
  <c r="B331" i="7"/>
  <c r="B329" i="7"/>
  <c r="D327" i="7" s="1"/>
  <c r="E327" i="7" s="1"/>
  <c r="F327" i="7" s="1"/>
  <c r="G327" i="7" s="1"/>
  <c r="H327" i="7" s="1"/>
  <c r="I327" i="7" s="1"/>
  <c r="J327" i="7" s="1"/>
  <c r="C334" i="7"/>
  <c r="E306" i="1"/>
  <c r="F306" i="1" s="1"/>
  <c r="G306" i="1" s="1"/>
  <c r="H306" i="1" s="1"/>
  <c r="I306" i="1" s="1"/>
  <c r="J306" i="1" s="1"/>
  <c r="D313" i="1"/>
  <c r="B324" i="1"/>
  <c r="C327" i="1"/>
  <c r="B322" i="1"/>
  <c r="B352" i="11" l="1"/>
  <c r="B350" i="11"/>
  <c r="D348" i="11" s="1"/>
  <c r="E348" i="11" s="1"/>
  <c r="F348" i="11" s="1"/>
  <c r="G348" i="11" s="1"/>
  <c r="H348" i="11" s="1"/>
  <c r="I348" i="11" s="1"/>
  <c r="J348" i="11" s="1"/>
  <c r="C355" i="11"/>
  <c r="B338" i="10"/>
  <c r="B336" i="10"/>
  <c r="D334" i="10" s="1"/>
  <c r="E334" i="10" s="1"/>
  <c r="F334" i="10" s="1"/>
  <c r="G334" i="10" s="1"/>
  <c r="H334" i="10" s="1"/>
  <c r="I334" i="10" s="1"/>
  <c r="J334" i="10" s="1"/>
  <c r="C341" i="10"/>
  <c r="B331" i="9"/>
  <c r="C334" i="9"/>
  <c r="B329" i="9"/>
  <c r="D327" i="9" s="1"/>
  <c r="E327" i="9" s="1"/>
  <c r="F327" i="9" s="1"/>
  <c r="G327" i="9" s="1"/>
  <c r="H327" i="9" s="1"/>
  <c r="I327" i="9" s="1"/>
  <c r="J327" i="9" s="1"/>
  <c r="J278" i="1"/>
  <c r="B338" i="7"/>
  <c r="B336" i="7"/>
  <c r="D334" i="7" s="1"/>
  <c r="E334" i="7" s="1"/>
  <c r="F334" i="7" s="1"/>
  <c r="G334" i="7" s="1"/>
  <c r="H334" i="7" s="1"/>
  <c r="I334" i="7" s="1"/>
  <c r="J334" i="7" s="1"/>
  <c r="C341" i="7"/>
  <c r="E313" i="1"/>
  <c r="F313" i="1" s="1"/>
  <c r="G313" i="1" s="1"/>
  <c r="H313" i="1" s="1"/>
  <c r="I313" i="1" s="1"/>
  <c r="J313" i="1" s="1"/>
  <c r="D320" i="1"/>
  <c r="B331" i="1"/>
  <c r="C334" i="1"/>
  <c r="B329" i="1"/>
  <c r="B359" i="11" l="1"/>
  <c r="B357" i="11"/>
  <c r="D355" i="11" s="1"/>
  <c r="E355" i="11" s="1"/>
  <c r="F355" i="11" s="1"/>
  <c r="G355" i="11" s="1"/>
  <c r="H355" i="11" s="1"/>
  <c r="I355" i="11" s="1"/>
  <c r="J355" i="11" s="1"/>
  <c r="C362" i="11"/>
  <c r="B345" i="10"/>
  <c r="B343" i="10"/>
  <c r="D341" i="10" s="1"/>
  <c r="E341" i="10" s="1"/>
  <c r="F341" i="10" s="1"/>
  <c r="G341" i="10" s="1"/>
  <c r="H341" i="10" s="1"/>
  <c r="I341" i="10" s="1"/>
  <c r="J341" i="10" s="1"/>
  <c r="C348" i="10"/>
  <c r="B338" i="9"/>
  <c r="C341" i="9"/>
  <c r="B336" i="9"/>
  <c r="D334" i="9" s="1"/>
  <c r="E334" i="9" s="1"/>
  <c r="F334" i="9" s="1"/>
  <c r="G334" i="9" s="1"/>
  <c r="H334" i="9" s="1"/>
  <c r="I334" i="9" s="1"/>
  <c r="J334" i="9" s="1"/>
  <c r="B345" i="7"/>
  <c r="B343" i="7"/>
  <c r="D341" i="7" s="1"/>
  <c r="E341" i="7" s="1"/>
  <c r="F341" i="7" s="1"/>
  <c r="G341" i="7" s="1"/>
  <c r="H341" i="7" s="1"/>
  <c r="I341" i="7" s="1"/>
  <c r="J341" i="7" s="1"/>
  <c r="C348" i="7"/>
  <c r="E320" i="1"/>
  <c r="F320" i="1" s="1"/>
  <c r="G320" i="1" s="1"/>
  <c r="H320" i="1" s="1"/>
  <c r="I320" i="1" s="1"/>
  <c r="J320" i="1" s="1"/>
  <c r="D327" i="1"/>
  <c r="B338" i="1"/>
  <c r="C341" i="1"/>
  <c r="B336" i="1"/>
  <c r="B366" i="11" l="1"/>
  <c r="B364" i="11"/>
  <c r="D362" i="11" s="1"/>
  <c r="E362" i="11" s="1"/>
  <c r="F362" i="11" s="1"/>
  <c r="G362" i="11" s="1"/>
  <c r="H362" i="11" s="1"/>
  <c r="I362" i="11" s="1"/>
  <c r="J362" i="11" s="1"/>
  <c r="C369" i="11"/>
  <c r="B352" i="10"/>
  <c r="B350" i="10"/>
  <c r="D348" i="10" s="1"/>
  <c r="E348" i="10" s="1"/>
  <c r="F348" i="10" s="1"/>
  <c r="G348" i="10" s="1"/>
  <c r="H348" i="10" s="1"/>
  <c r="I348" i="10" s="1"/>
  <c r="J348" i="10" s="1"/>
  <c r="C355" i="10"/>
  <c r="B345" i="9"/>
  <c r="C348" i="9"/>
  <c r="B343" i="9"/>
  <c r="D341" i="9" s="1"/>
  <c r="E341" i="9" s="1"/>
  <c r="F341" i="9" s="1"/>
  <c r="G341" i="9" s="1"/>
  <c r="H341" i="9" s="1"/>
  <c r="I341" i="9" s="1"/>
  <c r="J341" i="9" s="1"/>
  <c r="B352" i="7"/>
  <c r="B350" i="7"/>
  <c r="D348" i="7" s="1"/>
  <c r="E348" i="7" s="1"/>
  <c r="F348" i="7" s="1"/>
  <c r="G348" i="7" s="1"/>
  <c r="H348" i="7" s="1"/>
  <c r="I348" i="7" s="1"/>
  <c r="J348" i="7" s="1"/>
  <c r="C355" i="7"/>
  <c r="E327" i="1"/>
  <c r="D334" i="1"/>
  <c r="C348" i="1"/>
  <c r="B345" i="1"/>
  <c r="B343" i="1"/>
  <c r="B373" i="11" l="1"/>
  <c r="B371" i="11"/>
  <c r="D369" i="11" s="1"/>
  <c r="E369" i="11" s="1"/>
  <c r="F369" i="11" s="1"/>
  <c r="G369" i="11" s="1"/>
  <c r="H369" i="11" s="1"/>
  <c r="I369" i="11" s="1"/>
  <c r="J369" i="11" s="1"/>
  <c r="B359" i="10"/>
  <c r="B357" i="10"/>
  <c r="D355" i="10" s="1"/>
  <c r="E355" i="10" s="1"/>
  <c r="F355" i="10" s="1"/>
  <c r="G355" i="10" s="1"/>
  <c r="H355" i="10" s="1"/>
  <c r="I355" i="10" s="1"/>
  <c r="J355" i="10" s="1"/>
  <c r="C362" i="10"/>
  <c r="B352" i="9"/>
  <c r="C355" i="9"/>
  <c r="B350" i="9"/>
  <c r="D348" i="9" s="1"/>
  <c r="E348" i="9" s="1"/>
  <c r="F348" i="9" s="1"/>
  <c r="G348" i="9" s="1"/>
  <c r="H348" i="9" s="1"/>
  <c r="I348" i="9" s="1"/>
  <c r="J348" i="9" s="1"/>
  <c r="F327" i="1"/>
  <c r="B359" i="7"/>
  <c r="B357" i="7"/>
  <c r="D355" i="7" s="1"/>
  <c r="E355" i="7" s="1"/>
  <c r="F355" i="7" s="1"/>
  <c r="G355" i="7" s="1"/>
  <c r="H355" i="7" s="1"/>
  <c r="I355" i="7" s="1"/>
  <c r="J355" i="7" s="1"/>
  <c r="C362" i="7"/>
  <c r="E334" i="1"/>
  <c r="F334" i="1" s="1"/>
  <c r="G334" i="1" s="1"/>
  <c r="H334" i="1" s="1"/>
  <c r="I334" i="1" s="1"/>
  <c r="J334" i="1" s="1"/>
  <c r="D341" i="1"/>
  <c r="B350" i="1"/>
  <c r="C355" i="1"/>
  <c r="B352" i="1"/>
  <c r="B366" i="10" l="1"/>
  <c r="B364" i="10"/>
  <c r="D362" i="10" s="1"/>
  <c r="E362" i="10" s="1"/>
  <c r="F362" i="10" s="1"/>
  <c r="G362" i="10" s="1"/>
  <c r="H362" i="10" s="1"/>
  <c r="I362" i="10" s="1"/>
  <c r="J362" i="10" s="1"/>
  <c r="C369" i="10"/>
  <c r="B359" i="9"/>
  <c r="C362" i="9"/>
  <c r="B357" i="9"/>
  <c r="D355" i="9" s="1"/>
  <c r="E355" i="9" s="1"/>
  <c r="F355" i="9" s="1"/>
  <c r="G355" i="9" s="1"/>
  <c r="H355" i="9" s="1"/>
  <c r="I355" i="9" s="1"/>
  <c r="J355" i="9" s="1"/>
  <c r="G327" i="1"/>
  <c r="B366" i="7"/>
  <c r="B364" i="7"/>
  <c r="D362" i="7" s="1"/>
  <c r="E362" i="7" s="1"/>
  <c r="F362" i="7" s="1"/>
  <c r="G362" i="7" s="1"/>
  <c r="H362" i="7" s="1"/>
  <c r="I362" i="7" s="1"/>
  <c r="J362" i="7" s="1"/>
  <c r="C369" i="7"/>
  <c r="E341" i="1"/>
  <c r="F341" i="1" s="1"/>
  <c r="G341" i="1" s="1"/>
  <c r="H341" i="1" s="1"/>
  <c r="I341" i="1" s="1"/>
  <c r="J341" i="1" s="1"/>
  <c r="D348" i="1"/>
  <c r="B359" i="1"/>
  <c r="C362" i="1"/>
  <c r="B357" i="1"/>
  <c r="B373" i="10" l="1"/>
  <c r="B371" i="10"/>
  <c r="D369" i="10" s="1"/>
  <c r="E369" i="10" s="1"/>
  <c r="F369" i="10" s="1"/>
  <c r="G369" i="10" s="1"/>
  <c r="H369" i="10" s="1"/>
  <c r="I369" i="10" s="1"/>
  <c r="J369" i="10" s="1"/>
  <c r="B366" i="9"/>
  <c r="C369" i="9"/>
  <c r="B364" i="9"/>
  <c r="D362" i="9" s="1"/>
  <c r="E362" i="9" s="1"/>
  <c r="F362" i="9" s="1"/>
  <c r="G362" i="9" s="1"/>
  <c r="H362" i="9" s="1"/>
  <c r="I362" i="9" s="1"/>
  <c r="J362" i="9" s="1"/>
  <c r="H327" i="1"/>
  <c r="B373" i="7"/>
  <c r="B371" i="7"/>
  <c r="D369" i="7" s="1"/>
  <c r="E369" i="7" s="1"/>
  <c r="F369" i="7" s="1"/>
  <c r="G369" i="7" s="1"/>
  <c r="H369" i="7" s="1"/>
  <c r="I369" i="7" s="1"/>
  <c r="J369" i="7" s="1"/>
  <c r="E348" i="1"/>
  <c r="F348" i="1" s="1"/>
  <c r="G348" i="1" s="1"/>
  <c r="H348" i="1" s="1"/>
  <c r="I348" i="1" s="1"/>
  <c r="J348" i="1" s="1"/>
  <c r="D355" i="1"/>
  <c r="B364" i="1"/>
  <c r="B366" i="1"/>
  <c r="C369" i="1"/>
  <c r="B373" i="9" l="1"/>
  <c r="B371" i="9"/>
  <c r="D369" i="9" s="1"/>
  <c r="E369" i="9" s="1"/>
  <c r="F369" i="9" s="1"/>
  <c r="G369" i="9" s="1"/>
  <c r="H369" i="9" s="1"/>
  <c r="I369" i="9" s="1"/>
  <c r="J369" i="9" s="1"/>
  <c r="I327" i="1"/>
  <c r="E355" i="1"/>
  <c r="F355" i="1" s="1"/>
  <c r="G355" i="1" s="1"/>
  <c r="H355" i="1" s="1"/>
  <c r="I355" i="1" s="1"/>
  <c r="J355" i="1" s="1"/>
  <c r="D362" i="1"/>
  <c r="B373" i="1"/>
  <c r="B371" i="1"/>
  <c r="J327" i="1" l="1"/>
  <c r="E362" i="1"/>
  <c r="F362" i="1" s="1"/>
  <c r="G362" i="1" s="1"/>
  <c r="H362" i="1" s="1"/>
  <c r="I362" i="1" s="1"/>
  <c r="J362" i="1" s="1"/>
  <c r="D369" i="1"/>
  <c r="E369" i="1" l="1"/>
  <c r="F369" i="1" l="1"/>
  <c r="G369" i="1" l="1"/>
  <c r="H369" i="1" l="1"/>
  <c r="I369" i="1" l="1"/>
  <c r="G4" i="4" l="1"/>
  <c r="J369" i="1"/>
  <c r="D4" i="4" l="1"/>
  <c r="E4" i="4"/>
  <c r="F4" i="4"/>
</calcChain>
</file>

<file path=xl/sharedStrings.xml><?xml version="1.0" encoding="utf-8"?>
<sst xmlns="http://schemas.openxmlformats.org/spreadsheetml/2006/main" count="2518" uniqueCount="50">
  <si>
    <t>Matin</t>
  </si>
  <si>
    <t>Après-Midi</t>
  </si>
  <si>
    <t>Heures Travaillées</t>
  </si>
  <si>
    <t>Semaine n°</t>
  </si>
  <si>
    <t xml:space="preserve">Base: </t>
  </si>
  <si>
    <t>Heures en plus</t>
  </si>
  <si>
    <t>Heures en moins</t>
  </si>
  <si>
    <t>Total / 35h</t>
  </si>
  <si>
    <t>heures</t>
  </si>
  <si>
    <t>Jours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</si>
  <si>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</si>
  <si>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</si>
  <si>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</si>
  <si>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</si>
  <si>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</si>
  <si>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</si>
  <si>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</si>
  <si>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</si>
  <si>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</si>
  <si>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</si>
  <si>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</si>
  <si>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</si>
  <si>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</si>
  <si>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</si>
  <si>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Formulaire</t>
  </si>
  <si>
    <t>Resultats Date</t>
  </si>
  <si>
    <t>Resultats N°semaine</t>
  </si>
  <si>
    <t>Début semaine</t>
  </si>
  <si>
    <t>Fin semaine</t>
  </si>
  <si>
    <t>Année:</t>
  </si>
  <si>
    <t>Du:</t>
  </si>
  <si>
    <t>Au: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</si>
  <si>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</si>
  <si>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</si>
  <si>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</si>
  <si>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</si>
  <si>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</si>
  <si>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</si>
  <si>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</si>
  <si>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</si>
  <si>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</si>
  <si>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Base</t>
  </si>
  <si>
    <t>Solde:</t>
  </si>
  <si>
    <t>Heures / Année</t>
  </si>
  <si>
    <t>A effectuer:</t>
  </si>
  <si>
    <t>Restant à faire:</t>
  </si>
  <si>
    <t>Surplus:</t>
  </si>
  <si>
    <t>Employé 1</t>
  </si>
  <si>
    <t>Heures</t>
  </si>
  <si>
    <t>201…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</si>
</sst>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d"/>
    <numFmt numFmtId="165" formatCode="mmmm"/>
    <numFmt numFmtId="166" formatCode="[$-40C]d\-mmm;@"/>
    <numFmt numFmtId="167" formatCode="dddd\ dd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0" xfId="0" applyFont="1"/>
    <xf numFmtId="0" fontId="0" fillId="0" borderId="0" xfId="0" applyBorder="1"/>
    <xf numFmtId="0" fontId="0" fillId="0" borderId="0" xfId="0" applyBorder="1" applyAlignment="1"/>
    <xf numFmtId="0" fontId="0" fillId="0" borderId="0" xfId="0" applyFill="1" applyBorder="1" applyAlignment="1"/>
    <xf numFmtId="0" fontId="0" fillId="2" borderId="1" xfId="0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/>
    <xf numFmtId="0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0" borderId="5" xfId="0" applyNumberFormat="1" applyBorder="1"/>
    <xf numFmtId="0" fontId="0" fillId="0" borderId="0" xfId="0" applyNumberFormat="1" applyBorder="1"/>
    <xf numFmtId="0" fontId="0" fillId="0" borderId="13" xfId="0" applyBorder="1"/>
    <xf numFmtId="0" fontId="0" fillId="0" borderId="14" xfId="0" applyBorder="1"/>
    <xf numFmtId="0" fontId="0" fillId="0" borderId="17" xfId="0" applyBorder="1"/>
    <xf numFmtId="0" fontId="0" fillId="0" borderId="18" xfId="0" applyBorder="1"/>
    <xf numFmtId="14" fontId="0" fillId="0" borderId="0" xfId="0" applyNumberFormat="1"/>
    <xf numFmtId="14" fontId="0" fillId="0" borderId="7" xfId="0" applyNumberFormat="1" applyBorder="1"/>
    <xf numFmtId="14" fontId="0" fillId="0" borderId="9" xfId="0" applyNumberFormat="1" applyBorder="1"/>
    <xf numFmtId="0" fontId="0" fillId="3" borderId="15" xfId="0" applyFill="1" applyBorder="1" applyAlignment="1">
      <alignment horizontal="center" vertical="center"/>
    </xf>
    <xf numFmtId="14" fontId="0" fillId="3" borderId="19" xfId="0" applyNumberFormat="1" applyFill="1" applyBorder="1" applyAlignment="1">
      <alignment horizontal="center" vertical="center"/>
    </xf>
    <xf numFmtId="0" fontId="0" fillId="0" borderId="5" xfId="0" applyBorder="1"/>
    <xf numFmtId="0" fontId="0" fillId="0" borderId="19" xfId="0" applyBorder="1"/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7" xfId="0" applyBorder="1" applyAlignment="1">
      <alignment horizontal="center"/>
    </xf>
    <xf numFmtId="16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4" fontId="0" fillId="0" borderId="26" xfId="0" applyNumberFormat="1" applyBorder="1"/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3" borderId="1" xfId="0" applyFill="1" applyBorder="1"/>
    <xf numFmtId="0" fontId="0" fillId="0" borderId="1" xfId="0" applyBorder="1"/>
    <xf numFmtId="0" fontId="0" fillId="0" borderId="0" xfId="0" applyAlignment="1">
      <alignment horizontal="center"/>
    </xf>
    <xf numFmtId="0" fontId="0" fillId="2" borderId="10" xfId="0" applyFill="1" applyBorder="1" applyAlignment="1">
      <alignment vertical="center"/>
    </xf>
    <xf numFmtId="166" fontId="0" fillId="2" borderId="11" xfId="0" applyNumberFormat="1" applyFill="1" applyBorder="1" applyAlignment="1">
      <alignment horizontal="center"/>
    </xf>
    <xf numFmtId="0" fontId="0" fillId="2" borderId="2" xfId="0" applyFill="1" applyBorder="1" applyAlignment="1">
      <alignment horizontal="left" vertical="center"/>
    </xf>
    <xf numFmtId="165" fontId="0" fillId="0" borderId="0" xfId="0" applyNumberFormat="1"/>
    <xf numFmtId="0" fontId="3" fillId="0" borderId="20" xfId="0" applyFont="1" applyBorder="1" applyAlignment="1">
      <alignment horizontal="right"/>
    </xf>
    <xf numFmtId="0" fontId="3" fillId="0" borderId="15" xfId="0" applyFont="1" applyBorder="1"/>
    <xf numFmtId="0" fontId="2" fillId="2" borderId="3" xfId="0" applyFont="1" applyFill="1" applyBorder="1" applyAlignment="1">
      <alignment horizontal="left" vertical="center"/>
    </xf>
    <xf numFmtId="0" fontId="0" fillId="0" borderId="1" xfId="0" applyNumberFormat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Fill="1"/>
    <xf numFmtId="167" fontId="0" fillId="2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NumberFormat="1" applyBorder="1"/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29" xfId="0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4" fillId="0" borderId="20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</cellXfs>
  <cellStyles count="1">
    <cellStyle name="Normal" xfId="0" builtinId="0"/>
  </cellStyles>
  <dxfs count="1080"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K4" fmlaRange="$G$3:$G$33" noThreeD="1" sel="10" val="6"/>
</file>

<file path=xl/ctrlProps/ctrlProp2.xml><?xml version="1.0" encoding="utf-8"?>
<formControlPr xmlns="http://schemas.microsoft.com/office/spreadsheetml/2009/9/main" objectType="Drop" dropStyle="combo" dx="16" fmlaLink="K5" fmlaRange="$H$3:$H$14" noThreeD="1" sel="6" val="4"/>
</file>

<file path=xl/ctrlProps/ctrlProp3.xml><?xml version="1.0" encoding="utf-8"?>
<formControlPr xmlns="http://schemas.microsoft.com/office/spreadsheetml/2009/9/main" objectType="Drop" dropStyle="combo" dx="16" fmlaLink="K7" fmlaRange="$I$3:$I$14" noThreeD="1" sel="1" val="0"/>
</file>

<file path=xl/ctrlProps/ctrlProp4.xml><?xml version="1.0" encoding="utf-8"?>
<formControlPr xmlns="http://schemas.microsoft.com/office/spreadsheetml/2009/9/main" objectType="Drop" dropStyle="combo" dx="16" fmlaLink="K9" fmlaRange="$F$3:$F$55" noThreeD="1" sel="41" val="3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2</xdr:row>
          <xdr:rowOff>57150</xdr:rowOff>
        </xdr:from>
        <xdr:to>
          <xdr:col>11</xdr:col>
          <xdr:colOff>981075</xdr:colOff>
          <xdr:row>3</xdr:row>
          <xdr:rowOff>152400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4</xdr:row>
          <xdr:rowOff>57150</xdr:rowOff>
        </xdr:from>
        <xdr:to>
          <xdr:col>11</xdr:col>
          <xdr:colOff>971550</xdr:colOff>
          <xdr:row>5</xdr:row>
          <xdr:rowOff>152400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6</xdr:row>
          <xdr:rowOff>57150</xdr:rowOff>
        </xdr:from>
        <xdr:to>
          <xdr:col>11</xdr:col>
          <xdr:colOff>981075</xdr:colOff>
          <xdr:row>7</xdr:row>
          <xdr:rowOff>152400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8</xdr:row>
          <xdr:rowOff>57150</xdr:rowOff>
        </xdr:from>
        <xdr:to>
          <xdr:col>11</xdr:col>
          <xdr:colOff>971550</xdr:colOff>
          <xdr:row>9</xdr:row>
          <xdr:rowOff>152400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B1:M55"/>
  <sheetViews>
    <sheetView workbookViewId="0">
      <selection activeCell="D18" sqref="D18"/>
    </sheetView>
  </sheetViews>
  <sheetFormatPr baseColWidth="10" defaultRowHeight="15" x14ac:dyDescent="0.25"/>
  <cols>
    <col min="1" max="1" width="2.875" customWidth="1"/>
    <col min="2" max="2" width="9.125" customWidth="1"/>
    <col min="3" max="3" width="7.125" customWidth="1"/>
    <col min="5" max="5" width="3.5" customWidth="1"/>
    <col min="10" max="10" width="3" customWidth="1"/>
    <col min="11" max="11" width="13.5" customWidth="1"/>
    <col min="12" max="12" width="13.625" customWidth="1"/>
  </cols>
  <sheetData>
    <row r="1" spans="2:13" ht="6" customHeight="1" thickBot="1" x14ac:dyDescent="0.3"/>
    <row r="2" spans="2:13" ht="15.75" thickBot="1" x14ac:dyDescent="0.3">
      <c r="B2" s="1" t="s">
        <v>4</v>
      </c>
      <c r="C2" s="17">
        <v>35</v>
      </c>
      <c r="D2" s="15" t="s">
        <v>8</v>
      </c>
      <c r="E2" s="16"/>
      <c r="F2" s="24" t="s">
        <v>3</v>
      </c>
      <c r="G2" s="24" t="s">
        <v>9</v>
      </c>
      <c r="H2" s="25" t="s">
        <v>10</v>
      </c>
      <c r="I2" s="24" t="s">
        <v>23</v>
      </c>
      <c r="K2" s="58" t="s">
        <v>24</v>
      </c>
      <c r="L2" s="59"/>
      <c r="M2" s="60"/>
    </row>
    <row r="3" spans="2:13" x14ac:dyDescent="0.25">
      <c r="B3" s="2"/>
      <c r="C3" s="7"/>
      <c r="D3" s="3"/>
      <c r="E3" s="7"/>
      <c r="F3" s="19">
        <v>1</v>
      </c>
      <c r="G3" s="19">
        <v>1</v>
      </c>
      <c r="H3" s="22" t="s">
        <v>11</v>
      </c>
      <c r="I3" s="19">
        <v>2016</v>
      </c>
      <c r="K3" s="1"/>
      <c r="L3" s="26"/>
      <c r="M3" s="64" t="str">
        <f>G2</f>
        <v>Jours</v>
      </c>
    </row>
    <row r="4" spans="2:13" x14ac:dyDescent="0.25">
      <c r="B4" s="2"/>
      <c r="C4" s="7"/>
      <c r="D4" s="3"/>
      <c r="E4" s="7"/>
      <c r="F4" s="19">
        <v>2</v>
      </c>
      <c r="G4" s="19">
        <v>2</v>
      </c>
      <c r="H4" s="22" t="s">
        <v>12</v>
      </c>
      <c r="I4" s="19">
        <v>2017</v>
      </c>
      <c r="K4" s="29">
        <v>10</v>
      </c>
      <c r="L4" s="30"/>
      <c r="M4" s="65"/>
    </row>
    <row r="5" spans="2:13" x14ac:dyDescent="0.25">
      <c r="B5" s="2"/>
      <c r="C5" s="7"/>
      <c r="D5" s="3"/>
      <c r="E5" s="7"/>
      <c r="F5" s="19">
        <v>3</v>
      </c>
      <c r="G5" s="19">
        <v>3</v>
      </c>
      <c r="H5" s="22" t="s">
        <v>13</v>
      </c>
      <c r="I5" s="19">
        <v>2018</v>
      </c>
      <c r="K5" s="2">
        <v>6</v>
      </c>
      <c r="L5" s="3"/>
      <c r="M5" s="66" t="str">
        <f>H2</f>
        <v>Mois</v>
      </c>
    </row>
    <row r="6" spans="2:13" x14ac:dyDescent="0.25">
      <c r="B6" s="2"/>
      <c r="C6" s="7"/>
      <c r="D6" s="3"/>
      <c r="E6" s="7"/>
      <c r="F6" s="19">
        <v>4</v>
      </c>
      <c r="G6" s="19">
        <v>4</v>
      </c>
      <c r="H6" s="22" t="s">
        <v>14</v>
      </c>
      <c r="I6" s="19">
        <v>2019</v>
      </c>
      <c r="K6" s="29"/>
      <c r="L6" s="30"/>
      <c r="M6" s="65"/>
    </row>
    <row r="7" spans="2:13" x14ac:dyDescent="0.25">
      <c r="B7" s="2"/>
      <c r="C7" s="7"/>
      <c r="D7" s="3"/>
      <c r="E7" s="7"/>
      <c r="F7" s="19">
        <v>5</v>
      </c>
      <c r="G7" s="19">
        <v>5</v>
      </c>
      <c r="H7" s="22" t="s">
        <v>15</v>
      </c>
      <c r="I7" s="19">
        <v>2020</v>
      </c>
      <c r="K7" s="2">
        <v>1</v>
      </c>
      <c r="L7" s="3"/>
      <c r="M7" s="67" t="str">
        <f>I2</f>
        <v>Année</v>
      </c>
    </row>
    <row r="8" spans="2:13" ht="15.75" thickBot="1" x14ac:dyDescent="0.3">
      <c r="B8" s="4"/>
      <c r="C8" s="18"/>
      <c r="D8" s="5"/>
      <c r="E8" s="7"/>
      <c r="F8" s="19">
        <v>6</v>
      </c>
      <c r="G8" s="19">
        <v>6</v>
      </c>
      <c r="H8" s="22" t="s">
        <v>16</v>
      </c>
      <c r="I8" s="19">
        <v>2021</v>
      </c>
      <c r="K8" s="29"/>
      <c r="L8" s="30"/>
      <c r="M8" s="65"/>
    </row>
    <row r="9" spans="2:13" x14ac:dyDescent="0.25">
      <c r="F9" s="19">
        <v>7</v>
      </c>
      <c r="G9" s="19">
        <v>7</v>
      </c>
      <c r="H9" s="22" t="s">
        <v>17</v>
      </c>
      <c r="I9" s="19">
        <v>2022</v>
      </c>
      <c r="K9" s="2">
        <v>41</v>
      </c>
      <c r="L9" s="3"/>
      <c r="M9" s="67" t="str">
        <f>F2</f>
        <v>Semaine n°</v>
      </c>
    </row>
    <row r="10" spans="2:13" ht="15.75" thickBot="1" x14ac:dyDescent="0.3">
      <c r="F10" s="19">
        <v>8</v>
      </c>
      <c r="G10" s="19">
        <v>8</v>
      </c>
      <c r="H10" s="22" t="s">
        <v>18</v>
      </c>
      <c r="I10" s="19">
        <v>2023</v>
      </c>
      <c r="K10" s="2"/>
      <c r="L10" s="3"/>
      <c r="M10" s="67"/>
    </row>
    <row r="11" spans="2:13" ht="15.75" thickBot="1" x14ac:dyDescent="0.3">
      <c r="F11" s="19">
        <v>9</v>
      </c>
      <c r="G11" s="19">
        <v>9</v>
      </c>
      <c r="H11" s="22" t="s">
        <v>19</v>
      </c>
      <c r="I11" s="19">
        <v>2024</v>
      </c>
      <c r="K11" s="61" t="s">
        <v>25</v>
      </c>
      <c r="L11" s="62"/>
      <c r="M11" s="63"/>
    </row>
    <row r="12" spans="2:13" x14ac:dyDescent="0.25">
      <c r="F12" s="19">
        <v>10</v>
      </c>
      <c r="G12" s="19">
        <v>10</v>
      </c>
      <c r="H12" s="22" t="s">
        <v>20</v>
      </c>
      <c r="I12" s="19">
        <v>2025</v>
      </c>
      <c r="K12" s="1"/>
      <c r="L12" s="26"/>
      <c r="M12" s="31" t="str">
        <f>M9</f>
        <v>Semaine n°</v>
      </c>
    </row>
    <row r="13" spans="2:13" x14ac:dyDescent="0.25">
      <c r="F13" s="19">
        <v>11</v>
      </c>
      <c r="G13" s="19">
        <v>11</v>
      </c>
      <c r="H13" s="22" t="s">
        <v>21</v>
      </c>
      <c r="I13" s="19">
        <v>2026</v>
      </c>
      <c r="K13" s="32">
        <f>L13</f>
        <v>42531</v>
      </c>
      <c r="L13" s="33">
        <f>DATE((2015+K7),K5,K4)</f>
        <v>42531</v>
      </c>
      <c r="M13" s="34">
        <f>_xlfn.ISOWEEKNUM($L$13)</f>
        <v>23</v>
      </c>
    </row>
    <row r="14" spans="2:13" ht="15.75" thickBot="1" x14ac:dyDescent="0.3">
      <c r="F14" s="19">
        <v>12</v>
      </c>
      <c r="G14" s="19">
        <v>12</v>
      </c>
      <c r="H14" s="23" t="s">
        <v>22</v>
      </c>
      <c r="I14" s="20">
        <v>2027</v>
      </c>
      <c r="K14" s="4"/>
      <c r="L14" s="5"/>
      <c r="M14" s="5"/>
    </row>
    <row r="15" spans="2:13" ht="15.75" thickBot="1" x14ac:dyDescent="0.3">
      <c r="F15" s="19">
        <v>13</v>
      </c>
      <c r="G15" s="19">
        <v>13</v>
      </c>
      <c r="K15" s="61" t="s">
        <v>26</v>
      </c>
      <c r="L15" s="62"/>
      <c r="M15" s="63"/>
    </row>
    <row r="16" spans="2:13" x14ac:dyDescent="0.25">
      <c r="F16" s="19">
        <v>14</v>
      </c>
      <c r="G16" s="19">
        <v>14</v>
      </c>
      <c r="K16" s="40" t="s">
        <v>27</v>
      </c>
      <c r="L16" s="41" t="s">
        <v>28</v>
      </c>
      <c r="M16" s="41" t="str">
        <f>M9</f>
        <v>Semaine n°</v>
      </c>
    </row>
    <row r="17" spans="6:13" x14ac:dyDescent="0.25">
      <c r="F17" s="19">
        <v>15</v>
      </c>
      <c r="G17" s="19">
        <v>15</v>
      </c>
      <c r="K17" s="38">
        <f>K18</f>
        <v>42653</v>
      </c>
      <c r="L17" s="37">
        <f>L18</f>
        <v>42659</v>
      </c>
      <c r="M17" s="34">
        <f>$K$9</f>
        <v>41</v>
      </c>
    </row>
    <row r="18" spans="6:13" ht="15.75" thickBot="1" x14ac:dyDescent="0.3">
      <c r="F18" s="19">
        <v>16</v>
      </c>
      <c r="G18" s="19">
        <v>16</v>
      </c>
      <c r="K18" s="39">
        <f>7*M17+DATE(M18,1,3)-WEEKDAY(DATE(M18,1,3))-5</f>
        <v>42653</v>
      </c>
      <c r="L18" s="36">
        <f>7*M17+DATE(M18,1,3)-WEEKDAY(DATE(M18,1,3))+1</f>
        <v>42659</v>
      </c>
      <c r="M18" s="35">
        <f>2015+$K$7</f>
        <v>2016</v>
      </c>
    </row>
    <row r="19" spans="6:13" x14ac:dyDescent="0.25">
      <c r="F19" s="19">
        <v>17</v>
      </c>
      <c r="G19" s="19">
        <v>17</v>
      </c>
    </row>
    <row r="20" spans="6:13" x14ac:dyDescent="0.25">
      <c r="F20" s="19">
        <v>18</v>
      </c>
      <c r="G20" s="19">
        <v>18</v>
      </c>
    </row>
    <row r="21" spans="6:13" x14ac:dyDescent="0.25">
      <c r="F21" s="19">
        <v>19</v>
      </c>
      <c r="G21" s="19">
        <v>19</v>
      </c>
    </row>
    <row r="22" spans="6:13" x14ac:dyDescent="0.25">
      <c r="F22" s="19">
        <v>20</v>
      </c>
      <c r="G22" s="19">
        <v>20</v>
      </c>
    </row>
    <row r="23" spans="6:13" x14ac:dyDescent="0.25">
      <c r="F23" s="19">
        <v>21</v>
      </c>
      <c r="G23" s="19">
        <v>21</v>
      </c>
    </row>
    <row r="24" spans="6:13" x14ac:dyDescent="0.25">
      <c r="F24" s="19">
        <v>22</v>
      </c>
      <c r="G24" s="19">
        <v>22</v>
      </c>
    </row>
    <row r="25" spans="6:13" x14ac:dyDescent="0.25">
      <c r="F25" s="19">
        <v>23</v>
      </c>
      <c r="G25" s="19">
        <v>23</v>
      </c>
    </row>
    <row r="26" spans="6:13" x14ac:dyDescent="0.25">
      <c r="F26" s="19">
        <v>24</v>
      </c>
      <c r="G26" s="19">
        <v>24</v>
      </c>
    </row>
    <row r="27" spans="6:13" x14ac:dyDescent="0.25">
      <c r="F27" s="19">
        <v>25</v>
      </c>
      <c r="G27" s="19">
        <v>25</v>
      </c>
    </row>
    <row r="28" spans="6:13" x14ac:dyDescent="0.25">
      <c r="F28" s="19">
        <v>26</v>
      </c>
      <c r="G28" s="19">
        <v>26</v>
      </c>
    </row>
    <row r="29" spans="6:13" x14ac:dyDescent="0.25">
      <c r="F29" s="19">
        <v>27</v>
      </c>
      <c r="G29" s="19">
        <v>27</v>
      </c>
    </row>
    <row r="30" spans="6:13" x14ac:dyDescent="0.25">
      <c r="F30" s="19">
        <v>28</v>
      </c>
      <c r="G30" s="19">
        <v>28</v>
      </c>
    </row>
    <row r="31" spans="6:13" x14ac:dyDescent="0.25">
      <c r="F31" s="19">
        <v>29</v>
      </c>
      <c r="G31" s="19">
        <v>29</v>
      </c>
    </row>
    <row r="32" spans="6:13" x14ac:dyDescent="0.25">
      <c r="F32" s="19">
        <v>30</v>
      </c>
      <c r="G32" s="19">
        <v>30</v>
      </c>
    </row>
    <row r="33" spans="6:7" ht="15.75" thickBot="1" x14ac:dyDescent="0.3">
      <c r="F33" s="19">
        <v>31</v>
      </c>
      <c r="G33" s="20">
        <v>31</v>
      </c>
    </row>
    <row r="34" spans="6:7" x14ac:dyDescent="0.25">
      <c r="F34" s="19">
        <v>32</v>
      </c>
    </row>
    <row r="35" spans="6:7" x14ac:dyDescent="0.25">
      <c r="F35" s="19">
        <v>33</v>
      </c>
    </row>
    <row r="36" spans="6:7" x14ac:dyDescent="0.25">
      <c r="F36" s="19">
        <v>34</v>
      </c>
    </row>
    <row r="37" spans="6:7" x14ac:dyDescent="0.25">
      <c r="F37" s="19">
        <v>35</v>
      </c>
    </row>
    <row r="38" spans="6:7" x14ac:dyDescent="0.25">
      <c r="F38" s="19">
        <v>36</v>
      </c>
    </row>
    <row r="39" spans="6:7" x14ac:dyDescent="0.25">
      <c r="F39" s="19">
        <v>37</v>
      </c>
    </row>
    <row r="40" spans="6:7" x14ac:dyDescent="0.25">
      <c r="F40" s="19">
        <v>38</v>
      </c>
    </row>
    <row r="41" spans="6:7" x14ac:dyDescent="0.25">
      <c r="F41" s="19">
        <v>39</v>
      </c>
    </row>
    <row r="42" spans="6:7" x14ac:dyDescent="0.25">
      <c r="F42" s="19">
        <v>40</v>
      </c>
    </row>
    <row r="43" spans="6:7" x14ac:dyDescent="0.25">
      <c r="F43" s="19">
        <v>41</v>
      </c>
    </row>
    <row r="44" spans="6:7" x14ac:dyDescent="0.25">
      <c r="F44" s="19">
        <v>42</v>
      </c>
    </row>
    <row r="45" spans="6:7" x14ac:dyDescent="0.25">
      <c r="F45" s="19">
        <v>43</v>
      </c>
    </row>
    <row r="46" spans="6:7" x14ac:dyDescent="0.25">
      <c r="F46" s="19">
        <v>44</v>
      </c>
    </row>
    <row r="47" spans="6:7" x14ac:dyDescent="0.25">
      <c r="F47" s="19">
        <v>45</v>
      </c>
    </row>
    <row r="48" spans="6:7" x14ac:dyDescent="0.25">
      <c r="F48" s="19">
        <v>46</v>
      </c>
    </row>
    <row r="49" spans="6:6" x14ac:dyDescent="0.25">
      <c r="F49" s="19">
        <v>47</v>
      </c>
    </row>
    <row r="50" spans="6:6" x14ac:dyDescent="0.25">
      <c r="F50" s="19">
        <v>48</v>
      </c>
    </row>
    <row r="51" spans="6:6" x14ac:dyDescent="0.25">
      <c r="F51" s="19">
        <v>49</v>
      </c>
    </row>
    <row r="52" spans="6:6" x14ac:dyDescent="0.25">
      <c r="F52" s="19">
        <v>50</v>
      </c>
    </row>
    <row r="53" spans="6:6" x14ac:dyDescent="0.25">
      <c r="F53" s="19">
        <v>51</v>
      </c>
    </row>
    <row r="54" spans="6:6" x14ac:dyDescent="0.25">
      <c r="F54" s="19">
        <v>52</v>
      </c>
    </row>
    <row r="55" spans="6:6" ht="15.75" thickBot="1" x14ac:dyDescent="0.3">
      <c r="F55" s="20">
        <v>53</v>
      </c>
    </row>
  </sheetData>
  <sheetProtection sheet="1" objects="1" scenarios="1"/>
  <mergeCells count="7">
    <mergeCell ref="K2:M2"/>
    <mergeCell ref="K11:M11"/>
    <mergeCell ref="K15:M15"/>
    <mergeCell ref="M3:M4"/>
    <mergeCell ref="M5:M6"/>
    <mergeCell ref="M7:M8"/>
    <mergeCell ref="M9:M1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Drop Down 3">
              <controlPr defaultSize="0" autoLine="0" autoPict="0">
                <anchor moveWithCells="1">
                  <from>
                    <xdr:col>10</xdr:col>
                    <xdr:colOff>19050</xdr:colOff>
                    <xdr:row>2</xdr:row>
                    <xdr:rowOff>57150</xdr:rowOff>
                  </from>
                  <to>
                    <xdr:col>11</xdr:col>
                    <xdr:colOff>981075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Drop Down 4">
              <controlPr defaultSize="0" autoLine="0" autoPict="0">
                <anchor moveWithCells="1">
                  <from>
                    <xdr:col>10</xdr:col>
                    <xdr:colOff>19050</xdr:colOff>
                    <xdr:row>4</xdr:row>
                    <xdr:rowOff>57150</xdr:rowOff>
                  </from>
                  <to>
                    <xdr:col>11</xdr:col>
                    <xdr:colOff>971550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Drop Down 5">
              <controlPr defaultSize="0" autoLine="0" autoPict="0">
                <anchor moveWithCells="1">
                  <from>
                    <xdr:col>10</xdr:col>
                    <xdr:colOff>19050</xdr:colOff>
                    <xdr:row>6</xdr:row>
                    <xdr:rowOff>57150</xdr:rowOff>
                  </from>
                  <to>
                    <xdr:col>11</xdr:col>
                    <xdr:colOff>981075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Drop Down 6">
              <controlPr defaultSize="0" autoLine="0" autoPict="0">
                <anchor moveWithCells="1">
                  <from>
                    <xdr:col>10</xdr:col>
                    <xdr:colOff>19050</xdr:colOff>
                    <xdr:row>8</xdr:row>
                    <xdr:rowOff>57150</xdr:rowOff>
                  </from>
                  <to>
                    <xdr:col>11</xdr:col>
                    <xdr:colOff>971550</xdr:colOff>
                    <xdr:row>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6"/>
  <sheetViews>
    <sheetView tabSelected="1" workbookViewId="0">
      <selection activeCell="C4" sqref="C4"/>
    </sheetView>
  </sheetViews>
  <sheetFormatPr baseColWidth="10" defaultRowHeight="15" x14ac:dyDescent="0.25"/>
  <cols>
    <col min="1" max="1" width="2.625" customWidth="1"/>
    <col min="16" max="26" width="10.75" customWidth="1"/>
  </cols>
  <sheetData>
    <row r="2" spans="2:17" ht="12" customHeight="1" x14ac:dyDescent="0.25">
      <c r="C2" s="68" t="s">
        <v>48</v>
      </c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</row>
    <row r="3" spans="2:17" x14ac:dyDescent="0.25">
      <c r="B3" s="56">
        <v>2016</v>
      </c>
      <c r="C3" s="42" t="s">
        <v>41</v>
      </c>
      <c r="D3" s="43" t="s">
        <v>11</v>
      </c>
      <c r="E3" s="43" t="s">
        <v>12</v>
      </c>
      <c r="F3" s="43" t="s">
        <v>13</v>
      </c>
      <c r="G3" s="43" t="s">
        <v>14</v>
      </c>
      <c r="H3" s="43" t="s">
        <v>15</v>
      </c>
      <c r="I3" s="43" t="s">
        <v>16</v>
      </c>
      <c r="J3" s="43" t="s">
        <v>17</v>
      </c>
      <c r="K3" s="43" t="s">
        <v>18</v>
      </c>
      <c r="L3" s="43" t="s">
        <v>19</v>
      </c>
      <c r="M3" s="43" t="s">
        <v>20</v>
      </c>
      <c r="N3" s="43" t="s">
        <v>21</v>
      </c>
      <c r="O3" s="43" t="s">
        <v>22</v>
      </c>
      <c r="P3" s="7"/>
      <c r="Q3" s="7"/>
    </row>
    <row r="4" spans="2:17" x14ac:dyDescent="0.25">
      <c r="B4" s="43" t="s">
        <v>32</v>
      </c>
      <c r="C4" s="42">
        <v>151.66999999999999</v>
      </c>
      <c r="D4" s="43">
        <f>SUM(SUMPRODUCT((MONTH('2016 - Employé 1'!$D$5:$J$5)=1)*'2016 - Employé 1'!$D$10:$J$10),SUM(SUMPRODUCT((MONTH('2016 - Employé 1'!$D$12:$J$12)=1)*'2016 - Employé 1'!$D$17:$J$17),SUM(SUMPRODUCT((MONTH('2016 - Employé 1'!$D$19:$J$19)=1)*'2016 - Employé 1'!$D$24:$J$24),SUM(SUMPRODUCT((MONTH('2016 - Employé 1'!$D$26:$J$26)=1)*'2016 - Employé 1'!$D$31:$J$31),SUM(SUMPRODUCT((MONTH('2016 - Employé 1'!$D$33:$J$33)=1)*'2016 - Employé 1'!$D$38:$J$38),SUM(SUMPRODUCT((MONTH('2016 - Employé 1'!$D$40:$J$40)=1)*'2016 - Employé 1'!$D$45:$J$45),SUM(SUMPRODUCT((MONTH('2016 - Employé 1'!$D$47:$J$47)=1)*'2016 - Employé 1'!$D$52:$J$52),SUM(SUMPRODUCT((MONTH('2016 - Employé 1'!$D$54:$J$54)=1)*'2016 - Employé 1'!$D$59:$J$59),SUM(SUMPRODUCT((MONTH('2016 - Employé 1'!$D$61:$J$61)=1)*'2016 - Employé 1'!$D$66:$J$66),SUM(SUMPRODUCT((MONTH('2016 - Employé 1'!$D$68:$J$68)=1)*'2016 - Employé 1'!$D$73:$J$73)*SUM(SUMPRODUCT((MONTH('2016 - Employé 1'!$D$75:$J$75)=1)*'2016 - Employé 1'!$D$80:$J$80)*SUM(SUMPRODUCT((MONTH('2016 - Employé 1'!$D$82:$J$82)=1)*'2016 - Employé 1'!$D$87:$J$87)*SUM(SUMPRODUCT((MONTH('2016 - Employé 1'!$D$89:$J$89)=1)*'2016 - Employé 1'!$D$94:$J$94)*SUM(SUMPRODUCT((MONTH('2016 - Employé 1'!$D$96:$J$96)=1)*'2016 - Employé 1'!$D$101:$J$101)*SUM(SUMPRODUCT((MONTH('2016 - Employé 1'!$D$103:$J$103)=1)*'2016 - Employé 1'!$D$108:$J$108)*SUM(SUMPRODUCT((MONTH('2016 - Employé 1'!$D$110:$J$110)=1)*'2016 - Employé 1'!$D$115:$J$115)*SUM(SUMPRODUCT((MONTH('2016 - Employé 1'!$D$117:$J$117)=1)*'2016 - Employé 1'!$D$122:$J$122)*SUM(SUMPRODUCT((MONTH('2016 - Employé 1'!$D$124:$J$124)=1)*'2016 - Employé 1'!$D$129:$J$129)*SUM(SUMPRODUCT((MONTH('2016 - Employé 1'!$D$131:$J$131)=1)*'2016 - Employé 1'!$D$136:$J$136)*SUM(SUMPRODUCT((MONTH('2016 - Employé 1'!$D$138:$J$138)=1)*'2016 - Employé 1'!$D$143:$J$143)*SUM(SUMPRODUCT((MONTH('2016 - Employé 1'!$D$145:$J$145)=1)*'2016 - Employé 1'!$D$150:$J$150)*SUM(SUMPRODUCT((MONTH('2016 - Employé 1'!$D$152:$J$152)=1)*'2016 - Employé 1'!$D$157:$J$157)*SUM(SUMPRODUCT((MONTH('2016 - Employé 1'!$D$159:$J$159)=1)*'2016 - Employé 1'!$D$164:$J$164)*SUM(SUMPRODUCT((MONTH('2016 - Employé 1'!$D$166:$J$166)=1)*'2016 - Employé 1'!$D$171:$J$171)*SUM(SUMPRODUCT((MONTH('2016 - Employé 1'!$D$173:$J$173)=1)*'2016 - Employé 1'!$D$178:$J$178)*SUM(SUMPRODUCT((MONTH('2016 - Employé 1'!$D$180:$J$180)=1)*'2016 - Employé 1'!$D$185:$J$185)*SUM(SUMPRODUCT((MONTH('2016 - Employé 1'!$D$187:$J$187)=1)*'2016 - Employé 1'!$D$192:$J$192)*SUM(SUMPRODUCT((MONTH('2016 - Employé 1'!$D$194:$J$194)=1)*'2016 - Employé 1'!$D$199:$J$199)*SUM(SUMPRODUCT((MONTH('2016 - Employé 1'!$D$201:$J$201)=1)*'2016 - Employé 1'!$D$206:$J$206)*SUM(SUMPRODUCT((MONTH('2016 - Employé 1'!$D$208:$J$208)=1)*'2016 - Employé 1'!$D$213:$J$213)*SUM(SUMPRODUCT((MONTH('2016 - Employé 1'!$D$215:$J$215)=1)*'2016 - Employé 1'!$D$220:$J$220)*SUM(SUMPRODUCT((MONTH('2016 - Employé 1'!$D$222:$J$222)=1)*'2016 - Employé 1'!$D$227:$J$227)*SUM(SUMPRODUCT((MONTH('2016 - Employé 1'!$D$229:$J$229)=1)*'2016 - Employé 1'!$D$234:$J$234)*SUM(SUMPRODUCT((MONTH('2016 - Employé 1'!$D$236:$J$236)=1)*'2016 - Employé 1'!$D$241:$J$241)*SUM(SUMPRODUCT((MONTH('2016 - Employé 1'!$D$243:$J$243)=1)*'2016 - Employé 1'!$D$248:$J$248)*SUM(SUMPRODUCT((MONTH('2016 - Employé 1'!$D$250:$J$250)=1)*'2016 - Employé 1'!$D$255:$J$255)*SUM(SUMPRODUCT((MONTH('2016 - Employé 1'!$D$257:$J$257)=1)*'2016 - Employé 1'!$D$262:$J$262)*SUM(SUMPRODUCT((MONTH('2016 - Employé 1'!$D$264:$J$264)=1)*'2016 - Employé 1'!$D$269:$J$269)*SUM(SUMPRODUCT((MONTH('2016 - Employé 1'!$D$271:$J$271)=1)*'2016 - Employé 1'!$D$276:$J$276)*SUM(SUMPRODUCT((MONTH('2016 - Employé 1'!$D$278:$J$278)=1)*'2016 - Employé 1'!$D$283:$J$283)*SUM(SUMPRODUCT((MONTH('2016 - Employé 1'!$D$285:$J$285)=1)*'2016 - Employé 1'!$D$290:$J$290)*SUM(SUMPRODUCT((MONTH('2016 - Employé 1'!$D$292:$J$292)=1)*'2016 - Employé 1'!$D$297:$J$297)*SUM(SUMPRODUCT((MONTH('2016 - Employé 1'!$D$299:$J$299)=1)*'2016 - Employé 1'!$D$304:$J$304)*SUM(SUMPRODUCT((MONTH('2016 - Employé 1'!$D$306:$J$306)=1)*'2016 - Employé 1'!$D$311:$J$311)*SUM(SUMPRODUCT((MONTH('2016 - Employé 1'!$D$313:$J$313)=1)*'2016 - Employé 1'!$D$318:$J$318)*SUM(SUMPRODUCT((MONTH('2016 - Employé 1'!$D$320:$J$320)=1)*'2016 - Employé 1'!$D$325:$J$325)*SUM(SUMPRODUCT((MONTH('2016 - Employé 1'!$D$327:$J$327)=1)*'2016 - Employé 1'!$D$332:$J$332)*SUM(SUMPRODUCT((MONTH('2016 - Employé 1'!$D$334:$J$334)=1)*'2016 - Employé 1'!$D$339:$J$339)*SUM(SUMPRODUCT((MONTH('2016 - Employé 1'!$D$341:$J$341)=1)*'2016 - Employé 1'!$D$346:$J$346)*SUM(SUMPRODUCT((MONTH('2016 - Employé 1'!$D$348:$J$348)=1)*'2016 - Employé 1'!$D$353:$J$353)*SUM(SUMPRODUCT((MONTH('2016 - Employé 1'!$D$355:$J$355)=1)*'2016 - Employé 1'!$D$360:$J$360)*SUM(SUMPRODUCT((MONTH('2016 - Employé 1'!$D$362:$J$362)=1)*'2016 - Employé 1'!$D$367:$J$367)*SUM(SUMPRODUCT((MONTH('2016 - Employé 1'!$D$369:$J$369)=1)*'2016 - Employé 1'!$D$374:$J$374))))))))))))))))))))))))))))))))))))))))))))))))))))))</f>
        <v>188</v>
      </c>
      <c r="E4" s="43">
        <f>SUM(SUMPRODUCT((MONTH('2016 - Employé 1'!$D$5:$J$5)=2)*'2016 - Employé 1'!$D$10:$J$10),SUM(SUMPRODUCT((MONTH('2016 - Employé 1'!$D$12:$J$12)=2)*'2016 - Employé 1'!$D$17:$J$17),SUM(SUMPRODUCT((MONTH('2016 - Employé 1'!$D$19:$J$19)=2)*'2016 - Employé 1'!$D$24:$J$24),SUM(SUMPRODUCT((MONTH('2016 - Employé 1'!$D$26:$J$26)=2)*'2016 - Employé 1'!$D$31:$J$31),SUM(SUMPRODUCT((MONTH('2016 - Employé 1'!$D$33:$J$33)=2)*'2016 - Employé 1'!$D$38:$J$38),SUM(SUMPRODUCT((MONTH('2016 - Employé 1'!$D$40:$J$40)=2)*'2016 - Employé 1'!$D$45:$J$45),SUM(SUMPRODUCT((MONTH('2016 - Employé 1'!$D$47:$J$47)=2)*'2016 - Employé 1'!$D$52:$J$52),SUM(SUMPRODUCT((MONTH('2016 - Employé 1'!$D$54:$J$54)=2)*'2016 - Employé 1'!$D$59:$J$59),SUM(SUMPRODUCT((MONTH('2016 - Employé 1'!$D$61:$J$61)=2)*'2016 - Employé 1'!$D$66:$J$66),SUM(SUMPRODUCT((MONTH('2016 - Employé 1'!$D$68:$J$68)=2)*'2016 - Employé 1'!$D$73:$J$73)*SUM(SUMPRODUCT((MONTH('2016 - Employé 1'!$D$75:$J$75)=2)*'2016 - Employé 1'!$D$80:$J$80)*SUM(SUMPRODUCT((MONTH('2016 - Employé 1'!$D$82:$J$82)=2)*'2016 - Employé 1'!$D$87:$J$87)*SUM(SUMPRODUCT((MONTH('2016 - Employé 1'!$D$89:$J$89)=2)*'2016 - Employé 1'!$D$94:$J$94)*SUM(SUMPRODUCT((MONTH('2016 - Employé 1'!$D$96:$J$96)=2)*'2016 - Employé 1'!$D$101:$J$101)*SUM(SUMPRODUCT((MONTH('2016 - Employé 1'!$D$103:$J$103)=2)*'2016 - Employé 1'!$D$108:$J$108)*SUM(SUMPRODUCT((MONTH('2016 - Employé 1'!$D$110:$J$110)=2)*'2016 - Employé 1'!$D$115:$J$115)*SUM(SUMPRODUCT((MONTH('2016 - Employé 1'!$D$117:$J$117)=2)*'2016 - Employé 1'!$D$122:$J$122)*SUM(SUMPRODUCT((MONTH('2016 - Employé 1'!$D$124:$J$124)=2)*'2016 - Employé 1'!$D$129:$J$129)*SUM(SUMPRODUCT((MONTH('2016 - Employé 1'!$D$131:$J$131)=2)*'2016 - Employé 1'!$D$136:$J$136)*SUM(SUMPRODUCT((MONTH('2016 - Employé 1'!$D$138:$J$138)=2)*'2016 - Employé 1'!$D$143:$J$143)*SUM(SUMPRODUCT((MONTH('2016 - Employé 1'!$D$145:$J$145)=2)*'2016 - Employé 1'!$D$150:$J$150)*SUM(SUMPRODUCT((MONTH('2016 - Employé 1'!$D$152:$J$152)=2)*'2016 - Employé 1'!$D$157:$J$157)*SUM(SUMPRODUCT((MONTH('2016 - Employé 1'!$D$159:$J$159)=2)*'2016 - Employé 1'!$D$164:$J$164)*SUM(SUMPRODUCT((MONTH('2016 - Employé 1'!$D$166:$J$166)=2)*'2016 - Employé 1'!$D$171:$J$171)*SUM(SUMPRODUCT((MONTH('2016 - Employé 1'!$D$173:$J$173)=2)*'2016 - Employé 1'!$D$178:$J$178)*SUM(SUMPRODUCT((MONTH('2016 - Employé 1'!$D$180:$J$180)=2)*'2016 - Employé 1'!$D$185:$J$185)*SUM(SUMPRODUCT((MONTH('2016 - Employé 1'!$D$187:$J$187)=2)*'2016 - Employé 1'!$D$192:$J$192)*SUM(SUMPRODUCT((MONTH('2016 - Employé 1'!$D$194:$J$194)=2)*'2016 - Employé 1'!$D$199:$J$199)*SUM(SUMPRODUCT((MONTH('2016 - Employé 1'!$D$201:$J$201)=2)*'2016 - Employé 1'!$D$206:$J$206)*SUM(SUMPRODUCT((MONTH('2016 - Employé 1'!$D$208:$J$208)=2)*'2016 - Employé 1'!$D$213:$J$213)*SUM(SUMPRODUCT((MONTH('2016 - Employé 1'!$D$215:$J$215)=2)*'2016 - Employé 1'!$D$220:$J$220)*SUM(SUMPRODUCT((MONTH('2016 - Employé 1'!$D$222:$J$222)=2)*'2016 - Employé 1'!$D$227:$J$227)*SUM(SUMPRODUCT((MONTH('2016 - Employé 1'!$D$229:$J$229)=2)*'2016 - Employé 1'!$D$234:$J$234)*SUM(SUMPRODUCT((MONTH('2016 - Employé 1'!$D$236:$J$236)=2)*'2016 - Employé 1'!$D$241:$J$241)*SUM(SUMPRODUCT((MONTH('2016 - Employé 1'!$D$243:$J$243)=2)*'2016 - Employé 1'!$D$248:$J$248)*SUM(SUMPRODUCT((MONTH('2016 - Employé 1'!$D$250:$J$250)=2)*'2016 - Employé 1'!$D$255:$J$255)*SUM(SUMPRODUCT((MONTH('2016 - Employé 1'!$D$257:$J$257)=2)*'2016 - Employé 1'!$D$262:$J$262)*SUM(SUMPRODUCT((MONTH('2016 - Employé 1'!$D$264:$J$264)=2)*'2016 - Employé 1'!$D$269:$J$269)*SUM(SUMPRODUCT((MONTH('2016 - Employé 1'!$D$271:$J$271)=2)*'2016 - Employé 1'!$D$276:$J$276)*SUM(SUMPRODUCT((MONTH('2016 - Employé 1'!$D$278:$J$278)=2)*'2016 - Employé 1'!$D$283:$J$283)*SUM(SUMPRODUCT((MONTH('2016 - Employé 1'!$D$285:$J$285)=2)*'2016 - Employé 1'!$D$290:$J$290)*SUM(SUMPRODUCT((MONTH('2016 - Employé 1'!$D$292:$J$292)=2)*'2016 - Employé 1'!$D$297:$J$297)*SUM(SUMPRODUCT((MONTH('2016 - Employé 1'!$D$299:$J$299)=2)*'2016 - Employé 1'!$D$304:$J$304)*SUM(SUMPRODUCT((MONTH('2016 - Employé 1'!$D$306:$J$306)=2)*'2016 - Employé 1'!$D$311:$J$311)*SUM(SUMPRODUCT((MONTH('2016 - Employé 1'!$D$313:$J$313)=2)*'2016 - Employé 1'!$D$318:$J$318)*SUM(SUMPRODUCT((MONTH('2016 - Employé 1'!$D$320:$J$320)=2)*'2016 - Employé 1'!$D$325:$J$325)*SUM(SUMPRODUCT((MONTH('2016 - Employé 1'!$D$327:$J$327)=2)*'2016 - Employé 1'!$D$332:$J$332)*SUM(SUMPRODUCT((MONTH('2016 - Employé 1'!$D$334:$J$334)=2)*'2016 - Employé 1'!$D$339:$J$339)*SUM(SUMPRODUCT((MONTH('2016 - Employé 1'!$D$341:$J$341)=2)*'2016 - Employé 1'!$D$346:$J$346)*SUM(SUMPRODUCT((MONTH('2016 - Employé 1'!$D$348:$J$348)=2)*'2016 - Employé 1'!$D$353:$J$353)*SUM(SUMPRODUCT((MONTH('2016 - Employé 1'!$D$355:$J$355)=2)*'2016 - Employé 1'!$D$360:$J$360)*SUM(SUMPRODUCT((MONTH('2016 - Employé 1'!$D$362:$J$362)=2)*'2016 - Employé 1'!$D$367:$J$367)*SUM(SUMPRODUCT((MONTH('2016 - Employé 1'!$D$369:$J$369)=2)*'2016 - Employé 1'!$D$374:$J$374))))))))))))))))))))))))))))))))))))))))))))))))))))))</f>
        <v>204</v>
      </c>
      <c r="F4" s="57">
        <f>SUM(SUMPRODUCT((MONTH('2016 - Employé 1'!$D$5:$J$5)=3)*'2016 - Employé 1'!$D$10:$J$10),SUM(SUMPRODUCT((MONTH('2016 - Employé 1'!$D$12:$J$12)=3)*'2016 - Employé 1'!$D$17:$J$17),SUM(SUMPRODUCT((MONTH('2016 - Employé 1'!$D$19:$J$19)=3)*'2016 - Employé 1'!$D$24:$J$24),SUM(SUMPRODUCT((MONTH('2016 - Employé 1'!$D$26:$J$26)=3)*'2016 - Employé 1'!$D$31:$J$31),SUM(SUMPRODUCT((MONTH('2016 - Employé 1'!$D$33:$J$33)=3)*'2016 - Employé 1'!$D$38:$J$38),SUM(SUMPRODUCT((MONTH('2016 - Employé 1'!$D$40:$J$40)=3)*'2016 - Employé 1'!$D$45:$J$45),SUM(SUMPRODUCT((MONTH('2016 - Employé 1'!$D$47:$J$47)=3)*'2016 - Employé 1'!$D$52:$J$52),SUM(SUMPRODUCT((MONTH('2016 - Employé 1'!$D$54:$J$54)=3)*'2016 - Employé 1'!$D$59:$J$59),SUM(SUMPRODUCT((MONTH('2016 - Employé 1'!$D$61:$J$61)=3)*'2016 - Employé 1'!$D$66:$J$66),SUM(SUMPRODUCT((MONTH('2016 - Employé 1'!$D$68:$J$68)=3)*'2016 - Employé 1'!$D$73:$J$73)*SUM(SUMPRODUCT((MONTH('2016 - Employé 1'!$D$75:$J$75)=3)*'2016 - Employé 1'!$D$80:$J$80)*SUM(SUMPRODUCT((MONTH('2016 - Employé 1'!$D$82:$J$82)=3)*'2016 - Employé 1'!$D$87:$J$87)*SUM(SUMPRODUCT((MONTH('2016 - Employé 1'!$D$89:$J$89)=3)*'2016 - Employé 1'!$D$94:$J$94)*SUM(SUMPRODUCT((MONTH('2016 - Employé 1'!$D$96:$J$96)=3)*'2016 - Employé 1'!$D$101:$J$101)*SUM(SUMPRODUCT((MONTH('2016 - Employé 1'!$D$103:$J$103)=3)*'2016 - Employé 1'!$D$108:$J$108)*SUM(SUMPRODUCT((MONTH('2016 - Employé 1'!$D$110:$J$110)=3)*'2016 - Employé 1'!$D$115:$J$115)*SUM(SUMPRODUCT((MONTH('2016 - Employé 1'!$D$117:$J$117)=3)*'2016 - Employé 1'!$D$122:$J$122)*SUM(SUMPRODUCT((MONTH('2016 - Employé 1'!$D$124:$J$124)=3)*'2016 - Employé 1'!$D$129:$J$129)*SUM(SUMPRODUCT((MONTH('2016 - Employé 1'!$D$131:$J$131)=3)*'2016 - Employé 1'!$D$136:$J$136)*SUM(SUMPRODUCT((MONTH('2016 - Employé 1'!$D$138:$J$138)=3)*'2016 - Employé 1'!$D$143:$J$143)*SUM(SUMPRODUCT((MONTH('2016 - Employé 1'!$D$145:$J$145)=3)*'2016 - Employé 1'!$D$150:$J$150)*SUM(SUMPRODUCT((MONTH('2016 - Employé 1'!$D$152:$J$152)=3)*'2016 - Employé 1'!$D$157:$J$157)*SUM(SUMPRODUCT((MONTH('2016 - Employé 1'!$D$159:$J$159)=3)*'2016 - Employé 1'!$D$164:$J$164)*SUM(SUMPRODUCT((MONTH('2016 - Employé 1'!$D$166:$J$166)=3)*'2016 - Employé 1'!$D$171:$J$171)*SUM(SUMPRODUCT((MONTH('2016 - Employé 1'!$D$173:$J$173)=3)*'2016 - Employé 1'!$D$178:$J$178)*SUM(SUMPRODUCT((MONTH('2016 - Employé 1'!$D$180:$J$180)=3)*'2016 - Employé 1'!$D$185:$J$185)*SUM(SUMPRODUCT((MONTH('2016 - Employé 1'!$D$187:$J$187)=3)*'2016 - Employé 1'!$D$192:$J$192)*SUM(SUMPRODUCT((MONTH('2016 - Employé 1'!$D$194:$J$194)=3)*'2016 - Employé 1'!$D$199:$J$199)*SUM(SUMPRODUCT((MONTH('2016 - Employé 1'!$D$201:$J$201)=3)*'2016 - Employé 1'!$D$206:$J$206)*SUM(SUMPRODUCT((MONTH('2016 - Employé 1'!$D$208:$J$208)=3)*'2016 - Employé 1'!$D$213:$J$213)*SUM(SUMPRODUCT((MONTH('2016 - Employé 1'!$D$215:$J$215)=3)*'2016 - Employé 1'!$D$220:$J$220)*SUM(SUMPRODUCT((MONTH('2016 - Employé 1'!$D$222:$J$222)=3)*'2016 - Employé 1'!$D$227:$J$227)*SUM(SUMPRODUCT((MONTH('2016 - Employé 1'!$D$229:$J$229)=3)*'2016 - Employé 1'!$D$234:$J$234)*SUM(SUMPRODUCT((MONTH('2016 - Employé 1'!$D$236:$J$236)=3)*'2016 - Employé 1'!$D$241:$J$241)*SUM(SUMPRODUCT((MONTH('2016 - Employé 1'!$D$243:$J$243)=3)*'2016 - Employé 1'!$D$248:$J$248)*SUM(SUMPRODUCT((MONTH('2016 - Employé 1'!$D$250:$J$250)=3)*'2016 - Employé 1'!$D$255:$J$255)*SUM(SUMPRODUCT((MONTH('2016 - Employé 1'!$D$257:$J$257)=3)*'2016 - Employé 1'!$D$262:$J$262)*SUM(SUMPRODUCT((MONTH('2016 - Employé 1'!$D$264:$J$264)=3)*'2016 - Employé 1'!$D$269:$J$269)*SUM(SUMPRODUCT((MONTH('2016 - Employé 1'!$D$271:$J$271)=3)*'2016 - Employé 1'!$D$276:$J$276)*SUM(SUMPRODUCT((MONTH('2016 - Employé 1'!$D$278:$J$278)=3)*'2016 - Employé 1'!$D$283:$J$283)*SUM(SUMPRODUCT((MONTH('2016 - Employé 1'!$D$285:$J$285)=3)*'2016 - Employé 1'!$D$290:$J$290)*SUM(SUMPRODUCT((MONTH('2016 - Employé 1'!$D$292:$J$292)=3)*'2016 - Employé 1'!$D$297:$J$297)*SUM(SUMPRODUCT((MONTH('2016 - Employé 1'!$D$299:$J$299)=3)*'2016 - Employé 1'!$D$304:$J$304)*SUM(SUMPRODUCT((MONTH('2016 - Employé 1'!$D$306:$J$306)=3)*'2016 - Employé 1'!$D$311:$J$311)*SUM(SUMPRODUCT((MONTH('2016 - Employé 1'!$D$313:$J$313)=3)*'2016 - Employé 1'!$D$318:$J$318)*SUM(SUMPRODUCT((MONTH('2016 - Employé 1'!$D$320:$J$320)=3)*'2016 - Employé 1'!$D$325:$J$325)*SUM(SUMPRODUCT((MONTH('2016 - Employé 1'!$D$327:$J$327)=3)*'2016 - Employé 1'!$D$332:$J$332)*SUM(SUMPRODUCT((MONTH('2016 - Employé 1'!$D$334:$J$334)=3)*'2016 - Employé 1'!$D$339:$J$339)*SUM(SUMPRODUCT((MONTH('2016 - Employé 1'!$D$341:$J$341)=3)*'2016 - Employé 1'!$D$346:$J$346)*SUM(SUMPRODUCT((MONTH('2016 - Employé 1'!$D$348:$J$348)=3)*'2016 - Employé 1'!$D$353:$J$353)*SUM(SUMPRODUCT((MONTH('2016 - Employé 1'!$D$355:$J$355)=3)*'2016 - Employé 1'!$D$360:$J$360)*SUM(SUMPRODUCT((MONTH('2016 - Employé 1'!$D$362:$J$362)=3)*'2016 - Employé 1'!$D$367:$J$367)*SUM(SUMPRODUCT((MONTH('2016 - Employé 1'!$D$369:$J$369)=3)*'2016 - Employé 1'!$D$374:$J$374))))))))))))))))))))))))))))))))))))))))))))))))))))))</f>
        <v>0</v>
      </c>
      <c r="G4" s="43">
        <f>SUM(SUMPRODUCT((MONTH('2016 - Employé 1'!$D$5:$J$5)=4)*'2016 - Employé 1'!$D$10:$J$10),SUM(SUMPRODUCT((MONTH('2016 - Employé 1'!$D$12:$J$12)=4)*'2016 - Employé 1'!$D$17:$J$17),SUM(SUMPRODUCT((MONTH('2016 - Employé 1'!$D$19:$J$19)=4)*'2016 - Employé 1'!$D$24:$J$24),SUM(SUMPRODUCT((MONTH('2016 - Employé 1'!$D$26:$J$26)=4)*'2016 - Employé 1'!$D$31:$J$31),SUM(SUMPRODUCT((MONTH('2016 - Employé 1'!$D$33:$J$33)=4)*'2016 - Employé 1'!$D$38:$J$38),SUM(SUMPRODUCT((MONTH('2016 - Employé 1'!$D$40:$J$40)=4)*'2016 - Employé 1'!$D$45:$J$45),SUM(SUMPRODUCT((MONTH('2016 - Employé 1'!$D$47:$J$47)=4)*'2016 - Employé 1'!$D$52:$J$52),SUM(SUMPRODUCT((MONTH('2016 - Employé 1'!$D$54:$J$54)=4)*'2016 - Employé 1'!$D$59:$J$59),SUM(SUMPRODUCT((MONTH('2016 - Employé 1'!$D$61:$J$61)=4)*'2016 - Employé 1'!$D$66:$J$66),SUM(SUMPRODUCT((MONTH('2016 - Employé 1'!$D$68:$J$68)=4)*'2016 - Employé 1'!$D$73:$J$73)*SUM(SUMPRODUCT((MONTH('2016 - Employé 1'!$D$75:$J$75)=4)*'2016 - Employé 1'!$D$80:$J$80)*SUM(SUMPRODUCT((MONTH('2016 - Employé 1'!$D$82:$J$82)=4)*'2016 - Employé 1'!$D$87:$J$87)*SUM(SUMPRODUCT((MONTH('2016 - Employé 1'!$D$89:$J$89)=4)*'2016 - Employé 1'!$D$94:$J$94)*SUM(SUMPRODUCT((MONTH('2016 - Employé 1'!$D$96:$J$96)=4)*'2016 - Employé 1'!$D$101:$J$101)*SUM(SUMPRODUCT((MONTH('2016 - Employé 1'!$D$103:$J$103)=4)*'2016 - Employé 1'!$D$108:$J$108)*SUM(SUMPRODUCT((MONTH('2016 - Employé 1'!$D$110:$J$110)=4)*'2016 - Employé 1'!$D$115:$J$115)*SUM(SUMPRODUCT((MONTH('2016 - Employé 1'!$D$117:$J$117)=4)*'2016 - Employé 1'!$D$122:$J$122)*SUM(SUMPRODUCT((MONTH('2016 - Employé 1'!$D$124:$J$124)=4)*'2016 - Employé 1'!$D$129:$J$129)*SUM(SUMPRODUCT((MONTH('2016 - Employé 1'!$D$131:$J$131)=4)*'2016 - Employé 1'!$D$136:$J$136)*SUM(SUMPRODUCT((MONTH('2016 - Employé 1'!$D$138:$J$138)=4)*'2016 - Employé 1'!$D$143:$J$143)*SUM(SUMPRODUCT((MONTH('2016 - Employé 1'!$D$145:$J$145)=4)*'2016 - Employé 1'!$D$150:$J$150)*SUM(SUMPRODUCT((MONTH('2016 - Employé 1'!$D$152:$J$152)=4)*'2016 - Employé 1'!$D$157:$J$157)*SUM(SUMPRODUCT((MONTH('2016 - Employé 1'!$D$159:$J$159)=4)*'2016 - Employé 1'!$D$164:$J$164)*SUM(SUMPRODUCT((MONTH('2016 - Employé 1'!$D$166:$J$166)=4)*'2016 - Employé 1'!$D$171:$J$171)*SUM(SUMPRODUCT((MONTH('2016 - Employé 1'!$D$173:$J$173)=4)*'2016 - Employé 1'!$D$178:$J$178)*SUM(SUMPRODUCT((MONTH('2016 - Employé 1'!$D$180:$J$180)=4)*'2016 - Employé 1'!$D$185:$J$185)*SUM(SUMPRODUCT((MONTH('2016 - Employé 1'!$D$187:$J$187)=4)*'2016 - Employé 1'!$D$192:$J$192)*SUM(SUMPRODUCT((MONTH('2016 - Employé 1'!$D$194:$J$194)=4)*'2016 - Employé 1'!$D$199:$J$199)*SUM(SUMPRODUCT((MONTH('2016 - Employé 1'!$D$201:$J$201)=4)*'2016 - Employé 1'!$D$206:$J$206)*SUM(SUMPRODUCT((MONTH('2016 - Employé 1'!$D$208:$J$208)=4)*'2016 - Employé 1'!$D$213:$J$213)*SUM(SUMPRODUCT((MONTH('2016 - Employé 1'!$D$215:$J$215)=4)*'2016 - Employé 1'!$D$220:$J$220)*SUM(SUMPRODUCT((MONTH('2016 - Employé 1'!$D$222:$J$222)=4)*'2016 - Employé 1'!$D$227:$J$227)*SUM(SUMPRODUCT((MONTH('2016 - Employé 1'!$D$229:$J$229)=4)*'2016 - Employé 1'!$D$234:$J$234)*SUM(SUMPRODUCT((MONTH('2016 - Employé 1'!$D$236:$J$236)=4)*'2016 - Employé 1'!$D$241:$J$241)*SUM(SUMPRODUCT((MONTH('2016 - Employé 1'!$D$243:$J$243)=4)*'2016 - Employé 1'!$D$248:$J$248)*SUM(SUMPRODUCT((MONTH('2016 - Employé 1'!$D$250:$J$250)=4)*'2016 - Employé 1'!$D$255:$J$255)*SUM(SUMPRODUCT((MONTH('2016 - Employé 1'!$D$257:$J$257)=4)*'2016 - Employé 1'!$D$262:$J$262)*SUM(SUMPRODUCT((MONTH('2016 - Employé 1'!$D$264:$J$264)=4)*'2016 - Employé 1'!$D$269:$J$269)*SUM(SUMPRODUCT((MONTH('2016 - Employé 1'!$D$271:$J$271)=4)*'2016 - Employé 1'!$D$276:$J$276)*SUM(SUMPRODUCT((MONTH('2016 - Employé 1'!$D$278:$J$278)=4)*'2016 - Employé 1'!$D$283:$J$283)*SUM(SUMPRODUCT((MONTH('2016 - Employé 1'!$D$285:$J$285)=4)*'2016 - Employé 1'!$D$290:$J$290)*SUM(SUMPRODUCT((MONTH('2016 - Employé 1'!$D$292:$J$292)=4)*'2016 - Employé 1'!$D$297:$J$297)*SUM(SUMPRODUCT((MONTH('2016 - Employé 1'!$D$299:$J$299)=4)*'2016 - Employé 1'!$D$304:$J$304)*SUM(SUMPRODUCT((MONTH('2016 - Employé 1'!$D$306:$J$306)=4)*'2016 - Employé 1'!$D$311:$J$311)*SUM(SUMPRODUCT((MONTH('2016 - Employé 1'!$D$313:$J$313)=4)*'2016 - Employé 1'!$D$318:$J$318)*SUM(SUMPRODUCT((MONTH('2016 - Employé 1'!$D$320:$J$320)=4)*'2016 - Employé 1'!$D$325:$J$325)*SUM(SUMPRODUCT((MONTH('2016 - Employé 1'!$D$327:$J$327)=4)*'2016 - Employé 1'!$D$332:$J$332)*SUM(SUMPRODUCT((MONTH('2016 - Employé 1'!$D$334:$J$334)=4)*'2016 - Employé 1'!$D$339:$J$339)*SUM(SUMPRODUCT((MONTH('2016 - Employé 1'!$D$341:$J$341)=4)*'2016 - Employé 1'!$D$346:$J$346)*SUM(SUMPRODUCT((MONTH('2016 - Employé 1'!$D$348:$J$348)=4)*'2016 - Employé 1'!$D$353:$J$353)*SUM(SUMPRODUCT((MONTH('2016 - Employé 1'!$D$355:$J$355)=4)*'2016 - Employé 1'!$D$360:$J$360)*SUM(SUMPRODUCT((MONTH('2016 - Employé 1'!$D$362:$J$362)=4)*'2016 - Employé 1'!$D$367:$J$367)*SUM(SUMPRODUCT((MONTH('2016 - Employé 1'!$D$369:$J$369)=4)*'2016 - Employé 1'!$D$374:$J$374))))))))))))))))))))))))))))))))))))))))))))))))))))))</f>
        <v>0</v>
      </c>
      <c r="H4" s="43"/>
      <c r="I4" s="43"/>
      <c r="J4" s="43"/>
      <c r="K4" s="43"/>
      <c r="L4" s="43"/>
      <c r="M4" s="43"/>
      <c r="N4" s="43"/>
      <c r="O4" s="43"/>
    </row>
    <row r="5" spans="2:17" x14ac:dyDescent="0.25">
      <c r="B5" s="43" t="s">
        <v>33</v>
      </c>
      <c r="C5" s="42">
        <v>151.66999999999999</v>
      </c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</row>
    <row r="6" spans="2:17" x14ac:dyDescent="0.25">
      <c r="B6" s="43" t="s">
        <v>34</v>
      </c>
      <c r="C6" s="42">
        <v>151.66999999999999</v>
      </c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</row>
    <row r="7" spans="2:17" x14ac:dyDescent="0.25">
      <c r="B7" s="43" t="s">
        <v>35</v>
      </c>
      <c r="C7" s="42">
        <v>151.66999999999999</v>
      </c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</row>
    <row r="8" spans="2:17" x14ac:dyDescent="0.25">
      <c r="B8" s="43" t="s">
        <v>36</v>
      </c>
      <c r="C8" s="42">
        <v>151.66999999999999</v>
      </c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</row>
    <row r="9" spans="2:17" x14ac:dyDescent="0.25">
      <c r="B9" s="43" t="s">
        <v>37</v>
      </c>
      <c r="C9" s="42">
        <v>151.66999999999999</v>
      </c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</row>
    <row r="10" spans="2:17" x14ac:dyDescent="0.25">
      <c r="B10" s="43" t="s">
        <v>38</v>
      </c>
      <c r="C10" s="42">
        <v>151.66999999999999</v>
      </c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</row>
    <row r="11" spans="2:17" x14ac:dyDescent="0.25">
      <c r="B11" s="43" t="s">
        <v>39</v>
      </c>
      <c r="C11" s="42">
        <v>151.66999999999999</v>
      </c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</row>
    <row r="12" spans="2:17" x14ac:dyDescent="0.25">
      <c r="B12" s="43" t="s">
        <v>40</v>
      </c>
      <c r="C12" s="42">
        <v>151.66999999999999</v>
      </c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</row>
    <row r="14" spans="2:17" ht="12" customHeight="1" x14ac:dyDescent="0.25">
      <c r="C14" s="68" t="s">
        <v>48</v>
      </c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8"/>
    </row>
    <row r="15" spans="2:17" x14ac:dyDescent="0.25">
      <c r="B15" s="56">
        <v>2017</v>
      </c>
      <c r="C15" s="42" t="s">
        <v>41</v>
      </c>
      <c r="D15" s="43" t="s">
        <v>11</v>
      </c>
      <c r="E15" s="43" t="s">
        <v>12</v>
      </c>
      <c r="F15" s="43" t="s">
        <v>13</v>
      </c>
      <c r="G15" s="43" t="s">
        <v>14</v>
      </c>
      <c r="H15" s="43" t="s">
        <v>15</v>
      </c>
      <c r="I15" s="43" t="s">
        <v>16</v>
      </c>
      <c r="J15" s="43" t="s">
        <v>17</v>
      </c>
      <c r="K15" s="43" t="s">
        <v>18</v>
      </c>
      <c r="L15" s="43" t="s">
        <v>19</v>
      </c>
      <c r="M15" s="43" t="s">
        <v>20</v>
      </c>
      <c r="N15" s="43" t="s">
        <v>21</v>
      </c>
      <c r="O15" s="43" t="s">
        <v>22</v>
      </c>
      <c r="P15" s="7"/>
      <c r="Q15" s="7"/>
    </row>
    <row r="16" spans="2:17" x14ac:dyDescent="0.25">
      <c r="B16" s="43" t="s">
        <v>32</v>
      </c>
      <c r="C16" s="42">
        <v>151.66999999999999</v>
      </c>
      <c r="D16" s="43"/>
      <c r="E16" s="43"/>
      <c r="F16" s="57"/>
      <c r="G16" s="43"/>
      <c r="H16" s="43"/>
      <c r="I16" s="43"/>
      <c r="J16" s="43"/>
      <c r="K16" s="43"/>
      <c r="L16" s="43"/>
      <c r="M16" s="43"/>
      <c r="N16" s="43"/>
      <c r="O16" s="43"/>
    </row>
    <row r="17" spans="2:17" x14ac:dyDescent="0.25">
      <c r="B17" s="43" t="s">
        <v>33</v>
      </c>
      <c r="C17" s="42">
        <v>151.66999999999999</v>
      </c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</row>
    <row r="18" spans="2:17" x14ac:dyDescent="0.25">
      <c r="B18" s="43" t="s">
        <v>34</v>
      </c>
      <c r="C18" s="42">
        <v>151.66999999999999</v>
      </c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</row>
    <row r="19" spans="2:17" x14ac:dyDescent="0.25">
      <c r="B19" s="43" t="s">
        <v>35</v>
      </c>
      <c r="C19" s="42">
        <v>151.66999999999999</v>
      </c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</row>
    <row r="20" spans="2:17" x14ac:dyDescent="0.25">
      <c r="B20" s="43" t="s">
        <v>36</v>
      </c>
      <c r="C20" s="42">
        <v>151.66999999999999</v>
      </c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</row>
    <row r="21" spans="2:17" x14ac:dyDescent="0.25">
      <c r="B21" s="43" t="s">
        <v>37</v>
      </c>
      <c r="C21" s="42">
        <v>151.66999999999999</v>
      </c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</row>
    <row r="22" spans="2:17" x14ac:dyDescent="0.25">
      <c r="B22" s="43" t="s">
        <v>38</v>
      </c>
      <c r="C22" s="42">
        <v>151.66999999999999</v>
      </c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</row>
    <row r="23" spans="2:17" x14ac:dyDescent="0.25">
      <c r="B23" s="43" t="s">
        <v>39</v>
      </c>
      <c r="C23" s="42">
        <v>151.66999999999999</v>
      </c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</row>
    <row r="24" spans="2:17" x14ac:dyDescent="0.25">
      <c r="B24" s="43" t="s">
        <v>40</v>
      </c>
      <c r="C24" s="42">
        <v>151.66999999999999</v>
      </c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</row>
    <row r="26" spans="2:17" ht="12" customHeight="1" x14ac:dyDescent="0.25">
      <c r="C26" s="68" t="s">
        <v>48</v>
      </c>
      <c r="D26" s="68"/>
      <c r="E26" s="68"/>
      <c r="F26" s="68"/>
      <c r="G26" s="68"/>
      <c r="H26" s="68"/>
      <c r="I26" s="68"/>
      <c r="J26" s="68"/>
      <c r="K26" s="68"/>
      <c r="L26" s="68"/>
      <c r="M26" s="68"/>
      <c r="N26" s="68"/>
      <c r="O26" s="68"/>
    </row>
    <row r="27" spans="2:17" x14ac:dyDescent="0.25">
      <c r="B27" s="56" t="s">
        <v>49</v>
      </c>
      <c r="C27" s="42" t="s">
        <v>41</v>
      </c>
      <c r="D27" s="43" t="s">
        <v>11</v>
      </c>
      <c r="E27" s="43" t="s">
        <v>12</v>
      </c>
      <c r="F27" s="43" t="s">
        <v>13</v>
      </c>
      <c r="G27" s="43" t="s">
        <v>14</v>
      </c>
      <c r="H27" s="43" t="s">
        <v>15</v>
      </c>
      <c r="I27" s="43" t="s">
        <v>16</v>
      </c>
      <c r="J27" s="43" t="s">
        <v>17</v>
      </c>
      <c r="K27" s="43" t="s">
        <v>18</v>
      </c>
      <c r="L27" s="43" t="s">
        <v>19</v>
      </c>
      <c r="M27" s="43" t="s">
        <v>20</v>
      </c>
      <c r="N27" s="43" t="s">
        <v>21</v>
      </c>
      <c r="O27" s="43" t="s">
        <v>22</v>
      </c>
      <c r="P27" s="7"/>
      <c r="Q27" s="7"/>
    </row>
    <row r="28" spans="2:17" x14ac:dyDescent="0.25">
      <c r="B28" s="43" t="s">
        <v>32</v>
      </c>
      <c r="C28" s="42">
        <v>151.66999999999999</v>
      </c>
      <c r="D28" s="43"/>
      <c r="E28" s="43"/>
      <c r="F28" s="57"/>
      <c r="G28" s="43"/>
      <c r="H28" s="43"/>
      <c r="I28" s="43"/>
      <c r="J28" s="43"/>
      <c r="K28" s="43"/>
      <c r="L28" s="43"/>
      <c r="M28" s="43"/>
      <c r="N28" s="43"/>
      <c r="O28" s="43"/>
    </row>
    <row r="29" spans="2:17" x14ac:dyDescent="0.25">
      <c r="B29" s="43" t="s">
        <v>33</v>
      </c>
      <c r="C29" s="42">
        <v>151.66999999999999</v>
      </c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</row>
    <row r="30" spans="2:17" x14ac:dyDescent="0.25">
      <c r="B30" s="43" t="s">
        <v>34</v>
      </c>
      <c r="C30" s="42">
        <v>151.66999999999999</v>
      </c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</row>
    <row r="31" spans="2:17" x14ac:dyDescent="0.25">
      <c r="B31" s="43" t="s">
        <v>35</v>
      </c>
      <c r="C31" s="42">
        <v>151.66999999999999</v>
      </c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</row>
    <row r="32" spans="2:17" x14ac:dyDescent="0.25">
      <c r="B32" s="43" t="s">
        <v>36</v>
      </c>
      <c r="C32" s="42">
        <v>151.66999999999999</v>
      </c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</row>
    <row r="33" spans="2:15" x14ac:dyDescent="0.25">
      <c r="B33" s="43" t="s">
        <v>37</v>
      </c>
      <c r="C33" s="42">
        <v>151.66999999999999</v>
      </c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</row>
    <row r="34" spans="2:15" x14ac:dyDescent="0.25">
      <c r="B34" s="43" t="s">
        <v>38</v>
      </c>
      <c r="C34" s="42">
        <v>151.66999999999999</v>
      </c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</row>
    <row r="35" spans="2:15" x14ac:dyDescent="0.25">
      <c r="B35" s="43" t="s">
        <v>39</v>
      </c>
      <c r="C35" s="42">
        <v>151.66999999999999</v>
      </c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</row>
    <row r="36" spans="2:15" x14ac:dyDescent="0.25">
      <c r="B36" s="43" t="s">
        <v>40</v>
      </c>
      <c r="C36" s="42">
        <v>151.66999999999999</v>
      </c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</row>
  </sheetData>
  <mergeCells count="3">
    <mergeCell ref="C2:O2"/>
    <mergeCell ref="C14:O14"/>
    <mergeCell ref="C26:O2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B1:S374"/>
  <sheetViews>
    <sheetView zoomScaleNormal="100" workbookViewId="0">
      <pane ySplit="3" topLeftCell="A4" activePane="bottomLeft" state="frozen"/>
      <selection pane="bottomLeft" activeCell="F22" sqref="F22"/>
    </sheetView>
  </sheetViews>
  <sheetFormatPr baseColWidth="10" defaultRowHeight="15" x14ac:dyDescent="0.25"/>
  <cols>
    <col min="1" max="1" width="1.625" customWidth="1"/>
    <col min="2" max="2" width="10.625" customWidth="1"/>
    <col min="3" max="3" width="10.125" customWidth="1"/>
    <col min="10" max="10" width="10.5" customWidth="1"/>
    <col min="11" max="11" width="13.375" bestFit="1" customWidth="1"/>
    <col min="12" max="12" width="2.375" customWidth="1"/>
    <col min="13" max="13" width="1.75" customWidth="1"/>
    <col min="14" max="14" width="9.25" style="48" customWidth="1"/>
    <col min="15" max="15" width="3.25" style="54" customWidth="1"/>
    <col min="16" max="16" width="11.5" bestFit="1" customWidth="1"/>
    <col min="17" max="17" width="8.75" customWidth="1"/>
    <col min="18" max="18" width="11.125" bestFit="1" customWidth="1"/>
    <col min="19" max="19" width="11.25" bestFit="1" customWidth="1"/>
  </cols>
  <sheetData>
    <row r="1" spans="2:19" ht="4.5" customHeight="1" thickBot="1" x14ac:dyDescent="0.3"/>
    <row r="2" spans="2:19" ht="12.75" customHeight="1" thickBot="1" x14ac:dyDescent="0.3">
      <c r="C2" s="6" t="s">
        <v>47</v>
      </c>
      <c r="J2" s="44" t="s">
        <v>29</v>
      </c>
      <c r="K2">
        <v>2016</v>
      </c>
      <c r="N2" s="73" t="s">
        <v>43</v>
      </c>
      <c r="O2" s="74"/>
      <c r="P2" s="49" t="s">
        <v>42</v>
      </c>
      <c r="Q2" s="28">
        <f>K6+K13+K20+K27+K34+K41+K48+K55+K62+K69+K76+K83+K90+K97+K104+K111+K118+K125+K132+K139+K146+K153+K160+K167+K174+K181+K188+K195+K202+K209+K216+K223+K230+K237+K244+K251+K258+K265+K272+K279+K286+K293+K300+K307+K314+K321+K328+K335+K342+K349+K356+K363+K370</f>
        <v>2599</v>
      </c>
      <c r="R2" s="50" t="s">
        <v>45</v>
      </c>
      <c r="S2" s="27">
        <f>Q3-Q2</f>
        <v>-1575</v>
      </c>
    </row>
    <row r="3" spans="2:19" ht="12.75" customHeight="1" thickBot="1" x14ac:dyDescent="0.3">
      <c r="N3" s="75" t="s">
        <v>43</v>
      </c>
      <c r="O3" s="76"/>
      <c r="P3" s="49" t="s">
        <v>44</v>
      </c>
      <c r="Q3" s="28">
        <v>1024</v>
      </c>
      <c r="R3" s="50" t="s">
        <v>46</v>
      </c>
      <c r="S3" s="27">
        <f>Q2-Q3</f>
        <v>1575</v>
      </c>
    </row>
    <row r="4" spans="2:19" ht="9" customHeight="1" x14ac:dyDescent="0.25">
      <c r="N4"/>
      <c r="O4"/>
    </row>
    <row r="5" spans="2:19" ht="12.75" customHeight="1" x14ac:dyDescent="0.25">
      <c r="B5" s="47" t="s">
        <v>3</v>
      </c>
      <c r="C5" s="51">
        <f>Base!F3</f>
        <v>1</v>
      </c>
      <c r="D5" s="55">
        <f>B7</f>
        <v>778332</v>
      </c>
      <c r="E5" s="55">
        <f>D5+1</f>
        <v>778333</v>
      </c>
      <c r="F5" s="55">
        <f t="shared" ref="F5:J5" si="0">E5+1</f>
        <v>778334</v>
      </c>
      <c r="G5" s="55">
        <f t="shared" si="0"/>
        <v>778335</v>
      </c>
      <c r="H5" s="55">
        <f t="shared" si="0"/>
        <v>778336</v>
      </c>
      <c r="I5" s="55">
        <f t="shared" si="0"/>
        <v>778337</v>
      </c>
      <c r="J5" s="55">
        <f t="shared" si="0"/>
        <v>778338</v>
      </c>
      <c r="K5" s="10" t="s">
        <v>7</v>
      </c>
      <c r="L5" s="9"/>
      <c r="N5"/>
      <c r="O5"/>
    </row>
    <row r="6" spans="2:19" x14ac:dyDescent="0.25">
      <c r="B6" s="45" t="s">
        <v>30</v>
      </c>
      <c r="C6" s="71" t="s">
        <v>0</v>
      </c>
      <c r="D6" s="52">
        <v>6</v>
      </c>
      <c r="E6" s="52">
        <v>8</v>
      </c>
      <c r="F6" s="52">
        <v>8</v>
      </c>
      <c r="G6" s="52">
        <v>8</v>
      </c>
      <c r="H6" s="52"/>
      <c r="I6" s="52"/>
      <c r="J6" s="53"/>
      <c r="K6" s="11">
        <f>D10+E10+F10+G10+H10+I10+J10</f>
        <v>35</v>
      </c>
      <c r="L6" s="7"/>
      <c r="N6"/>
      <c r="O6"/>
    </row>
    <row r="7" spans="2:19" x14ac:dyDescent="0.25">
      <c r="B7" s="46">
        <f>7*C5+DATE((2015+$K$2),1,3)-WEEKDAY(DATE((2015+$K$2),1,3))-5</f>
        <v>778332</v>
      </c>
      <c r="C7" s="72"/>
      <c r="D7" s="52">
        <v>12</v>
      </c>
      <c r="E7" s="52">
        <v>12</v>
      </c>
      <c r="F7" s="52">
        <v>12</v>
      </c>
      <c r="G7" s="52">
        <v>12</v>
      </c>
      <c r="H7" s="52"/>
      <c r="I7" s="52"/>
      <c r="J7" s="53"/>
      <c r="K7" s="12" t="s">
        <v>5</v>
      </c>
      <c r="L7" s="8"/>
      <c r="M7" s="21"/>
      <c r="N7"/>
      <c r="O7"/>
    </row>
    <row r="8" spans="2:19" x14ac:dyDescent="0.25">
      <c r="B8" s="45" t="s">
        <v>31</v>
      </c>
      <c r="C8" s="71" t="s">
        <v>1</v>
      </c>
      <c r="D8" s="52">
        <v>13</v>
      </c>
      <c r="E8" s="52">
        <v>13</v>
      </c>
      <c r="F8" s="52">
        <v>13</v>
      </c>
      <c r="G8" s="52">
        <v>13</v>
      </c>
      <c r="H8" s="52"/>
      <c r="I8" s="52"/>
      <c r="J8" s="53"/>
      <c r="K8" s="14">
        <f>IF(K6-Base!$C$2&lt;0,"0",K6-Base!$C$2)</f>
        <v>0</v>
      </c>
      <c r="L8" s="8"/>
      <c r="M8" s="21"/>
      <c r="N8"/>
      <c r="O8"/>
    </row>
    <row r="9" spans="2:19" x14ac:dyDescent="0.25">
      <c r="B9" s="46">
        <f>7*C5+DATE((2015+$K$2),1,3)-WEEKDAY(DATE((2015+$K$2),1,3))+1</f>
        <v>778338</v>
      </c>
      <c r="C9" s="72"/>
      <c r="D9" s="52">
        <v>18</v>
      </c>
      <c r="E9" s="52">
        <v>17</v>
      </c>
      <c r="F9" s="52">
        <v>17</v>
      </c>
      <c r="G9" s="52">
        <v>17</v>
      </c>
      <c r="H9" s="52"/>
      <c r="I9" s="52"/>
      <c r="J9" s="53"/>
      <c r="K9" s="13" t="s">
        <v>6</v>
      </c>
      <c r="L9" s="8"/>
      <c r="N9"/>
      <c r="O9"/>
    </row>
    <row r="10" spans="2:19" x14ac:dyDescent="0.25">
      <c r="B10" s="69" t="s">
        <v>2</v>
      </c>
      <c r="C10" s="70"/>
      <c r="D10" s="14">
        <f>(D7-D6)+(D9-D8)</f>
        <v>11</v>
      </c>
      <c r="E10" s="14">
        <f t="shared" ref="E10:J10" si="1">(E7-E6)+E9-E8</f>
        <v>8</v>
      </c>
      <c r="F10" s="14">
        <f t="shared" si="1"/>
        <v>8</v>
      </c>
      <c r="G10" s="14">
        <f t="shared" si="1"/>
        <v>8</v>
      </c>
      <c r="H10" s="14">
        <f t="shared" si="1"/>
        <v>0</v>
      </c>
      <c r="I10" s="14">
        <f t="shared" si="1"/>
        <v>0</v>
      </c>
      <c r="J10" s="14">
        <f t="shared" si="1"/>
        <v>0</v>
      </c>
      <c r="K10" s="14">
        <f>IF(Base!$C$2-K6&lt;0,"0",Base!$C$2-K6)</f>
        <v>0</v>
      </c>
      <c r="L10" s="9"/>
      <c r="N10"/>
      <c r="O10"/>
    </row>
    <row r="11" spans="2:19" x14ac:dyDescent="0.25">
      <c r="N11"/>
      <c r="O11"/>
    </row>
    <row r="12" spans="2:19" ht="15.75" x14ac:dyDescent="0.25">
      <c r="B12" s="47" t="s">
        <v>3</v>
      </c>
      <c r="C12" s="51">
        <f>VLOOKUP(C5+1,Base!$F$3:$F$55,1,FALSE)</f>
        <v>2</v>
      </c>
      <c r="D12" s="55">
        <f>B14</f>
        <v>778339</v>
      </c>
      <c r="E12" s="55">
        <f>D12+1</f>
        <v>778340</v>
      </c>
      <c r="F12" s="55">
        <f t="shared" ref="F12:J12" si="2">E12+1</f>
        <v>778341</v>
      </c>
      <c r="G12" s="55">
        <f t="shared" si="2"/>
        <v>778342</v>
      </c>
      <c r="H12" s="55">
        <f t="shared" si="2"/>
        <v>778343</v>
      </c>
      <c r="I12" s="55">
        <f t="shared" si="2"/>
        <v>778344</v>
      </c>
      <c r="J12" s="55">
        <f t="shared" si="2"/>
        <v>778345</v>
      </c>
      <c r="K12" s="10" t="s">
        <v>7</v>
      </c>
      <c r="L12" s="9"/>
      <c r="N12"/>
      <c r="O12"/>
    </row>
    <row r="13" spans="2:19" x14ac:dyDescent="0.25">
      <c r="B13" s="45" t="s">
        <v>30</v>
      </c>
      <c r="C13" s="71" t="s">
        <v>0</v>
      </c>
      <c r="D13" s="52">
        <v>6</v>
      </c>
      <c r="E13" s="52">
        <v>8</v>
      </c>
      <c r="F13" s="52">
        <v>8</v>
      </c>
      <c r="G13" s="52">
        <v>8</v>
      </c>
      <c r="H13" s="52">
        <v>8</v>
      </c>
      <c r="I13" s="52"/>
      <c r="J13" s="53"/>
      <c r="K13" s="11">
        <f>D17+E17+F17+G17+H17+I17+J17</f>
        <v>43</v>
      </c>
      <c r="L13" s="7"/>
      <c r="N13"/>
      <c r="O13"/>
    </row>
    <row r="14" spans="2:19" x14ac:dyDescent="0.25">
      <c r="B14" s="46">
        <f>7*C12+DATE((2015+$K$2),1,3)-WEEKDAY(DATE((2015+$K$2),1,3))-5</f>
        <v>778339</v>
      </c>
      <c r="C14" s="72"/>
      <c r="D14" s="52">
        <v>12</v>
      </c>
      <c r="E14" s="52">
        <v>12</v>
      </c>
      <c r="F14" s="52">
        <v>12</v>
      </c>
      <c r="G14" s="52">
        <v>12</v>
      </c>
      <c r="H14" s="52">
        <v>12</v>
      </c>
      <c r="I14" s="52"/>
      <c r="J14" s="53"/>
      <c r="K14" s="12" t="s">
        <v>5</v>
      </c>
      <c r="L14" s="8"/>
      <c r="N14"/>
      <c r="O14"/>
    </row>
    <row r="15" spans="2:19" x14ac:dyDescent="0.25">
      <c r="B15" s="45" t="s">
        <v>31</v>
      </c>
      <c r="C15" s="71" t="s">
        <v>1</v>
      </c>
      <c r="D15" s="52">
        <v>13</v>
      </c>
      <c r="E15" s="52">
        <v>13</v>
      </c>
      <c r="F15" s="52">
        <v>13</v>
      </c>
      <c r="G15" s="52">
        <v>13</v>
      </c>
      <c r="H15" s="52">
        <v>13</v>
      </c>
      <c r="I15" s="52"/>
      <c r="J15" s="53"/>
      <c r="K15" s="14">
        <f>IF(K13-Base!$C$2&lt;0,"0",K13-Base!$C$2)</f>
        <v>8</v>
      </c>
      <c r="L15" s="8"/>
      <c r="N15"/>
      <c r="O15"/>
    </row>
    <row r="16" spans="2:19" x14ac:dyDescent="0.25">
      <c r="B16" s="46">
        <f>7*C12+DATE((2015+$K$2),1,3)-WEEKDAY(DATE((2015+$K$2),1,3))+1</f>
        <v>778345</v>
      </c>
      <c r="C16" s="72"/>
      <c r="D16" s="52">
        <v>18</v>
      </c>
      <c r="E16" s="52">
        <v>17</v>
      </c>
      <c r="F16" s="52">
        <v>17</v>
      </c>
      <c r="G16" s="52">
        <v>17</v>
      </c>
      <c r="H16" s="52">
        <v>17</v>
      </c>
      <c r="I16" s="52"/>
      <c r="J16" s="53"/>
      <c r="K16" s="13" t="s">
        <v>6</v>
      </c>
      <c r="L16" s="8"/>
      <c r="N16"/>
      <c r="O16"/>
    </row>
    <row r="17" spans="2:15" x14ac:dyDescent="0.25">
      <c r="B17" s="69" t="s">
        <v>2</v>
      </c>
      <c r="C17" s="70"/>
      <c r="D17" s="14">
        <f>(D14-D13)+(D16-D15)</f>
        <v>11</v>
      </c>
      <c r="E17" s="14">
        <f t="shared" ref="E17:J17" si="3">(E14-E13)+E16-E15</f>
        <v>8</v>
      </c>
      <c r="F17" s="14">
        <f t="shared" si="3"/>
        <v>8</v>
      </c>
      <c r="G17" s="14">
        <f t="shared" si="3"/>
        <v>8</v>
      </c>
      <c r="H17" s="14">
        <f t="shared" si="3"/>
        <v>8</v>
      </c>
      <c r="I17" s="14">
        <f t="shared" si="3"/>
        <v>0</v>
      </c>
      <c r="J17" s="14">
        <f t="shared" si="3"/>
        <v>0</v>
      </c>
      <c r="K17" s="14" t="str">
        <f>IF(Base!$C$2-K13&lt;0,"0",Base!$C$2-K13)</f>
        <v>0</v>
      </c>
      <c r="L17" s="9"/>
      <c r="N17"/>
      <c r="O17"/>
    </row>
    <row r="18" spans="2:15" x14ac:dyDescent="0.25">
      <c r="N18"/>
      <c r="O18"/>
    </row>
    <row r="19" spans="2:15" ht="15.75" x14ac:dyDescent="0.25">
      <c r="B19" s="47" t="s">
        <v>3</v>
      </c>
      <c r="C19" s="51">
        <f>VLOOKUP(C12+1,Base!$F$3:$F$55,1,FALSE)</f>
        <v>3</v>
      </c>
      <c r="D19" s="55">
        <f>B21</f>
        <v>778346</v>
      </c>
      <c r="E19" s="55">
        <f>D19+1</f>
        <v>778347</v>
      </c>
      <c r="F19" s="55">
        <f t="shared" ref="F19:J19" si="4">E19+1</f>
        <v>778348</v>
      </c>
      <c r="G19" s="55">
        <f t="shared" si="4"/>
        <v>778349</v>
      </c>
      <c r="H19" s="55">
        <f t="shared" si="4"/>
        <v>778350</v>
      </c>
      <c r="I19" s="55">
        <f t="shared" si="4"/>
        <v>778351</v>
      </c>
      <c r="J19" s="55">
        <f t="shared" si="4"/>
        <v>778352</v>
      </c>
      <c r="K19" s="10" t="s">
        <v>7</v>
      </c>
      <c r="L19" s="9"/>
      <c r="N19"/>
      <c r="O19"/>
    </row>
    <row r="20" spans="2:15" x14ac:dyDescent="0.25">
      <c r="B20" s="45" t="s">
        <v>30</v>
      </c>
      <c r="C20" s="71" t="s">
        <v>0</v>
      </c>
      <c r="D20" s="52">
        <v>6</v>
      </c>
      <c r="E20" s="52">
        <v>8</v>
      </c>
      <c r="F20" s="52">
        <v>8</v>
      </c>
      <c r="G20" s="52">
        <v>8</v>
      </c>
      <c r="H20" s="52">
        <v>8</v>
      </c>
      <c r="I20" s="52"/>
      <c r="J20" s="53"/>
      <c r="K20" s="11">
        <f>D24+E24+F24+G24+H24+I24+J24</f>
        <v>43</v>
      </c>
      <c r="L20" s="7"/>
      <c r="N20"/>
      <c r="O20"/>
    </row>
    <row r="21" spans="2:15" x14ac:dyDescent="0.25">
      <c r="B21" s="46">
        <f>7*C19+DATE((2015+$K$2),1,3)-WEEKDAY(DATE((2015+$K$2),1,3))-5</f>
        <v>778346</v>
      </c>
      <c r="C21" s="72"/>
      <c r="D21" s="52">
        <v>12</v>
      </c>
      <c r="E21" s="52">
        <v>12</v>
      </c>
      <c r="F21" s="52">
        <v>12</v>
      </c>
      <c r="G21" s="52">
        <v>12</v>
      </c>
      <c r="H21" s="52">
        <v>12</v>
      </c>
      <c r="I21" s="52"/>
      <c r="J21" s="53"/>
      <c r="K21" s="12" t="s">
        <v>5</v>
      </c>
      <c r="L21" s="8"/>
      <c r="N21"/>
      <c r="O21"/>
    </row>
    <row r="22" spans="2:15" x14ac:dyDescent="0.25">
      <c r="B22" s="45" t="s">
        <v>31</v>
      </c>
      <c r="C22" s="71" t="s">
        <v>1</v>
      </c>
      <c r="D22" s="52">
        <v>13</v>
      </c>
      <c r="E22" s="52">
        <v>13</v>
      </c>
      <c r="F22" s="52">
        <v>13</v>
      </c>
      <c r="G22" s="52">
        <v>13</v>
      </c>
      <c r="H22" s="52">
        <v>13</v>
      </c>
      <c r="I22" s="52"/>
      <c r="J22" s="53"/>
      <c r="K22" s="14">
        <f>IF(K20-Base!$C$2&lt;0,"0",K20-Base!$C$2)</f>
        <v>8</v>
      </c>
      <c r="L22" s="8"/>
      <c r="N22"/>
      <c r="O22"/>
    </row>
    <row r="23" spans="2:15" x14ac:dyDescent="0.25">
      <c r="B23" s="46">
        <f>7*C19+DATE((2015+$K$2),1,3)-WEEKDAY(DATE((2015+$K$2),1,3))+1</f>
        <v>778352</v>
      </c>
      <c r="C23" s="72"/>
      <c r="D23" s="52">
        <v>18</v>
      </c>
      <c r="E23" s="52">
        <v>17</v>
      </c>
      <c r="F23" s="52">
        <v>17</v>
      </c>
      <c r="G23" s="52">
        <v>17</v>
      </c>
      <c r="H23" s="52">
        <v>17</v>
      </c>
      <c r="I23" s="52"/>
      <c r="J23" s="53"/>
      <c r="K23" s="13" t="s">
        <v>6</v>
      </c>
      <c r="L23" s="8"/>
      <c r="N23"/>
      <c r="O23"/>
    </row>
    <row r="24" spans="2:15" x14ac:dyDescent="0.25">
      <c r="B24" s="69" t="s">
        <v>2</v>
      </c>
      <c r="C24" s="70"/>
      <c r="D24" s="14">
        <f>(D21-D20)+(D23-D22)</f>
        <v>11</v>
      </c>
      <c r="E24" s="14">
        <f t="shared" ref="E24:J24" si="5">(E21-E20)+E23-E22</f>
        <v>8</v>
      </c>
      <c r="F24" s="14">
        <f t="shared" si="5"/>
        <v>8</v>
      </c>
      <c r="G24" s="14">
        <f t="shared" si="5"/>
        <v>8</v>
      </c>
      <c r="H24" s="14">
        <f t="shared" si="5"/>
        <v>8</v>
      </c>
      <c r="I24" s="14">
        <f t="shared" si="5"/>
        <v>0</v>
      </c>
      <c r="J24" s="14">
        <f t="shared" si="5"/>
        <v>0</v>
      </c>
      <c r="K24" s="14" t="str">
        <f>IF(Base!$C$2-K20&lt;0,"0",Base!$C$2-K20)</f>
        <v>0</v>
      </c>
      <c r="L24" s="9"/>
      <c r="N24"/>
      <c r="O24"/>
    </row>
    <row r="25" spans="2:15" x14ac:dyDescent="0.25">
      <c r="N25"/>
      <c r="O25"/>
    </row>
    <row r="26" spans="2:15" ht="15.75" x14ac:dyDescent="0.25">
      <c r="B26" s="47" t="s">
        <v>3</v>
      </c>
      <c r="C26" s="51">
        <f>VLOOKUP(C19+1,Base!$F$3:$F$55,1,FALSE)</f>
        <v>4</v>
      </c>
      <c r="D26" s="55">
        <f>B28</f>
        <v>778353</v>
      </c>
      <c r="E26" s="55">
        <f>D26+1</f>
        <v>778354</v>
      </c>
      <c r="F26" s="55">
        <f t="shared" ref="F26:J26" si="6">E26+1</f>
        <v>778355</v>
      </c>
      <c r="G26" s="55">
        <f t="shared" si="6"/>
        <v>778356</v>
      </c>
      <c r="H26" s="55">
        <f t="shared" si="6"/>
        <v>778357</v>
      </c>
      <c r="I26" s="55">
        <f t="shared" si="6"/>
        <v>778358</v>
      </c>
      <c r="J26" s="55">
        <f t="shared" si="6"/>
        <v>778359</v>
      </c>
      <c r="K26" s="10" t="s">
        <v>7</v>
      </c>
      <c r="L26" s="9"/>
      <c r="N26"/>
      <c r="O26"/>
    </row>
    <row r="27" spans="2:15" x14ac:dyDescent="0.25">
      <c r="B27" s="45" t="s">
        <v>30</v>
      </c>
      <c r="C27" s="71" t="s">
        <v>0</v>
      </c>
      <c r="D27" s="52">
        <v>6</v>
      </c>
      <c r="E27" s="52">
        <v>8</v>
      </c>
      <c r="F27" s="52">
        <v>8</v>
      </c>
      <c r="G27" s="52">
        <v>8</v>
      </c>
      <c r="H27" s="52">
        <v>8</v>
      </c>
      <c r="I27" s="52"/>
      <c r="J27" s="53"/>
      <c r="K27" s="11">
        <f>D31+E31+F31+G31+H31+I31+J31</f>
        <v>43</v>
      </c>
      <c r="L27" s="7"/>
      <c r="N27"/>
      <c r="O27"/>
    </row>
    <row r="28" spans="2:15" x14ac:dyDescent="0.25">
      <c r="B28" s="46">
        <f>7*C26+DATE((2015+$K$2),1,3)-WEEKDAY(DATE((2015+$K$2),1,3))-5</f>
        <v>778353</v>
      </c>
      <c r="C28" s="72"/>
      <c r="D28" s="52">
        <v>12</v>
      </c>
      <c r="E28" s="52">
        <v>12</v>
      </c>
      <c r="F28" s="52">
        <v>12</v>
      </c>
      <c r="G28" s="52">
        <v>12</v>
      </c>
      <c r="H28" s="52">
        <v>12</v>
      </c>
      <c r="I28" s="52"/>
      <c r="J28" s="53"/>
      <c r="K28" s="12" t="s">
        <v>5</v>
      </c>
      <c r="L28" s="8"/>
      <c r="N28"/>
      <c r="O28"/>
    </row>
    <row r="29" spans="2:15" x14ac:dyDescent="0.25">
      <c r="B29" s="45" t="s">
        <v>31</v>
      </c>
      <c r="C29" s="71" t="s">
        <v>1</v>
      </c>
      <c r="D29" s="52">
        <v>13</v>
      </c>
      <c r="E29" s="52">
        <v>13</v>
      </c>
      <c r="F29" s="52">
        <v>13</v>
      </c>
      <c r="G29" s="52">
        <v>13</v>
      </c>
      <c r="H29" s="52">
        <v>13</v>
      </c>
      <c r="I29" s="52"/>
      <c r="J29" s="53"/>
      <c r="K29" s="14">
        <f>IF(K27-Base!$C$2&lt;0,"0",K27-Base!$C$2)</f>
        <v>8</v>
      </c>
      <c r="L29" s="8"/>
      <c r="N29"/>
      <c r="O29"/>
    </row>
    <row r="30" spans="2:15" x14ac:dyDescent="0.25">
      <c r="B30" s="46">
        <f>7*C26+DATE((2015+$K$2),1,3)-WEEKDAY(DATE((2015+$K$2),1,3))+1</f>
        <v>778359</v>
      </c>
      <c r="C30" s="72"/>
      <c r="D30" s="52">
        <v>18</v>
      </c>
      <c r="E30" s="52">
        <v>17</v>
      </c>
      <c r="F30" s="52">
        <v>17</v>
      </c>
      <c r="G30" s="52">
        <v>17</v>
      </c>
      <c r="H30" s="52">
        <v>17</v>
      </c>
      <c r="I30" s="52"/>
      <c r="J30" s="53"/>
      <c r="K30" s="13" t="s">
        <v>6</v>
      </c>
      <c r="L30" s="8"/>
      <c r="N30"/>
      <c r="O30"/>
    </row>
    <row r="31" spans="2:15" x14ac:dyDescent="0.25">
      <c r="B31" s="69" t="s">
        <v>2</v>
      </c>
      <c r="C31" s="70"/>
      <c r="D31" s="14">
        <f>(D28-D27)+(D30-D29)</f>
        <v>11</v>
      </c>
      <c r="E31" s="14">
        <f t="shared" ref="E31:J31" si="7">(E28-E27)+E30-E29</f>
        <v>8</v>
      </c>
      <c r="F31" s="14">
        <f t="shared" si="7"/>
        <v>8</v>
      </c>
      <c r="G31" s="14">
        <f t="shared" si="7"/>
        <v>8</v>
      </c>
      <c r="H31" s="14">
        <f t="shared" si="7"/>
        <v>8</v>
      </c>
      <c r="I31" s="14">
        <f t="shared" si="7"/>
        <v>0</v>
      </c>
      <c r="J31" s="14">
        <f t="shared" si="7"/>
        <v>0</v>
      </c>
      <c r="K31" s="14" t="str">
        <f>IF(Base!$C$2-K27&lt;0,"0",Base!$C$2-K27)</f>
        <v>0</v>
      </c>
      <c r="L31" s="9"/>
      <c r="N31"/>
      <c r="O31"/>
    </row>
    <row r="32" spans="2:15" x14ac:dyDescent="0.25">
      <c r="N32"/>
      <c r="O32"/>
    </row>
    <row r="33" spans="2:15" ht="15.75" x14ac:dyDescent="0.25">
      <c r="B33" s="47" t="s">
        <v>3</v>
      </c>
      <c r="C33" s="51">
        <f>VLOOKUP(C26+1,Base!$F$3:$F$55,1,FALSE)</f>
        <v>5</v>
      </c>
      <c r="D33" s="55">
        <f>B35</f>
        <v>778360</v>
      </c>
      <c r="E33" s="55">
        <f>D33+1</f>
        <v>778361</v>
      </c>
      <c r="F33" s="55">
        <f t="shared" ref="F33:J33" si="8">E33+1</f>
        <v>778362</v>
      </c>
      <c r="G33" s="55">
        <f t="shared" si="8"/>
        <v>778363</v>
      </c>
      <c r="H33" s="55">
        <f t="shared" si="8"/>
        <v>778364</v>
      </c>
      <c r="I33" s="55">
        <f t="shared" si="8"/>
        <v>778365</v>
      </c>
      <c r="J33" s="55">
        <f t="shared" si="8"/>
        <v>778366</v>
      </c>
      <c r="K33" s="10" t="s">
        <v>7</v>
      </c>
      <c r="L33" s="9"/>
      <c r="N33"/>
      <c r="O33"/>
    </row>
    <row r="34" spans="2:15" x14ac:dyDescent="0.25">
      <c r="B34" s="45" t="s">
        <v>30</v>
      </c>
      <c r="C34" s="71" t="s">
        <v>0</v>
      </c>
      <c r="D34" s="52">
        <v>6</v>
      </c>
      <c r="E34" s="52">
        <v>8</v>
      </c>
      <c r="F34" s="52">
        <v>8</v>
      </c>
      <c r="G34" s="52">
        <v>8</v>
      </c>
      <c r="H34" s="52">
        <v>8</v>
      </c>
      <c r="I34" s="52">
        <v>8</v>
      </c>
      <c r="J34" s="53"/>
      <c r="K34" s="11">
        <f>D38+E38+F38+G38+H38+I38+J38</f>
        <v>51</v>
      </c>
      <c r="L34" s="7"/>
      <c r="N34"/>
      <c r="O34"/>
    </row>
    <row r="35" spans="2:15" x14ac:dyDescent="0.25">
      <c r="B35" s="46">
        <f>7*C33+DATE((2015+$K$2),1,3)-WEEKDAY(DATE((2015+$K$2),1,3))-5</f>
        <v>778360</v>
      </c>
      <c r="C35" s="72"/>
      <c r="D35" s="52">
        <v>12</v>
      </c>
      <c r="E35" s="52">
        <v>12</v>
      </c>
      <c r="F35" s="52">
        <v>12</v>
      </c>
      <c r="G35" s="52">
        <v>12</v>
      </c>
      <c r="H35" s="52">
        <v>12</v>
      </c>
      <c r="I35" s="52">
        <v>12</v>
      </c>
      <c r="J35" s="53"/>
      <c r="K35" s="12" t="s">
        <v>5</v>
      </c>
      <c r="L35" s="8"/>
      <c r="N35"/>
      <c r="O35"/>
    </row>
    <row r="36" spans="2:15" x14ac:dyDescent="0.25">
      <c r="B36" s="45" t="s">
        <v>31</v>
      </c>
      <c r="C36" s="71" t="s">
        <v>1</v>
      </c>
      <c r="D36" s="52">
        <v>13</v>
      </c>
      <c r="E36" s="52">
        <v>13</v>
      </c>
      <c r="F36" s="52">
        <v>13</v>
      </c>
      <c r="G36" s="52">
        <v>13</v>
      </c>
      <c r="H36" s="52">
        <v>13</v>
      </c>
      <c r="I36" s="52">
        <v>13</v>
      </c>
      <c r="J36" s="53"/>
      <c r="K36" s="14">
        <f>IF(K34-Base!$C$2&lt;0,"0",K34-Base!$C$2)</f>
        <v>16</v>
      </c>
      <c r="L36" s="8"/>
      <c r="N36"/>
      <c r="O36"/>
    </row>
    <row r="37" spans="2:15" x14ac:dyDescent="0.25">
      <c r="B37" s="46">
        <f>7*C33+DATE((2015+$K$2),1,3)-WEEKDAY(DATE((2015+$K$2),1,3))+1</f>
        <v>778366</v>
      </c>
      <c r="C37" s="72"/>
      <c r="D37" s="52">
        <v>18</v>
      </c>
      <c r="E37" s="52">
        <v>17</v>
      </c>
      <c r="F37" s="52">
        <v>17</v>
      </c>
      <c r="G37" s="52">
        <v>17</v>
      </c>
      <c r="H37" s="52">
        <v>17</v>
      </c>
      <c r="I37" s="52">
        <v>17</v>
      </c>
      <c r="J37" s="53"/>
      <c r="K37" s="13" t="s">
        <v>6</v>
      </c>
      <c r="L37" s="8"/>
      <c r="N37"/>
      <c r="O37"/>
    </row>
    <row r="38" spans="2:15" x14ac:dyDescent="0.25">
      <c r="B38" s="69" t="s">
        <v>2</v>
      </c>
      <c r="C38" s="70"/>
      <c r="D38" s="14">
        <f>(D35-D34)+(D37-D36)</f>
        <v>11</v>
      </c>
      <c r="E38" s="14">
        <f t="shared" ref="E38:J38" si="9">(E35-E34)+E37-E36</f>
        <v>8</v>
      </c>
      <c r="F38" s="14">
        <f t="shared" si="9"/>
        <v>8</v>
      </c>
      <c r="G38" s="14">
        <f t="shared" si="9"/>
        <v>8</v>
      </c>
      <c r="H38" s="14">
        <f t="shared" si="9"/>
        <v>8</v>
      </c>
      <c r="I38" s="14">
        <f t="shared" si="9"/>
        <v>8</v>
      </c>
      <c r="J38" s="14">
        <f t="shared" si="9"/>
        <v>0</v>
      </c>
      <c r="K38" s="14" t="str">
        <f>IF(Base!$C$2-K34&lt;0,"0",Base!$C$2-K34)</f>
        <v>0</v>
      </c>
      <c r="L38" s="9"/>
      <c r="N38"/>
      <c r="O38"/>
    </row>
    <row r="39" spans="2:15" x14ac:dyDescent="0.25">
      <c r="N39"/>
      <c r="O39"/>
    </row>
    <row r="40" spans="2:15" ht="15.75" x14ac:dyDescent="0.25">
      <c r="B40" s="47" t="s">
        <v>3</v>
      </c>
      <c r="C40" s="51">
        <f>VLOOKUP(C33+1,Base!$F$3:$F$55,1,FALSE)</f>
        <v>6</v>
      </c>
      <c r="D40" s="55">
        <f>B42</f>
        <v>778367</v>
      </c>
      <c r="E40" s="55">
        <f>D40+1</f>
        <v>778368</v>
      </c>
      <c r="F40" s="55">
        <f t="shared" ref="F40:J40" si="10">E40+1</f>
        <v>778369</v>
      </c>
      <c r="G40" s="55">
        <f t="shared" si="10"/>
        <v>778370</v>
      </c>
      <c r="H40" s="55">
        <f t="shared" si="10"/>
        <v>778371</v>
      </c>
      <c r="I40" s="55">
        <f t="shared" si="10"/>
        <v>778372</v>
      </c>
      <c r="J40" s="55">
        <f t="shared" si="10"/>
        <v>778373</v>
      </c>
      <c r="K40" s="10" t="s">
        <v>7</v>
      </c>
      <c r="L40" s="9"/>
      <c r="N40"/>
      <c r="O40"/>
    </row>
    <row r="41" spans="2:15" x14ac:dyDescent="0.25">
      <c r="B41" s="45" t="s">
        <v>30</v>
      </c>
      <c r="C41" s="71" t="s">
        <v>0</v>
      </c>
      <c r="D41" s="52">
        <v>6</v>
      </c>
      <c r="E41" s="52">
        <v>8</v>
      </c>
      <c r="F41" s="52">
        <v>8</v>
      </c>
      <c r="G41" s="52">
        <v>8</v>
      </c>
      <c r="H41" s="52">
        <v>8</v>
      </c>
      <c r="I41" s="52">
        <v>8</v>
      </c>
      <c r="J41" s="53"/>
      <c r="K41" s="11">
        <f>D45+E45+F45+G45+H45+I45+J45</f>
        <v>51</v>
      </c>
      <c r="L41" s="7"/>
      <c r="N41"/>
      <c r="O41"/>
    </row>
    <row r="42" spans="2:15" x14ac:dyDescent="0.25">
      <c r="B42" s="46">
        <f>7*C40+DATE((2015+$K$2),1,3)-WEEKDAY(DATE((2015+$K$2),1,3))-5</f>
        <v>778367</v>
      </c>
      <c r="C42" s="72"/>
      <c r="D42" s="52">
        <v>12</v>
      </c>
      <c r="E42" s="52">
        <v>12</v>
      </c>
      <c r="F42" s="52">
        <v>12</v>
      </c>
      <c r="G42" s="52">
        <v>12</v>
      </c>
      <c r="H42" s="52">
        <v>12</v>
      </c>
      <c r="I42" s="52">
        <v>12</v>
      </c>
      <c r="J42" s="53"/>
      <c r="K42" s="12" t="s">
        <v>5</v>
      </c>
      <c r="L42" s="8"/>
      <c r="N42"/>
      <c r="O42"/>
    </row>
    <row r="43" spans="2:15" x14ac:dyDescent="0.25">
      <c r="B43" s="45" t="s">
        <v>31</v>
      </c>
      <c r="C43" s="71" t="s">
        <v>1</v>
      </c>
      <c r="D43" s="52">
        <v>13</v>
      </c>
      <c r="E43" s="52">
        <v>13</v>
      </c>
      <c r="F43" s="52">
        <v>13</v>
      </c>
      <c r="G43" s="52">
        <v>13</v>
      </c>
      <c r="H43" s="52">
        <v>13</v>
      </c>
      <c r="I43" s="52">
        <v>13</v>
      </c>
      <c r="J43" s="53"/>
      <c r="K43" s="14">
        <f>IF(K41-Base!$C$2&lt;0,"0",K41-Base!$C$2)</f>
        <v>16</v>
      </c>
      <c r="L43" s="8"/>
      <c r="N43"/>
      <c r="O43"/>
    </row>
    <row r="44" spans="2:15" x14ac:dyDescent="0.25">
      <c r="B44" s="46">
        <f>7*C40+DATE((2015+$K$2),1,3)-WEEKDAY(DATE((2015+$K$2),1,3))+1</f>
        <v>778373</v>
      </c>
      <c r="C44" s="72"/>
      <c r="D44" s="52">
        <v>18</v>
      </c>
      <c r="E44" s="52">
        <v>17</v>
      </c>
      <c r="F44" s="52">
        <v>17</v>
      </c>
      <c r="G44" s="52">
        <v>17</v>
      </c>
      <c r="H44" s="52">
        <v>17</v>
      </c>
      <c r="I44" s="52">
        <v>17</v>
      </c>
      <c r="J44" s="53"/>
      <c r="K44" s="13" t="s">
        <v>6</v>
      </c>
      <c r="L44" s="8"/>
      <c r="N44"/>
      <c r="O44"/>
    </row>
    <row r="45" spans="2:15" x14ac:dyDescent="0.25">
      <c r="B45" s="69" t="s">
        <v>2</v>
      </c>
      <c r="C45" s="70"/>
      <c r="D45" s="14">
        <f>(D42-D41)+(D44-D43)</f>
        <v>11</v>
      </c>
      <c r="E45" s="14">
        <f t="shared" ref="E45:J45" si="11">(E42-E41)+E44-E43</f>
        <v>8</v>
      </c>
      <c r="F45" s="14">
        <f t="shared" si="11"/>
        <v>8</v>
      </c>
      <c r="G45" s="14">
        <f t="shared" si="11"/>
        <v>8</v>
      </c>
      <c r="H45" s="14">
        <f t="shared" si="11"/>
        <v>8</v>
      </c>
      <c r="I45" s="14">
        <f t="shared" si="11"/>
        <v>8</v>
      </c>
      <c r="J45" s="14">
        <f t="shared" si="11"/>
        <v>0</v>
      </c>
      <c r="K45" s="14" t="str">
        <f>IF(Base!$C$2-K41&lt;0,"0",Base!$C$2-K41)</f>
        <v>0</v>
      </c>
      <c r="L45" s="9"/>
      <c r="N45"/>
      <c r="O45"/>
    </row>
    <row r="46" spans="2:15" x14ac:dyDescent="0.25">
      <c r="N46"/>
      <c r="O46"/>
    </row>
    <row r="47" spans="2:15" ht="15.75" x14ac:dyDescent="0.25">
      <c r="B47" s="47" t="s">
        <v>3</v>
      </c>
      <c r="C47" s="51">
        <f>VLOOKUP(C40+1,Base!$F$3:$F$55,1,FALSE)</f>
        <v>7</v>
      </c>
      <c r="D47" s="55">
        <f>B49</f>
        <v>778374</v>
      </c>
      <c r="E47" s="55">
        <f>D47+1</f>
        <v>778375</v>
      </c>
      <c r="F47" s="55">
        <f t="shared" ref="F47:J47" si="12">E47+1</f>
        <v>778376</v>
      </c>
      <c r="G47" s="55">
        <f t="shared" si="12"/>
        <v>778377</v>
      </c>
      <c r="H47" s="55">
        <f t="shared" si="12"/>
        <v>778378</v>
      </c>
      <c r="I47" s="55">
        <f t="shared" si="12"/>
        <v>778379</v>
      </c>
      <c r="J47" s="55">
        <f t="shared" si="12"/>
        <v>778380</v>
      </c>
      <c r="K47" s="10" t="s">
        <v>7</v>
      </c>
      <c r="L47" s="9"/>
      <c r="N47"/>
      <c r="O47"/>
    </row>
    <row r="48" spans="2:15" x14ac:dyDescent="0.25">
      <c r="B48" s="45" t="s">
        <v>30</v>
      </c>
      <c r="C48" s="71" t="s">
        <v>0</v>
      </c>
      <c r="D48" s="52">
        <v>6</v>
      </c>
      <c r="E48" s="52">
        <v>8</v>
      </c>
      <c r="F48" s="52">
        <v>8</v>
      </c>
      <c r="G48" s="52">
        <v>8</v>
      </c>
      <c r="H48" s="52">
        <v>8</v>
      </c>
      <c r="I48" s="52">
        <v>8</v>
      </c>
      <c r="J48" s="53"/>
      <c r="K48" s="11">
        <f>D52+E52+F52+G52+H52+I52+J52</f>
        <v>51</v>
      </c>
      <c r="L48" s="7"/>
      <c r="N48"/>
      <c r="O48"/>
    </row>
    <row r="49" spans="2:15" x14ac:dyDescent="0.25">
      <c r="B49" s="46">
        <f>7*C47+DATE((2015+$K$2),1,3)-WEEKDAY(DATE((2015+$K$2),1,3))-5</f>
        <v>778374</v>
      </c>
      <c r="C49" s="72"/>
      <c r="D49" s="52">
        <v>12</v>
      </c>
      <c r="E49" s="52">
        <v>12</v>
      </c>
      <c r="F49" s="52">
        <v>12</v>
      </c>
      <c r="G49" s="52">
        <v>12</v>
      </c>
      <c r="H49" s="52">
        <v>12</v>
      </c>
      <c r="I49" s="52">
        <v>12</v>
      </c>
      <c r="J49" s="53"/>
      <c r="K49" s="12" t="s">
        <v>5</v>
      </c>
      <c r="L49" s="8"/>
      <c r="N49"/>
      <c r="O49"/>
    </row>
    <row r="50" spans="2:15" x14ac:dyDescent="0.25">
      <c r="B50" s="45" t="s">
        <v>31</v>
      </c>
      <c r="C50" s="71" t="s">
        <v>1</v>
      </c>
      <c r="D50" s="52">
        <v>13</v>
      </c>
      <c r="E50" s="52">
        <v>13</v>
      </c>
      <c r="F50" s="52">
        <v>13</v>
      </c>
      <c r="G50" s="52">
        <v>13</v>
      </c>
      <c r="H50" s="52">
        <v>13</v>
      </c>
      <c r="I50" s="52">
        <v>13</v>
      </c>
      <c r="J50" s="53"/>
      <c r="K50" s="14">
        <f>IF(K48-Base!$C$2&lt;0,"0",K48-Base!$C$2)</f>
        <v>16</v>
      </c>
      <c r="L50" s="8"/>
      <c r="N50"/>
      <c r="O50"/>
    </row>
    <row r="51" spans="2:15" x14ac:dyDescent="0.25">
      <c r="B51" s="46">
        <f>7*C47+DATE((2015+$K$2),1,3)-WEEKDAY(DATE((2015+$K$2),1,3))+1</f>
        <v>778380</v>
      </c>
      <c r="C51" s="72"/>
      <c r="D51" s="52">
        <v>18</v>
      </c>
      <c r="E51" s="52">
        <v>17</v>
      </c>
      <c r="F51" s="52">
        <v>17</v>
      </c>
      <c r="G51" s="52">
        <v>17</v>
      </c>
      <c r="H51" s="52">
        <v>17</v>
      </c>
      <c r="I51" s="52">
        <v>17</v>
      </c>
      <c r="J51" s="53"/>
      <c r="K51" s="13" t="s">
        <v>6</v>
      </c>
      <c r="L51" s="8"/>
      <c r="N51"/>
      <c r="O51"/>
    </row>
    <row r="52" spans="2:15" x14ac:dyDescent="0.25">
      <c r="B52" s="69" t="s">
        <v>2</v>
      </c>
      <c r="C52" s="70"/>
      <c r="D52" s="14">
        <f>(D49-D48)+(D51-D50)</f>
        <v>11</v>
      </c>
      <c r="E52" s="14">
        <f t="shared" ref="E52:J52" si="13">(E49-E48)+E51-E50</f>
        <v>8</v>
      </c>
      <c r="F52" s="14">
        <f t="shared" si="13"/>
        <v>8</v>
      </c>
      <c r="G52" s="14">
        <f t="shared" si="13"/>
        <v>8</v>
      </c>
      <c r="H52" s="14">
        <f t="shared" si="13"/>
        <v>8</v>
      </c>
      <c r="I52" s="14">
        <f t="shared" si="13"/>
        <v>8</v>
      </c>
      <c r="J52" s="14">
        <f t="shared" si="13"/>
        <v>0</v>
      </c>
      <c r="K52" s="14" t="str">
        <f>IF(Base!$C$2-K48&lt;0,"0",Base!$C$2-K48)</f>
        <v>0</v>
      </c>
      <c r="L52" s="9"/>
      <c r="N52"/>
      <c r="O52"/>
    </row>
    <row r="53" spans="2:15" x14ac:dyDescent="0.25">
      <c r="N53"/>
      <c r="O53"/>
    </row>
    <row r="54" spans="2:15" ht="15.75" x14ac:dyDescent="0.25">
      <c r="B54" s="47" t="s">
        <v>3</v>
      </c>
      <c r="C54" s="51">
        <f>VLOOKUP(C47+1,Base!$F$3:$F$55,1,FALSE)</f>
        <v>8</v>
      </c>
      <c r="D54" s="55">
        <f>B56</f>
        <v>778381</v>
      </c>
      <c r="E54" s="55">
        <f>D54+1</f>
        <v>778382</v>
      </c>
      <c r="F54" s="55">
        <f t="shared" ref="F54:J54" si="14">E54+1</f>
        <v>778383</v>
      </c>
      <c r="G54" s="55">
        <f t="shared" si="14"/>
        <v>778384</v>
      </c>
      <c r="H54" s="55">
        <f t="shared" si="14"/>
        <v>778385</v>
      </c>
      <c r="I54" s="55">
        <f t="shared" si="14"/>
        <v>778386</v>
      </c>
      <c r="J54" s="55">
        <f t="shared" si="14"/>
        <v>778387</v>
      </c>
      <c r="K54" s="10" t="s">
        <v>7</v>
      </c>
      <c r="L54" s="9"/>
      <c r="N54"/>
      <c r="O54"/>
    </row>
    <row r="55" spans="2:15" x14ac:dyDescent="0.25">
      <c r="B55" s="45" t="s">
        <v>30</v>
      </c>
      <c r="C55" s="71" t="s">
        <v>0</v>
      </c>
      <c r="D55" s="52">
        <v>6</v>
      </c>
      <c r="E55" s="52">
        <v>8</v>
      </c>
      <c r="F55" s="52">
        <v>8</v>
      </c>
      <c r="G55" s="52">
        <v>8</v>
      </c>
      <c r="H55" s="52">
        <v>8</v>
      </c>
      <c r="I55" s="52">
        <v>8</v>
      </c>
      <c r="J55" s="53"/>
      <c r="K55" s="11">
        <f>D59+E59+F59+G59+H59+I59+J59</f>
        <v>51</v>
      </c>
      <c r="L55" s="7"/>
      <c r="N55"/>
      <c r="O55"/>
    </row>
    <row r="56" spans="2:15" x14ac:dyDescent="0.25">
      <c r="B56" s="46">
        <f>7*C54+DATE((2015+$K$2),1,3)-WEEKDAY(DATE((2015+$K$2),1,3))-5</f>
        <v>778381</v>
      </c>
      <c r="C56" s="72"/>
      <c r="D56" s="52">
        <v>12</v>
      </c>
      <c r="E56" s="52">
        <v>12</v>
      </c>
      <c r="F56" s="52">
        <v>12</v>
      </c>
      <c r="G56" s="52">
        <v>12</v>
      </c>
      <c r="H56" s="52">
        <v>12</v>
      </c>
      <c r="I56" s="52">
        <v>12</v>
      </c>
      <c r="J56" s="53"/>
      <c r="K56" s="12" t="s">
        <v>5</v>
      </c>
      <c r="L56" s="8"/>
      <c r="N56"/>
      <c r="O56"/>
    </row>
    <row r="57" spans="2:15" x14ac:dyDescent="0.25">
      <c r="B57" s="45" t="s">
        <v>31</v>
      </c>
      <c r="C57" s="71" t="s">
        <v>1</v>
      </c>
      <c r="D57" s="52">
        <v>13</v>
      </c>
      <c r="E57" s="52">
        <v>13</v>
      </c>
      <c r="F57" s="52">
        <v>13</v>
      </c>
      <c r="G57" s="52">
        <v>13</v>
      </c>
      <c r="H57" s="52">
        <v>13</v>
      </c>
      <c r="I57" s="52">
        <v>13</v>
      </c>
      <c r="J57" s="53"/>
      <c r="K57" s="14">
        <f>IF(K55-Base!$C$2&lt;0,"0",K55-Base!$C$2)</f>
        <v>16</v>
      </c>
      <c r="L57" s="8"/>
      <c r="N57"/>
      <c r="O57"/>
    </row>
    <row r="58" spans="2:15" x14ac:dyDescent="0.25">
      <c r="B58" s="46">
        <f>7*C54+DATE((2015+$K$2),1,3)-WEEKDAY(DATE((2015+$K$2),1,3))+1</f>
        <v>778387</v>
      </c>
      <c r="C58" s="72"/>
      <c r="D58" s="52">
        <v>18</v>
      </c>
      <c r="E58" s="52">
        <v>17</v>
      </c>
      <c r="F58" s="52">
        <v>17</v>
      </c>
      <c r="G58" s="52">
        <v>17</v>
      </c>
      <c r="H58" s="52">
        <v>17</v>
      </c>
      <c r="I58" s="52">
        <v>17</v>
      </c>
      <c r="J58" s="53"/>
      <c r="K58" s="13" t="s">
        <v>6</v>
      </c>
      <c r="L58" s="8"/>
      <c r="N58"/>
      <c r="O58"/>
    </row>
    <row r="59" spans="2:15" x14ac:dyDescent="0.25">
      <c r="B59" s="69" t="s">
        <v>2</v>
      </c>
      <c r="C59" s="70"/>
      <c r="D59" s="14">
        <f>(D56-D55)+(D58-D57)</f>
        <v>11</v>
      </c>
      <c r="E59" s="14">
        <f t="shared" ref="E59:J59" si="15">(E56-E55)+E58-E57</f>
        <v>8</v>
      </c>
      <c r="F59" s="14">
        <f t="shared" si="15"/>
        <v>8</v>
      </c>
      <c r="G59" s="14">
        <f t="shared" si="15"/>
        <v>8</v>
      </c>
      <c r="H59" s="14">
        <f t="shared" si="15"/>
        <v>8</v>
      </c>
      <c r="I59" s="14">
        <f t="shared" si="15"/>
        <v>8</v>
      </c>
      <c r="J59" s="14">
        <f t="shared" si="15"/>
        <v>0</v>
      </c>
      <c r="K59" s="14" t="str">
        <f>IF(Base!$C$2-K55&lt;0,"0",Base!$C$2-K55)</f>
        <v>0</v>
      </c>
      <c r="L59" s="9"/>
      <c r="N59"/>
      <c r="O59"/>
    </row>
    <row r="60" spans="2:15" x14ac:dyDescent="0.25">
      <c r="N60"/>
      <c r="O60"/>
    </row>
    <row r="61" spans="2:15" ht="15.75" x14ac:dyDescent="0.25">
      <c r="B61" s="47" t="s">
        <v>3</v>
      </c>
      <c r="C61" s="51">
        <f>VLOOKUP(C54+1,Base!$F$3:$F$55,1,FALSE)</f>
        <v>9</v>
      </c>
      <c r="D61" s="55">
        <f>B63</f>
        <v>778388</v>
      </c>
      <c r="E61" s="55">
        <f>D61+1</f>
        <v>778389</v>
      </c>
      <c r="F61" s="55">
        <f t="shared" ref="F61:J61" si="16">E61+1</f>
        <v>778390</v>
      </c>
      <c r="G61" s="55">
        <f t="shared" si="16"/>
        <v>778391</v>
      </c>
      <c r="H61" s="55">
        <f t="shared" si="16"/>
        <v>778392</v>
      </c>
      <c r="I61" s="55">
        <f t="shared" si="16"/>
        <v>778393</v>
      </c>
      <c r="J61" s="55">
        <f t="shared" si="16"/>
        <v>778394</v>
      </c>
      <c r="K61" s="10" t="s">
        <v>7</v>
      </c>
      <c r="L61" s="9"/>
      <c r="N61"/>
      <c r="O61"/>
    </row>
    <row r="62" spans="2:15" x14ac:dyDescent="0.25">
      <c r="B62" s="45" t="s">
        <v>30</v>
      </c>
      <c r="C62" s="71" t="s">
        <v>0</v>
      </c>
      <c r="D62" s="52">
        <v>6</v>
      </c>
      <c r="E62" s="52">
        <v>8</v>
      </c>
      <c r="F62" s="52">
        <v>8</v>
      </c>
      <c r="G62" s="52">
        <v>8</v>
      </c>
      <c r="H62" s="52">
        <v>8</v>
      </c>
      <c r="I62" s="52"/>
      <c r="J62" s="53"/>
      <c r="K62" s="11">
        <f>D66+E66+F66+G66+H66+I66+J66</f>
        <v>43</v>
      </c>
      <c r="L62" s="7"/>
      <c r="N62"/>
      <c r="O62"/>
    </row>
    <row r="63" spans="2:15" x14ac:dyDescent="0.25">
      <c r="B63" s="46">
        <f>7*C61+DATE((2015+$K$2),1,3)-WEEKDAY(DATE((2015+$K$2),1,3))-5</f>
        <v>778388</v>
      </c>
      <c r="C63" s="72"/>
      <c r="D63" s="52">
        <v>12</v>
      </c>
      <c r="E63" s="52">
        <v>12</v>
      </c>
      <c r="F63" s="52">
        <v>12</v>
      </c>
      <c r="G63" s="52">
        <v>12</v>
      </c>
      <c r="H63" s="52">
        <v>12</v>
      </c>
      <c r="I63" s="52"/>
      <c r="J63" s="53"/>
      <c r="K63" s="12" t="s">
        <v>5</v>
      </c>
      <c r="L63" s="8"/>
      <c r="N63"/>
      <c r="O63"/>
    </row>
    <row r="64" spans="2:15" x14ac:dyDescent="0.25">
      <c r="B64" s="45" t="s">
        <v>31</v>
      </c>
      <c r="C64" s="71" t="s">
        <v>1</v>
      </c>
      <c r="D64" s="52">
        <v>13</v>
      </c>
      <c r="E64" s="52">
        <v>13</v>
      </c>
      <c r="F64" s="52">
        <v>13</v>
      </c>
      <c r="G64" s="52">
        <v>13</v>
      </c>
      <c r="H64" s="52">
        <v>13</v>
      </c>
      <c r="I64" s="52"/>
      <c r="J64" s="53"/>
      <c r="K64" s="14">
        <f>IF(K62-Base!$C$2&lt;0,"0",K62-Base!$C$2)</f>
        <v>8</v>
      </c>
      <c r="L64" s="8"/>
      <c r="N64"/>
      <c r="O64"/>
    </row>
    <row r="65" spans="2:15" x14ac:dyDescent="0.25">
      <c r="B65" s="46">
        <f>7*C61+DATE((2015+$K$2),1,3)-WEEKDAY(DATE((2015+$K$2),1,3))+1</f>
        <v>778394</v>
      </c>
      <c r="C65" s="72"/>
      <c r="D65" s="52">
        <v>18</v>
      </c>
      <c r="E65" s="52">
        <v>17</v>
      </c>
      <c r="F65" s="52">
        <v>17</v>
      </c>
      <c r="G65" s="52">
        <v>17</v>
      </c>
      <c r="H65" s="52">
        <v>17</v>
      </c>
      <c r="I65" s="52"/>
      <c r="J65" s="53"/>
      <c r="K65" s="13" t="s">
        <v>6</v>
      </c>
      <c r="L65" s="8"/>
      <c r="N65"/>
      <c r="O65"/>
    </row>
    <row r="66" spans="2:15" x14ac:dyDescent="0.25">
      <c r="B66" s="69" t="s">
        <v>2</v>
      </c>
      <c r="C66" s="70"/>
      <c r="D66" s="14">
        <f>(D63-D62)+(D65-D64)</f>
        <v>11</v>
      </c>
      <c r="E66" s="14">
        <f t="shared" ref="E66:J66" si="17">(E63-E62)+E65-E64</f>
        <v>8</v>
      </c>
      <c r="F66" s="14">
        <f t="shared" si="17"/>
        <v>8</v>
      </c>
      <c r="G66" s="14">
        <f t="shared" si="17"/>
        <v>8</v>
      </c>
      <c r="H66" s="14">
        <f t="shared" si="17"/>
        <v>8</v>
      </c>
      <c r="I66" s="14">
        <f t="shared" si="17"/>
        <v>0</v>
      </c>
      <c r="J66" s="14">
        <f t="shared" si="17"/>
        <v>0</v>
      </c>
      <c r="K66" s="14" t="str">
        <f>IF(Base!$C$2-K62&lt;0,"0",Base!$C$2-K62)</f>
        <v>0</v>
      </c>
      <c r="L66" s="9"/>
      <c r="N66"/>
      <c r="O66"/>
    </row>
    <row r="67" spans="2:15" x14ac:dyDescent="0.25">
      <c r="N67"/>
      <c r="O67"/>
    </row>
    <row r="68" spans="2:15" ht="15.75" x14ac:dyDescent="0.25">
      <c r="B68" s="47" t="s">
        <v>3</v>
      </c>
      <c r="C68" s="51">
        <f>VLOOKUP(C61+1,Base!$F$3:$F$55,1,FALSE)</f>
        <v>10</v>
      </c>
      <c r="D68" s="55">
        <f>B70</f>
        <v>778395</v>
      </c>
      <c r="E68" s="55">
        <f>D68+1</f>
        <v>778396</v>
      </c>
      <c r="F68" s="55">
        <f t="shared" ref="F68:J68" si="18">E68+1</f>
        <v>778397</v>
      </c>
      <c r="G68" s="55">
        <f t="shared" si="18"/>
        <v>778398</v>
      </c>
      <c r="H68" s="55">
        <f t="shared" si="18"/>
        <v>778399</v>
      </c>
      <c r="I68" s="55">
        <f t="shared" si="18"/>
        <v>778400</v>
      </c>
      <c r="J68" s="55">
        <f t="shared" si="18"/>
        <v>778401</v>
      </c>
      <c r="K68" s="10" t="s">
        <v>7</v>
      </c>
      <c r="L68" s="9"/>
      <c r="N68"/>
      <c r="O68"/>
    </row>
    <row r="69" spans="2:15" x14ac:dyDescent="0.25">
      <c r="B69" s="45" t="s">
        <v>30</v>
      </c>
      <c r="C69" s="71" t="s">
        <v>0</v>
      </c>
      <c r="D69" s="52">
        <v>6</v>
      </c>
      <c r="E69" s="52">
        <v>8</v>
      </c>
      <c r="F69" s="52">
        <v>8</v>
      </c>
      <c r="G69" s="52">
        <v>8</v>
      </c>
      <c r="H69" s="52">
        <v>8</v>
      </c>
      <c r="I69" s="52">
        <v>8</v>
      </c>
      <c r="J69" s="53"/>
      <c r="K69" s="11">
        <f>D73+E73+F73+G73+H73+I73+J73</f>
        <v>51</v>
      </c>
      <c r="L69" s="7"/>
      <c r="N69"/>
      <c r="O69"/>
    </row>
    <row r="70" spans="2:15" x14ac:dyDescent="0.25">
      <c r="B70" s="46">
        <f>7*C68+DATE((2015+$K$2),1,3)-WEEKDAY(DATE((2015+$K$2),1,3))-5</f>
        <v>778395</v>
      </c>
      <c r="C70" s="72"/>
      <c r="D70" s="52">
        <v>12</v>
      </c>
      <c r="E70" s="52">
        <v>12</v>
      </c>
      <c r="F70" s="52">
        <v>12</v>
      </c>
      <c r="G70" s="52">
        <v>12</v>
      </c>
      <c r="H70" s="52">
        <v>12</v>
      </c>
      <c r="I70" s="52">
        <v>12</v>
      </c>
      <c r="J70" s="53"/>
      <c r="K70" s="12" t="s">
        <v>5</v>
      </c>
      <c r="L70" s="8"/>
      <c r="N70"/>
      <c r="O70"/>
    </row>
    <row r="71" spans="2:15" x14ac:dyDescent="0.25">
      <c r="B71" s="45" t="s">
        <v>31</v>
      </c>
      <c r="C71" s="71" t="s">
        <v>1</v>
      </c>
      <c r="D71" s="52">
        <v>13</v>
      </c>
      <c r="E71" s="52">
        <v>13</v>
      </c>
      <c r="F71" s="52">
        <v>13</v>
      </c>
      <c r="G71" s="52">
        <v>13</v>
      </c>
      <c r="H71" s="52">
        <v>13</v>
      </c>
      <c r="I71" s="52">
        <v>13</v>
      </c>
      <c r="J71" s="53"/>
      <c r="K71" s="14">
        <f>IF(K69-Base!$C$2&lt;0,"0",K69-Base!$C$2)</f>
        <v>16</v>
      </c>
      <c r="L71" s="8"/>
      <c r="N71"/>
      <c r="O71"/>
    </row>
    <row r="72" spans="2:15" x14ac:dyDescent="0.25">
      <c r="B72" s="46">
        <f>7*C68+DATE((2015+$K$2),1,3)-WEEKDAY(DATE((2015+$K$2),1,3))+1</f>
        <v>778401</v>
      </c>
      <c r="C72" s="72"/>
      <c r="D72" s="52">
        <v>18</v>
      </c>
      <c r="E72" s="52">
        <v>17</v>
      </c>
      <c r="F72" s="52">
        <v>17</v>
      </c>
      <c r="G72" s="52">
        <v>17</v>
      </c>
      <c r="H72" s="52">
        <v>17</v>
      </c>
      <c r="I72" s="52">
        <v>17</v>
      </c>
      <c r="J72" s="53"/>
      <c r="K72" s="13" t="s">
        <v>6</v>
      </c>
      <c r="L72" s="8"/>
      <c r="N72"/>
      <c r="O72"/>
    </row>
    <row r="73" spans="2:15" x14ac:dyDescent="0.25">
      <c r="B73" s="69" t="s">
        <v>2</v>
      </c>
      <c r="C73" s="70"/>
      <c r="D73" s="14">
        <f>(D70-D69)+(D72-D71)</f>
        <v>11</v>
      </c>
      <c r="E73" s="14">
        <f t="shared" ref="E73:J73" si="19">(E70-E69)+E72-E71</f>
        <v>8</v>
      </c>
      <c r="F73" s="14">
        <f t="shared" si="19"/>
        <v>8</v>
      </c>
      <c r="G73" s="14">
        <f t="shared" si="19"/>
        <v>8</v>
      </c>
      <c r="H73" s="14">
        <f t="shared" si="19"/>
        <v>8</v>
      </c>
      <c r="I73" s="14">
        <f t="shared" si="19"/>
        <v>8</v>
      </c>
      <c r="J73" s="14">
        <f t="shared" si="19"/>
        <v>0</v>
      </c>
      <c r="K73" s="14" t="str">
        <f>IF(Base!$C$2-K69&lt;0,"0",Base!$C$2-K69)</f>
        <v>0</v>
      </c>
      <c r="L73" s="9"/>
      <c r="N73"/>
      <c r="O73"/>
    </row>
    <row r="74" spans="2:15" x14ac:dyDescent="0.25">
      <c r="N74"/>
      <c r="O74"/>
    </row>
    <row r="75" spans="2:15" ht="15.75" x14ac:dyDescent="0.25">
      <c r="B75" s="47" t="s">
        <v>3</v>
      </c>
      <c r="C75" s="51">
        <f>VLOOKUP(C68+1,Base!$F$3:$F$55,1,FALSE)</f>
        <v>11</v>
      </c>
      <c r="D75" s="55">
        <f>B77</f>
        <v>778402</v>
      </c>
      <c r="E75" s="55">
        <f>D75+1</f>
        <v>778403</v>
      </c>
      <c r="F75" s="55">
        <f t="shared" ref="F75:J75" si="20">E75+1</f>
        <v>778404</v>
      </c>
      <c r="G75" s="55">
        <f t="shared" si="20"/>
        <v>778405</v>
      </c>
      <c r="H75" s="55">
        <f t="shared" si="20"/>
        <v>778406</v>
      </c>
      <c r="I75" s="55">
        <f t="shared" si="20"/>
        <v>778407</v>
      </c>
      <c r="J75" s="55">
        <f t="shared" si="20"/>
        <v>778408</v>
      </c>
      <c r="K75" s="10" t="s">
        <v>7</v>
      </c>
      <c r="L75" s="9"/>
      <c r="N75"/>
      <c r="O75"/>
    </row>
    <row r="76" spans="2:15" x14ac:dyDescent="0.25">
      <c r="B76" s="45" t="s">
        <v>30</v>
      </c>
      <c r="C76" s="71" t="s">
        <v>0</v>
      </c>
      <c r="D76" s="52">
        <v>6</v>
      </c>
      <c r="E76" s="52">
        <v>8</v>
      </c>
      <c r="F76" s="52">
        <v>8</v>
      </c>
      <c r="G76" s="52">
        <v>8</v>
      </c>
      <c r="H76" s="52">
        <v>8</v>
      </c>
      <c r="I76" s="52">
        <v>8</v>
      </c>
      <c r="J76" s="53"/>
      <c r="K76" s="11">
        <f>D80+E80+F80+G80+H80+I80+J80</f>
        <v>51</v>
      </c>
      <c r="L76" s="7"/>
      <c r="N76"/>
      <c r="O76"/>
    </row>
    <row r="77" spans="2:15" x14ac:dyDescent="0.25">
      <c r="B77" s="46">
        <f>7*C75+DATE((2015+$K$2),1,3)-WEEKDAY(DATE((2015+$K$2),1,3))-5</f>
        <v>778402</v>
      </c>
      <c r="C77" s="72"/>
      <c r="D77" s="52">
        <v>12</v>
      </c>
      <c r="E77" s="52">
        <v>12</v>
      </c>
      <c r="F77" s="52">
        <v>12</v>
      </c>
      <c r="G77" s="52">
        <v>12</v>
      </c>
      <c r="H77" s="52">
        <v>12</v>
      </c>
      <c r="I77" s="52">
        <v>12</v>
      </c>
      <c r="J77" s="53"/>
      <c r="K77" s="12" t="s">
        <v>5</v>
      </c>
      <c r="L77" s="8"/>
      <c r="N77"/>
      <c r="O77"/>
    </row>
    <row r="78" spans="2:15" x14ac:dyDescent="0.25">
      <c r="B78" s="45" t="s">
        <v>31</v>
      </c>
      <c r="C78" s="71" t="s">
        <v>1</v>
      </c>
      <c r="D78" s="52">
        <v>13</v>
      </c>
      <c r="E78" s="52">
        <v>13</v>
      </c>
      <c r="F78" s="52">
        <v>13</v>
      </c>
      <c r="G78" s="52">
        <v>13</v>
      </c>
      <c r="H78" s="52">
        <v>13</v>
      </c>
      <c r="I78" s="52">
        <v>13</v>
      </c>
      <c r="J78" s="53"/>
      <c r="K78" s="14">
        <f>IF(K76-Base!$C$2&lt;0,"0",K76-Base!$C$2)</f>
        <v>16</v>
      </c>
      <c r="L78" s="8"/>
      <c r="N78"/>
      <c r="O78"/>
    </row>
    <row r="79" spans="2:15" x14ac:dyDescent="0.25">
      <c r="B79" s="46">
        <f>7*C75+DATE((2015+$K$2),1,3)-WEEKDAY(DATE((2015+$K$2),1,3))+1</f>
        <v>778408</v>
      </c>
      <c r="C79" s="72"/>
      <c r="D79" s="52">
        <v>18</v>
      </c>
      <c r="E79" s="52">
        <v>17</v>
      </c>
      <c r="F79" s="52">
        <v>17</v>
      </c>
      <c r="G79" s="52">
        <v>17</v>
      </c>
      <c r="H79" s="52">
        <v>17</v>
      </c>
      <c r="I79" s="52">
        <v>17</v>
      </c>
      <c r="J79" s="53"/>
      <c r="K79" s="13" t="s">
        <v>6</v>
      </c>
      <c r="L79" s="8"/>
      <c r="N79"/>
      <c r="O79"/>
    </row>
    <row r="80" spans="2:15" x14ac:dyDescent="0.25">
      <c r="B80" s="69" t="s">
        <v>2</v>
      </c>
      <c r="C80" s="70"/>
      <c r="D80" s="14">
        <f>(D77-D76)+(D79-D78)</f>
        <v>11</v>
      </c>
      <c r="E80" s="14">
        <f t="shared" ref="E80:J80" si="21">(E77-E76)+E79-E78</f>
        <v>8</v>
      </c>
      <c r="F80" s="14">
        <f t="shared" si="21"/>
        <v>8</v>
      </c>
      <c r="G80" s="14">
        <f t="shared" si="21"/>
        <v>8</v>
      </c>
      <c r="H80" s="14">
        <f t="shared" si="21"/>
        <v>8</v>
      </c>
      <c r="I80" s="14">
        <f t="shared" si="21"/>
        <v>8</v>
      </c>
      <c r="J80" s="14">
        <f t="shared" si="21"/>
        <v>0</v>
      </c>
      <c r="K80" s="14" t="str">
        <f>IF(Base!$C$2-K76&lt;0,"0",Base!$C$2-K76)</f>
        <v>0</v>
      </c>
      <c r="L80" s="9"/>
      <c r="N80"/>
      <c r="O80"/>
    </row>
    <row r="81" spans="2:15" x14ac:dyDescent="0.25">
      <c r="N81"/>
      <c r="O81"/>
    </row>
    <row r="82" spans="2:15" ht="15.75" x14ac:dyDescent="0.25">
      <c r="B82" s="47" t="s">
        <v>3</v>
      </c>
      <c r="C82" s="51">
        <f>VLOOKUP(C75+1,Base!$F$3:$F$55,1,FALSE)</f>
        <v>12</v>
      </c>
      <c r="D82" s="55">
        <f>B84</f>
        <v>778409</v>
      </c>
      <c r="E82" s="55">
        <f>D82+1</f>
        <v>778410</v>
      </c>
      <c r="F82" s="55">
        <f t="shared" ref="F82:J82" si="22">E82+1</f>
        <v>778411</v>
      </c>
      <c r="G82" s="55">
        <f t="shared" si="22"/>
        <v>778412</v>
      </c>
      <c r="H82" s="55">
        <f t="shared" si="22"/>
        <v>778413</v>
      </c>
      <c r="I82" s="55">
        <f t="shared" si="22"/>
        <v>778414</v>
      </c>
      <c r="J82" s="55">
        <f t="shared" si="22"/>
        <v>778415</v>
      </c>
      <c r="K82" s="10" t="s">
        <v>7</v>
      </c>
      <c r="L82" s="9"/>
      <c r="N82"/>
      <c r="O82"/>
    </row>
    <row r="83" spans="2:15" x14ac:dyDescent="0.25">
      <c r="B83" s="45" t="s">
        <v>30</v>
      </c>
      <c r="C83" s="71" t="s">
        <v>0</v>
      </c>
      <c r="D83" s="52">
        <v>6</v>
      </c>
      <c r="E83" s="52">
        <v>8</v>
      </c>
      <c r="F83" s="52">
        <v>8</v>
      </c>
      <c r="G83" s="52">
        <v>8</v>
      </c>
      <c r="H83" s="52">
        <v>8</v>
      </c>
      <c r="I83" s="52">
        <v>8</v>
      </c>
      <c r="J83" s="53"/>
      <c r="K83" s="11">
        <f>D87+E87+F87+G87+H87+I87+J87</f>
        <v>51</v>
      </c>
      <c r="L83" s="7"/>
      <c r="N83"/>
      <c r="O83"/>
    </row>
    <row r="84" spans="2:15" x14ac:dyDescent="0.25">
      <c r="B84" s="46">
        <f>7*C82+DATE((2015+$K$2),1,3)-WEEKDAY(DATE((2015+$K$2),1,3))-5</f>
        <v>778409</v>
      </c>
      <c r="C84" s="72"/>
      <c r="D84" s="52">
        <v>12</v>
      </c>
      <c r="E84" s="52">
        <v>12</v>
      </c>
      <c r="F84" s="52">
        <v>12</v>
      </c>
      <c r="G84" s="52">
        <v>12</v>
      </c>
      <c r="H84" s="52">
        <v>12</v>
      </c>
      <c r="I84" s="52">
        <v>12</v>
      </c>
      <c r="J84" s="53"/>
      <c r="K84" s="12" t="s">
        <v>5</v>
      </c>
      <c r="L84" s="8"/>
      <c r="N84"/>
      <c r="O84"/>
    </row>
    <row r="85" spans="2:15" x14ac:dyDescent="0.25">
      <c r="B85" s="45" t="s">
        <v>31</v>
      </c>
      <c r="C85" s="71" t="s">
        <v>1</v>
      </c>
      <c r="D85" s="52">
        <v>13</v>
      </c>
      <c r="E85" s="52">
        <v>13</v>
      </c>
      <c r="F85" s="52">
        <v>13</v>
      </c>
      <c r="G85" s="52">
        <v>13</v>
      </c>
      <c r="H85" s="52">
        <v>13</v>
      </c>
      <c r="I85" s="52">
        <v>13</v>
      </c>
      <c r="J85" s="53"/>
      <c r="K85" s="14">
        <f>IF(K83-Base!$C$2&lt;0,"0",K83-Base!$C$2)</f>
        <v>16</v>
      </c>
      <c r="L85" s="8"/>
      <c r="N85"/>
      <c r="O85"/>
    </row>
    <row r="86" spans="2:15" x14ac:dyDescent="0.25">
      <c r="B86" s="46">
        <f>7*C82+DATE((2015+$K$2),1,3)-WEEKDAY(DATE((2015+$K$2),1,3))+1</f>
        <v>778415</v>
      </c>
      <c r="C86" s="72"/>
      <c r="D86" s="52">
        <v>18</v>
      </c>
      <c r="E86" s="52">
        <v>17</v>
      </c>
      <c r="F86" s="52">
        <v>17</v>
      </c>
      <c r="G86" s="52">
        <v>17</v>
      </c>
      <c r="H86" s="52">
        <v>17</v>
      </c>
      <c r="I86" s="52">
        <v>17</v>
      </c>
      <c r="J86" s="53"/>
      <c r="K86" s="13" t="s">
        <v>6</v>
      </c>
      <c r="L86" s="8"/>
      <c r="N86"/>
      <c r="O86"/>
    </row>
    <row r="87" spans="2:15" x14ac:dyDescent="0.25">
      <c r="B87" s="69" t="s">
        <v>2</v>
      </c>
      <c r="C87" s="70"/>
      <c r="D87" s="14">
        <f>(D84-D83)+(D86-D85)</f>
        <v>11</v>
      </c>
      <c r="E87" s="14">
        <f t="shared" ref="E87:J87" si="23">(E84-E83)+E86-E85</f>
        <v>8</v>
      </c>
      <c r="F87" s="14">
        <f t="shared" si="23"/>
        <v>8</v>
      </c>
      <c r="G87" s="14">
        <f t="shared" si="23"/>
        <v>8</v>
      </c>
      <c r="H87" s="14">
        <f t="shared" si="23"/>
        <v>8</v>
      </c>
      <c r="I87" s="14">
        <f t="shared" si="23"/>
        <v>8</v>
      </c>
      <c r="J87" s="14">
        <f t="shared" si="23"/>
        <v>0</v>
      </c>
      <c r="K87" s="14" t="str">
        <f>IF(Base!$C$2-K83&lt;0,"0",Base!$C$2-K83)</f>
        <v>0</v>
      </c>
      <c r="L87" s="9"/>
      <c r="N87"/>
      <c r="O87"/>
    </row>
    <row r="88" spans="2:15" x14ac:dyDescent="0.25">
      <c r="N88"/>
      <c r="O88"/>
    </row>
    <row r="89" spans="2:15" ht="15.75" x14ac:dyDescent="0.25">
      <c r="B89" s="47" t="s">
        <v>3</v>
      </c>
      <c r="C89" s="51">
        <f>VLOOKUP(C82+1,Base!$F$3:$F$55,1,FALSE)</f>
        <v>13</v>
      </c>
      <c r="D89" s="55">
        <f>B91</f>
        <v>778416</v>
      </c>
      <c r="E89" s="55">
        <f>D89+1</f>
        <v>778417</v>
      </c>
      <c r="F89" s="55">
        <f t="shared" ref="F89:J89" si="24">E89+1</f>
        <v>778418</v>
      </c>
      <c r="G89" s="55">
        <f t="shared" si="24"/>
        <v>778419</v>
      </c>
      <c r="H89" s="55">
        <f t="shared" si="24"/>
        <v>778420</v>
      </c>
      <c r="I89" s="55">
        <f t="shared" si="24"/>
        <v>778421</v>
      </c>
      <c r="J89" s="55">
        <f t="shared" si="24"/>
        <v>778422</v>
      </c>
      <c r="K89" s="10" t="s">
        <v>7</v>
      </c>
      <c r="L89" s="9"/>
      <c r="N89"/>
      <c r="O89"/>
    </row>
    <row r="90" spans="2:15" x14ac:dyDescent="0.25">
      <c r="B90" s="45" t="s">
        <v>30</v>
      </c>
      <c r="C90" s="71" t="s">
        <v>0</v>
      </c>
      <c r="D90" s="52">
        <v>6</v>
      </c>
      <c r="E90" s="52">
        <v>8</v>
      </c>
      <c r="F90" s="52">
        <v>8</v>
      </c>
      <c r="G90" s="52">
        <v>8</v>
      </c>
      <c r="H90" s="52">
        <v>8</v>
      </c>
      <c r="I90" s="52">
        <v>8</v>
      </c>
      <c r="J90" s="53"/>
      <c r="K90" s="11">
        <f>D94+E94+F94+G94+H94+I94+J94</f>
        <v>51</v>
      </c>
      <c r="L90" s="7"/>
      <c r="N90"/>
      <c r="O90"/>
    </row>
    <row r="91" spans="2:15" x14ac:dyDescent="0.25">
      <c r="B91" s="46">
        <f>7*C89+DATE((2015+$K$2),1,3)-WEEKDAY(DATE((2015+$K$2),1,3))-5</f>
        <v>778416</v>
      </c>
      <c r="C91" s="72"/>
      <c r="D91" s="52">
        <v>12</v>
      </c>
      <c r="E91" s="52">
        <v>12</v>
      </c>
      <c r="F91" s="52">
        <v>12</v>
      </c>
      <c r="G91" s="52">
        <v>12</v>
      </c>
      <c r="H91" s="52">
        <v>12</v>
      </c>
      <c r="I91" s="52">
        <v>12</v>
      </c>
      <c r="J91" s="53"/>
      <c r="K91" s="12" t="s">
        <v>5</v>
      </c>
      <c r="L91" s="8"/>
      <c r="N91"/>
      <c r="O91"/>
    </row>
    <row r="92" spans="2:15" x14ac:dyDescent="0.25">
      <c r="B92" s="45" t="s">
        <v>31</v>
      </c>
      <c r="C92" s="71" t="s">
        <v>1</v>
      </c>
      <c r="D92" s="52">
        <v>13</v>
      </c>
      <c r="E92" s="52">
        <v>13</v>
      </c>
      <c r="F92" s="52">
        <v>13</v>
      </c>
      <c r="G92" s="52">
        <v>13</v>
      </c>
      <c r="H92" s="52">
        <v>13</v>
      </c>
      <c r="I92" s="52">
        <v>13</v>
      </c>
      <c r="J92" s="53"/>
      <c r="K92" s="14">
        <f>IF(K90-Base!$C$2&lt;0,"0",K90-Base!$C$2)</f>
        <v>16</v>
      </c>
      <c r="L92" s="8"/>
      <c r="N92"/>
      <c r="O92"/>
    </row>
    <row r="93" spans="2:15" x14ac:dyDescent="0.25">
      <c r="B93" s="46">
        <f>7*C89+DATE((2015+$K$2),1,3)-WEEKDAY(DATE((2015+$K$2),1,3))+1</f>
        <v>778422</v>
      </c>
      <c r="C93" s="72"/>
      <c r="D93" s="52">
        <v>18</v>
      </c>
      <c r="E93" s="52">
        <v>17</v>
      </c>
      <c r="F93" s="52">
        <v>17</v>
      </c>
      <c r="G93" s="52">
        <v>17</v>
      </c>
      <c r="H93" s="52">
        <v>17</v>
      </c>
      <c r="I93" s="52">
        <v>17</v>
      </c>
      <c r="J93" s="53"/>
      <c r="K93" s="13" t="s">
        <v>6</v>
      </c>
      <c r="L93" s="8"/>
      <c r="N93"/>
      <c r="O93"/>
    </row>
    <row r="94" spans="2:15" x14ac:dyDescent="0.25">
      <c r="B94" s="69" t="s">
        <v>2</v>
      </c>
      <c r="C94" s="70"/>
      <c r="D94" s="14">
        <f>(D91-D90)+(D93-D92)</f>
        <v>11</v>
      </c>
      <c r="E94" s="14">
        <f t="shared" ref="E94:J94" si="25">(E91-E90)+E93-E92</f>
        <v>8</v>
      </c>
      <c r="F94" s="14">
        <f t="shared" si="25"/>
        <v>8</v>
      </c>
      <c r="G94" s="14">
        <f t="shared" si="25"/>
        <v>8</v>
      </c>
      <c r="H94" s="14">
        <f t="shared" si="25"/>
        <v>8</v>
      </c>
      <c r="I94" s="14">
        <f t="shared" si="25"/>
        <v>8</v>
      </c>
      <c r="J94" s="14">
        <f t="shared" si="25"/>
        <v>0</v>
      </c>
      <c r="K94" s="14" t="str">
        <f>IF(Base!$C$2-K90&lt;0,"0",Base!$C$2-K90)</f>
        <v>0</v>
      </c>
      <c r="L94" s="9"/>
      <c r="N94"/>
      <c r="O94"/>
    </row>
    <row r="95" spans="2:15" x14ac:dyDescent="0.25">
      <c r="N95"/>
      <c r="O95"/>
    </row>
    <row r="96" spans="2:15" ht="15.75" x14ac:dyDescent="0.25">
      <c r="B96" s="47" t="s">
        <v>3</v>
      </c>
      <c r="C96" s="51">
        <f>VLOOKUP(C89+1,Base!$F$3:$F$55,1,FALSE)</f>
        <v>14</v>
      </c>
      <c r="D96" s="55">
        <f>B98</f>
        <v>778423</v>
      </c>
      <c r="E96" s="55">
        <f>D96+1</f>
        <v>778424</v>
      </c>
      <c r="F96" s="55">
        <f t="shared" ref="F96:J96" si="26">E96+1</f>
        <v>778425</v>
      </c>
      <c r="G96" s="55">
        <f t="shared" si="26"/>
        <v>778426</v>
      </c>
      <c r="H96" s="55">
        <f t="shared" si="26"/>
        <v>778427</v>
      </c>
      <c r="I96" s="55">
        <f t="shared" si="26"/>
        <v>778428</v>
      </c>
      <c r="J96" s="55">
        <f t="shared" si="26"/>
        <v>778429</v>
      </c>
      <c r="K96" s="10" t="s">
        <v>7</v>
      </c>
      <c r="L96" s="9"/>
      <c r="N96"/>
      <c r="O96"/>
    </row>
    <row r="97" spans="2:15" x14ac:dyDescent="0.25">
      <c r="B97" s="45" t="s">
        <v>30</v>
      </c>
      <c r="C97" s="71" t="s">
        <v>0</v>
      </c>
      <c r="D97" s="52">
        <v>6</v>
      </c>
      <c r="E97" s="52">
        <v>8</v>
      </c>
      <c r="F97" s="52">
        <v>8</v>
      </c>
      <c r="G97" s="52">
        <v>8</v>
      </c>
      <c r="H97" s="52">
        <v>8</v>
      </c>
      <c r="I97" s="52">
        <v>8</v>
      </c>
      <c r="J97" s="53"/>
      <c r="K97" s="11">
        <f>D101+E101+F101+G101+H101+I101+J101</f>
        <v>51</v>
      </c>
      <c r="L97" s="7"/>
      <c r="N97"/>
      <c r="O97"/>
    </row>
    <row r="98" spans="2:15" x14ac:dyDescent="0.25">
      <c r="B98" s="46">
        <f>7*C96+DATE((2015+$K$2),1,3)-WEEKDAY(DATE((2015+$K$2),1,3))-5</f>
        <v>778423</v>
      </c>
      <c r="C98" s="72"/>
      <c r="D98" s="52">
        <v>12</v>
      </c>
      <c r="E98" s="52">
        <v>12</v>
      </c>
      <c r="F98" s="52">
        <v>12</v>
      </c>
      <c r="G98" s="52">
        <v>12</v>
      </c>
      <c r="H98" s="52">
        <v>12</v>
      </c>
      <c r="I98" s="52">
        <v>12</v>
      </c>
      <c r="J98" s="53"/>
      <c r="K98" s="12" t="s">
        <v>5</v>
      </c>
      <c r="L98" s="8"/>
      <c r="N98"/>
      <c r="O98"/>
    </row>
    <row r="99" spans="2:15" x14ac:dyDescent="0.25">
      <c r="B99" s="45" t="s">
        <v>31</v>
      </c>
      <c r="C99" s="71" t="s">
        <v>1</v>
      </c>
      <c r="D99" s="52">
        <v>13</v>
      </c>
      <c r="E99" s="52">
        <v>13</v>
      </c>
      <c r="F99" s="52">
        <v>13</v>
      </c>
      <c r="G99" s="52">
        <v>13</v>
      </c>
      <c r="H99" s="52">
        <v>13</v>
      </c>
      <c r="I99" s="52">
        <v>13</v>
      </c>
      <c r="J99" s="53"/>
      <c r="K99" s="14">
        <f>IF(K97-Base!$C$2&lt;0,"0",K97-Base!$C$2)</f>
        <v>16</v>
      </c>
      <c r="L99" s="8"/>
      <c r="N99"/>
      <c r="O99"/>
    </row>
    <row r="100" spans="2:15" x14ac:dyDescent="0.25">
      <c r="B100" s="46">
        <f>7*C96+DATE((2015+$K$2),1,3)-WEEKDAY(DATE((2015+$K$2),1,3))+1</f>
        <v>778429</v>
      </c>
      <c r="C100" s="72"/>
      <c r="D100" s="52">
        <v>18</v>
      </c>
      <c r="E100" s="52">
        <v>17</v>
      </c>
      <c r="F100" s="52">
        <v>17</v>
      </c>
      <c r="G100" s="52">
        <v>17</v>
      </c>
      <c r="H100" s="52">
        <v>17</v>
      </c>
      <c r="I100" s="52">
        <v>17</v>
      </c>
      <c r="J100" s="53"/>
      <c r="K100" s="13" t="s">
        <v>6</v>
      </c>
      <c r="L100" s="8"/>
      <c r="N100"/>
      <c r="O100"/>
    </row>
    <row r="101" spans="2:15" x14ac:dyDescent="0.25">
      <c r="B101" s="69" t="s">
        <v>2</v>
      </c>
      <c r="C101" s="70"/>
      <c r="D101" s="14">
        <f>(D98-D97)+(D100-D99)</f>
        <v>11</v>
      </c>
      <c r="E101" s="14">
        <f t="shared" ref="E101:J101" si="27">(E98-E97)+E100-E99</f>
        <v>8</v>
      </c>
      <c r="F101" s="14">
        <f t="shared" si="27"/>
        <v>8</v>
      </c>
      <c r="G101" s="14">
        <f t="shared" si="27"/>
        <v>8</v>
      </c>
      <c r="H101" s="14">
        <f t="shared" si="27"/>
        <v>8</v>
      </c>
      <c r="I101" s="14">
        <f t="shared" si="27"/>
        <v>8</v>
      </c>
      <c r="J101" s="14">
        <f t="shared" si="27"/>
        <v>0</v>
      </c>
      <c r="K101" s="14" t="str">
        <f>IF(Base!$C$2-K97&lt;0,"0",Base!$C$2-K97)</f>
        <v>0</v>
      </c>
      <c r="L101" s="9"/>
      <c r="N101"/>
      <c r="O101"/>
    </row>
    <row r="102" spans="2:15" x14ac:dyDescent="0.25">
      <c r="N102"/>
      <c r="O102"/>
    </row>
    <row r="103" spans="2:15" ht="15.75" x14ac:dyDescent="0.25">
      <c r="B103" s="47" t="s">
        <v>3</v>
      </c>
      <c r="C103" s="51">
        <f>VLOOKUP(C96+1,Base!$F$3:$F$55,1,FALSE)</f>
        <v>15</v>
      </c>
      <c r="D103" s="55">
        <f>B105</f>
        <v>778430</v>
      </c>
      <c r="E103" s="55">
        <f>D103+1</f>
        <v>778431</v>
      </c>
      <c r="F103" s="55">
        <f t="shared" ref="F103:J103" si="28">E103+1</f>
        <v>778432</v>
      </c>
      <c r="G103" s="55">
        <f t="shared" si="28"/>
        <v>778433</v>
      </c>
      <c r="H103" s="55">
        <f t="shared" si="28"/>
        <v>778434</v>
      </c>
      <c r="I103" s="55">
        <f t="shared" si="28"/>
        <v>778435</v>
      </c>
      <c r="J103" s="55">
        <f t="shared" si="28"/>
        <v>778436</v>
      </c>
      <c r="K103" s="10" t="s">
        <v>7</v>
      </c>
      <c r="L103" s="9"/>
      <c r="N103"/>
      <c r="O103"/>
    </row>
    <row r="104" spans="2:15" x14ac:dyDescent="0.25">
      <c r="B104" s="45" t="s">
        <v>30</v>
      </c>
      <c r="C104" s="71" t="s">
        <v>0</v>
      </c>
      <c r="D104" s="52">
        <v>6</v>
      </c>
      <c r="E104" s="52">
        <v>8</v>
      </c>
      <c r="F104" s="52">
        <v>8</v>
      </c>
      <c r="G104" s="52">
        <v>8</v>
      </c>
      <c r="H104" s="52">
        <v>8</v>
      </c>
      <c r="I104" s="52"/>
      <c r="J104" s="53"/>
      <c r="K104" s="11">
        <f>D108+E108+F108+G108+H108+I108+J108</f>
        <v>43</v>
      </c>
      <c r="L104" s="7"/>
      <c r="N104"/>
      <c r="O104"/>
    </row>
    <row r="105" spans="2:15" x14ac:dyDescent="0.25">
      <c r="B105" s="46">
        <f>7*C103+DATE((2015+$K$2),1,3)-WEEKDAY(DATE((2015+$K$2),1,3))-5</f>
        <v>778430</v>
      </c>
      <c r="C105" s="72"/>
      <c r="D105" s="52">
        <v>12</v>
      </c>
      <c r="E105" s="52">
        <v>12</v>
      </c>
      <c r="F105" s="52">
        <v>12</v>
      </c>
      <c r="G105" s="52">
        <v>12</v>
      </c>
      <c r="H105" s="52">
        <v>12</v>
      </c>
      <c r="I105" s="52"/>
      <c r="J105" s="53"/>
      <c r="K105" s="12" t="s">
        <v>5</v>
      </c>
      <c r="L105" s="8"/>
      <c r="N105"/>
      <c r="O105"/>
    </row>
    <row r="106" spans="2:15" x14ac:dyDescent="0.25">
      <c r="B106" s="45" t="s">
        <v>31</v>
      </c>
      <c r="C106" s="71" t="s">
        <v>1</v>
      </c>
      <c r="D106" s="52">
        <v>13</v>
      </c>
      <c r="E106" s="52">
        <v>13</v>
      </c>
      <c r="F106" s="52">
        <v>13</v>
      </c>
      <c r="G106" s="52">
        <v>13</v>
      </c>
      <c r="H106" s="52">
        <v>13</v>
      </c>
      <c r="I106" s="52"/>
      <c r="J106" s="53"/>
      <c r="K106" s="14">
        <f>IF(K104-Base!$C$2&lt;0,"0",K104-Base!$C$2)</f>
        <v>8</v>
      </c>
      <c r="L106" s="8"/>
      <c r="N106"/>
      <c r="O106"/>
    </row>
    <row r="107" spans="2:15" x14ac:dyDescent="0.25">
      <c r="B107" s="46">
        <f>7*C103+DATE((2015+$K$2),1,3)-WEEKDAY(DATE((2015+$K$2),1,3))+1</f>
        <v>778436</v>
      </c>
      <c r="C107" s="72"/>
      <c r="D107" s="52">
        <v>18</v>
      </c>
      <c r="E107" s="52">
        <v>17</v>
      </c>
      <c r="F107" s="52">
        <v>17</v>
      </c>
      <c r="G107" s="52">
        <v>17</v>
      </c>
      <c r="H107" s="52">
        <v>17</v>
      </c>
      <c r="I107" s="52"/>
      <c r="J107" s="53"/>
      <c r="K107" s="13" t="s">
        <v>6</v>
      </c>
      <c r="L107" s="8"/>
      <c r="N107"/>
      <c r="O107"/>
    </row>
    <row r="108" spans="2:15" x14ac:dyDescent="0.25">
      <c r="B108" s="69" t="s">
        <v>2</v>
      </c>
      <c r="C108" s="70"/>
      <c r="D108" s="14">
        <f>(D105-D104)+(D107-D106)</f>
        <v>11</v>
      </c>
      <c r="E108" s="14">
        <f t="shared" ref="E108:J108" si="29">(E105-E104)+E107-E106</f>
        <v>8</v>
      </c>
      <c r="F108" s="14">
        <f t="shared" si="29"/>
        <v>8</v>
      </c>
      <c r="G108" s="14">
        <f t="shared" si="29"/>
        <v>8</v>
      </c>
      <c r="H108" s="14">
        <f t="shared" si="29"/>
        <v>8</v>
      </c>
      <c r="I108" s="14">
        <f t="shared" si="29"/>
        <v>0</v>
      </c>
      <c r="J108" s="14">
        <f t="shared" si="29"/>
        <v>0</v>
      </c>
      <c r="K108" s="14" t="str">
        <f>IF(Base!$C$2-K104&lt;0,"0",Base!$C$2-K104)</f>
        <v>0</v>
      </c>
      <c r="L108" s="9"/>
      <c r="N108"/>
      <c r="O108"/>
    </row>
    <row r="109" spans="2:15" x14ac:dyDescent="0.25">
      <c r="N109"/>
      <c r="O109"/>
    </row>
    <row r="110" spans="2:15" ht="15.75" x14ac:dyDescent="0.25">
      <c r="B110" s="47" t="s">
        <v>3</v>
      </c>
      <c r="C110" s="51">
        <f>VLOOKUP(C103+1,Base!$F$3:$F$55,1,FALSE)</f>
        <v>16</v>
      </c>
      <c r="D110" s="55">
        <f>B112</f>
        <v>778437</v>
      </c>
      <c r="E110" s="55">
        <f>D110+1</f>
        <v>778438</v>
      </c>
      <c r="F110" s="55">
        <f t="shared" ref="F110:J110" si="30">E110+1</f>
        <v>778439</v>
      </c>
      <c r="G110" s="55">
        <f t="shared" si="30"/>
        <v>778440</v>
      </c>
      <c r="H110" s="55">
        <f t="shared" si="30"/>
        <v>778441</v>
      </c>
      <c r="I110" s="55">
        <f t="shared" si="30"/>
        <v>778442</v>
      </c>
      <c r="J110" s="55">
        <f t="shared" si="30"/>
        <v>778443</v>
      </c>
      <c r="K110" s="10" t="s">
        <v>7</v>
      </c>
      <c r="L110" s="9"/>
      <c r="N110"/>
      <c r="O110"/>
    </row>
    <row r="111" spans="2:15" x14ac:dyDescent="0.25">
      <c r="B111" s="45" t="s">
        <v>30</v>
      </c>
      <c r="C111" s="71" t="s">
        <v>0</v>
      </c>
      <c r="D111" s="52">
        <v>6</v>
      </c>
      <c r="E111" s="52">
        <v>8</v>
      </c>
      <c r="F111" s="52">
        <v>8</v>
      </c>
      <c r="G111" s="52">
        <v>8</v>
      </c>
      <c r="H111" s="52">
        <v>8</v>
      </c>
      <c r="I111" s="52">
        <v>8</v>
      </c>
      <c r="J111" s="53"/>
      <c r="K111" s="11">
        <f>D115+E115+F115+G115+H115+I115+J115</f>
        <v>51</v>
      </c>
      <c r="L111" s="7"/>
      <c r="N111"/>
      <c r="O111"/>
    </row>
    <row r="112" spans="2:15" x14ac:dyDescent="0.25">
      <c r="B112" s="46">
        <f>7*C110+DATE((2015+$K$2),1,3)-WEEKDAY(DATE((2015+$K$2),1,3))-5</f>
        <v>778437</v>
      </c>
      <c r="C112" s="72"/>
      <c r="D112" s="52">
        <v>12</v>
      </c>
      <c r="E112" s="52">
        <v>12</v>
      </c>
      <c r="F112" s="52">
        <v>12</v>
      </c>
      <c r="G112" s="52">
        <v>12</v>
      </c>
      <c r="H112" s="52">
        <v>12</v>
      </c>
      <c r="I112" s="52">
        <v>12</v>
      </c>
      <c r="J112" s="53"/>
      <c r="K112" s="12" t="s">
        <v>5</v>
      </c>
      <c r="L112" s="8"/>
      <c r="N112"/>
      <c r="O112"/>
    </row>
    <row r="113" spans="2:15" x14ac:dyDescent="0.25">
      <c r="B113" s="45" t="s">
        <v>31</v>
      </c>
      <c r="C113" s="71" t="s">
        <v>1</v>
      </c>
      <c r="D113" s="52">
        <v>13</v>
      </c>
      <c r="E113" s="52">
        <v>13</v>
      </c>
      <c r="F113" s="52">
        <v>13</v>
      </c>
      <c r="G113" s="52">
        <v>13</v>
      </c>
      <c r="H113" s="52">
        <v>13</v>
      </c>
      <c r="I113" s="52">
        <v>13</v>
      </c>
      <c r="J113" s="53"/>
      <c r="K113" s="14">
        <f>IF(K111-Base!$C$2&lt;0,"0",K111-Base!$C$2)</f>
        <v>16</v>
      </c>
      <c r="L113" s="8"/>
      <c r="N113"/>
      <c r="O113"/>
    </row>
    <row r="114" spans="2:15" x14ac:dyDescent="0.25">
      <c r="B114" s="46">
        <f>7*C110+DATE((2015+$K$2),1,3)-WEEKDAY(DATE((2015+$K$2),1,3))+1</f>
        <v>778443</v>
      </c>
      <c r="C114" s="72"/>
      <c r="D114" s="52">
        <v>18</v>
      </c>
      <c r="E114" s="52">
        <v>17</v>
      </c>
      <c r="F114" s="52">
        <v>17</v>
      </c>
      <c r="G114" s="52">
        <v>17</v>
      </c>
      <c r="H114" s="52">
        <v>17</v>
      </c>
      <c r="I114" s="52">
        <v>17</v>
      </c>
      <c r="J114" s="53"/>
      <c r="K114" s="13" t="s">
        <v>6</v>
      </c>
      <c r="L114" s="8"/>
      <c r="N114"/>
      <c r="O114"/>
    </row>
    <row r="115" spans="2:15" x14ac:dyDescent="0.25">
      <c r="B115" s="69" t="s">
        <v>2</v>
      </c>
      <c r="C115" s="70"/>
      <c r="D115" s="14">
        <f>(D112-D111)+(D114-D113)</f>
        <v>11</v>
      </c>
      <c r="E115" s="14">
        <f t="shared" ref="E115:J115" si="31">(E112-E111)+E114-E113</f>
        <v>8</v>
      </c>
      <c r="F115" s="14">
        <f t="shared" si="31"/>
        <v>8</v>
      </c>
      <c r="G115" s="14">
        <f t="shared" si="31"/>
        <v>8</v>
      </c>
      <c r="H115" s="14">
        <f t="shared" si="31"/>
        <v>8</v>
      </c>
      <c r="I115" s="14">
        <f t="shared" si="31"/>
        <v>8</v>
      </c>
      <c r="J115" s="14">
        <f t="shared" si="31"/>
        <v>0</v>
      </c>
      <c r="K115" s="14" t="str">
        <f>IF(Base!$C$2-K111&lt;0,"0",Base!$C$2-K111)</f>
        <v>0</v>
      </c>
      <c r="L115" s="9"/>
      <c r="N115"/>
      <c r="O115"/>
    </row>
    <row r="116" spans="2:15" x14ac:dyDescent="0.25">
      <c r="N116"/>
      <c r="O116"/>
    </row>
    <row r="117" spans="2:15" ht="15.75" x14ac:dyDescent="0.25">
      <c r="B117" s="47" t="s">
        <v>3</v>
      </c>
      <c r="C117" s="51">
        <f>VLOOKUP(C110+1,Base!$F$3:$F$55,1,FALSE)</f>
        <v>17</v>
      </c>
      <c r="D117" s="55">
        <f>B119</f>
        <v>778444</v>
      </c>
      <c r="E117" s="55">
        <f>D117+1</f>
        <v>778445</v>
      </c>
      <c r="F117" s="55">
        <f t="shared" ref="F117:J117" si="32">E117+1</f>
        <v>778446</v>
      </c>
      <c r="G117" s="55">
        <f t="shared" si="32"/>
        <v>778447</v>
      </c>
      <c r="H117" s="55">
        <f t="shared" si="32"/>
        <v>778448</v>
      </c>
      <c r="I117" s="55">
        <f t="shared" si="32"/>
        <v>778449</v>
      </c>
      <c r="J117" s="55">
        <f t="shared" si="32"/>
        <v>778450</v>
      </c>
      <c r="K117" s="10" t="s">
        <v>7</v>
      </c>
      <c r="L117" s="9"/>
      <c r="N117"/>
      <c r="O117"/>
    </row>
    <row r="118" spans="2:15" x14ac:dyDescent="0.25">
      <c r="B118" s="45" t="s">
        <v>30</v>
      </c>
      <c r="C118" s="71" t="s">
        <v>0</v>
      </c>
      <c r="D118" s="52">
        <v>6</v>
      </c>
      <c r="E118" s="52">
        <v>8</v>
      </c>
      <c r="F118" s="52">
        <v>8</v>
      </c>
      <c r="G118" s="52">
        <v>8</v>
      </c>
      <c r="H118" s="52">
        <v>8</v>
      </c>
      <c r="I118" s="52">
        <v>8</v>
      </c>
      <c r="J118" s="53"/>
      <c r="K118" s="11">
        <f>D122+E122+F122+G122+H122+I122+J122</f>
        <v>51</v>
      </c>
      <c r="L118" s="7"/>
      <c r="N118"/>
      <c r="O118"/>
    </row>
    <row r="119" spans="2:15" x14ac:dyDescent="0.25">
      <c r="B119" s="46">
        <f>7*C117+DATE((2015+$K$2),1,3)-WEEKDAY(DATE((2015+$K$2),1,3))-5</f>
        <v>778444</v>
      </c>
      <c r="C119" s="72"/>
      <c r="D119" s="52">
        <v>12</v>
      </c>
      <c r="E119" s="52">
        <v>12</v>
      </c>
      <c r="F119" s="52">
        <v>12</v>
      </c>
      <c r="G119" s="52">
        <v>12</v>
      </c>
      <c r="H119" s="52">
        <v>12</v>
      </c>
      <c r="I119" s="52">
        <v>12</v>
      </c>
      <c r="J119" s="53"/>
      <c r="K119" s="12" t="s">
        <v>5</v>
      </c>
      <c r="L119" s="8"/>
      <c r="N119"/>
      <c r="O119"/>
    </row>
    <row r="120" spans="2:15" x14ac:dyDescent="0.25">
      <c r="B120" s="45" t="s">
        <v>31</v>
      </c>
      <c r="C120" s="71" t="s">
        <v>1</v>
      </c>
      <c r="D120" s="52">
        <v>13</v>
      </c>
      <c r="E120" s="52">
        <v>13</v>
      </c>
      <c r="F120" s="52">
        <v>13</v>
      </c>
      <c r="G120" s="52">
        <v>13</v>
      </c>
      <c r="H120" s="52">
        <v>13</v>
      </c>
      <c r="I120" s="52">
        <v>13</v>
      </c>
      <c r="J120" s="53"/>
      <c r="K120" s="14">
        <f>IF(K118-Base!$C$2&lt;0,"0",K118-Base!$C$2)</f>
        <v>16</v>
      </c>
      <c r="L120" s="8"/>
      <c r="N120"/>
      <c r="O120"/>
    </row>
    <row r="121" spans="2:15" x14ac:dyDescent="0.25">
      <c r="B121" s="46">
        <f>7*C117+DATE((2015+$K$2),1,3)-WEEKDAY(DATE((2015+$K$2),1,3))+1</f>
        <v>778450</v>
      </c>
      <c r="C121" s="72"/>
      <c r="D121" s="52">
        <v>18</v>
      </c>
      <c r="E121" s="52">
        <v>17</v>
      </c>
      <c r="F121" s="52">
        <v>17</v>
      </c>
      <c r="G121" s="52">
        <v>17</v>
      </c>
      <c r="H121" s="52">
        <v>17</v>
      </c>
      <c r="I121" s="52">
        <v>17</v>
      </c>
      <c r="J121" s="53"/>
      <c r="K121" s="13" t="s">
        <v>6</v>
      </c>
      <c r="L121" s="8"/>
      <c r="N121"/>
      <c r="O121"/>
    </row>
    <row r="122" spans="2:15" x14ac:dyDescent="0.25">
      <c r="B122" s="69" t="s">
        <v>2</v>
      </c>
      <c r="C122" s="70"/>
      <c r="D122" s="14">
        <f>(D119-D118)+(D121-D120)</f>
        <v>11</v>
      </c>
      <c r="E122" s="14">
        <f t="shared" ref="E122:J122" si="33">(E119-E118)+E121-E120</f>
        <v>8</v>
      </c>
      <c r="F122" s="14">
        <f t="shared" si="33"/>
        <v>8</v>
      </c>
      <c r="G122" s="14">
        <f t="shared" si="33"/>
        <v>8</v>
      </c>
      <c r="H122" s="14">
        <f t="shared" si="33"/>
        <v>8</v>
      </c>
      <c r="I122" s="14">
        <f t="shared" si="33"/>
        <v>8</v>
      </c>
      <c r="J122" s="14">
        <f t="shared" si="33"/>
        <v>0</v>
      </c>
      <c r="K122" s="14" t="str">
        <f>IF(Base!$C$2-K118&lt;0,"0",Base!$C$2-K118)</f>
        <v>0</v>
      </c>
      <c r="L122" s="9"/>
      <c r="N122"/>
      <c r="O122"/>
    </row>
    <row r="123" spans="2:15" x14ac:dyDescent="0.25">
      <c r="N123"/>
      <c r="O123"/>
    </row>
    <row r="124" spans="2:15" ht="15.75" x14ac:dyDescent="0.25">
      <c r="B124" s="47" t="s">
        <v>3</v>
      </c>
      <c r="C124" s="51">
        <f>VLOOKUP(C117+1,Base!$F$3:$F$55,1,FALSE)</f>
        <v>18</v>
      </c>
      <c r="D124" s="55">
        <f>B126</f>
        <v>778451</v>
      </c>
      <c r="E124" s="55">
        <f>D124+1</f>
        <v>778452</v>
      </c>
      <c r="F124" s="55">
        <f t="shared" ref="F124:J124" si="34">E124+1</f>
        <v>778453</v>
      </c>
      <c r="G124" s="55">
        <f t="shared" si="34"/>
        <v>778454</v>
      </c>
      <c r="H124" s="55">
        <f t="shared" si="34"/>
        <v>778455</v>
      </c>
      <c r="I124" s="55">
        <f t="shared" si="34"/>
        <v>778456</v>
      </c>
      <c r="J124" s="55">
        <f t="shared" si="34"/>
        <v>778457</v>
      </c>
      <c r="K124" s="10" t="s">
        <v>7</v>
      </c>
      <c r="L124" s="9"/>
      <c r="N124"/>
      <c r="O124"/>
    </row>
    <row r="125" spans="2:15" x14ac:dyDescent="0.25">
      <c r="B125" s="45" t="s">
        <v>30</v>
      </c>
      <c r="C125" s="71" t="s">
        <v>0</v>
      </c>
      <c r="D125" s="52">
        <v>6</v>
      </c>
      <c r="E125" s="52">
        <v>8</v>
      </c>
      <c r="F125" s="52">
        <v>8</v>
      </c>
      <c r="G125" s="52">
        <v>8</v>
      </c>
      <c r="H125" s="52">
        <v>8</v>
      </c>
      <c r="I125" s="52">
        <v>8</v>
      </c>
      <c r="J125" s="53"/>
      <c r="K125" s="11">
        <f>D129+E129+F129+G129+H129+I129+J129</f>
        <v>51</v>
      </c>
      <c r="L125" s="7"/>
      <c r="N125"/>
      <c r="O125"/>
    </row>
    <row r="126" spans="2:15" x14ac:dyDescent="0.25">
      <c r="B126" s="46">
        <f>7*C124+DATE((2015+$K$2),1,3)-WEEKDAY(DATE((2015+$K$2),1,3))-5</f>
        <v>778451</v>
      </c>
      <c r="C126" s="72"/>
      <c r="D126" s="52">
        <v>12</v>
      </c>
      <c r="E126" s="52">
        <v>12</v>
      </c>
      <c r="F126" s="52">
        <v>12</v>
      </c>
      <c r="G126" s="52">
        <v>12</v>
      </c>
      <c r="H126" s="52">
        <v>12</v>
      </c>
      <c r="I126" s="52">
        <v>12</v>
      </c>
      <c r="J126" s="53"/>
      <c r="K126" s="12" t="s">
        <v>5</v>
      </c>
      <c r="L126" s="8"/>
      <c r="N126"/>
      <c r="O126"/>
    </row>
    <row r="127" spans="2:15" x14ac:dyDescent="0.25">
      <c r="B127" s="45" t="s">
        <v>31</v>
      </c>
      <c r="C127" s="71" t="s">
        <v>1</v>
      </c>
      <c r="D127" s="52">
        <v>13</v>
      </c>
      <c r="E127" s="52">
        <v>13</v>
      </c>
      <c r="F127" s="52">
        <v>13</v>
      </c>
      <c r="G127" s="52">
        <v>13</v>
      </c>
      <c r="H127" s="52">
        <v>13</v>
      </c>
      <c r="I127" s="52">
        <v>13</v>
      </c>
      <c r="J127" s="53"/>
      <c r="K127" s="14">
        <f>IF(K125-Base!$C$2&lt;0,"0",K125-Base!$C$2)</f>
        <v>16</v>
      </c>
      <c r="L127" s="8"/>
      <c r="N127"/>
      <c r="O127"/>
    </row>
    <row r="128" spans="2:15" x14ac:dyDescent="0.25">
      <c r="B128" s="46">
        <f>7*C124+DATE((2015+$K$2),1,3)-WEEKDAY(DATE((2015+$K$2),1,3))+1</f>
        <v>778457</v>
      </c>
      <c r="C128" s="72"/>
      <c r="D128" s="52">
        <v>18</v>
      </c>
      <c r="E128" s="52">
        <v>17</v>
      </c>
      <c r="F128" s="52">
        <v>17</v>
      </c>
      <c r="G128" s="52">
        <v>17</v>
      </c>
      <c r="H128" s="52">
        <v>17</v>
      </c>
      <c r="I128" s="52">
        <v>17</v>
      </c>
      <c r="J128" s="53"/>
      <c r="K128" s="13" t="s">
        <v>6</v>
      </c>
      <c r="L128" s="8"/>
      <c r="N128"/>
      <c r="O128"/>
    </row>
    <row r="129" spans="2:15" x14ac:dyDescent="0.25">
      <c r="B129" s="69" t="s">
        <v>2</v>
      </c>
      <c r="C129" s="70"/>
      <c r="D129" s="14">
        <f>(D126-D125)+(D128-D127)</f>
        <v>11</v>
      </c>
      <c r="E129" s="14">
        <f t="shared" ref="E129:J129" si="35">(E126-E125)+E128-E127</f>
        <v>8</v>
      </c>
      <c r="F129" s="14">
        <f t="shared" si="35"/>
        <v>8</v>
      </c>
      <c r="G129" s="14">
        <f t="shared" si="35"/>
        <v>8</v>
      </c>
      <c r="H129" s="14">
        <f t="shared" si="35"/>
        <v>8</v>
      </c>
      <c r="I129" s="14">
        <f t="shared" si="35"/>
        <v>8</v>
      </c>
      <c r="J129" s="14">
        <f t="shared" si="35"/>
        <v>0</v>
      </c>
      <c r="K129" s="14" t="str">
        <f>IF(Base!$C$2-K125&lt;0,"0",Base!$C$2-K125)</f>
        <v>0</v>
      </c>
      <c r="L129" s="9"/>
      <c r="N129"/>
      <c r="O129"/>
    </row>
    <row r="130" spans="2:15" x14ac:dyDescent="0.25">
      <c r="N130"/>
      <c r="O130"/>
    </row>
    <row r="131" spans="2:15" ht="15.75" x14ac:dyDescent="0.25">
      <c r="B131" s="47" t="s">
        <v>3</v>
      </c>
      <c r="C131" s="51">
        <f>VLOOKUP(C124+1,Base!$F$3:$F$55,1,FALSE)</f>
        <v>19</v>
      </c>
      <c r="D131" s="55">
        <f>B133</f>
        <v>778458</v>
      </c>
      <c r="E131" s="55">
        <f>D131+1</f>
        <v>778459</v>
      </c>
      <c r="F131" s="55">
        <f t="shared" ref="F131:J131" si="36">E131+1</f>
        <v>778460</v>
      </c>
      <c r="G131" s="55">
        <f t="shared" si="36"/>
        <v>778461</v>
      </c>
      <c r="H131" s="55">
        <f t="shared" si="36"/>
        <v>778462</v>
      </c>
      <c r="I131" s="55">
        <f t="shared" si="36"/>
        <v>778463</v>
      </c>
      <c r="J131" s="55">
        <f t="shared" si="36"/>
        <v>778464</v>
      </c>
      <c r="K131" s="10" t="s">
        <v>7</v>
      </c>
      <c r="L131" s="9"/>
      <c r="N131"/>
      <c r="O131"/>
    </row>
    <row r="132" spans="2:15" x14ac:dyDescent="0.25">
      <c r="B132" s="45" t="s">
        <v>30</v>
      </c>
      <c r="C132" s="71" t="s">
        <v>0</v>
      </c>
      <c r="D132" s="52">
        <v>6</v>
      </c>
      <c r="E132" s="52">
        <v>8</v>
      </c>
      <c r="F132" s="52">
        <v>8</v>
      </c>
      <c r="G132" s="52">
        <v>8</v>
      </c>
      <c r="H132" s="52">
        <v>8</v>
      </c>
      <c r="I132" s="52">
        <v>8</v>
      </c>
      <c r="J132" s="53"/>
      <c r="K132" s="11">
        <f>D136+E136+F136+G136+H136+I136+J136</f>
        <v>51</v>
      </c>
      <c r="L132" s="7"/>
      <c r="N132"/>
      <c r="O132"/>
    </row>
    <row r="133" spans="2:15" x14ac:dyDescent="0.25">
      <c r="B133" s="46">
        <f>7*C131+DATE((2015+$K$2),1,3)-WEEKDAY(DATE((2015+$K$2),1,3))-5</f>
        <v>778458</v>
      </c>
      <c r="C133" s="72"/>
      <c r="D133" s="52">
        <v>12</v>
      </c>
      <c r="E133" s="52">
        <v>12</v>
      </c>
      <c r="F133" s="52">
        <v>12</v>
      </c>
      <c r="G133" s="52">
        <v>12</v>
      </c>
      <c r="H133" s="52">
        <v>12</v>
      </c>
      <c r="I133" s="52">
        <v>12</v>
      </c>
      <c r="J133" s="53"/>
      <c r="K133" s="12" t="s">
        <v>5</v>
      </c>
      <c r="L133" s="8"/>
      <c r="N133"/>
      <c r="O133"/>
    </row>
    <row r="134" spans="2:15" x14ac:dyDescent="0.25">
      <c r="B134" s="45" t="s">
        <v>31</v>
      </c>
      <c r="C134" s="71" t="s">
        <v>1</v>
      </c>
      <c r="D134" s="52">
        <v>13</v>
      </c>
      <c r="E134" s="52">
        <v>13</v>
      </c>
      <c r="F134" s="52">
        <v>13</v>
      </c>
      <c r="G134" s="52">
        <v>13</v>
      </c>
      <c r="H134" s="52">
        <v>13</v>
      </c>
      <c r="I134" s="52">
        <v>13</v>
      </c>
      <c r="J134" s="53"/>
      <c r="K134" s="14">
        <f>IF(K132-Base!$C$2&lt;0,"0",K132-Base!$C$2)</f>
        <v>16</v>
      </c>
      <c r="L134" s="8"/>
      <c r="N134"/>
      <c r="O134"/>
    </row>
    <row r="135" spans="2:15" x14ac:dyDescent="0.25">
      <c r="B135" s="46">
        <f>7*C131+DATE((2015+$K$2),1,3)-WEEKDAY(DATE((2015+$K$2),1,3))+1</f>
        <v>778464</v>
      </c>
      <c r="C135" s="72"/>
      <c r="D135" s="52">
        <v>18</v>
      </c>
      <c r="E135" s="52">
        <v>17</v>
      </c>
      <c r="F135" s="52">
        <v>17</v>
      </c>
      <c r="G135" s="52">
        <v>17</v>
      </c>
      <c r="H135" s="52">
        <v>17</v>
      </c>
      <c r="I135" s="52">
        <v>17</v>
      </c>
      <c r="J135" s="53"/>
      <c r="K135" s="13" t="s">
        <v>6</v>
      </c>
      <c r="L135" s="8"/>
      <c r="N135"/>
      <c r="O135"/>
    </row>
    <row r="136" spans="2:15" x14ac:dyDescent="0.25">
      <c r="B136" s="69" t="s">
        <v>2</v>
      </c>
      <c r="C136" s="70"/>
      <c r="D136" s="14">
        <f>(D133-D132)+(D135-D134)</f>
        <v>11</v>
      </c>
      <c r="E136" s="14">
        <f t="shared" ref="E136:J136" si="37">(E133-E132)+E135-E134</f>
        <v>8</v>
      </c>
      <c r="F136" s="14">
        <f t="shared" si="37"/>
        <v>8</v>
      </c>
      <c r="G136" s="14">
        <f t="shared" si="37"/>
        <v>8</v>
      </c>
      <c r="H136" s="14">
        <f t="shared" si="37"/>
        <v>8</v>
      </c>
      <c r="I136" s="14">
        <f t="shared" si="37"/>
        <v>8</v>
      </c>
      <c r="J136" s="14">
        <f t="shared" si="37"/>
        <v>0</v>
      </c>
      <c r="K136" s="14" t="str">
        <f>IF(Base!$C$2-K132&lt;0,"0",Base!$C$2-K132)</f>
        <v>0</v>
      </c>
      <c r="L136" s="9"/>
      <c r="N136"/>
      <c r="O136"/>
    </row>
    <row r="137" spans="2:15" x14ac:dyDescent="0.25">
      <c r="N137"/>
      <c r="O137"/>
    </row>
    <row r="138" spans="2:15" ht="15.75" x14ac:dyDescent="0.25">
      <c r="B138" s="47" t="s">
        <v>3</v>
      </c>
      <c r="C138" s="51">
        <f>VLOOKUP(C131+1,Base!$F$3:$F$55,1,FALSE)</f>
        <v>20</v>
      </c>
      <c r="D138" s="55">
        <f>B140</f>
        <v>778465</v>
      </c>
      <c r="E138" s="55">
        <f>D138+1</f>
        <v>778466</v>
      </c>
      <c r="F138" s="55">
        <f t="shared" ref="F138:J138" si="38">E138+1</f>
        <v>778467</v>
      </c>
      <c r="G138" s="55">
        <f t="shared" si="38"/>
        <v>778468</v>
      </c>
      <c r="H138" s="55">
        <f t="shared" si="38"/>
        <v>778469</v>
      </c>
      <c r="I138" s="55">
        <f t="shared" si="38"/>
        <v>778470</v>
      </c>
      <c r="J138" s="55">
        <f t="shared" si="38"/>
        <v>778471</v>
      </c>
      <c r="K138" s="10" t="s">
        <v>7</v>
      </c>
      <c r="L138" s="9"/>
      <c r="N138"/>
      <c r="O138"/>
    </row>
    <row r="139" spans="2:15" x14ac:dyDescent="0.25">
      <c r="B139" s="45" t="s">
        <v>30</v>
      </c>
      <c r="C139" s="71" t="s">
        <v>0</v>
      </c>
      <c r="D139" s="52">
        <v>6</v>
      </c>
      <c r="E139" s="52">
        <v>8</v>
      </c>
      <c r="F139" s="52">
        <v>8</v>
      </c>
      <c r="G139" s="52">
        <v>8</v>
      </c>
      <c r="H139" s="52">
        <v>8</v>
      </c>
      <c r="I139" s="52">
        <v>8</v>
      </c>
      <c r="J139" s="53"/>
      <c r="K139" s="11">
        <f>D143+E143+F143+G143+H143+I143+J143</f>
        <v>51</v>
      </c>
      <c r="L139" s="7"/>
      <c r="N139"/>
      <c r="O139"/>
    </row>
    <row r="140" spans="2:15" x14ac:dyDescent="0.25">
      <c r="B140" s="46">
        <f>7*C138+DATE((2015+$K$2),1,3)-WEEKDAY(DATE((2015+$K$2),1,3))-5</f>
        <v>778465</v>
      </c>
      <c r="C140" s="72"/>
      <c r="D140" s="52">
        <v>12</v>
      </c>
      <c r="E140" s="52">
        <v>12</v>
      </c>
      <c r="F140" s="52">
        <v>12</v>
      </c>
      <c r="G140" s="52">
        <v>12</v>
      </c>
      <c r="H140" s="52">
        <v>12</v>
      </c>
      <c r="I140" s="52">
        <v>12</v>
      </c>
      <c r="J140" s="53"/>
      <c r="K140" s="12" t="s">
        <v>5</v>
      </c>
      <c r="L140" s="8"/>
      <c r="N140"/>
      <c r="O140"/>
    </row>
    <row r="141" spans="2:15" x14ac:dyDescent="0.25">
      <c r="B141" s="45" t="s">
        <v>31</v>
      </c>
      <c r="C141" s="71" t="s">
        <v>1</v>
      </c>
      <c r="D141" s="52">
        <v>13</v>
      </c>
      <c r="E141" s="52">
        <v>13</v>
      </c>
      <c r="F141" s="52">
        <v>13</v>
      </c>
      <c r="G141" s="52">
        <v>13</v>
      </c>
      <c r="H141" s="52">
        <v>13</v>
      </c>
      <c r="I141" s="52">
        <v>13</v>
      </c>
      <c r="J141" s="53"/>
      <c r="K141" s="14">
        <f>IF(K139-Base!$C$2&lt;0,"0",K139-Base!$C$2)</f>
        <v>16</v>
      </c>
      <c r="L141" s="8"/>
      <c r="N141"/>
      <c r="O141"/>
    </row>
    <row r="142" spans="2:15" x14ac:dyDescent="0.25">
      <c r="B142" s="46">
        <f>7*C138+DATE((2015+$K$2),1,3)-WEEKDAY(DATE((2015+$K$2),1,3))+1</f>
        <v>778471</v>
      </c>
      <c r="C142" s="72"/>
      <c r="D142" s="52">
        <v>18</v>
      </c>
      <c r="E142" s="52">
        <v>17</v>
      </c>
      <c r="F142" s="52">
        <v>17</v>
      </c>
      <c r="G142" s="52">
        <v>17</v>
      </c>
      <c r="H142" s="52">
        <v>17</v>
      </c>
      <c r="I142" s="52">
        <v>17</v>
      </c>
      <c r="J142" s="53"/>
      <c r="K142" s="13" t="s">
        <v>6</v>
      </c>
      <c r="L142" s="8"/>
      <c r="N142"/>
      <c r="O142"/>
    </row>
    <row r="143" spans="2:15" x14ac:dyDescent="0.25">
      <c r="B143" s="69" t="s">
        <v>2</v>
      </c>
      <c r="C143" s="70"/>
      <c r="D143" s="14">
        <f>(D140-D139)+(D142-D141)</f>
        <v>11</v>
      </c>
      <c r="E143" s="14">
        <f t="shared" ref="E143:J143" si="39">(E140-E139)+E142-E141</f>
        <v>8</v>
      </c>
      <c r="F143" s="14">
        <f t="shared" si="39"/>
        <v>8</v>
      </c>
      <c r="G143" s="14">
        <f t="shared" si="39"/>
        <v>8</v>
      </c>
      <c r="H143" s="14">
        <f t="shared" si="39"/>
        <v>8</v>
      </c>
      <c r="I143" s="14">
        <f t="shared" si="39"/>
        <v>8</v>
      </c>
      <c r="J143" s="14">
        <f t="shared" si="39"/>
        <v>0</v>
      </c>
      <c r="K143" s="14" t="str">
        <f>IF(Base!$C$2-K139&lt;0,"0",Base!$C$2-K139)</f>
        <v>0</v>
      </c>
      <c r="L143" s="9"/>
      <c r="N143"/>
      <c r="O143"/>
    </row>
    <row r="144" spans="2:15" x14ac:dyDescent="0.25">
      <c r="N144"/>
      <c r="O144"/>
    </row>
    <row r="145" spans="2:15" ht="15.75" x14ac:dyDescent="0.25">
      <c r="B145" s="47" t="s">
        <v>3</v>
      </c>
      <c r="C145" s="51">
        <f>VLOOKUP(C138+1,Base!$F$3:$F$55,1,FALSE)</f>
        <v>21</v>
      </c>
      <c r="D145" s="55">
        <f>B147</f>
        <v>778472</v>
      </c>
      <c r="E145" s="55">
        <f>D145+1</f>
        <v>778473</v>
      </c>
      <c r="F145" s="55">
        <f t="shared" ref="F145:J145" si="40">E145+1</f>
        <v>778474</v>
      </c>
      <c r="G145" s="55">
        <f t="shared" si="40"/>
        <v>778475</v>
      </c>
      <c r="H145" s="55">
        <f t="shared" si="40"/>
        <v>778476</v>
      </c>
      <c r="I145" s="55">
        <f t="shared" si="40"/>
        <v>778477</v>
      </c>
      <c r="J145" s="55">
        <f t="shared" si="40"/>
        <v>778478</v>
      </c>
      <c r="K145" s="10" t="s">
        <v>7</v>
      </c>
      <c r="L145" s="9"/>
      <c r="N145"/>
      <c r="O145"/>
    </row>
    <row r="146" spans="2:15" x14ac:dyDescent="0.25">
      <c r="B146" s="45" t="s">
        <v>30</v>
      </c>
      <c r="C146" s="71" t="s">
        <v>0</v>
      </c>
      <c r="D146" s="52">
        <v>6</v>
      </c>
      <c r="E146" s="52">
        <v>8</v>
      </c>
      <c r="F146" s="52">
        <v>8</v>
      </c>
      <c r="G146" s="52">
        <v>8</v>
      </c>
      <c r="H146" s="52">
        <v>8</v>
      </c>
      <c r="I146" s="52"/>
      <c r="J146" s="53"/>
      <c r="K146" s="11">
        <f>D150+E150+F150+G150+H150+I150+J150</f>
        <v>43</v>
      </c>
      <c r="L146" s="7"/>
      <c r="N146"/>
      <c r="O146"/>
    </row>
    <row r="147" spans="2:15" x14ac:dyDescent="0.25">
      <c r="B147" s="46">
        <f>7*C145+DATE((2015+$K$2),1,3)-WEEKDAY(DATE((2015+$K$2),1,3))-5</f>
        <v>778472</v>
      </c>
      <c r="C147" s="72"/>
      <c r="D147" s="52">
        <v>12</v>
      </c>
      <c r="E147" s="52">
        <v>12</v>
      </c>
      <c r="F147" s="52">
        <v>12</v>
      </c>
      <c r="G147" s="52">
        <v>12</v>
      </c>
      <c r="H147" s="52">
        <v>12</v>
      </c>
      <c r="I147" s="52"/>
      <c r="J147" s="53"/>
      <c r="K147" s="12" t="s">
        <v>5</v>
      </c>
      <c r="L147" s="8"/>
      <c r="N147"/>
      <c r="O147"/>
    </row>
    <row r="148" spans="2:15" x14ac:dyDescent="0.25">
      <c r="B148" s="45" t="s">
        <v>31</v>
      </c>
      <c r="C148" s="71" t="s">
        <v>1</v>
      </c>
      <c r="D148" s="52">
        <v>13</v>
      </c>
      <c r="E148" s="52">
        <v>13</v>
      </c>
      <c r="F148" s="52">
        <v>13</v>
      </c>
      <c r="G148" s="52">
        <v>13</v>
      </c>
      <c r="H148" s="52">
        <v>13</v>
      </c>
      <c r="I148" s="52"/>
      <c r="J148" s="53"/>
      <c r="K148" s="14">
        <f>IF(K146-Base!$C$2&lt;0,"0",K146-Base!$C$2)</f>
        <v>8</v>
      </c>
      <c r="L148" s="8"/>
      <c r="N148"/>
      <c r="O148"/>
    </row>
    <row r="149" spans="2:15" x14ac:dyDescent="0.25">
      <c r="B149" s="46">
        <f>7*C145+DATE((2015+$K$2),1,3)-WEEKDAY(DATE((2015+$K$2),1,3))+1</f>
        <v>778478</v>
      </c>
      <c r="C149" s="72"/>
      <c r="D149" s="52">
        <v>18</v>
      </c>
      <c r="E149" s="52">
        <v>17</v>
      </c>
      <c r="F149" s="52">
        <v>17</v>
      </c>
      <c r="G149" s="52">
        <v>17</v>
      </c>
      <c r="H149" s="52">
        <v>17</v>
      </c>
      <c r="I149" s="52"/>
      <c r="J149" s="53"/>
      <c r="K149" s="13" t="s">
        <v>6</v>
      </c>
      <c r="L149" s="8"/>
      <c r="N149"/>
      <c r="O149"/>
    </row>
    <row r="150" spans="2:15" x14ac:dyDescent="0.25">
      <c r="B150" s="69" t="s">
        <v>2</v>
      </c>
      <c r="C150" s="70"/>
      <c r="D150" s="14">
        <f>(D147-D146)+(D149-D148)</f>
        <v>11</v>
      </c>
      <c r="E150" s="14">
        <f t="shared" ref="E150:J150" si="41">(E147-E146)+E149-E148</f>
        <v>8</v>
      </c>
      <c r="F150" s="14">
        <f t="shared" si="41"/>
        <v>8</v>
      </c>
      <c r="G150" s="14">
        <f t="shared" si="41"/>
        <v>8</v>
      </c>
      <c r="H150" s="14">
        <f t="shared" si="41"/>
        <v>8</v>
      </c>
      <c r="I150" s="14">
        <f t="shared" si="41"/>
        <v>0</v>
      </c>
      <c r="J150" s="14">
        <f t="shared" si="41"/>
        <v>0</v>
      </c>
      <c r="K150" s="14" t="str">
        <f>IF(Base!$C$2-K146&lt;0,"0",Base!$C$2-K146)</f>
        <v>0</v>
      </c>
      <c r="L150" s="9"/>
      <c r="N150"/>
      <c r="O150"/>
    </row>
    <row r="151" spans="2:15" x14ac:dyDescent="0.25">
      <c r="N151"/>
      <c r="O151"/>
    </row>
    <row r="152" spans="2:15" ht="15.75" x14ac:dyDescent="0.25">
      <c r="B152" s="47" t="s">
        <v>3</v>
      </c>
      <c r="C152" s="51">
        <f>VLOOKUP(C145+1,Base!$F$3:$F$55,1,FALSE)</f>
        <v>22</v>
      </c>
      <c r="D152" s="55">
        <f>B154</f>
        <v>778479</v>
      </c>
      <c r="E152" s="55">
        <f>D152+1</f>
        <v>778480</v>
      </c>
      <c r="F152" s="55">
        <f t="shared" ref="F152:J152" si="42">E152+1</f>
        <v>778481</v>
      </c>
      <c r="G152" s="55">
        <f t="shared" si="42"/>
        <v>778482</v>
      </c>
      <c r="H152" s="55">
        <f t="shared" si="42"/>
        <v>778483</v>
      </c>
      <c r="I152" s="55">
        <f t="shared" si="42"/>
        <v>778484</v>
      </c>
      <c r="J152" s="55">
        <f t="shared" si="42"/>
        <v>778485</v>
      </c>
      <c r="K152" s="10" t="s">
        <v>7</v>
      </c>
      <c r="L152" s="9"/>
      <c r="N152"/>
      <c r="O152"/>
    </row>
    <row r="153" spans="2:15" x14ac:dyDescent="0.25">
      <c r="B153" s="45" t="s">
        <v>30</v>
      </c>
      <c r="C153" s="71" t="s">
        <v>0</v>
      </c>
      <c r="D153" s="52">
        <v>6</v>
      </c>
      <c r="E153" s="52">
        <v>8</v>
      </c>
      <c r="F153" s="52">
        <v>8</v>
      </c>
      <c r="G153" s="52">
        <v>8</v>
      </c>
      <c r="H153" s="52">
        <v>8</v>
      </c>
      <c r="I153" s="52">
        <v>8</v>
      </c>
      <c r="J153" s="53"/>
      <c r="K153" s="11">
        <f>D157+E157+F157+G157+H157+I157+J157</f>
        <v>51</v>
      </c>
      <c r="L153" s="7"/>
      <c r="N153"/>
      <c r="O153"/>
    </row>
    <row r="154" spans="2:15" x14ac:dyDescent="0.25">
      <c r="B154" s="46">
        <f>7*C152+DATE((2015+$K$2),1,3)-WEEKDAY(DATE((2015+$K$2),1,3))-5</f>
        <v>778479</v>
      </c>
      <c r="C154" s="72"/>
      <c r="D154" s="52">
        <v>12</v>
      </c>
      <c r="E154" s="52">
        <v>12</v>
      </c>
      <c r="F154" s="52">
        <v>12</v>
      </c>
      <c r="G154" s="52">
        <v>12</v>
      </c>
      <c r="H154" s="52">
        <v>12</v>
      </c>
      <c r="I154" s="52">
        <v>12</v>
      </c>
      <c r="J154" s="53"/>
      <c r="K154" s="12" t="s">
        <v>5</v>
      </c>
      <c r="L154" s="8"/>
      <c r="N154"/>
      <c r="O154"/>
    </row>
    <row r="155" spans="2:15" x14ac:dyDescent="0.25">
      <c r="B155" s="45" t="s">
        <v>31</v>
      </c>
      <c r="C155" s="71" t="s">
        <v>1</v>
      </c>
      <c r="D155" s="52">
        <v>13</v>
      </c>
      <c r="E155" s="52">
        <v>13</v>
      </c>
      <c r="F155" s="52">
        <v>13</v>
      </c>
      <c r="G155" s="52">
        <v>13</v>
      </c>
      <c r="H155" s="52">
        <v>13</v>
      </c>
      <c r="I155" s="52">
        <v>13</v>
      </c>
      <c r="J155" s="53"/>
      <c r="K155" s="14">
        <f>IF(K153-Base!$C$2&lt;0,"0",K153-Base!$C$2)</f>
        <v>16</v>
      </c>
      <c r="L155" s="8"/>
      <c r="N155"/>
      <c r="O155"/>
    </row>
    <row r="156" spans="2:15" x14ac:dyDescent="0.25">
      <c r="B156" s="46">
        <f>7*C152+DATE((2015+$K$2),1,3)-WEEKDAY(DATE((2015+$K$2),1,3))+1</f>
        <v>778485</v>
      </c>
      <c r="C156" s="72"/>
      <c r="D156" s="52">
        <v>18</v>
      </c>
      <c r="E156" s="52">
        <v>17</v>
      </c>
      <c r="F156" s="52">
        <v>17</v>
      </c>
      <c r="G156" s="52">
        <v>17</v>
      </c>
      <c r="H156" s="52">
        <v>17</v>
      </c>
      <c r="I156" s="52">
        <v>17</v>
      </c>
      <c r="J156" s="53"/>
      <c r="K156" s="13" t="s">
        <v>6</v>
      </c>
      <c r="L156" s="8"/>
      <c r="N156"/>
      <c r="O156"/>
    </row>
    <row r="157" spans="2:15" x14ac:dyDescent="0.25">
      <c r="B157" s="69" t="s">
        <v>2</v>
      </c>
      <c r="C157" s="70"/>
      <c r="D157" s="14">
        <f>(D154-D153)+(D156-D155)</f>
        <v>11</v>
      </c>
      <c r="E157" s="14">
        <f t="shared" ref="E157:J157" si="43">(E154-E153)+E156-E155</f>
        <v>8</v>
      </c>
      <c r="F157" s="14">
        <f t="shared" si="43"/>
        <v>8</v>
      </c>
      <c r="G157" s="14">
        <f t="shared" si="43"/>
        <v>8</v>
      </c>
      <c r="H157" s="14">
        <f t="shared" si="43"/>
        <v>8</v>
      </c>
      <c r="I157" s="14">
        <f t="shared" si="43"/>
        <v>8</v>
      </c>
      <c r="J157" s="14">
        <f t="shared" si="43"/>
        <v>0</v>
      </c>
      <c r="K157" s="14" t="str">
        <f>IF(Base!$C$2-K153&lt;0,"0",Base!$C$2-K153)</f>
        <v>0</v>
      </c>
      <c r="L157" s="9"/>
      <c r="N157"/>
      <c r="O157"/>
    </row>
    <row r="158" spans="2:15" x14ac:dyDescent="0.25">
      <c r="N158"/>
      <c r="O158"/>
    </row>
    <row r="159" spans="2:15" ht="15.75" x14ac:dyDescent="0.25">
      <c r="B159" s="47" t="s">
        <v>3</v>
      </c>
      <c r="C159" s="51">
        <f>VLOOKUP(C152+1,Base!$F$3:$F$55,1,FALSE)</f>
        <v>23</v>
      </c>
      <c r="D159" s="55">
        <f>B161</f>
        <v>778486</v>
      </c>
      <c r="E159" s="55">
        <f>D159+1</f>
        <v>778487</v>
      </c>
      <c r="F159" s="55">
        <f t="shared" ref="F159:J159" si="44">E159+1</f>
        <v>778488</v>
      </c>
      <c r="G159" s="55">
        <f t="shared" si="44"/>
        <v>778489</v>
      </c>
      <c r="H159" s="55">
        <f t="shared" si="44"/>
        <v>778490</v>
      </c>
      <c r="I159" s="55">
        <f t="shared" si="44"/>
        <v>778491</v>
      </c>
      <c r="J159" s="55">
        <f t="shared" si="44"/>
        <v>778492</v>
      </c>
      <c r="K159" s="10" t="s">
        <v>7</v>
      </c>
      <c r="L159" s="9"/>
      <c r="N159"/>
      <c r="O159"/>
    </row>
    <row r="160" spans="2:15" x14ac:dyDescent="0.25">
      <c r="B160" s="45" t="s">
        <v>30</v>
      </c>
      <c r="C160" s="71" t="s">
        <v>0</v>
      </c>
      <c r="D160" s="52">
        <v>6</v>
      </c>
      <c r="E160" s="52">
        <v>8</v>
      </c>
      <c r="F160" s="52">
        <v>8</v>
      </c>
      <c r="G160" s="52">
        <v>8</v>
      </c>
      <c r="H160" s="52">
        <v>8</v>
      </c>
      <c r="I160" s="52">
        <v>8</v>
      </c>
      <c r="J160" s="53"/>
      <c r="K160" s="11">
        <f>D164+E164+F164+G164+H164+I164+J164</f>
        <v>51</v>
      </c>
      <c r="L160" s="7"/>
      <c r="N160"/>
      <c r="O160"/>
    </row>
    <row r="161" spans="2:15" x14ac:dyDescent="0.25">
      <c r="B161" s="46">
        <f>7*C159+DATE((2015+$K$2),1,3)-WEEKDAY(DATE((2015+$K$2),1,3))-5</f>
        <v>778486</v>
      </c>
      <c r="C161" s="72"/>
      <c r="D161" s="52">
        <v>12</v>
      </c>
      <c r="E161" s="52">
        <v>12</v>
      </c>
      <c r="F161" s="52">
        <v>12</v>
      </c>
      <c r="G161" s="52">
        <v>12</v>
      </c>
      <c r="H161" s="52">
        <v>12</v>
      </c>
      <c r="I161" s="52">
        <v>12</v>
      </c>
      <c r="J161" s="53"/>
      <c r="K161" s="12" t="s">
        <v>5</v>
      </c>
      <c r="L161" s="8"/>
      <c r="N161"/>
      <c r="O161"/>
    </row>
    <row r="162" spans="2:15" x14ac:dyDescent="0.25">
      <c r="B162" s="45" t="s">
        <v>31</v>
      </c>
      <c r="C162" s="71" t="s">
        <v>1</v>
      </c>
      <c r="D162" s="52">
        <v>13</v>
      </c>
      <c r="E162" s="52">
        <v>13</v>
      </c>
      <c r="F162" s="52">
        <v>13</v>
      </c>
      <c r="G162" s="52">
        <v>13</v>
      </c>
      <c r="H162" s="52">
        <v>13</v>
      </c>
      <c r="I162" s="52">
        <v>13</v>
      </c>
      <c r="J162" s="53"/>
      <c r="K162" s="14">
        <f>IF(K160-Base!$C$2&lt;0,"0",K160-Base!$C$2)</f>
        <v>16</v>
      </c>
      <c r="L162" s="8"/>
      <c r="N162"/>
      <c r="O162"/>
    </row>
    <row r="163" spans="2:15" x14ac:dyDescent="0.25">
      <c r="B163" s="46">
        <f>7*C159+DATE((2015+$K$2),1,3)-WEEKDAY(DATE((2015+$K$2),1,3))+1</f>
        <v>778492</v>
      </c>
      <c r="C163" s="72"/>
      <c r="D163" s="52">
        <v>18</v>
      </c>
      <c r="E163" s="52">
        <v>17</v>
      </c>
      <c r="F163" s="52">
        <v>17</v>
      </c>
      <c r="G163" s="52">
        <v>17</v>
      </c>
      <c r="H163" s="52">
        <v>17</v>
      </c>
      <c r="I163" s="52">
        <v>17</v>
      </c>
      <c r="J163" s="53"/>
      <c r="K163" s="13" t="s">
        <v>6</v>
      </c>
      <c r="L163" s="8"/>
      <c r="N163"/>
      <c r="O163"/>
    </row>
    <row r="164" spans="2:15" x14ac:dyDescent="0.25">
      <c r="B164" s="69" t="s">
        <v>2</v>
      </c>
      <c r="C164" s="70"/>
      <c r="D164" s="14">
        <f>(D161-D160)+(D163-D162)</f>
        <v>11</v>
      </c>
      <c r="E164" s="14">
        <f t="shared" ref="E164:J164" si="45">(E161-E160)+E163-E162</f>
        <v>8</v>
      </c>
      <c r="F164" s="14">
        <f t="shared" si="45"/>
        <v>8</v>
      </c>
      <c r="G164" s="14">
        <f t="shared" si="45"/>
        <v>8</v>
      </c>
      <c r="H164" s="14">
        <f t="shared" si="45"/>
        <v>8</v>
      </c>
      <c r="I164" s="14">
        <f t="shared" si="45"/>
        <v>8</v>
      </c>
      <c r="J164" s="14">
        <f t="shared" si="45"/>
        <v>0</v>
      </c>
      <c r="K164" s="14" t="str">
        <f>IF(Base!$C$2-K160&lt;0,"0",Base!$C$2-K160)</f>
        <v>0</v>
      </c>
      <c r="L164" s="9"/>
      <c r="N164"/>
      <c r="O164"/>
    </row>
    <row r="165" spans="2:15" x14ac:dyDescent="0.25">
      <c r="N165"/>
      <c r="O165"/>
    </row>
    <row r="166" spans="2:15" ht="15.75" x14ac:dyDescent="0.25">
      <c r="B166" s="47" t="s">
        <v>3</v>
      </c>
      <c r="C166" s="51">
        <f>VLOOKUP(C159+1,Base!$F$3:$F$55,1,FALSE)</f>
        <v>24</v>
      </c>
      <c r="D166" s="55">
        <f>B168</f>
        <v>778493</v>
      </c>
      <c r="E166" s="55">
        <f>D166+1</f>
        <v>778494</v>
      </c>
      <c r="F166" s="55">
        <f t="shared" ref="F166:J166" si="46">E166+1</f>
        <v>778495</v>
      </c>
      <c r="G166" s="55">
        <f t="shared" si="46"/>
        <v>778496</v>
      </c>
      <c r="H166" s="55">
        <f t="shared" si="46"/>
        <v>778497</v>
      </c>
      <c r="I166" s="55">
        <f t="shared" si="46"/>
        <v>778498</v>
      </c>
      <c r="J166" s="55">
        <f t="shared" si="46"/>
        <v>778499</v>
      </c>
      <c r="K166" s="10" t="s">
        <v>7</v>
      </c>
      <c r="L166" s="9"/>
      <c r="N166"/>
      <c r="O166"/>
    </row>
    <row r="167" spans="2:15" x14ac:dyDescent="0.25">
      <c r="B167" s="45" t="s">
        <v>30</v>
      </c>
      <c r="C167" s="71" t="s">
        <v>0</v>
      </c>
      <c r="D167" s="52">
        <v>6</v>
      </c>
      <c r="E167" s="52">
        <v>8</v>
      </c>
      <c r="F167" s="52">
        <v>8</v>
      </c>
      <c r="G167" s="52">
        <v>8</v>
      </c>
      <c r="H167" s="52">
        <v>8</v>
      </c>
      <c r="I167" s="52">
        <v>8</v>
      </c>
      <c r="J167" s="53"/>
      <c r="K167" s="11">
        <f>D171+E171+F171+G171+H171+I171+J171</f>
        <v>51</v>
      </c>
      <c r="L167" s="7"/>
      <c r="N167"/>
      <c r="O167"/>
    </row>
    <row r="168" spans="2:15" x14ac:dyDescent="0.25">
      <c r="B168" s="46">
        <f>7*C166+DATE((2015+$K$2),1,3)-WEEKDAY(DATE((2015+$K$2),1,3))-5</f>
        <v>778493</v>
      </c>
      <c r="C168" s="72"/>
      <c r="D168" s="52">
        <v>12</v>
      </c>
      <c r="E168" s="52">
        <v>12</v>
      </c>
      <c r="F168" s="52">
        <v>12</v>
      </c>
      <c r="G168" s="52">
        <v>12</v>
      </c>
      <c r="H168" s="52">
        <v>12</v>
      </c>
      <c r="I168" s="52">
        <v>12</v>
      </c>
      <c r="J168" s="53"/>
      <c r="K168" s="12" t="s">
        <v>5</v>
      </c>
      <c r="L168" s="8"/>
      <c r="N168"/>
      <c r="O168"/>
    </row>
    <row r="169" spans="2:15" x14ac:dyDescent="0.25">
      <c r="B169" s="45" t="s">
        <v>31</v>
      </c>
      <c r="C169" s="71" t="s">
        <v>1</v>
      </c>
      <c r="D169" s="52">
        <v>13</v>
      </c>
      <c r="E169" s="52">
        <v>13</v>
      </c>
      <c r="F169" s="52">
        <v>13</v>
      </c>
      <c r="G169" s="52">
        <v>13</v>
      </c>
      <c r="H169" s="52">
        <v>13</v>
      </c>
      <c r="I169" s="52">
        <v>13</v>
      </c>
      <c r="J169" s="53"/>
      <c r="K169" s="14">
        <f>IF(K167-Base!$C$2&lt;0,"0",K167-Base!$C$2)</f>
        <v>16</v>
      </c>
      <c r="L169" s="8"/>
      <c r="N169"/>
      <c r="O169"/>
    </row>
    <row r="170" spans="2:15" x14ac:dyDescent="0.25">
      <c r="B170" s="46">
        <f>7*C166+DATE((2015+$K$2),1,3)-WEEKDAY(DATE((2015+$K$2),1,3))+1</f>
        <v>778499</v>
      </c>
      <c r="C170" s="72"/>
      <c r="D170" s="52">
        <v>18</v>
      </c>
      <c r="E170" s="52">
        <v>17</v>
      </c>
      <c r="F170" s="52">
        <v>17</v>
      </c>
      <c r="G170" s="52">
        <v>17</v>
      </c>
      <c r="H170" s="52">
        <v>17</v>
      </c>
      <c r="I170" s="52">
        <v>17</v>
      </c>
      <c r="J170" s="53"/>
      <c r="K170" s="13" t="s">
        <v>6</v>
      </c>
      <c r="L170" s="8"/>
      <c r="N170"/>
      <c r="O170"/>
    </row>
    <row r="171" spans="2:15" x14ac:dyDescent="0.25">
      <c r="B171" s="69" t="s">
        <v>2</v>
      </c>
      <c r="C171" s="70"/>
      <c r="D171" s="14">
        <f>(D168-D167)+(D170-D169)</f>
        <v>11</v>
      </c>
      <c r="E171" s="14">
        <f t="shared" ref="E171:J171" si="47">(E168-E167)+E170-E169</f>
        <v>8</v>
      </c>
      <c r="F171" s="14">
        <f t="shared" si="47"/>
        <v>8</v>
      </c>
      <c r="G171" s="14">
        <f t="shared" si="47"/>
        <v>8</v>
      </c>
      <c r="H171" s="14">
        <f t="shared" si="47"/>
        <v>8</v>
      </c>
      <c r="I171" s="14">
        <f t="shared" si="47"/>
        <v>8</v>
      </c>
      <c r="J171" s="14">
        <f t="shared" si="47"/>
        <v>0</v>
      </c>
      <c r="K171" s="14" t="str">
        <f>IF(Base!$C$2-K167&lt;0,"0",Base!$C$2-K167)</f>
        <v>0</v>
      </c>
      <c r="L171" s="9"/>
      <c r="N171"/>
      <c r="O171"/>
    </row>
    <row r="172" spans="2:15" x14ac:dyDescent="0.25">
      <c r="N172"/>
      <c r="O172"/>
    </row>
    <row r="173" spans="2:15" ht="15.75" x14ac:dyDescent="0.25">
      <c r="B173" s="47" t="s">
        <v>3</v>
      </c>
      <c r="C173" s="51">
        <f>VLOOKUP(C166+1,Base!$F$3:$F$55,1,FALSE)</f>
        <v>25</v>
      </c>
      <c r="D173" s="55">
        <f>B175</f>
        <v>778500</v>
      </c>
      <c r="E173" s="55">
        <f>D173+1</f>
        <v>778501</v>
      </c>
      <c r="F173" s="55">
        <f t="shared" ref="F173:J173" si="48">E173+1</f>
        <v>778502</v>
      </c>
      <c r="G173" s="55">
        <f t="shared" si="48"/>
        <v>778503</v>
      </c>
      <c r="H173" s="55">
        <f t="shared" si="48"/>
        <v>778504</v>
      </c>
      <c r="I173" s="55">
        <f t="shared" si="48"/>
        <v>778505</v>
      </c>
      <c r="J173" s="55">
        <f t="shared" si="48"/>
        <v>778506</v>
      </c>
      <c r="K173" s="10" t="s">
        <v>7</v>
      </c>
      <c r="L173" s="9"/>
      <c r="N173"/>
      <c r="O173"/>
    </row>
    <row r="174" spans="2:15" x14ac:dyDescent="0.25">
      <c r="B174" s="45" t="s">
        <v>30</v>
      </c>
      <c r="C174" s="71" t="s">
        <v>0</v>
      </c>
      <c r="D174" s="52">
        <v>6</v>
      </c>
      <c r="E174" s="52">
        <v>8</v>
      </c>
      <c r="F174" s="52">
        <v>8</v>
      </c>
      <c r="G174" s="52">
        <v>8</v>
      </c>
      <c r="H174" s="52">
        <v>8</v>
      </c>
      <c r="I174" s="52">
        <v>8</v>
      </c>
      <c r="J174" s="53"/>
      <c r="K174" s="11">
        <f>D178+E178+F178+G178+H178+I178+J178</f>
        <v>51</v>
      </c>
      <c r="L174" s="7"/>
      <c r="N174"/>
      <c r="O174"/>
    </row>
    <row r="175" spans="2:15" x14ac:dyDescent="0.25">
      <c r="B175" s="46">
        <f>7*C173+DATE((2015+$K$2),1,3)-WEEKDAY(DATE((2015+$K$2),1,3))-5</f>
        <v>778500</v>
      </c>
      <c r="C175" s="72"/>
      <c r="D175" s="52">
        <v>12</v>
      </c>
      <c r="E175" s="52">
        <v>12</v>
      </c>
      <c r="F175" s="52">
        <v>12</v>
      </c>
      <c r="G175" s="52">
        <v>12</v>
      </c>
      <c r="H175" s="52">
        <v>12</v>
      </c>
      <c r="I175" s="52">
        <v>12</v>
      </c>
      <c r="J175" s="53"/>
      <c r="K175" s="12" t="s">
        <v>5</v>
      </c>
      <c r="L175" s="8"/>
      <c r="N175"/>
      <c r="O175"/>
    </row>
    <row r="176" spans="2:15" x14ac:dyDescent="0.25">
      <c r="B176" s="45" t="s">
        <v>31</v>
      </c>
      <c r="C176" s="71" t="s">
        <v>1</v>
      </c>
      <c r="D176" s="52">
        <v>13</v>
      </c>
      <c r="E176" s="52">
        <v>13</v>
      </c>
      <c r="F176" s="52">
        <v>13</v>
      </c>
      <c r="G176" s="52">
        <v>13</v>
      </c>
      <c r="H176" s="52">
        <v>13</v>
      </c>
      <c r="I176" s="52">
        <v>13</v>
      </c>
      <c r="J176" s="53"/>
      <c r="K176" s="14">
        <f>IF(K174-Base!$C$2&lt;0,"0",K174-Base!$C$2)</f>
        <v>16</v>
      </c>
      <c r="L176" s="8"/>
      <c r="N176"/>
      <c r="O176"/>
    </row>
    <row r="177" spans="2:15" x14ac:dyDescent="0.25">
      <c r="B177" s="46">
        <f>7*C173+DATE((2015+$K$2),1,3)-WEEKDAY(DATE((2015+$K$2),1,3))+1</f>
        <v>778506</v>
      </c>
      <c r="C177" s="72"/>
      <c r="D177" s="52">
        <v>18</v>
      </c>
      <c r="E177" s="52">
        <v>17</v>
      </c>
      <c r="F177" s="52">
        <v>17</v>
      </c>
      <c r="G177" s="52">
        <v>17</v>
      </c>
      <c r="H177" s="52">
        <v>17</v>
      </c>
      <c r="I177" s="52">
        <v>17</v>
      </c>
      <c r="J177" s="53"/>
      <c r="K177" s="13" t="s">
        <v>6</v>
      </c>
      <c r="L177" s="8"/>
      <c r="N177"/>
      <c r="O177"/>
    </row>
    <row r="178" spans="2:15" x14ac:dyDescent="0.25">
      <c r="B178" s="69" t="s">
        <v>2</v>
      </c>
      <c r="C178" s="70"/>
      <c r="D178" s="14">
        <f>(D175-D174)+(D177-D176)</f>
        <v>11</v>
      </c>
      <c r="E178" s="14">
        <f t="shared" ref="E178:J178" si="49">(E175-E174)+E177-E176</f>
        <v>8</v>
      </c>
      <c r="F178" s="14">
        <f t="shared" si="49"/>
        <v>8</v>
      </c>
      <c r="G178" s="14">
        <f t="shared" si="49"/>
        <v>8</v>
      </c>
      <c r="H178" s="14">
        <f t="shared" si="49"/>
        <v>8</v>
      </c>
      <c r="I178" s="14">
        <f t="shared" si="49"/>
        <v>8</v>
      </c>
      <c r="J178" s="14">
        <f t="shared" si="49"/>
        <v>0</v>
      </c>
      <c r="K178" s="14" t="str">
        <f>IF(Base!$C$2-K174&lt;0,"0",Base!$C$2-K174)</f>
        <v>0</v>
      </c>
      <c r="L178" s="9"/>
      <c r="N178"/>
      <c r="O178"/>
    </row>
    <row r="179" spans="2:15" x14ac:dyDescent="0.25">
      <c r="N179"/>
      <c r="O179"/>
    </row>
    <row r="180" spans="2:15" ht="15.75" x14ac:dyDescent="0.25">
      <c r="B180" s="47" t="s">
        <v>3</v>
      </c>
      <c r="C180" s="51">
        <f>VLOOKUP(C173+1,Base!$F$3:$F$55,1,FALSE)</f>
        <v>26</v>
      </c>
      <c r="D180" s="55">
        <f>B182</f>
        <v>778507</v>
      </c>
      <c r="E180" s="55">
        <f>D180+1</f>
        <v>778508</v>
      </c>
      <c r="F180" s="55">
        <f t="shared" ref="F180:J180" si="50">E180+1</f>
        <v>778509</v>
      </c>
      <c r="G180" s="55">
        <f t="shared" si="50"/>
        <v>778510</v>
      </c>
      <c r="H180" s="55">
        <f t="shared" si="50"/>
        <v>778511</v>
      </c>
      <c r="I180" s="55">
        <f t="shared" si="50"/>
        <v>778512</v>
      </c>
      <c r="J180" s="55">
        <f t="shared" si="50"/>
        <v>778513</v>
      </c>
      <c r="K180" s="10" t="s">
        <v>7</v>
      </c>
      <c r="L180" s="9"/>
      <c r="N180"/>
      <c r="O180"/>
    </row>
    <row r="181" spans="2:15" x14ac:dyDescent="0.25">
      <c r="B181" s="45" t="s">
        <v>30</v>
      </c>
      <c r="C181" s="71" t="s">
        <v>0</v>
      </c>
      <c r="D181" s="52">
        <v>6</v>
      </c>
      <c r="E181" s="52">
        <v>8</v>
      </c>
      <c r="F181" s="52">
        <v>8</v>
      </c>
      <c r="G181" s="52">
        <v>8</v>
      </c>
      <c r="H181" s="52">
        <v>8</v>
      </c>
      <c r="I181" s="52">
        <v>8</v>
      </c>
      <c r="J181" s="53"/>
      <c r="K181" s="11">
        <f>D185+E185+F185+G185+H185+I185+J185</f>
        <v>51</v>
      </c>
      <c r="L181" s="7"/>
      <c r="N181"/>
      <c r="O181"/>
    </row>
    <row r="182" spans="2:15" x14ac:dyDescent="0.25">
      <c r="B182" s="46">
        <f>7*C180+DATE((2015+$K$2),1,3)-WEEKDAY(DATE((2015+$K$2),1,3))-5</f>
        <v>778507</v>
      </c>
      <c r="C182" s="72"/>
      <c r="D182" s="52">
        <v>12</v>
      </c>
      <c r="E182" s="52">
        <v>12</v>
      </c>
      <c r="F182" s="52">
        <v>12</v>
      </c>
      <c r="G182" s="52">
        <v>12</v>
      </c>
      <c r="H182" s="52">
        <v>12</v>
      </c>
      <c r="I182" s="52">
        <v>12</v>
      </c>
      <c r="J182" s="53"/>
      <c r="K182" s="12" t="s">
        <v>5</v>
      </c>
      <c r="L182" s="8"/>
      <c r="N182"/>
      <c r="O182"/>
    </row>
    <row r="183" spans="2:15" x14ac:dyDescent="0.25">
      <c r="B183" s="45" t="s">
        <v>31</v>
      </c>
      <c r="C183" s="71" t="s">
        <v>1</v>
      </c>
      <c r="D183" s="52">
        <v>13</v>
      </c>
      <c r="E183" s="52">
        <v>13</v>
      </c>
      <c r="F183" s="52">
        <v>13</v>
      </c>
      <c r="G183" s="52">
        <v>13</v>
      </c>
      <c r="H183" s="52">
        <v>13</v>
      </c>
      <c r="I183" s="52">
        <v>13</v>
      </c>
      <c r="J183" s="53"/>
      <c r="K183" s="14">
        <f>IF(K181-Base!$C$2&lt;0,"0",K181-Base!$C$2)</f>
        <v>16</v>
      </c>
      <c r="L183" s="8"/>
      <c r="N183"/>
      <c r="O183"/>
    </row>
    <row r="184" spans="2:15" x14ac:dyDescent="0.25">
      <c r="B184" s="46">
        <f>7*C180+DATE((2015+$K$2),1,3)-WEEKDAY(DATE((2015+$K$2),1,3))+1</f>
        <v>778513</v>
      </c>
      <c r="C184" s="72"/>
      <c r="D184" s="52">
        <v>18</v>
      </c>
      <c r="E184" s="52">
        <v>17</v>
      </c>
      <c r="F184" s="52">
        <v>17</v>
      </c>
      <c r="G184" s="52">
        <v>17</v>
      </c>
      <c r="H184" s="52">
        <v>17</v>
      </c>
      <c r="I184" s="52">
        <v>17</v>
      </c>
      <c r="J184" s="53"/>
      <c r="K184" s="13" t="s">
        <v>6</v>
      </c>
      <c r="L184" s="8"/>
      <c r="N184"/>
      <c r="O184"/>
    </row>
    <row r="185" spans="2:15" x14ac:dyDescent="0.25">
      <c r="B185" s="69" t="s">
        <v>2</v>
      </c>
      <c r="C185" s="70"/>
      <c r="D185" s="14">
        <f>(D182-D181)+(D184-D183)</f>
        <v>11</v>
      </c>
      <c r="E185" s="14">
        <f t="shared" ref="E185:J185" si="51">(E182-E181)+E184-E183</f>
        <v>8</v>
      </c>
      <c r="F185" s="14">
        <f t="shared" si="51"/>
        <v>8</v>
      </c>
      <c r="G185" s="14">
        <f t="shared" si="51"/>
        <v>8</v>
      </c>
      <c r="H185" s="14">
        <f t="shared" si="51"/>
        <v>8</v>
      </c>
      <c r="I185" s="14">
        <f t="shared" si="51"/>
        <v>8</v>
      </c>
      <c r="J185" s="14">
        <f t="shared" si="51"/>
        <v>0</v>
      </c>
      <c r="K185" s="14" t="str">
        <f>IF(Base!$C$2-K181&lt;0,"0",Base!$C$2-K181)</f>
        <v>0</v>
      </c>
      <c r="L185" s="9"/>
      <c r="N185"/>
      <c r="O185"/>
    </row>
    <row r="186" spans="2:15" x14ac:dyDescent="0.25">
      <c r="N186"/>
      <c r="O186"/>
    </row>
    <row r="187" spans="2:15" ht="15.75" x14ac:dyDescent="0.25">
      <c r="B187" s="47" t="s">
        <v>3</v>
      </c>
      <c r="C187" s="51">
        <f>VLOOKUP(C180+1,Base!$F$3:$F$55,1,FALSE)</f>
        <v>27</v>
      </c>
      <c r="D187" s="55">
        <f>B189</f>
        <v>778514</v>
      </c>
      <c r="E187" s="55">
        <f>D187+1</f>
        <v>778515</v>
      </c>
      <c r="F187" s="55">
        <f t="shared" ref="F187:J187" si="52">E187+1</f>
        <v>778516</v>
      </c>
      <c r="G187" s="55">
        <f t="shared" si="52"/>
        <v>778517</v>
      </c>
      <c r="H187" s="55">
        <f t="shared" si="52"/>
        <v>778518</v>
      </c>
      <c r="I187" s="55">
        <f t="shared" si="52"/>
        <v>778519</v>
      </c>
      <c r="J187" s="55">
        <f t="shared" si="52"/>
        <v>778520</v>
      </c>
      <c r="K187" s="10" t="s">
        <v>7</v>
      </c>
      <c r="L187" s="9"/>
      <c r="N187"/>
      <c r="O187"/>
    </row>
    <row r="188" spans="2:15" x14ac:dyDescent="0.25">
      <c r="B188" s="45" t="s">
        <v>30</v>
      </c>
      <c r="C188" s="71" t="s">
        <v>0</v>
      </c>
      <c r="D188" s="52">
        <v>6</v>
      </c>
      <c r="E188" s="52">
        <v>8</v>
      </c>
      <c r="F188" s="52">
        <v>8</v>
      </c>
      <c r="G188" s="52">
        <v>8</v>
      </c>
      <c r="H188" s="52">
        <v>8</v>
      </c>
      <c r="I188" s="52"/>
      <c r="J188" s="53"/>
      <c r="K188" s="11">
        <f>D192+E192+F192+G192+H192+I192+J192</f>
        <v>43</v>
      </c>
      <c r="L188" s="7"/>
      <c r="N188"/>
      <c r="O188"/>
    </row>
    <row r="189" spans="2:15" x14ac:dyDescent="0.25">
      <c r="B189" s="46">
        <f>7*C187+DATE((2015+$K$2),1,3)-WEEKDAY(DATE((2015+$K$2),1,3))-5</f>
        <v>778514</v>
      </c>
      <c r="C189" s="72"/>
      <c r="D189" s="52">
        <v>12</v>
      </c>
      <c r="E189" s="52">
        <v>12</v>
      </c>
      <c r="F189" s="52">
        <v>12</v>
      </c>
      <c r="G189" s="52">
        <v>12</v>
      </c>
      <c r="H189" s="52">
        <v>12</v>
      </c>
      <c r="I189" s="52"/>
      <c r="J189" s="53"/>
      <c r="K189" s="12" t="s">
        <v>5</v>
      </c>
      <c r="L189" s="8"/>
      <c r="N189"/>
      <c r="O189"/>
    </row>
    <row r="190" spans="2:15" x14ac:dyDescent="0.25">
      <c r="B190" s="45" t="s">
        <v>31</v>
      </c>
      <c r="C190" s="71" t="s">
        <v>1</v>
      </c>
      <c r="D190" s="52">
        <v>13</v>
      </c>
      <c r="E190" s="52">
        <v>13</v>
      </c>
      <c r="F190" s="52">
        <v>13</v>
      </c>
      <c r="G190" s="52">
        <v>13</v>
      </c>
      <c r="H190" s="52">
        <v>13</v>
      </c>
      <c r="I190" s="52"/>
      <c r="J190" s="53"/>
      <c r="K190" s="14">
        <f>IF(K188-Base!$C$2&lt;0,"0",K188-Base!$C$2)</f>
        <v>8</v>
      </c>
      <c r="L190" s="8"/>
      <c r="N190"/>
      <c r="O190"/>
    </row>
    <row r="191" spans="2:15" x14ac:dyDescent="0.25">
      <c r="B191" s="46">
        <f>7*C187+DATE((2015+$K$2),1,3)-WEEKDAY(DATE((2015+$K$2),1,3))+1</f>
        <v>778520</v>
      </c>
      <c r="C191" s="72"/>
      <c r="D191" s="52">
        <v>18</v>
      </c>
      <c r="E191" s="52">
        <v>17</v>
      </c>
      <c r="F191" s="52">
        <v>17</v>
      </c>
      <c r="G191" s="52">
        <v>17</v>
      </c>
      <c r="H191" s="52">
        <v>17</v>
      </c>
      <c r="I191" s="52"/>
      <c r="J191" s="53"/>
      <c r="K191" s="13" t="s">
        <v>6</v>
      </c>
      <c r="L191" s="8"/>
      <c r="N191"/>
      <c r="O191"/>
    </row>
    <row r="192" spans="2:15" x14ac:dyDescent="0.25">
      <c r="B192" s="69" t="s">
        <v>2</v>
      </c>
      <c r="C192" s="70"/>
      <c r="D192" s="14">
        <f>(D189-D188)+(D191-D190)</f>
        <v>11</v>
      </c>
      <c r="E192" s="14">
        <f t="shared" ref="E192:J192" si="53">(E189-E188)+E191-E190</f>
        <v>8</v>
      </c>
      <c r="F192" s="14">
        <f t="shared" si="53"/>
        <v>8</v>
      </c>
      <c r="G192" s="14">
        <f t="shared" si="53"/>
        <v>8</v>
      </c>
      <c r="H192" s="14">
        <f t="shared" si="53"/>
        <v>8</v>
      </c>
      <c r="I192" s="14">
        <f t="shared" si="53"/>
        <v>0</v>
      </c>
      <c r="J192" s="14">
        <f t="shared" si="53"/>
        <v>0</v>
      </c>
      <c r="K192" s="14" t="str">
        <f>IF(Base!$C$2-K188&lt;0,"0",Base!$C$2-K188)</f>
        <v>0</v>
      </c>
      <c r="L192" s="9"/>
      <c r="N192"/>
      <c r="O192"/>
    </row>
    <row r="193" spans="2:15" x14ac:dyDescent="0.25">
      <c r="N193"/>
      <c r="O193"/>
    </row>
    <row r="194" spans="2:15" ht="15.75" x14ac:dyDescent="0.25">
      <c r="B194" s="47" t="s">
        <v>3</v>
      </c>
      <c r="C194" s="51">
        <f>VLOOKUP(C187+1,Base!$F$3:$F$55,1,FALSE)</f>
        <v>28</v>
      </c>
      <c r="D194" s="55">
        <f>B196</f>
        <v>778521</v>
      </c>
      <c r="E194" s="55">
        <f>D194+1</f>
        <v>778522</v>
      </c>
      <c r="F194" s="55">
        <f t="shared" ref="F194:J194" si="54">E194+1</f>
        <v>778523</v>
      </c>
      <c r="G194" s="55">
        <f t="shared" si="54"/>
        <v>778524</v>
      </c>
      <c r="H194" s="55">
        <f t="shared" si="54"/>
        <v>778525</v>
      </c>
      <c r="I194" s="55">
        <f t="shared" si="54"/>
        <v>778526</v>
      </c>
      <c r="J194" s="55">
        <f t="shared" si="54"/>
        <v>778527</v>
      </c>
      <c r="K194" s="10" t="s">
        <v>7</v>
      </c>
      <c r="L194" s="9"/>
      <c r="N194"/>
      <c r="O194"/>
    </row>
    <row r="195" spans="2:15" x14ac:dyDescent="0.25">
      <c r="B195" s="45" t="s">
        <v>30</v>
      </c>
      <c r="C195" s="71" t="s">
        <v>0</v>
      </c>
      <c r="D195" s="52">
        <v>6</v>
      </c>
      <c r="E195" s="52">
        <v>8</v>
      </c>
      <c r="F195" s="52">
        <v>8</v>
      </c>
      <c r="G195" s="52">
        <v>8</v>
      </c>
      <c r="H195" s="52">
        <v>8</v>
      </c>
      <c r="I195" s="52">
        <v>8</v>
      </c>
      <c r="J195" s="53"/>
      <c r="K195" s="11">
        <f>D199+E199+F199+G199+H199+I199+J199</f>
        <v>51</v>
      </c>
      <c r="L195" s="7"/>
      <c r="N195"/>
      <c r="O195"/>
    </row>
    <row r="196" spans="2:15" x14ac:dyDescent="0.25">
      <c r="B196" s="46">
        <f>7*C194+DATE((2015+$K$2),1,3)-WEEKDAY(DATE((2015+$K$2),1,3))-5</f>
        <v>778521</v>
      </c>
      <c r="C196" s="72"/>
      <c r="D196" s="52">
        <v>12</v>
      </c>
      <c r="E196" s="52">
        <v>12</v>
      </c>
      <c r="F196" s="52">
        <v>12</v>
      </c>
      <c r="G196" s="52">
        <v>12</v>
      </c>
      <c r="H196" s="52">
        <v>12</v>
      </c>
      <c r="I196" s="52">
        <v>12</v>
      </c>
      <c r="J196" s="53"/>
      <c r="K196" s="12" t="s">
        <v>5</v>
      </c>
      <c r="L196" s="8"/>
      <c r="N196"/>
      <c r="O196"/>
    </row>
    <row r="197" spans="2:15" x14ac:dyDescent="0.25">
      <c r="B197" s="45" t="s">
        <v>31</v>
      </c>
      <c r="C197" s="71" t="s">
        <v>1</v>
      </c>
      <c r="D197" s="52">
        <v>13</v>
      </c>
      <c r="E197" s="52">
        <v>13</v>
      </c>
      <c r="F197" s="52">
        <v>13</v>
      </c>
      <c r="G197" s="52">
        <v>13</v>
      </c>
      <c r="H197" s="52">
        <v>13</v>
      </c>
      <c r="I197" s="52">
        <v>13</v>
      </c>
      <c r="J197" s="53"/>
      <c r="K197" s="14">
        <f>IF(K195-Base!$C$2&lt;0,"0",K195-Base!$C$2)</f>
        <v>16</v>
      </c>
      <c r="L197" s="8"/>
      <c r="N197"/>
      <c r="O197"/>
    </row>
    <row r="198" spans="2:15" x14ac:dyDescent="0.25">
      <c r="B198" s="46">
        <f>7*C194+DATE((2015+$K$2),1,3)-WEEKDAY(DATE((2015+$K$2),1,3))+1</f>
        <v>778527</v>
      </c>
      <c r="C198" s="72"/>
      <c r="D198" s="52">
        <v>18</v>
      </c>
      <c r="E198" s="52">
        <v>17</v>
      </c>
      <c r="F198" s="52">
        <v>17</v>
      </c>
      <c r="G198" s="52">
        <v>17</v>
      </c>
      <c r="H198" s="52">
        <v>17</v>
      </c>
      <c r="I198" s="52">
        <v>17</v>
      </c>
      <c r="J198" s="53"/>
      <c r="K198" s="13" t="s">
        <v>6</v>
      </c>
      <c r="L198" s="8"/>
      <c r="N198"/>
      <c r="O198"/>
    </row>
    <row r="199" spans="2:15" x14ac:dyDescent="0.25">
      <c r="B199" s="69" t="s">
        <v>2</v>
      </c>
      <c r="C199" s="70"/>
      <c r="D199" s="14">
        <f>(D196-D195)+(D198-D197)</f>
        <v>11</v>
      </c>
      <c r="E199" s="14">
        <f t="shared" ref="E199:J199" si="55">(E196-E195)+E198-E197</f>
        <v>8</v>
      </c>
      <c r="F199" s="14">
        <f t="shared" si="55"/>
        <v>8</v>
      </c>
      <c r="G199" s="14">
        <f t="shared" si="55"/>
        <v>8</v>
      </c>
      <c r="H199" s="14">
        <f t="shared" si="55"/>
        <v>8</v>
      </c>
      <c r="I199" s="14">
        <f t="shared" si="55"/>
        <v>8</v>
      </c>
      <c r="J199" s="14">
        <f t="shared" si="55"/>
        <v>0</v>
      </c>
      <c r="K199" s="14" t="str">
        <f>IF(Base!$C$2-K195&lt;0,"0",Base!$C$2-K195)</f>
        <v>0</v>
      </c>
      <c r="L199" s="9"/>
      <c r="N199"/>
      <c r="O199"/>
    </row>
    <row r="200" spans="2:15" x14ac:dyDescent="0.25">
      <c r="N200"/>
      <c r="O200"/>
    </row>
    <row r="201" spans="2:15" ht="15.75" x14ac:dyDescent="0.25">
      <c r="B201" s="47" t="s">
        <v>3</v>
      </c>
      <c r="C201" s="51">
        <f>VLOOKUP(C194+1,Base!$F$3:$F$55,1,FALSE)</f>
        <v>29</v>
      </c>
      <c r="D201" s="55">
        <f>B203</f>
        <v>778528</v>
      </c>
      <c r="E201" s="55">
        <f>D201+1</f>
        <v>778529</v>
      </c>
      <c r="F201" s="55">
        <f t="shared" ref="F201:J201" si="56">E201+1</f>
        <v>778530</v>
      </c>
      <c r="G201" s="55">
        <f t="shared" si="56"/>
        <v>778531</v>
      </c>
      <c r="H201" s="55">
        <f t="shared" si="56"/>
        <v>778532</v>
      </c>
      <c r="I201" s="55">
        <f t="shared" si="56"/>
        <v>778533</v>
      </c>
      <c r="J201" s="55">
        <f t="shared" si="56"/>
        <v>778534</v>
      </c>
      <c r="K201" s="10" t="s">
        <v>7</v>
      </c>
      <c r="L201" s="9"/>
      <c r="N201"/>
      <c r="O201"/>
    </row>
    <row r="202" spans="2:15" x14ac:dyDescent="0.25">
      <c r="B202" s="45" t="s">
        <v>30</v>
      </c>
      <c r="C202" s="71" t="s">
        <v>0</v>
      </c>
      <c r="D202" s="52">
        <v>6</v>
      </c>
      <c r="E202" s="52">
        <v>8</v>
      </c>
      <c r="F202" s="52">
        <v>8</v>
      </c>
      <c r="G202" s="52">
        <v>8</v>
      </c>
      <c r="H202" s="52">
        <v>8</v>
      </c>
      <c r="I202" s="52">
        <v>8</v>
      </c>
      <c r="J202" s="53"/>
      <c r="K202" s="11">
        <f>D206+E206+F206+G206+H206+I206+J206</f>
        <v>51</v>
      </c>
      <c r="L202" s="7"/>
      <c r="N202"/>
      <c r="O202"/>
    </row>
    <row r="203" spans="2:15" x14ac:dyDescent="0.25">
      <c r="B203" s="46">
        <f>7*C201+DATE((2015+$K$2),1,3)-WEEKDAY(DATE((2015+$K$2),1,3))-5</f>
        <v>778528</v>
      </c>
      <c r="C203" s="72"/>
      <c r="D203" s="52">
        <v>12</v>
      </c>
      <c r="E203" s="52">
        <v>12</v>
      </c>
      <c r="F203" s="52">
        <v>12</v>
      </c>
      <c r="G203" s="52">
        <v>12</v>
      </c>
      <c r="H203" s="52">
        <v>12</v>
      </c>
      <c r="I203" s="52">
        <v>12</v>
      </c>
      <c r="J203" s="53"/>
      <c r="K203" s="12" t="s">
        <v>5</v>
      </c>
      <c r="L203" s="8"/>
      <c r="N203"/>
      <c r="O203"/>
    </row>
    <row r="204" spans="2:15" x14ac:dyDescent="0.25">
      <c r="B204" s="45" t="s">
        <v>31</v>
      </c>
      <c r="C204" s="71" t="s">
        <v>1</v>
      </c>
      <c r="D204" s="52">
        <v>13</v>
      </c>
      <c r="E204" s="52">
        <v>13</v>
      </c>
      <c r="F204" s="52">
        <v>13</v>
      </c>
      <c r="G204" s="52">
        <v>13</v>
      </c>
      <c r="H204" s="52">
        <v>13</v>
      </c>
      <c r="I204" s="52">
        <v>13</v>
      </c>
      <c r="J204" s="53"/>
      <c r="K204" s="14">
        <f>IF(K202-Base!$C$2&lt;0,"0",K202-Base!$C$2)</f>
        <v>16</v>
      </c>
      <c r="L204" s="8"/>
      <c r="N204"/>
      <c r="O204"/>
    </row>
    <row r="205" spans="2:15" x14ac:dyDescent="0.25">
      <c r="B205" s="46">
        <f>7*C201+DATE((2015+$K$2),1,3)-WEEKDAY(DATE((2015+$K$2),1,3))+1</f>
        <v>778534</v>
      </c>
      <c r="C205" s="72"/>
      <c r="D205" s="52">
        <v>18</v>
      </c>
      <c r="E205" s="52">
        <v>17</v>
      </c>
      <c r="F205" s="52">
        <v>17</v>
      </c>
      <c r="G205" s="52">
        <v>17</v>
      </c>
      <c r="H205" s="52">
        <v>17</v>
      </c>
      <c r="I205" s="52">
        <v>17</v>
      </c>
      <c r="J205" s="53"/>
      <c r="K205" s="13" t="s">
        <v>6</v>
      </c>
      <c r="L205" s="8"/>
      <c r="N205"/>
      <c r="O205"/>
    </row>
    <row r="206" spans="2:15" x14ac:dyDescent="0.25">
      <c r="B206" s="69" t="s">
        <v>2</v>
      </c>
      <c r="C206" s="70"/>
      <c r="D206" s="14">
        <f>(D203-D202)+(D205-D204)</f>
        <v>11</v>
      </c>
      <c r="E206" s="14">
        <f t="shared" ref="E206:J206" si="57">(E203-E202)+E205-E204</f>
        <v>8</v>
      </c>
      <c r="F206" s="14">
        <f t="shared" si="57"/>
        <v>8</v>
      </c>
      <c r="G206" s="14">
        <f t="shared" si="57"/>
        <v>8</v>
      </c>
      <c r="H206" s="14">
        <f t="shared" si="57"/>
        <v>8</v>
      </c>
      <c r="I206" s="14">
        <f t="shared" si="57"/>
        <v>8</v>
      </c>
      <c r="J206" s="14">
        <f t="shared" si="57"/>
        <v>0</v>
      </c>
      <c r="K206" s="14" t="str">
        <f>IF(Base!$C$2-K202&lt;0,"0",Base!$C$2-K202)</f>
        <v>0</v>
      </c>
      <c r="L206" s="9"/>
      <c r="N206"/>
      <c r="O206"/>
    </row>
    <row r="207" spans="2:15" x14ac:dyDescent="0.25">
      <c r="N207"/>
      <c r="O207"/>
    </row>
    <row r="208" spans="2:15" ht="15.75" x14ac:dyDescent="0.25">
      <c r="B208" s="47" t="s">
        <v>3</v>
      </c>
      <c r="C208" s="51">
        <f>VLOOKUP(C201+1,Base!$F$3:$F$55,1,FALSE)</f>
        <v>30</v>
      </c>
      <c r="D208" s="55">
        <f>B210</f>
        <v>778535</v>
      </c>
      <c r="E208" s="55">
        <f>D208+1</f>
        <v>778536</v>
      </c>
      <c r="F208" s="55">
        <f t="shared" ref="F208:J208" si="58">E208+1</f>
        <v>778537</v>
      </c>
      <c r="G208" s="55">
        <f t="shared" si="58"/>
        <v>778538</v>
      </c>
      <c r="H208" s="55">
        <f t="shared" si="58"/>
        <v>778539</v>
      </c>
      <c r="I208" s="55">
        <f t="shared" si="58"/>
        <v>778540</v>
      </c>
      <c r="J208" s="55">
        <f t="shared" si="58"/>
        <v>778541</v>
      </c>
      <c r="K208" s="10" t="s">
        <v>7</v>
      </c>
      <c r="L208" s="9"/>
      <c r="N208"/>
      <c r="O208"/>
    </row>
    <row r="209" spans="2:15" x14ac:dyDescent="0.25">
      <c r="B209" s="45" t="s">
        <v>30</v>
      </c>
      <c r="C209" s="71" t="s">
        <v>0</v>
      </c>
      <c r="D209" s="52">
        <v>6</v>
      </c>
      <c r="E209" s="52">
        <v>8</v>
      </c>
      <c r="F209" s="52">
        <v>8</v>
      </c>
      <c r="G209" s="52">
        <v>8</v>
      </c>
      <c r="H209" s="52">
        <v>8</v>
      </c>
      <c r="I209" s="52">
        <v>8</v>
      </c>
      <c r="J209" s="53"/>
      <c r="K209" s="11">
        <f>D213+E213+F213+G213+H213+I213+J213</f>
        <v>51</v>
      </c>
      <c r="L209" s="7"/>
      <c r="N209"/>
      <c r="O209"/>
    </row>
    <row r="210" spans="2:15" x14ac:dyDescent="0.25">
      <c r="B210" s="46">
        <f>7*C208+DATE((2015+$K$2),1,3)-WEEKDAY(DATE((2015+$K$2),1,3))-5</f>
        <v>778535</v>
      </c>
      <c r="C210" s="72"/>
      <c r="D210" s="52">
        <v>12</v>
      </c>
      <c r="E210" s="52">
        <v>12</v>
      </c>
      <c r="F210" s="52">
        <v>12</v>
      </c>
      <c r="G210" s="52">
        <v>12</v>
      </c>
      <c r="H210" s="52">
        <v>12</v>
      </c>
      <c r="I210" s="52">
        <v>12</v>
      </c>
      <c r="J210" s="53"/>
      <c r="K210" s="12" t="s">
        <v>5</v>
      </c>
      <c r="L210" s="8"/>
      <c r="N210"/>
      <c r="O210"/>
    </row>
    <row r="211" spans="2:15" x14ac:dyDescent="0.25">
      <c r="B211" s="45" t="s">
        <v>31</v>
      </c>
      <c r="C211" s="71" t="s">
        <v>1</v>
      </c>
      <c r="D211" s="52">
        <v>13</v>
      </c>
      <c r="E211" s="52">
        <v>13</v>
      </c>
      <c r="F211" s="52">
        <v>13</v>
      </c>
      <c r="G211" s="52">
        <v>13</v>
      </c>
      <c r="H211" s="52">
        <v>13</v>
      </c>
      <c r="I211" s="52">
        <v>13</v>
      </c>
      <c r="J211" s="53"/>
      <c r="K211" s="14">
        <f>IF(K209-Base!$C$2&lt;0,"0",K209-Base!$C$2)</f>
        <v>16</v>
      </c>
      <c r="L211" s="8"/>
      <c r="N211"/>
      <c r="O211"/>
    </row>
    <row r="212" spans="2:15" x14ac:dyDescent="0.25">
      <c r="B212" s="46">
        <f>7*C208+DATE((2015+$K$2),1,3)-WEEKDAY(DATE((2015+$K$2),1,3))+1</f>
        <v>778541</v>
      </c>
      <c r="C212" s="72"/>
      <c r="D212" s="52">
        <v>18</v>
      </c>
      <c r="E212" s="52">
        <v>17</v>
      </c>
      <c r="F212" s="52">
        <v>17</v>
      </c>
      <c r="G212" s="52">
        <v>17</v>
      </c>
      <c r="H212" s="52">
        <v>17</v>
      </c>
      <c r="I212" s="52">
        <v>17</v>
      </c>
      <c r="J212" s="53"/>
      <c r="K212" s="13" t="s">
        <v>6</v>
      </c>
      <c r="L212" s="8"/>
      <c r="N212"/>
      <c r="O212"/>
    </row>
    <row r="213" spans="2:15" x14ac:dyDescent="0.25">
      <c r="B213" s="69" t="s">
        <v>2</v>
      </c>
      <c r="C213" s="70"/>
      <c r="D213" s="14">
        <f>(D210-D209)+(D212-D211)</f>
        <v>11</v>
      </c>
      <c r="E213" s="14">
        <f t="shared" ref="E213:J213" si="59">(E210-E209)+E212-E211</f>
        <v>8</v>
      </c>
      <c r="F213" s="14">
        <f t="shared" si="59"/>
        <v>8</v>
      </c>
      <c r="G213" s="14">
        <f t="shared" si="59"/>
        <v>8</v>
      </c>
      <c r="H213" s="14">
        <f t="shared" si="59"/>
        <v>8</v>
      </c>
      <c r="I213" s="14">
        <f t="shared" si="59"/>
        <v>8</v>
      </c>
      <c r="J213" s="14">
        <f t="shared" si="59"/>
        <v>0</v>
      </c>
      <c r="K213" s="14" t="str">
        <f>IF(Base!$C$2-K209&lt;0,"0",Base!$C$2-K209)</f>
        <v>0</v>
      </c>
      <c r="L213" s="9"/>
      <c r="N213"/>
      <c r="O213"/>
    </row>
    <row r="214" spans="2:15" x14ac:dyDescent="0.25">
      <c r="N214"/>
      <c r="O214"/>
    </row>
    <row r="215" spans="2:15" ht="15.75" x14ac:dyDescent="0.25">
      <c r="B215" s="47" t="s">
        <v>3</v>
      </c>
      <c r="C215" s="51">
        <f>VLOOKUP(C208+1,Base!$F$3:$F$55,1,FALSE)</f>
        <v>31</v>
      </c>
      <c r="D215" s="55">
        <f>B217</f>
        <v>778542</v>
      </c>
      <c r="E215" s="55">
        <f>D215+1</f>
        <v>778543</v>
      </c>
      <c r="F215" s="55">
        <f t="shared" ref="F215:J215" si="60">E215+1</f>
        <v>778544</v>
      </c>
      <c r="G215" s="55">
        <f t="shared" si="60"/>
        <v>778545</v>
      </c>
      <c r="H215" s="55">
        <f t="shared" si="60"/>
        <v>778546</v>
      </c>
      <c r="I215" s="55">
        <f t="shared" si="60"/>
        <v>778547</v>
      </c>
      <c r="J215" s="55">
        <f t="shared" si="60"/>
        <v>778548</v>
      </c>
      <c r="K215" s="10" t="s">
        <v>7</v>
      </c>
      <c r="L215" s="9"/>
      <c r="N215"/>
      <c r="O215"/>
    </row>
    <row r="216" spans="2:15" x14ac:dyDescent="0.25">
      <c r="B216" s="45" t="s">
        <v>30</v>
      </c>
      <c r="C216" s="71" t="s">
        <v>0</v>
      </c>
      <c r="D216" s="52">
        <v>6</v>
      </c>
      <c r="E216" s="52">
        <v>8</v>
      </c>
      <c r="F216" s="52">
        <v>8</v>
      </c>
      <c r="G216" s="52">
        <v>8</v>
      </c>
      <c r="H216" s="52">
        <v>8</v>
      </c>
      <c r="I216" s="52">
        <v>8</v>
      </c>
      <c r="J216" s="53"/>
      <c r="K216" s="11">
        <f>D220+E220+F220+G220+H220+I220+J220</f>
        <v>51</v>
      </c>
      <c r="L216" s="7"/>
      <c r="N216"/>
      <c r="O216"/>
    </row>
    <row r="217" spans="2:15" x14ac:dyDescent="0.25">
      <c r="B217" s="46">
        <f>7*C215+DATE((2015+$K$2),1,3)-WEEKDAY(DATE((2015+$K$2),1,3))-5</f>
        <v>778542</v>
      </c>
      <c r="C217" s="72"/>
      <c r="D217" s="52">
        <v>12</v>
      </c>
      <c r="E217" s="52">
        <v>12</v>
      </c>
      <c r="F217" s="52">
        <v>12</v>
      </c>
      <c r="G217" s="52">
        <v>12</v>
      </c>
      <c r="H217" s="52">
        <v>12</v>
      </c>
      <c r="I217" s="52">
        <v>12</v>
      </c>
      <c r="J217" s="53"/>
      <c r="K217" s="12" t="s">
        <v>5</v>
      </c>
      <c r="L217" s="8"/>
      <c r="N217"/>
      <c r="O217"/>
    </row>
    <row r="218" spans="2:15" x14ac:dyDescent="0.25">
      <c r="B218" s="45" t="s">
        <v>31</v>
      </c>
      <c r="C218" s="71" t="s">
        <v>1</v>
      </c>
      <c r="D218" s="52">
        <v>13</v>
      </c>
      <c r="E218" s="52">
        <v>13</v>
      </c>
      <c r="F218" s="52">
        <v>13</v>
      </c>
      <c r="G218" s="52">
        <v>13</v>
      </c>
      <c r="H218" s="52">
        <v>13</v>
      </c>
      <c r="I218" s="52">
        <v>13</v>
      </c>
      <c r="J218" s="53"/>
      <c r="K218" s="14">
        <f>IF(K216-Base!$C$2&lt;0,"0",K216-Base!$C$2)</f>
        <v>16</v>
      </c>
      <c r="L218" s="8"/>
      <c r="N218"/>
      <c r="O218"/>
    </row>
    <row r="219" spans="2:15" x14ac:dyDescent="0.25">
      <c r="B219" s="46">
        <f>7*C215+DATE((2015+$K$2),1,3)-WEEKDAY(DATE((2015+$K$2),1,3))+1</f>
        <v>778548</v>
      </c>
      <c r="C219" s="72"/>
      <c r="D219" s="52">
        <v>18</v>
      </c>
      <c r="E219" s="52">
        <v>17</v>
      </c>
      <c r="F219" s="52">
        <v>17</v>
      </c>
      <c r="G219" s="52">
        <v>17</v>
      </c>
      <c r="H219" s="52">
        <v>17</v>
      </c>
      <c r="I219" s="52">
        <v>17</v>
      </c>
      <c r="J219" s="53"/>
      <c r="K219" s="13" t="s">
        <v>6</v>
      </c>
      <c r="L219" s="8"/>
      <c r="N219"/>
      <c r="O219"/>
    </row>
    <row r="220" spans="2:15" x14ac:dyDescent="0.25">
      <c r="B220" s="69" t="s">
        <v>2</v>
      </c>
      <c r="C220" s="70"/>
      <c r="D220" s="14">
        <f>(D217-D216)+(D219-D218)</f>
        <v>11</v>
      </c>
      <c r="E220" s="14">
        <f t="shared" ref="E220:J220" si="61">(E217-E216)+E219-E218</f>
        <v>8</v>
      </c>
      <c r="F220" s="14">
        <f t="shared" si="61"/>
        <v>8</v>
      </c>
      <c r="G220" s="14">
        <f t="shared" si="61"/>
        <v>8</v>
      </c>
      <c r="H220" s="14">
        <f t="shared" si="61"/>
        <v>8</v>
      </c>
      <c r="I220" s="14">
        <f t="shared" si="61"/>
        <v>8</v>
      </c>
      <c r="J220" s="14">
        <f t="shared" si="61"/>
        <v>0</v>
      </c>
      <c r="K220" s="14" t="str">
        <f>IF(Base!$C$2-K216&lt;0,"0",Base!$C$2-K216)</f>
        <v>0</v>
      </c>
      <c r="L220" s="9"/>
      <c r="N220"/>
      <c r="O220"/>
    </row>
    <row r="221" spans="2:15" x14ac:dyDescent="0.25">
      <c r="N221"/>
      <c r="O221"/>
    </row>
    <row r="222" spans="2:15" ht="15.75" x14ac:dyDescent="0.25">
      <c r="B222" s="47" t="s">
        <v>3</v>
      </c>
      <c r="C222" s="51">
        <f>VLOOKUP(C215+1,Base!$F$3:$F$55,1,FALSE)</f>
        <v>32</v>
      </c>
      <c r="D222" s="55">
        <f>B224</f>
        <v>778549</v>
      </c>
      <c r="E222" s="55">
        <f>D222+1</f>
        <v>778550</v>
      </c>
      <c r="F222" s="55">
        <f t="shared" ref="F222:J222" si="62">E222+1</f>
        <v>778551</v>
      </c>
      <c r="G222" s="55">
        <f t="shared" si="62"/>
        <v>778552</v>
      </c>
      <c r="H222" s="55">
        <f t="shared" si="62"/>
        <v>778553</v>
      </c>
      <c r="I222" s="55">
        <f t="shared" si="62"/>
        <v>778554</v>
      </c>
      <c r="J222" s="55">
        <f t="shared" si="62"/>
        <v>778555</v>
      </c>
      <c r="K222" s="10" t="s">
        <v>7</v>
      </c>
      <c r="L222" s="9"/>
      <c r="N222"/>
      <c r="O222"/>
    </row>
    <row r="223" spans="2:15" x14ac:dyDescent="0.25">
      <c r="B223" s="45" t="s">
        <v>30</v>
      </c>
      <c r="C223" s="71" t="s">
        <v>0</v>
      </c>
      <c r="D223" s="52">
        <v>6</v>
      </c>
      <c r="E223" s="52">
        <v>8</v>
      </c>
      <c r="F223" s="52">
        <v>8</v>
      </c>
      <c r="G223" s="52">
        <v>8</v>
      </c>
      <c r="H223" s="52">
        <v>8</v>
      </c>
      <c r="I223" s="52">
        <v>8</v>
      </c>
      <c r="J223" s="53"/>
      <c r="K223" s="11">
        <f>D227+E227+F227+G227+H227+I227+J227</f>
        <v>51</v>
      </c>
      <c r="L223" s="7"/>
      <c r="N223"/>
      <c r="O223"/>
    </row>
    <row r="224" spans="2:15" x14ac:dyDescent="0.25">
      <c r="B224" s="46">
        <f>7*C222+DATE((2015+$K$2),1,3)-WEEKDAY(DATE((2015+$K$2),1,3))-5</f>
        <v>778549</v>
      </c>
      <c r="C224" s="72"/>
      <c r="D224" s="52">
        <v>12</v>
      </c>
      <c r="E224" s="52">
        <v>12</v>
      </c>
      <c r="F224" s="52">
        <v>12</v>
      </c>
      <c r="G224" s="52">
        <v>12</v>
      </c>
      <c r="H224" s="52">
        <v>12</v>
      </c>
      <c r="I224" s="52">
        <v>12</v>
      </c>
      <c r="J224" s="53"/>
      <c r="K224" s="12" t="s">
        <v>5</v>
      </c>
      <c r="L224" s="8"/>
      <c r="N224"/>
      <c r="O224"/>
    </row>
    <row r="225" spans="2:15" x14ac:dyDescent="0.25">
      <c r="B225" s="45" t="s">
        <v>31</v>
      </c>
      <c r="C225" s="71" t="s">
        <v>1</v>
      </c>
      <c r="D225" s="52">
        <v>13</v>
      </c>
      <c r="E225" s="52">
        <v>13</v>
      </c>
      <c r="F225" s="52">
        <v>13</v>
      </c>
      <c r="G225" s="52">
        <v>13</v>
      </c>
      <c r="H225" s="52">
        <v>13</v>
      </c>
      <c r="I225" s="52">
        <v>13</v>
      </c>
      <c r="J225" s="53"/>
      <c r="K225" s="14">
        <f>IF(K223-Base!$C$2&lt;0,"0",K223-Base!$C$2)</f>
        <v>16</v>
      </c>
      <c r="L225" s="8"/>
      <c r="N225"/>
      <c r="O225"/>
    </row>
    <row r="226" spans="2:15" x14ac:dyDescent="0.25">
      <c r="B226" s="46">
        <f>7*C222+DATE((2015+$K$2),1,3)-WEEKDAY(DATE((2015+$K$2),1,3))+1</f>
        <v>778555</v>
      </c>
      <c r="C226" s="72"/>
      <c r="D226" s="52">
        <v>18</v>
      </c>
      <c r="E226" s="52">
        <v>17</v>
      </c>
      <c r="F226" s="52">
        <v>17</v>
      </c>
      <c r="G226" s="52">
        <v>17</v>
      </c>
      <c r="H226" s="52">
        <v>17</v>
      </c>
      <c r="I226" s="52">
        <v>17</v>
      </c>
      <c r="J226" s="53"/>
      <c r="K226" s="13" t="s">
        <v>6</v>
      </c>
      <c r="L226" s="8"/>
      <c r="N226"/>
      <c r="O226"/>
    </row>
    <row r="227" spans="2:15" x14ac:dyDescent="0.25">
      <c r="B227" s="69" t="s">
        <v>2</v>
      </c>
      <c r="C227" s="70"/>
      <c r="D227" s="14">
        <f>(D224-D223)+(D226-D225)</f>
        <v>11</v>
      </c>
      <c r="E227" s="14">
        <f t="shared" ref="E227:J227" si="63">(E224-E223)+E226-E225</f>
        <v>8</v>
      </c>
      <c r="F227" s="14">
        <f t="shared" si="63"/>
        <v>8</v>
      </c>
      <c r="G227" s="14">
        <f t="shared" si="63"/>
        <v>8</v>
      </c>
      <c r="H227" s="14">
        <f t="shared" si="63"/>
        <v>8</v>
      </c>
      <c r="I227" s="14">
        <f t="shared" si="63"/>
        <v>8</v>
      </c>
      <c r="J227" s="14">
        <f t="shared" si="63"/>
        <v>0</v>
      </c>
      <c r="K227" s="14" t="str">
        <f>IF(Base!$C$2-K223&lt;0,"0",Base!$C$2-K223)</f>
        <v>0</v>
      </c>
      <c r="L227" s="9"/>
      <c r="N227"/>
      <c r="O227"/>
    </row>
    <row r="228" spans="2:15" x14ac:dyDescent="0.25">
      <c r="N228"/>
      <c r="O228"/>
    </row>
    <row r="229" spans="2:15" ht="15.75" x14ac:dyDescent="0.25">
      <c r="B229" s="47" t="s">
        <v>3</v>
      </c>
      <c r="C229" s="51">
        <f>VLOOKUP(C222+1,Base!$F$3:$F$55,1,FALSE)</f>
        <v>33</v>
      </c>
      <c r="D229" s="55">
        <f>B231</f>
        <v>778556</v>
      </c>
      <c r="E229" s="55">
        <f>D229+1</f>
        <v>778557</v>
      </c>
      <c r="F229" s="55">
        <f t="shared" ref="F229:J229" si="64">E229+1</f>
        <v>778558</v>
      </c>
      <c r="G229" s="55">
        <f t="shared" si="64"/>
        <v>778559</v>
      </c>
      <c r="H229" s="55">
        <f t="shared" si="64"/>
        <v>778560</v>
      </c>
      <c r="I229" s="55">
        <f t="shared" si="64"/>
        <v>778561</v>
      </c>
      <c r="J229" s="55">
        <f t="shared" si="64"/>
        <v>778562</v>
      </c>
      <c r="K229" s="10" t="s">
        <v>7</v>
      </c>
      <c r="L229" s="9"/>
      <c r="N229"/>
      <c r="O229"/>
    </row>
    <row r="230" spans="2:15" x14ac:dyDescent="0.25">
      <c r="B230" s="45" t="s">
        <v>30</v>
      </c>
      <c r="C230" s="71" t="s">
        <v>0</v>
      </c>
      <c r="D230" s="52">
        <v>6</v>
      </c>
      <c r="E230" s="52">
        <v>8</v>
      </c>
      <c r="F230" s="52">
        <v>8</v>
      </c>
      <c r="G230" s="52">
        <v>8</v>
      </c>
      <c r="H230" s="52">
        <v>8</v>
      </c>
      <c r="I230" s="52"/>
      <c r="J230" s="53"/>
      <c r="K230" s="11">
        <f>D234+E234+F234+G234+H234+I234+J234</f>
        <v>43</v>
      </c>
      <c r="L230" s="7"/>
      <c r="N230"/>
      <c r="O230"/>
    </row>
    <row r="231" spans="2:15" x14ac:dyDescent="0.25">
      <c r="B231" s="46">
        <f>7*C229+DATE((2015+$K$2),1,3)-WEEKDAY(DATE((2015+$K$2),1,3))-5</f>
        <v>778556</v>
      </c>
      <c r="C231" s="72"/>
      <c r="D231" s="52">
        <v>12</v>
      </c>
      <c r="E231" s="52">
        <v>12</v>
      </c>
      <c r="F231" s="52">
        <v>12</v>
      </c>
      <c r="G231" s="52">
        <v>12</v>
      </c>
      <c r="H231" s="52">
        <v>12</v>
      </c>
      <c r="I231" s="52"/>
      <c r="J231" s="53"/>
      <c r="K231" s="12" t="s">
        <v>5</v>
      </c>
      <c r="L231" s="8"/>
      <c r="N231"/>
      <c r="O231"/>
    </row>
    <row r="232" spans="2:15" x14ac:dyDescent="0.25">
      <c r="B232" s="45" t="s">
        <v>31</v>
      </c>
      <c r="C232" s="71" t="s">
        <v>1</v>
      </c>
      <c r="D232" s="52">
        <v>13</v>
      </c>
      <c r="E232" s="52">
        <v>13</v>
      </c>
      <c r="F232" s="52">
        <v>13</v>
      </c>
      <c r="G232" s="52">
        <v>13</v>
      </c>
      <c r="H232" s="52">
        <v>13</v>
      </c>
      <c r="I232" s="52"/>
      <c r="J232" s="53"/>
      <c r="K232" s="14">
        <f>IF(K230-Base!$C$2&lt;0,"0",K230-Base!$C$2)</f>
        <v>8</v>
      </c>
      <c r="L232" s="8"/>
      <c r="N232"/>
      <c r="O232"/>
    </row>
    <row r="233" spans="2:15" x14ac:dyDescent="0.25">
      <c r="B233" s="46">
        <f>7*C229+DATE((2015+$K$2),1,3)-WEEKDAY(DATE((2015+$K$2),1,3))+1</f>
        <v>778562</v>
      </c>
      <c r="C233" s="72"/>
      <c r="D233" s="52">
        <v>18</v>
      </c>
      <c r="E233" s="52">
        <v>17</v>
      </c>
      <c r="F233" s="52">
        <v>17</v>
      </c>
      <c r="G233" s="52">
        <v>17</v>
      </c>
      <c r="H233" s="52">
        <v>17</v>
      </c>
      <c r="I233" s="52"/>
      <c r="J233" s="53"/>
      <c r="K233" s="13" t="s">
        <v>6</v>
      </c>
      <c r="L233" s="8"/>
      <c r="N233"/>
      <c r="O233"/>
    </row>
    <row r="234" spans="2:15" x14ac:dyDescent="0.25">
      <c r="B234" s="69" t="s">
        <v>2</v>
      </c>
      <c r="C234" s="70"/>
      <c r="D234" s="14">
        <f>(D231-D230)+(D233-D232)</f>
        <v>11</v>
      </c>
      <c r="E234" s="14">
        <f t="shared" ref="E234:J234" si="65">(E231-E230)+E233-E232</f>
        <v>8</v>
      </c>
      <c r="F234" s="14">
        <f t="shared" si="65"/>
        <v>8</v>
      </c>
      <c r="G234" s="14">
        <f t="shared" si="65"/>
        <v>8</v>
      </c>
      <c r="H234" s="14">
        <f t="shared" si="65"/>
        <v>8</v>
      </c>
      <c r="I234" s="14">
        <f t="shared" si="65"/>
        <v>0</v>
      </c>
      <c r="J234" s="14">
        <f t="shared" si="65"/>
        <v>0</v>
      </c>
      <c r="K234" s="14" t="str">
        <f>IF(Base!$C$2-K230&lt;0,"0",Base!$C$2-K230)</f>
        <v>0</v>
      </c>
      <c r="L234" s="9"/>
      <c r="N234"/>
      <c r="O234"/>
    </row>
    <row r="235" spans="2:15" x14ac:dyDescent="0.25">
      <c r="N235"/>
      <c r="O235"/>
    </row>
    <row r="236" spans="2:15" ht="15.75" x14ac:dyDescent="0.25">
      <c r="B236" s="47" t="s">
        <v>3</v>
      </c>
      <c r="C236" s="51">
        <f>VLOOKUP(C229+1,Base!$F$3:$F$55,1,FALSE)</f>
        <v>34</v>
      </c>
      <c r="D236" s="55">
        <f>B238</f>
        <v>778563</v>
      </c>
      <c r="E236" s="55">
        <f>D236+1</f>
        <v>778564</v>
      </c>
      <c r="F236" s="55">
        <f t="shared" ref="F236:J236" si="66">E236+1</f>
        <v>778565</v>
      </c>
      <c r="G236" s="55">
        <f t="shared" si="66"/>
        <v>778566</v>
      </c>
      <c r="H236" s="55">
        <f t="shared" si="66"/>
        <v>778567</v>
      </c>
      <c r="I236" s="55">
        <f t="shared" si="66"/>
        <v>778568</v>
      </c>
      <c r="J236" s="55">
        <f t="shared" si="66"/>
        <v>778569</v>
      </c>
      <c r="K236" s="10" t="s">
        <v>7</v>
      </c>
      <c r="L236" s="9"/>
      <c r="N236"/>
      <c r="O236"/>
    </row>
    <row r="237" spans="2:15" x14ac:dyDescent="0.25">
      <c r="B237" s="45" t="s">
        <v>30</v>
      </c>
      <c r="C237" s="71" t="s">
        <v>0</v>
      </c>
      <c r="D237" s="52">
        <v>6</v>
      </c>
      <c r="E237" s="52">
        <v>8</v>
      </c>
      <c r="F237" s="52">
        <v>8</v>
      </c>
      <c r="G237" s="52">
        <v>8</v>
      </c>
      <c r="H237" s="52">
        <v>8</v>
      </c>
      <c r="I237" s="52">
        <v>8</v>
      </c>
      <c r="J237" s="53"/>
      <c r="K237" s="11">
        <f>D241+E241+F241+G241+H241+I241+J241</f>
        <v>51</v>
      </c>
      <c r="L237" s="7"/>
      <c r="N237"/>
      <c r="O237"/>
    </row>
    <row r="238" spans="2:15" x14ac:dyDescent="0.25">
      <c r="B238" s="46">
        <f>7*C236+DATE((2015+$K$2),1,3)-WEEKDAY(DATE((2015+$K$2),1,3))-5</f>
        <v>778563</v>
      </c>
      <c r="C238" s="72"/>
      <c r="D238" s="52">
        <v>12</v>
      </c>
      <c r="E238" s="52">
        <v>12</v>
      </c>
      <c r="F238" s="52">
        <v>12</v>
      </c>
      <c r="G238" s="52">
        <v>12</v>
      </c>
      <c r="H238" s="52">
        <v>12</v>
      </c>
      <c r="I238" s="52">
        <v>12</v>
      </c>
      <c r="J238" s="53"/>
      <c r="K238" s="12" t="s">
        <v>5</v>
      </c>
      <c r="L238" s="8"/>
      <c r="N238"/>
      <c r="O238"/>
    </row>
    <row r="239" spans="2:15" x14ac:dyDescent="0.25">
      <c r="B239" s="45" t="s">
        <v>31</v>
      </c>
      <c r="C239" s="71" t="s">
        <v>1</v>
      </c>
      <c r="D239" s="52">
        <v>13</v>
      </c>
      <c r="E239" s="52">
        <v>13</v>
      </c>
      <c r="F239" s="52">
        <v>13</v>
      </c>
      <c r="G239" s="52">
        <v>13</v>
      </c>
      <c r="H239" s="52">
        <v>13</v>
      </c>
      <c r="I239" s="52">
        <v>13</v>
      </c>
      <c r="J239" s="53"/>
      <c r="K239" s="14">
        <f>IF(K237-Base!$C$2&lt;0,"0",K237-Base!$C$2)</f>
        <v>16</v>
      </c>
      <c r="L239" s="8"/>
      <c r="N239"/>
      <c r="O239"/>
    </row>
    <row r="240" spans="2:15" x14ac:dyDescent="0.25">
      <c r="B240" s="46">
        <f>7*C236+DATE((2015+$K$2),1,3)-WEEKDAY(DATE((2015+$K$2),1,3))+1</f>
        <v>778569</v>
      </c>
      <c r="C240" s="72"/>
      <c r="D240" s="52">
        <v>18</v>
      </c>
      <c r="E240" s="52">
        <v>17</v>
      </c>
      <c r="F240" s="52">
        <v>17</v>
      </c>
      <c r="G240" s="52">
        <v>17</v>
      </c>
      <c r="H240" s="52">
        <v>17</v>
      </c>
      <c r="I240" s="52">
        <v>17</v>
      </c>
      <c r="J240" s="53"/>
      <c r="K240" s="13" t="s">
        <v>6</v>
      </c>
      <c r="L240" s="8"/>
      <c r="N240"/>
      <c r="O240"/>
    </row>
    <row r="241" spans="2:15" x14ac:dyDescent="0.25">
      <c r="B241" s="69" t="s">
        <v>2</v>
      </c>
      <c r="C241" s="70"/>
      <c r="D241" s="14">
        <f>(D238-D237)+(D240-D239)</f>
        <v>11</v>
      </c>
      <c r="E241" s="14">
        <f t="shared" ref="E241:J241" si="67">(E238-E237)+E240-E239</f>
        <v>8</v>
      </c>
      <c r="F241" s="14">
        <f t="shared" si="67"/>
        <v>8</v>
      </c>
      <c r="G241" s="14">
        <f t="shared" si="67"/>
        <v>8</v>
      </c>
      <c r="H241" s="14">
        <f t="shared" si="67"/>
        <v>8</v>
      </c>
      <c r="I241" s="14">
        <f t="shared" si="67"/>
        <v>8</v>
      </c>
      <c r="J241" s="14">
        <f t="shared" si="67"/>
        <v>0</v>
      </c>
      <c r="K241" s="14" t="str">
        <f>IF(Base!$C$2-K237&lt;0,"0",Base!$C$2-K237)</f>
        <v>0</v>
      </c>
      <c r="L241" s="9"/>
      <c r="N241"/>
      <c r="O241"/>
    </row>
    <row r="242" spans="2:15" x14ac:dyDescent="0.25">
      <c r="N242"/>
      <c r="O242"/>
    </row>
    <row r="243" spans="2:15" ht="15.75" x14ac:dyDescent="0.25">
      <c r="B243" s="47" t="s">
        <v>3</v>
      </c>
      <c r="C243" s="51">
        <f>VLOOKUP(C236+1,Base!$F$3:$F$55,1,FALSE)</f>
        <v>35</v>
      </c>
      <c r="D243" s="55">
        <f>B245</f>
        <v>778570</v>
      </c>
      <c r="E243" s="55">
        <f>D243+1</f>
        <v>778571</v>
      </c>
      <c r="F243" s="55">
        <f t="shared" ref="F243:J243" si="68">E243+1</f>
        <v>778572</v>
      </c>
      <c r="G243" s="55">
        <f t="shared" si="68"/>
        <v>778573</v>
      </c>
      <c r="H243" s="55">
        <f t="shared" si="68"/>
        <v>778574</v>
      </c>
      <c r="I243" s="55">
        <f t="shared" si="68"/>
        <v>778575</v>
      </c>
      <c r="J243" s="55">
        <f t="shared" si="68"/>
        <v>778576</v>
      </c>
      <c r="K243" s="10" t="s">
        <v>7</v>
      </c>
      <c r="L243" s="9"/>
      <c r="N243"/>
      <c r="O243"/>
    </row>
    <row r="244" spans="2:15" x14ac:dyDescent="0.25">
      <c r="B244" s="45" t="s">
        <v>30</v>
      </c>
      <c r="C244" s="71" t="s">
        <v>0</v>
      </c>
      <c r="D244" s="52">
        <v>6</v>
      </c>
      <c r="E244" s="52">
        <v>8</v>
      </c>
      <c r="F244" s="52">
        <v>8</v>
      </c>
      <c r="G244" s="52">
        <v>8</v>
      </c>
      <c r="H244" s="52">
        <v>8</v>
      </c>
      <c r="I244" s="52">
        <v>8</v>
      </c>
      <c r="J244" s="53"/>
      <c r="K244" s="11">
        <f>D248+E248+F248+G248+H248+I248+J248</f>
        <v>51</v>
      </c>
      <c r="L244" s="7"/>
      <c r="N244"/>
      <c r="O244"/>
    </row>
    <row r="245" spans="2:15" x14ac:dyDescent="0.25">
      <c r="B245" s="46">
        <f>7*C243+DATE((2015+$K$2),1,3)-WEEKDAY(DATE((2015+$K$2),1,3))-5</f>
        <v>778570</v>
      </c>
      <c r="C245" s="72"/>
      <c r="D245" s="52">
        <v>12</v>
      </c>
      <c r="E245" s="52">
        <v>12</v>
      </c>
      <c r="F245" s="52">
        <v>12</v>
      </c>
      <c r="G245" s="52">
        <v>12</v>
      </c>
      <c r="H245" s="52">
        <v>12</v>
      </c>
      <c r="I245" s="52">
        <v>12</v>
      </c>
      <c r="J245" s="53"/>
      <c r="K245" s="12" t="s">
        <v>5</v>
      </c>
      <c r="L245" s="8"/>
      <c r="N245"/>
      <c r="O245"/>
    </row>
    <row r="246" spans="2:15" x14ac:dyDescent="0.25">
      <c r="B246" s="45" t="s">
        <v>31</v>
      </c>
      <c r="C246" s="71" t="s">
        <v>1</v>
      </c>
      <c r="D246" s="52">
        <v>13</v>
      </c>
      <c r="E246" s="52">
        <v>13</v>
      </c>
      <c r="F246" s="52">
        <v>13</v>
      </c>
      <c r="G246" s="52">
        <v>13</v>
      </c>
      <c r="H246" s="52">
        <v>13</v>
      </c>
      <c r="I246" s="52">
        <v>13</v>
      </c>
      <c r="J246" s="53"/>
      <c r="K246" s="14">
        <f>IF(K244-Base!$C$2&lt;0,"0",K244-Base!$C$2)</f>
        <v>16</v>
      </c>
      <c r="L246" s="8"/>
      <c r="N246"/>
      <c r="O246"/>
    </row>
    <row r="247" spans="2:15" x14ac:dyDescent="0.25">
      <c r="B247" s="46">
        <f>7*C243+DATE((2015+$K$2),1,3)-WEEKDAY(DATE((2015+$K$2),1,3))+1</f>
        <v>778576</v>
      </c>
      <c r="C247" s="72"/>
      <c r="D247" s="52">
        <v>18</v>
      </c>
      <c r="E247" s="52">
        <v>17</v>
      </c>
      <c r="F247" s="52">
        <v>17</v>
      </c>
      <c r="G247" s="52">
        <v>17</v>
      </c>
      <c r="H247" s="52">
        <v>17</v>
      </c>
      <c r="I247" s="52">
        <v>17</v>
      </c>
      <c r="J247" s="53"/>
      <c r="K247" s="13" t="s">
        <v>6</v>
      </c>
      <c r="L247" s="8"/>
      <c r="N247"/>
      <c r="O247"/>
    </row>
    <row r="248" spans="2:15" x14ac:dyDescent="0.25">
      <c r="B248" s="69" t="s">
        <v>2</v>
      </c>
      <c r="C248" s="70"/>
      <c r="D248" s="14">
        <f>(D245-D244)+(D247-D246)</f>
        <v>11</v>
      </c>
      <c r="E248" s="14">
        <f t="shared" ref="E248:J248" si="69">(E245-E244)+E247-E246</f>
        <v>8</v>
      </c>
      <c r="F248" s="14">
        <f t="shared" si="69"/>
        <v>8</v>
      </c>
      <c r="G248" s="14">
        <f t="shared" si="69"/>
        <v>8</v>
      </c>
      <c r="H248" s="14">
        <f t="shared" si="69"/>
        <v>8</v>
      </c>
      <c r="I248" s="14">
        <f t="shared" si="69"/>
        <v>8</v>
      </c>
      <c r="J248" s="14">
        <f t="shared" si="69"/>
        <v>0</v>
      </c>
      <c r="K248" s="14" t="str">
        <f>IF(Base!$C$2-K244&lt;0,"0",Base!$C$2-K244)</f>
        <v>0</v>
      </c>
      <c r="L248" s="9"/>
      <c r="N248"/>
      <c r="O248"/>
    </row>
    <row r="249" spans="2:15" x14ac:dyDescent="0.25">
      <c r="N249"/>
      <c r="O249"/>
    </row>
    <row r="250" spans="2:15" ht="15.75" x14ac:dyDescent="0.25">
      <c r="B250" s="47" t="s">
        <v>3</v>
      </c>
      <c r="C250" s="51">
        <f>VLOOKUP(C243+1,Base!$F$3:$F$55,1,FALSE)</f>
        <v>36</v>
      </c>
      <c r="D250" s="55">
        <f>B252</f>
        <v>778577</v>
      </c>
      <c r="E250" s="55">
        <f>D250+1</f>
        <v>778578</v>
      </c>
      <c r="F250" s="55">
        <f t="shared" ref="F250:J250" si="70">E250+1</f>
        <v>778579</v>
      </c>
      <c r="G250" s="55">
        <f t="shared" si="70"/>
        <v>778580</v>
      </c>
      <c r="H250" s="55">
        <f t="shared" si="70"/>
        <v>778581</v>
      </c>
      <c r="I250" s="55">
        <f t="shared" si="70"/>
        <v>778582</v>
      </c>
      <c r="J250" s="55">
        <f t="shared" si="70"/>
        <v>778583</v>
      </c>
      <c r="K250" s="10" t="s">
        <v>7</v>
      </c>
      <c r="L250" s="9"/>
      <c r="N250"/>
      <c r="O250"/>
    </row>
    <row r="251" spans="2:15" x14ac:dyDescent="0.25">
      <c r="B251" s="45" t="s">
        <v>30</v>
      </c>
      <c r="C251" s="71" t="s">
        <v>0</v>
      </c>
      <c r="D251" s="52">
        <v>6</v>
      </c>
      <c r="E251" s="52">
        <v>8</v>
      </c>
      <c r="F251" s="52">
        <v>8</v>
      </c>
      <c r="G251" s="52">
        <v>8</v>
      </c>
      <c r="H251" s="52">
        <v>8</v>
      </c>
      <c r="I251" s="52">
        <v>8</v>
      </c>
      <c r="J251" s="53"/>
      <c r="K251" s="11">
        <f>D255+E255+F255+G255+H255+I255+J255</f>
        <v>51</v>
      </c>
      <c r="L251" s="7"/>
      <c r="N251"/>
      <c r="O251"/>
    </row>
    <row r="252" spans="2:15" x14ac:dyDescent="0.25">
      <c r="B252" s="46">
        <f>7*C250+DATE((2015+$K$2),1,3)-WEEKDAY(DATE((2015+$K$2),1,3))-5</f>
        <v>778577</v>
      </c>
      <c r="C252" s="72"/>
      <c r="D252" s="52">
        <v>12</v>
      </c>
      <c r="E252" s="52">
        <v>12</v>
      </c>
      <c r="F252" s="52">
        <v>12</v>
      </c>
      <c r="G252" s="52">
        <v>12</v>
      </c>
      <c r="H252" s="52">
        <v>12</v>
      </c>
      <c r="I252" s="52">
        <v>12</v>
      </c>
      <c r="J252" s="53"/>
      <c r="K252" s="12" t="s">
        <v>5</v>
      </c>
      <c r="L252" s="8"/>
      <c r="N252"/>
      <c r="O252"/>
    </row>
    <row r="253" spans="2:15" x14ac:dyDescent="0.25">
      <c r="B253" s="45" t="s">
        <v>31</v>
      </c>
      <c r="C253" s="71" t="s">
        <v>1</v>
      </c>
      <c r="D253" s="52">
        <v>13</v>
      </c>
      <c r="E253" s="52">
        <v>13</v>
      </c>
      <c r="F253" s="52">
        <v>13</v>
      </c>
      <c r="G253" s="52">
        <v>13</v>
      </c>
      <c r="H253" s="52">
        <v>13</v>
      </c>
      <c r="I253" s="52">
        <v>13</v>
      </c>
      <c r="J253" s="53"/>
      <c r="K253" s="14">
        <f>IF(K251-Base!$C$2&lt;0,"0",K251-Base!$C$2)</f>
        <v>16</v>
      </c>
      <c r="L253" s="8"/>
      <c r="N253"/>
      <c r="O253"/>
    </row>
    <row r="254" spans="2:15" x14ac:dyDescent="0.25">
      <c r="B254" s="46">
        <f>7*C250+DATE((2015+$K$2),1,3)-WEEKDAY(DATE((2015+$K$2),1,3))+1</f>
        <v>778583</v>
      </c>
      <c r="C254" s="72"/>
      <c r="D254" s="52">
        <v>18</v>
      </c>
      <c r="E254" s="52">
        <v>17</v>
      </c>
      <c r="F254" s="52">
        <v>17</v>
      </c>
      <c r="G254" s="52">
        <v>17</v>
      </c>
      <c r="H254" s="52">
        <v>17</v>
      </c>
      <c r="I254" s="52">
        <v>17</v>
      </c>
      <c r="J254" s="53"/>
      <c r="K254" s="13" t="s">
        <v>6</v>
      </c>
      <c r="L254" s="8"/>
      <c r="N254"/>
      <c r="O254"/>
    </row>
    <row r="255" spans="2:15" x14ac:dyDescent="0.25">
      <c r="B255" s="69" t="s">
        <v>2</v>
      </c>
      <c r="C255" s="70"/>
      <c r="D255" s="14">
        <f>(D252-D251)+(D254-D253)</f>
        <v>11</v>
      </c>
      <c r="E255" s="14">
        <f t="shared" ref="E255:J255" si="71">(E252-E251)+E254-E253</f>
        <v>8</v>
      </c>
      <c r="F255" s="14">
        <f t="shared" si="71"/>
        <v>8</v>
      </c>
      <c r="G255" s="14">
        <f t="shared" si="71"/>
        <v>8</v>
      </c>
      <c r="H255" s="14">
        <f t="shared" si="71"/>
        <v>8</v>
      </c>
      <c r="I255" s="14">
        <f t="shared" si="71"/>
        <v>8</v>
      </c>
      <c r="J255" s="14">
        <f t="shared" si="71"/>
        <v>0</v>
      </c>
      <c r="K255" s="14" t="str">
        <f>IF(Base!$C$2-K251&lt;0,"0",Base!$C$2-K251)</f>
        <v>0</v>
      </c>
      <c r="L255" s="9"/>
      <c r="N255"/>
      <c r="O255"/>
    </row>
    <row r="256" spans="2:15" x14ac:dyDescent="0.25">
      <c r="N256"/>
      <c r="O256"/>
    </row>
    <row r="257" spans="2:15" ht="15.75" x14ac:dyDescent="0.25">
      <c r="B257" s="47" t="s">
        <v>3</v>
      </c>
      <c r="C257" s="51">
        <f>VLOOKUP(C250+1,Base!$F$3:$F$55,1,FALSE)</f>
        <v>37</v>
      </c>
      <c r="D257" s="55">
        <f>B259</f>
        <v>778584</v>
      </c>
      <c r="E257" s="55">
        <f>D257+1</f>
        <v>778585</v>
      </c>
      <c r="F257" s="55">
        <f t="shared" ref="F257:J257" si="72">E257+1</f>
        <v>778586</v>
      </c>
      <c r="G257" s="55">
        <f t="shared" si="72"/>
        <v>778587</v>
      </c>
      <c r="H257" s="55">
        <f t="shared" si="72"/>
        <v>778588</v>
      </c>
      <c r="I257" s="55">
        <f t="shared" si="72"/>
        <v>778589</v>
      </c>
      <c r="J257" s="55">
        <f t="shared" si="72"/>
        <v>778590</v>
      </c>
      <c r="K257" s="10" t="s">
        <v>7</v>
      </c>
      <c r="L257" s="9"/>
      <c r="N257"/>
      <c r="O257"/>
    </row>
    <row r="258" spans="2:15" x14ac:dyDescent="0.25">
      <c r="B258" s="45" t="s">
        <v>30</v>
      </c>
      <c r="C258" s="71" t="s">
        <v>0</v>
      </c>
      <c r="D258" s="52">
        <v>6</v>
      </c>
      <c r="E258" s="52">
        <v>8</v>
      </c>
      <c r="F258" s="52">
        <v>8</v>
      </c>
      <c r="G258" s="52">
        <v>8</v>
      </c>
      <c r="H258" s="52">
        <v>8</v>
      </c>
      <c r="I258" s="52">
        <v>8</v>
      </c>
      <c r="J258" s="53"/>
      <c r="K258" s="11">
        <f>D262+E262+F262+G262+H262+I262+J262</f>
        <v>51</v>
      </c>
      <c r="L258" s="7"/>
      <c r="N258"/>
      <c r="O258"/>
    </row>
    <row r="259" spans="2:15" x14ac:dyDescent="0.25">
      <c r="B259" s="46">
        <f>7*C257+DATE((2015+$K$2),1,3)-WEEKDAY(DATE((2015+$K$2),1,3))-5</f>
        <v>778584</v>
      </c>
      <c r="C259" s="72"/>
      <c r="D259" s="52">
        <v>12</v>
      </c>
      <c r="E259" s="52">
        <v>12</v>
      </c>
      <c r="F259" s="52">
        <v>12</v>
      </c>
      <c r="G259" s="52">
        <v>12</v>
      </c>
      <c r="H259" s="52">
        <v>12</v>
      </c>
      <c r="I259" s="52">
        <v>12</v>
      </c>
      <c r="J259" s="53"/>
      <c r="K259" s="12" t="s">
        <v>5</v>
      </c>
      <c r="L259" s="8"/>
      <c r="N259"/>
      <c r="O259"/>
    </row>
    <row r="260" spans="2:15" x14ac:dyDescent="0.25">
      <c r="B260" s="45" t="s">
        <v>31</v>
      </c>
      <c r="C260" s="71" t="s">
        <v>1</v>
      </c>
      <c r="D260" s="52">
        <v>13</v>
      </c>
      <c r="E260" s="52">
        <v>13</v>
      </c>
      <c r="F260" s="52">
        <v>13</v>
      </c>
      <c r="G260" s="52">
        <v>13</v>
      </c>
      <c r="H260" s="52">
        <v>13</v>
      </c>
      <c r="I260" s="52">
        <v>13</v>
      </c>
      <c r="J260" s="53"/>
      <c r="K260" s="14">
        <f>IF(K258-Base!$C$2&lt;0,"0",K258-Base!$C$2)</f>
        <v>16</v>
      </c>
      <c r="L260" s="8"/>
      <c r="N260"/>
      <c r="O260"/>
    </row>
    <row r="261" spans="2:15" x14ac:dyDescent="0.25">
      <c r="B261" s="46">
        <f>7*C257+DATE((2015+$K$2),1,3)-WEEKDAY(DATE((2015+$K$2),1,3))+1</f>
        <v>778590</v>
      </c>
      <c r="C261" s="72"/>
      <c r="D261" s="52">
        <v>18</v>
      </c>
      <c r="E261" s="52">
        <v>17</v>
      </c>
      <c r="F261" s="52">
        <v>17</v>
      </c>
      <c r="G261" s="52">
        <v>17</v>
      </c>
      <c r="H261" s="52">
        <v>17</v>
      </c>
      <c r="I261" s="52">
        <v>17</v>
      </c>
      <c r="J261" s="53"/>
      <c r="K261" s="13" t="s">
        <v>6</v>
      </c>
      <c r="L261" s="8"/>
      <c r="N261"/>
      <c r="O261"/>
    </row>
    <row r="262" spans="2:15" x14ac:dyDescent="0.25">
      <c r="B262" s="69" t="s">
        <v>2</v>
      </c>
      <c r="C262" s="70"/>
      <c r="D262" s="14">
        <f>(D259-D258)+(D261-D260)</f>
        <v>11</v>
      </c>
      <c r="E262" s="14">
        <f t="shared" ref="E262:J262" si="73">(E259-E258)+E261-E260</f>
        <v>8</v>
      </c>
      <c r="F262" s="14">
        <f t="shared" si="73"/>
        <v>8</v>
      </c>
      <c r="G262" s="14">
        <f t="shared" si="73"/>
        <v>8</v>
      </c>
      <c r="H262" s="14">
        <f t="shared" si="73"/>
        <v>8</v>
      </c>
      <c r="I262" s="14">
        <f t="shared" si="73"/>
        <v>8</v>
      </c>
      <c r="J262" s="14">
        <f t="shared" si="73"/>
        <v>0</v>
      </c>
      <c r="K262" s="14" t="str">
        <f>IF(Base!$C$2-K258&lt;0,"0",Base!$C$2-K258)</f>
        <v>0</v>
      </c>
      <c r="L262" s="9"/>
      <c r="N262"/>
      <c r="O262"/>
    </row>
    <row r="263" spans="2:15" x14ac:dyDescent="0.25">
      <c r="N263"/>
      <c r="O263"/>
    </row>
    <row r="264" spans="2:15" ht="15.75" x14ac:dyDescent="0.25">
      <c r="B264" s="47" t="s">
        <v>3</v>
      </c>
      <c r="C264" s="51">
        <f>VLOOKUP(C257+1,Base!$F$3:$F$55,1,FALSE)</f>
        <v>38</v>
      </c>
      <c r="D264" s="55">
        <f>B266</f>
        <v>778591</v>
      </c>
      <c r="E264" s="55">
        <f>D264+1</f>
        <v>778592</v>
      </c>
      <c r="F264" s="55">
        <f t="shared" ref="F264:J264" si="74">E264+1</f>
        <v>778593</v>
      </c>
      <c r="G264" s="55">
        <f t="shared" si="74"/>
        <v>778594</v>
      </c>
      <c r="H264" s="55">
        <f t="shared" si="74"/>
        <v>778595</v>
      </c>
      <c r="I264" s="55">
        <f t="shared" si="74"/>
        <v>778596</v>
      </c>
      <c r="J264" s="55">
        <f t="shared" si="74"/>
        <v>778597</v>
      </c>
      <c r="K264" s="10" t="s">
        <v>7</v>
      </c>
      <c r="L264" s="9"/>
      <c r="N264"/>
      <c r="O264"/>
    </row>
    <row r="265" spans="2:15" x14ac:dyDescent="0.25">
      <c r="B265" s="45" t="s">
        <v>30</v>
      </c>
      <c r="C265" s="71" t="s">
        <v>0</v>
      </c>
      <c r="D265" s="52">
        <v>6</v>
      </c>
      <c r="E265" s="52">
        <v>8</v>
      </c>
      <c r="F265" s="52">
        <v>8</v>
      </c>
      <c r="G265" s="52">
        <v>8</v>
      </c>
      <c r="H265" s="52">
        <v>8</v>
      </c>
      <c r="I265" s="52">
        <v>8</v>
      </c>
      <c r="J265" s="53"/>
      <c r="K265" s="11">
        <f>D269+E269+F269+G269+H269+I269+J269</f>
        <v>51</v>
      </c>
      <c r="L265" s="7"/>
      <c r="N265"/>
      <c r="O265"/>
    </row>
    <row r="266" spans="2:15" x14ac:dyDescent="0.25">
      <c r="B266" s="46">
        <f>7*C264+DATE((2015+$K$2),1,3)-WEEKDAY(DATE((2015+$K$2),1,3))-5</f>
        <v>778591</v>
      </c>
      <c r="C266" s="72"/>
      <c r="D266" s="52">
        <v>12</v>
      </c>
      <c r="E266" s="52">
        <v>12</v>
      </c>
      <c r="F266" s="52">
        <v>12</v>
      </c>
      <c r="G266" s="52">
        <v>12</v>
      </c>
      <c r="H266" s="52">
        <v>12</v>
      </c>
      <c r="I266" s="52">
        <v>12</v>
      </c>
      <c r="J266" s="53"/>
      <c r="K266" s="12" t="s">
        <v>5</v>
      </c>
      <c r="L266" s="8"/>
      <c r="N266"/>
      <c r="O266"/>
    </row>
    <row r="267" spans="2:15" x14ac:dyDescent="0.25">
      <c r="B267" s="45" t="s">
        <v>31</v>
      </c>
      <c r="C267" s="71" t="s">
        <v>1</v>
      </c>
      <c r="D267" s="52">
        <v>13</v>
      </c>
      <c r="E267" s="52">
        <v>13</v>
      </c>
      <c r="F267" s="52">
        <v>13</v>
      </c>
      <c r="G267" s="52">
        <v>13</v>
      </c>
      <c r="H267" s="52">
        <v>13</v>
      </c>
      <c r="I267" s="52">
        <v>13</v>
      </c>
      <c r="J267" s="53"/>
      <c r="K267" s="14">
        <f>IF(K265-Base!$C$2&lt;0,"0",K265-Base!$C$2)</f>
        <v>16</v>
      </c>
      <c r="L267" s="8"/>
      <c r="N267"/>
      <c r="O267"/>
    </row>
    <row r="268" spans="2:15" x14ac:dyDescent="0.25">
      <c r="B268" s="46">
        <f>7*C264+DATE((2015+$K$2),1,3)-WEEKDAY(DATE((2015+$K$2),1,3))+1</f>
        <v>778597</v>
      </c>
      <c r="C268" s="72"/>
      <c r="D268" s="52">
        <v>18</v>
      </c>
      <c r="E268" s="52">
        <v>17</v>
      </c>
      <c r="F268" s="52">
        <v>17</v>
      </c>
      <c r="G268" s="52">
        <v>17</v>
      </c>
      <c r="H268" s="52">
        <v>17</v>
      </c>
      <c r="I268" s="52">
        <v>17</v>
      </c>
      <c r="J268" s="53"/>
      <c r="K268" s="13" t="s">
        <v>6</v>
      </c>
      <c r="L268" s="8"/>
      <c r="N268"/>
      <c r="O268"/>
    </row>
    <row r="269" spans="2:15" x14ac:dyDescent="0.25">
      <c r="B269" s="69" t="s">
        <v>2</v>
      </c>
      <c r="C269" s="70"/>
      <c r="D269" s="14">
        <f>(D266-D265)+(D268-D267)</f>
        <v>11</v>
      </c>
      <c r="E269" s="14">
        <f t="shared" ref="E269:J269" si="75">(E266-E265)+E268-E267</f>
        <v>8</v>
      </c>
      <c r="F269" s="14">
        <f t="shared" si="75"/>
        <v>8</v>
      </c>
      <c r="G269" s="14">
        <f t="shared" si="75"/>
        <v>8</v>
      </c>
      <c r="H269" s="14">
        <f t="shared" si="75"/>
        <v>8</v>
      </c>
      <c r="I269" s="14">
        <f t="shared" si="75"/>
        <v>8</v>
      </c>
      <c r="J269" s="14">
        <f t="shared" si="75"/>
        <v>0</v>
      </c>
      <c r="K269" s="14" t="str">
        <f>IF(Base!$C$2-K265&lt;0,"0",Base!$C$2-K265)</f>
        <v>0</v>
      </c>
      <c r="L269" s="9"/>
      <c r="N269"/>
      <c r="O269"/>
    </row>
    <row r="270" spans="2:15" x14ac:dyDescent="0.25">
      <c r="N270"/>
      <c r="O270"/>
    </row>
    <row r="271" spans="2:15" ht="15.75" x14ac:dyDescent="0.25">
      <c r="B271" s="47" t="s">
        <v>3</v>
      </c>
      <c r="C271" s="51">
        <f>VLOOKUP(C264+1,Base!$F$3:$F$55,1,FALSE)</f>
        <v>39</v>
      </c>
      <c r="D271" s="55">
        <f>B273</f>
        <v>778598</v>
      </c>
      <c r="E271" s="55">
        <f>D271+1</f>
        <v>778599</v>
      </c>
      <c r="F271" s="55">
        <f t="shared" ref="F271:J271" si="76">E271+1</f>
        <v>778600</v>
      </c>
      <c r="G271" s="55">
        <f t="shared" si="76"/>
        <v>778601</v>
      </c>
      <c r="H271" s="55">
        <f t="shared" si="76"/>
        <v>778602</v>
      </c>
      <c r="I271" s="55">
        <f t="shared" si="76"/>
        <v>778603</v>
      </c>
      <c r="J271" s="55">
        <f t="shared" si="76"/>
        <v>778604</v>
      </c>
      <c r="K271" s="10" t="s">
        <v>7</v>
      </c>
      <c r="L271" s="9"/>
      <c r="N271"/>
      <c r="O271"/>
    </row>
    <row r="272" spans="2:15" x14ac:dyDescent="0.25">
      <c r="B272" s="45" t="s">
        <v>30</v>
      </c>
      <c r="C272" s="71" t="s">
        <v>0</v>
      </c>
      <c r="D272" s="52">
        <v>6</v>
      </c>
      <c r="E272" s="52">
        <v>8</v>
      </c>
      <c r="F272" s="52">
        <v>8</v>
      </c>
      <c r="G272" s="52">
        <v>8</v>
      </c>
      <c r="H272" s="52">
        <v>8</v>
      </c>
      <c r="I272" s="52"/>
      <c r="J272" s="53"/>
      <c r="K272" s="11">
        <f>D276+E276+F276+G276+H276+I276+J276</f>
        <v>43</v>
      </c>
      <c r="L272" s="7"/>
      <c r="N272"/>
      <c r="O272"/>
    </row>
    <row r="273" spans="2:15" x14ac:dyDescent="0.25">
      <c r="B273" s="46">
        <f>7*C271+DATE((2015+$K$2),1,3)-WEEKDAY(DATE((2015+$K$2),1,3))-5</f>
        <v>778598</v>
      </c>
      <c r="C273" s="72"/>
      <c r="D273" s="52">
        <v>12</v>
      </c>
      <c r="E273" s="52">
        <v>12</v>
      </c>
      <c r="F273" s="52">
        <v>12</v>
      </c>
      <c r="G273" s="52">
        <v>12</v>
      </c>
      <c r="H273" s="52">
        <v>12</v>
      </c>
      <c r="I273" s="52"/>
      <c r="J273" s="53"/>
      <c r="K273" s="12" t="s">
        <v>5</v>
      </c>
      <c r="L273" s="8"/>
      <c r="N273"/>
      <c r="O273"/>
    </row>
    <row r="274" spans="2:15" x14ac:dyDescent="0.25">
      <c r="B274" s="45" t="s">
        <v>31</v>
      </c>
      <c r="C274" s="71" t="s">
        <v>1</v>
      </c>
      <c r="D274" s="52">
        <v>13</v>
      </c>
      <c r="E274" s="52">
        <v>13</v>
      </c>
      <c r="F274" s="52">
        <v>13</v>
      </c>
      <c r="G274" s="52">
        <v>13</v>
      </c>
      <c r="H274" s="52">
        <v>13</v>
      </c>
      <c r="I274" s="52"/>
      <c r="J274" s="53"/>
      <c r="K274" s="14">
        <f>IF(K272-Base!$C$2&lt;0,"0",K272-Base!$C$2)</f>
        <v>8</v>
      </c>
      <c r="L274" s="8"/>
      <c r="N274"/>
      <c r="O274"/>
    </row>
    <row r="275" spans="2:15" x14ac:dyDescent="0.25">
      <c r="B275" s="46">
        <f>7*C271+DATE((2015+$K$2),1,3)-WEEKDAY(DATE((2015+$K$2),1,3))+1</f>
        <v>778604</v>
      </c>
      <c r="C275" s="72"/>
      <c r="D275" s="52">
        <v>18</v>
      </c>
      <c r="E275" s="52">
        <v>17</v>
      </c>
      <c r="F275" s="52">
        <v>17</v>
      </c>
      <c r="G275" s="52">
        <v>17</v>
      </c>
      <c r="H275" s="52">
        <v>17</v>
      </c>
      <c r="I275" s="52"/>
      <c r="J275" s="53"/>
      <c r="K275" s="13" t="s">
        <v>6</v>
      </c>
      <c r="L275" s="8"/>
      <c r="N275"/>
      <c r="O275"/>
    </row>
    <row r="276" spans="2:15" x14ac:dyDescent="0.25">
      <c r="B276" s="69" t="s">
        <v>2</v>
      </c>
      <c r="C276" s="70"/>
      <c r="D276" s="14">
        <f>(D273-D272)+(D275-D274)</f>
        <v>11</v>
      </c>
      <c r="E276" s="14">
        <f t="shared" ref="E276:J276" si="77">(E273-E272)+E275-E274</f>
        <v>8</v>
      </c>
      <c r="F276" s="14">
        <f t="shared" si="77"/>
        <v>8</v>
      </c>
      <c r="G276" s="14">
        <f t="shared" si="77"/>
        <v>8</v>
      </c>
      <c r="H276" s="14">
        <f t="shared" si="77"/>
        <v>8</v>
      </c>
      <c r="I276" s="14">
        <f t="shared" si="77"/>
        <v>0</v>
      </c>
      <c r="J276" s="14">
        <f t="shared" si="77"/>
        <v>0</v>
      </c>
      <c r="K276" s="14" t="str">
        <f>IF(Base!$C$2-K272&lt;0,"0",Base!$C$2-K272)</f>
        <v>0</v>
      </c>
      <c r="L276" s="9"/>
      <c r="N276"/>
      <c r="O276"/>
    </row>
    <row r="277" spans="2:15" x14ac:dyDescent="0.25">
      <c r="N277"/>
      <c r="O277"/>
    </row>
    <row r="278" spans="2:15" ht="15.75" x14ac:dyDescent="0.25">
      <c r="B278" s="47" t="s">
        <v>3</v>
      </c>
      <c r="C278" s="51">
        <f>VLOOKUP(C271+1,Base!$F$3:$F$55,1,FALSE)</f>
        <v>40</v>
      </c>
      <c r="D278" s="55">
        <f>B280</f>
        <v>778605</v>
      </c>
      <c r="E278" s="55">
        <f>D278+1</f>
        <v>778606</v>
      </c>
      <c r="F278" s="55">
        <f t="shared" ref="F278:J278" si="78">E278+1</f>
        <v>778607</v>
      </c>
      <c r="G278" s="55">
        <f t="shared" si="78"/>
        <v>778608</v>
      </c>
      <c r="H278" s="55">
        <f t="shared" si="78"/>
        <v>778609</v>
      </c>
      <c r="I278" s="55">
        <f t="shared" si="78"/>
        <v>778610</v>
      </c>
      <c r="J278" s="55">
        <f t="shared" si="78"/>
        <v>778611</v>
      </c>
      <c r="K278" s="10" t="s">
        <v>7</v>
      </c>
      <c r="L278" s="9"/>
      <c r="N278"/>
      <c r="O278"/>
    </row>
    <row r="279" spans="2:15" x14ac:dyDescent="0.25">
      <c r="B279" s="45" t="s">
        <v>30</v>
      </c>
      <c r="C279" s="71" t="s">
        <v>0</v>
      </c>
      <c r="D279" s="52">
        <v>6</v>
      </c>
      <c r="E279" s="52">
        <v>8</v>
      </c>
      <c r="F279" s="52">
        <v>8</v>
      </c>
      <c r="G279" s="52">
        <v>8</v>
      </c>
      <c r="H279" s="52">
        <v>8</v>
      </c>
      <c r="I279" s="52">
        <v>8</v>
      </c>
      <c r="J279" s="53"/>
      <c r="K279" s="11">
        <f>D283+E283+F283+G283+H283+I283+J283</f>
        <v>51</v>
      </c>
      <c r="L279" s="7"/>
      <c r="N279"/>
      <c r="O279"/>
    </row>
    <row r="280" spans="2:15" x14ac:dyDescent="0.25">
      <c r="B280" s="46">
        <f>7*C278+DATE((2015+$K$2),1,3)-WEEKDAY(DATE((2015+$K$2),1,3))-5</f>
        <v>778605</v>
      </c>
      <c r="C280" s="72"/>
      <c r="D280" s="52">
        <v>12</v>
      </c>
      <c r="E280" s="52">
        <v>12</v>
      </c>
      <c r="F280" s="52">
        <v>12</v>
      </c>
      <c r="G280" s="52">
        <v>12</v>
      </c>
      <c r="H280" s="52">
        <v>12</v>
      </c>
      <c r="I280" s="52">
        <v>12</v>
      </c>
      <c r="J280" s="53"/>
      <c r="K280" s="12" t="s">
        <v>5</v>
      </c>
      <c r="L280" s="8"/>
      <c r="N280"/>
      <c r="O280"/>
    </row>
    <row r="281" spans="2:15" x14ac:dyDescent="0.25">
      <c r="B281" s="45" t="s">
        <v>31</v>
      </c>
      <c r="C281" s="71" t="s">
        <v>1</v>
      </c>
      <c r="D281" s="52">
        <v>13</v>
      </c>
      <c r="E281" s="52">
        <v>13</v>
      </c>
      <c r="F281" s="52">
        <v>13</v>
      </c>
      <c r="G281" s="52">
        <v>13</v>
      </c>
      <c r="H281" s="52">
        <v>13</v>
      </c>
      <c r="I281" s="52">
        <v>13</v>
      </c>
      <c r="J281" s="53"/>
      <c r="K281" s="14">
        <f>IF(K279-Base!$C$2&lt;0,"0",K279-Base!$C$2)</f>
        <v>16</v>
      </c>
      <c r="L281" s="8"/>
      <c r="N281"/>
      <c r="O281"/>
    </row>
    <row r="282" spans="2:15" x14ac:dyDescent="0.25">
      <c r="B282" s="46">
        <f>7*C278+DATE((2015+$K$2),1,3)-WEEKDAY(DATE((2015+$K$2),1,3))+1</f>
        <v>778611</v>
      </c>
      <c r="C282" s="72"/>
      <c r="D282" s="52">
        <v>18</v>
      </c>
      <c r="E282" s="52">
        <v>17</v>
      </c>
      <c r="F282" s="52">
        <v>17</v>
      </c>
      <c r="G282" s="52">
        <v>17</v>
      </c>
      <c r="H282" s="52">
        <v>17</v>
      </c>
      <c r="I282" s="52">
        <v>17</v>
      </c>
      <c r="J282" s="53"/>
      <c r="K282" s="13" t="s">
        <v>6</v>
      </c>
      <c r="L282" s="8"/>
      <c r="N282"/>
      <c r="O282"/>
    </row>
    <row r="283" spans="2:15" x14ac:dyDescent="0.25">
      <c r="B283" s="69" t="s">
        <v>2</v>
      </c>
      <c r="C283" s="70"/>
      <c r="D283" s="14">
        <f>(D280-D279)+(D282-D281)</f>
        <v>11</v>
      </c>
      <c r="E283" s="14">
        <f t="shared" ref="E283:J283" si="79">(E280-E279)+E282-E281</f>
        <v>8</v>
      </c>
      <c r="F283" s="14">
        <f t="shared" si="79"/>
        <v>8</v>
      </c>
      <c r="G283" s="14">
        <f t="shared" si="79"/>
        <v>8</v>
      </c>
      <c r="H283" s="14">
        <f t="shared" si="79"/>
        <v>8</v>
      </c>
      <c r="I283" s="14">
        <f t="shared" si="79"/>
        <v>8</v>
      </c>
      <c r="J283" s="14">
        <f t="shared" si="79"/>
        <v>0</v>
      </c>
      <c r="K283" s="14" t="str">
        <f>IF(Base!$C$2-K279&lt;0,"0",Base!$C$2-K279)</f>
        <v>0</v>
      </c>
      <c r="L283" s="9"/>
      <c r="N283"/>
      <c r="O283"/>
    </row>
    <row r="284" spans="2:15" x14ac:dyDescent="0.25">
      <c r="N284"/>
      <c r="O284"/>
    </row>
    <row r="285" spans="2:15" ht="15.75" x14ac:dyDescent="0.25">
      <c r="B285" s="47" t="s">
        <v>3</v>
      </c>
      <c r="C285" s="51">
        <f>VLOOKUP(C278+1,Base!$F$3:$F$55,1,FALSE)</f>
        <v>41</v>
      </c>
      <c r="D285" s="55">
        <f>B287</f>
        <v>778612</v>
      </c>
      <c r="E285" s="55">
        <f>D285+1</f>
        <v>778613</v>
      </c>
      <c r="F285" s="55">
        <f t="shared" ref="F285:J285" si="80">E285+1</f>
        <v>778614</v>
      </c>
      <c r="G285" s="55">
        <f t="shared" si="80"/>
        <v>778615</v>
      </c>
      <c r="H285" s="55">
        <f t="shared" si="80"/>
        <v>778616</v>
      </c>
      <c r="I285" s="55">
        <f t="shared" si="80"/>
        <v>778617</v>
      </c>
      <c r="J285" s="55">
        <f t="shared" si="80"/>
        <v>778618</v>
      </c>
      <c r="K285" s="10" t="s">
        <v>7</v>
      </c>
      <c r="L285" s="9"/>
      <c r="N285"/>
      <c r="O285"/>
    </row>
    <row r="286" spans="2:15" x14ac:dyDescent="0.25">
      <c r="B286" s="45" t="s">
        <v>30</v>
      </c>
      <c r="C286" s="71" t="s">
        <v>0</v>
      </c>
      <c r="D286" s="52">
        <v>6</v>
      </c>
      <c r="E286" s="52">
        <v>8</v>
      </c>
      <c r="F286" s="52">
        <v>8</v>
      </c>
      <c r="G286" s="52">
        <v>8</v>
      </c>
      <c r="H286" s="52">
        <v>8</v>
      </c>
      <c r="I286" s="52">
        <v>8</v>
      </c>
      <c r="J286" s="53"/>
      <c r="K286" s="11">
        <f>D290+E290+F290+G290+H290+I290+J290</f>
        <v>51</v>
      </c>
      <c r="L286" s="7"/>
      <c r="N286"/>
      <c r="O286"/>
    </row>
    <row r="287" spans="2:15" x14ac:dyDescent="0.25">
      <c r="B287" s="46">
        <f>7*C285+DATE((2015+$K$2),1,3)-WEEKDAY(DATE((2015+$K$2),1,3))-5</f>
        <v>778612</v>
      </c>
      <c r="C287" s="72"/>
      <c r="D287" s="52">
        <v>12</v>
      </c>
      <c r="E287" s="52">
        <v>12</v>
      </c>
      <c r="F287" s="52">
        <v>12</v>
      </c>
      <c r="G287" s="52">
        <v>12</v>
      </c>
      <c r="H287" s="52">
        <v>12</v>
      </c>
      <c r="I287" s="52">
        <v>12</v>
      </c>
      <c r="J287" s="53"/>
      <c r="K287" s="12" t="s">
        <v>5</v>
      </c>
      <c r="L287" s="8"/>
      <c r="N287"/>
      <c r="O287"/>
    </row>
    <row r="288" spans="2:15" x14ac:dyDescent="0.25">
      <c r="B288" s="45" t="s">
        <v>31</v>
      </c>
      <c r="C288" s="71" t="s">
        <v>1</v>
      </c>
      <c r="D288" s="52">
        <v>13</v>
      </c>
      <c r="E288" s="52">
        <v>13</v>
      </c>
      <c r="F288" s="52">
        <v>13</v>
      </c>
      <c r="G288" s="52">
        <v>13</v>
      </c>
      <c r="H288" s="52">
        <v>13</v>
      </c>
      <c r="I288" s="52">
        <v>13</v>
      </c>
      <c r="J288" s="53"/>
      <c r="K288" s="14">
        <f>IF(K286-Base!$C$2&lt;0,"0",K286-Base!$C$2)</f>
        <v>16</v>
      </c>
      <c r="L288" s="8"/>
      <c r="N288"/>
      <c r="O288"/>
    </row>
    <row r="289" spans="2:15" x14ac:dyDescent="0.25">
      <c r="B289" s="46">
        <f>7*C285+DATE((2015+$K$2),1,3)-WEEKDAY(DATE((2015+$K$2),1,3))+1</f>
        <v>778618</v>
      </c>
      <c r="C289" s="72"/>
      <c r="D289" s="52">
        <v>18</v>
      </c>
      <c r="E289" s="52">
        <v>17</v>
      </c>
      <c r="F289" s="52">
        <v>17</v>
      </c>
      <c r="G289" s="52">
        <v>17</v>
      </c>
      <c r="H289" s="52">
        <v>17</v>
      </c>
      <c r="I289" s="52">
        <v>17</v>
      </c>
      <c r="J289" s="53"/>
      <c r="K289" s="13" t="s">
        <v>6</v>
      </c>
      <c r="L289" s="8"/>
      <c r="N289"/>
      <c r="O289"/>
    </row>
    <row r="290" spans="2:15" x14ac:dyDescent="0.25">
      <c r="B290" s="69" t="s">
        <v>2</v>
      </c>
      <c r="C290" s="70"/>
      <c r="D290" s="14">
        <f>(D287-D286)+(D289-D288)</f>
        <v>11</v>
      </c>
      <c r="E290" s="14">
        <f t="shared" ref="E290:J290" si="81">(E287-E286)+E289-E288</f>
        <v>8</v>
      </c>
      <c r="F290" s="14">
        <f t="shared" si="81"/>
        <v>8</v>
      </c>
      <c r="G290" s="14">
        <f t="shared" si="81"/>
        <v>8</v>
      </c>
      <c r="H290" s="14">
        <f t="shared" si="81"/>
        <v>8</v>
      </c>
      <c r="I290" s="14">
        <f t="shared" si="81"/>
        <v>8</v>
      </c>
      <c r="J290" s="14">
        <f t="shared" si="81"/>
        <v>0</v>
      </c>
      <c r="K290" s="14" t="str">
        <f>IF(Base!$C$2-K286&lt;0,"0",Base!$C$2-K286)</f>
        <v>0</v>
      </c>
      <c r="L290" s="9"/>
      <c r="N290"/>
      <c r="O290"/>
    </row>
    <row r="291" spans="2:15" x14ac:dyDescent="0.25">
      <c r="N291"/>
      <c r="O291"/>
    </row>
    <row r="292" spans="2:15" ht="15.75" x14ac:dyDescent="0.25">
      <c r="B292" s="47" t="s">
        <v>3</v>
      </c>
      <c r="C292" s="51">
        <f>VLOOKUP(C285+1,Base!$F$3:$F$55,1,FALSE)</f>
        <v>42</v>
      </c>
      <c r="D292" s="55">
        <f>B294</f>
        <v>778619</v>
      </c>
      <c r="E292" s="55">
        <f>D292+1</f>
        <v>778620</v>
      </c>
      <c r="F292" s="55">
        <f t="shared" ref="F292:J292" si="82">E292+1</f>
        <v>778621</v>
      </c>
      <c r="G292" s="55">
        <f t="shared" si="82"/>
        <v>778622</v>
      </c>
      <c r="H292" s="55">
        <f t="shared" si="82"/>
        <v>778623</v>
      </c>
      <c r="I292" s="55">
        <f t="shared" si="82"/>
        <v>778624</v>
      </c>
      <c r="J292" s="55">
        <f t="shared" si="82"/>
        <v>778625</v>
      </c>
      <c r="K292" s="10" t="s">
        <v>7</v>
      </c>
      <c r="L292" s="9"/>
      <c r="N292"/>
      <c r="O292"/>
    </row>
    <row r="293" spans="2:15" x14ac:dyDescent="0.25">
      <c r="B293" s="45" t="s">
        <v>30</v>
      </c>
      <c r="C293" s="71" t="s">
        <v>0</v>
      </c>
      <c r="D293" s="52">
        <v>6</v>
      </c>
      <c r="E293" s="52">
        <v>8</v>
      </c>
      <c r="F293" s="52">
        <v>8</v>
      </c>
      <c r="G293" s="52">
        <v>8</v>
      </c>
      <c r="H293" s="52">
        <v>8</v>
      </c>
      <c r="I293" s="52">
        <v>8</v>
      </c>
      <c r="J293" s="53"/>
      <c r="K293" s="11">
        <f>D297+E297+F297+G297+H297+I297+J297</f>
        <v>51</v>
      </c>
      <c r="L293" s="7"/>
      <c r="N293"/>
      <c r="O293"/>
    </row>
    <row r="294" spans="2:15" x14ac:dyDescent="0.25">
      <c r="B294" s="46">
        <f>7*C292+DATE((2015+$K$2),1,3)-WEEKDAY(DATE((2015+$K$2),1,3))-5</f>
        <v>778619</v>
      </c>
      <c r="C294" s="72"/>
      <c r="D294" s="52">
        <v>12</v>
      </c>
      <c r="E294" s="52">
        <v>12</v>
      </c>
      <c r="F294" s="52">
        <v>12</v>
      </c>
      <c r="G294" s="52">
        <v>12</v>
      </c>
      <c r="H294" s="52">
        <v>12</v>
      </c>
      <c r="I294" s="52">
        <v>12</v>
      </c>
      <c r="J294" s="53"/>
      <c r="K294" s="12" t="s">
        <v>5</v>
      </c>
      <c r="L294" s="8"/>
      <c r="N294"/>
      <c r="O294"/>
    </row>
    <row r="295" spans="2:15" x14ac:dyDescent="0.25">
      <c r="B295" s="45" t="s">
        <v>31</v>
      </c>
      <c r="C295" s="71" t="s">
        <v>1</v>
      </c>
      <c r="D295" s="52">
        <v>13</v>
      </c>
      <c r="E295" s="52">
        <v>13</v>
      </c>
      <c r="F295" s="52">
        <v>13</v>
      </c>
      <c r="G295" s="52">
        <v>13</v>
      </c>
      <c r="H295" s="52">
        <v>13</v>
      </c>
      <c r="I295" s="52">
        <v>13</v>
      </c>
      <c r="J295" s="53"/>
      <c r="K295" s="14">
        <f>IF(K293-Base!$C$2&lt;0,"0",K293-Base!$C$2)</f>
        <v>16</v>
      </c>
      <c r="L295" s="8"/>
      <c r="N295"/>
      <c r="O295"/>
    </row>
    <row r="296" spans="2:15" x14ac:dyDescent="0.25">
      <c r="B296" s="46">
        <f>7*C292+DATE((2015+$K$2),1,3)-WEEKDAY(DATE((2015+$K$2),1,3))+1</f>
        <v>778625</v>
      </c>
      <c r="C296" s="72"/>
      <c r="D296" s="52">
        <v>18</v>
      </c>
      <c r="E296" s="52">
        <v>17</v>
      </c>
      <c r="F296" s="52">
        <v>17</v>
      </c>
      <c r="G296" s="52">
        <v>17</v>
      </c>
      <c r="H296" s="52">
        <v>17</v>
      </c>
      <c r="I296" s="52">
        <v>17</v>
      </c>
      <c r="J296" s="53"/>
      <c r="K296" s="13" t="s">
        <v>6</v>
      </c>
      <c r="L296" s="8"/>
      <c r="N296"/>
      <c r="O296"/>
    </row>
    <row r="297" spans="2:15" x14ac:dyDescent="0.25">
      <c r="B297" s="69" t="s">
        <v>2</v>
      </c>
      <c r="C297" s="70"/>
      <c r="D297" s="14">
        <f>(D294-D293)+(D296-D295)</f>
        <v>11</v>
      </c>
      <c r="E297" s="14">
        <f t="shared" ref="E297:J297" si="83">(E294-E293)+E296-E295</f>
        <v>8</v>
      </c>
      <c r="F297" s="14">
        <f t="shared" si="83"/>
        <v>8</v>
      </c>
      <c r="G297" s="14">
        <f t="shared" si="83"/>
        <v>8</v>
      </c>
      <c r="H297" s="14">
        <f t="shared" si="83"/>
        <v>8</v>
      </c>
      <c r="I297" s="14">
        <f t="shared" si="83"/>
        <v>8</v>
      </c>
      <c r="J297" s="14">
        <f t="shared" si="83"/>
        <v>0</v>
      </c>
      <c r="K297" s="14" t="str">
        <f>IF(Base!$C$2-K293&lt;0,"0",Base!$C$2-K293)</f>
        <v>0</v>
      </c>
      <c r="L297" s="9"/>
      <c r="N297"/>
      <c r="O297"/>
    </row>
    <row r="298" spans="2:15" x14ac:dyDescent="0.25">
      <c r="N298"/>
      <c r="O298"/>
    </row>
    <row r="299" spans="2:15" ht="15.75" x14ac:dyDescent="0.25">
      <c r="B299" s="47" t="s">
        <v>3</v>
      </c>
      <c r="C299" s="51">
        <f>VLOOKUP(C292+1,Base!$F$3:$F$55,1,FALSE)</f>
        <v>43</v>
      </c>
      <c r="D299" s="55">
        <f>B301</f>
        <v>778626</v>
      </c>
      <c r="E299" s="55">
        <f>D299+1</f>
        <v>778627</v>
      </c>
      <c r="F299" s="55">
        <f t="shared" ref="F299:J299" si="84">E299+1</f>
        <v>778628</v>
      </c>
      <c r="G299" s="55">
        <f t="shared" si="84"/>
        <v>778629</v>
      </c>
      <c r="H299" s="55">
        <f t="shared" si="84"/>
        <v>778630</v>
      </c>
      <c r="I299" s="55">
        <f t="shared" si="84"/>
        <v>778631</v>
      </c>
      <c r="J299" s="55">
        <f t="shared" si="84"/>
        <v>778632</v>
      </c>
      <c r="K299" s="10" t="s">
        <v>7</v>
      </c>
      <c r="L299" s="9"/>
      <c r="N299"/>
      <c r="O299"/>
    </row>
    <row r="300" spans="2:15" x14ac:dyDescent="0.25">
      <c r="B300" s="45" t="s">
        <v>30</v>
      </c>
      <c r="C300" s="71" t="s">
        <v>0</v>
      </c>
      <c r="D300" s="52">
        <v>6</v>
      </c>
      <c r="E300" s="52">
        <v>8</v>
      </c>
      <c r="F300" s="52">
        <v>8</v>
      </c>
      <c r="G300" s="52">
        <v>8</v>
      </c>
      <c r="H300" s="52">
        <v>8</v>
      </c>
      <c r="I300" s="52">
        <v>8</v>
      </c>
      <c r="J300" s="53"/>
      <c r="K300" s="11">
        <f>D304+E304+F304+G304+H304+I304+J304</f>
        <v>51</v>
      </c>
      <c r="L300" s="7"/>
      <c r="N300"/>
      <c r="O300"/>
    </row>
    <row r="301" spans="2:15" x14ac:dyDescent="0.25">
      <c r="B301" s="46">
        <f>7*C299+DATE((2015+$K$2),1,3)-WEEKDAY(DATE((2015+$K$2),1,3))-5</f>
        <v>778626</v>
      </c>
      <c r="C301" s="72"/>
      <c r="D301" s="52">
        <v>12</v>
      </c>
      <c r="E301" s="52">
        <v>12</v>
      </c>
      <c r="F301" s="52">
        <v>12</v>
      </c>
      <c r="G301" s="52">
        <v>12</v>
      </c>
      <c r="H301" s="52">
        <v>12</v>
      </c>
      <c r="I301" s="52">
        <v>12</v>
      </c>
      <c r="J301" s="53"/>
      <c r="K301" s="12" t="s">
        <v>5</v>
      </c>
      <c r="L301" s="8"/>
      <c r="N301"/>
      <c r="O301"/>
    </row>
    <row r="302" spans="2:15" x14ac:dyDescent="0.25">
      <c r="B302" s="45" t="s">
        <v>31</v>
      </c>
      <c r="C302" s="71" t="s">
        <v>1</v>
      </c>
      <c r="D302" s="52">
        <v>13</v>
      </c>
      <c r="E302" s="52">
        <v>13</v>
      </c>
      <c r="F302" s="52">
        <v>13</v>
      </c>
      <c r="G302" s="52">
        <v>13</v>
      </c>
      <c r="H302" s="52">
        <v>13</v>
      </c>
      <c r="I302" s="52">
        <v>13</v>
      </c>
      <c r="J302" s="53"/>
      <c r="K302" s="14">
        <f>IF(K300-Base!$C$2&lt;0,"0",K300-Base!$C$2)</f>
        <v>16</v>
      </c>
      <c r="L302" s="8"/>
      <c r="N302"/>
      <c r="O302"/>
    </row>
    <row r="303" spans="2:15" x14ac:dyDescent="0.25">
      <c r="B303" s="46">
        <f>7*C299+DATE((2015+$K$2),1,3)-WEEKDAY(DATE((2015+$K$2),1,3))+1</f>
        <v>778632</v>
      </c>
      <c r="C303" s="72"/>
      <c r="D303" s="52">
        <v>18</v>
      </c>
      <c r="E303" s="52">
        <v>17</v>
      </c>
      <c r="F303" s="52">
        <v>17</v>
      </c>
      <c r="G303" s="52">
        <v>17</v>
      </c>
      <c r="H303" s="52">
        <v>17</v>
      </c>
      <c r="I303" s="52">
        <v>17</v>
      </c>
      <c r="J303" s="53"/>
      <c r="K303" s="13" t="s">
        <v>6</v>
      </c>
      <c r="L303" s="8"/>
      <c r="N303"/>
      <c r="O303"/>
    </row>
    <row r="304" spans="2:15" x14ac:dyDescent="0.25">
      <c r="B304" s="69" t="s">
        <v>2</v>
      </c>
      <c r="C304" s="70"/>
      <c r="D304" s="14">
        <f>(D301-D300)+(D303-D302)</f>
        <v>11</v>
      </c>
      <c r="E304" s="14">
        <f t="shared" ref="E304:J304" si="85">(E301-E300)+E303-E302</f>
        <v>8</v>
      </c>
      <c r="F304" s="14">
        <f t="shared" si="85"/>
        <v>8</v>
      </c>
      <c r="G304" s="14">
        <f t="shared" si="85"/>
        <v>8</v>
      </c>
      <c r="H304" s="14">
        <f t="shared" si="85"/>
        <v>8</v>
      </c>
      <c r="I304" s="14">
        <f t="shared" si="85"/>
        <v>8</v>
      </c>
      <c r="J304" s="14">
        <f t="shared" si="85"/>
        <v>0</v>
      </c>
      <c r="K304" s="14" t="str">
        <f>IF(Base!$C$2-K300&lt;0,"0",Base!$C$2-K300)</f>
        <v>0</v>
      </c>
      <c r="L304" s="9"/>
      <c r="N304"/>
      <c r="O304"/>
    </row>
    <row r="305" spans="2:15" x14ac:dyDescent="0.25">
      <c r="N305"/>
      <c r="O305"/>
    </row>
    <row r="306" spans="2:15" ht="15.75" x14ac:dyDescent="0.25">
      <c r="B306" s="47" t="s">
        <v>3</v>
      </c>
      <c r="C306" s="51">
        <f>VLOOKUP(C299+1,Base!$F$3:$F$55,1,FALSE)</f>
        <v>44</v>
      </c>
      <c r="D306" s="55">
        <f>B308</f>
        <v>778633</v>
      </c>
      <c r="E306" s="55">
        <f>D306+1</f>
        <v>778634</v>
      </c>
      <c r="F306" s="55">
        <f t="shared" ref="F306:J306" si="86">E306+1</f>
        <v>778635</v>
      </c>
      <c r="G306" s="55">
        <f t="shared" si="86"/>
        <v>778636</v>
      </c>
      <c r="H306" s="55">
        <f t="shared" si="86"/>
        <v>778637</v>
      </c>
      <c r="I306" s="55">
        <f t="shared" si="86"/>
        <v>778638</v>
      </c>
      <c r="J306" s="55">
        <f t="shared" si="86"/>
        <v>778639</v>
      </c>
      <c r="K306" s="10" t="s">
        <v>7</v>
      </c>
      <c r="L306" s="9"/>
      <c r="N306"/>
      <c r="O306"/>
    </row>
    <row r="307" spans="2:15" x14ac:dyDescent="0.25">
      <c r="B307" s="45" t="s">
        <v>30</v>
      </c>
      <c r="C307" s="71" t="s">
        <v>0</v>
      </c>
      <c r="D307" s="52">
        <v>6</v>
      </c>
      <c r="E307" s="52">
        <v>8</v>
      </c>
      <c r="F307" s="52">
        <v>8</v>
      </c>
      <c r="G307" s="52">
        <v>8</v>
      </c>
      <c r="H307" s="52">
        <v>8</v>
      </c>
      <c r="I307" s="52">
        <v>8</v>
      </c>
      <c r="J307" s="53"/>
      <c r="K307" s="11">
        <f>D311+E311+F311+G311+H311+I311+J311</f>
        <v>51</v>
      </c>
      <c r="L307" s="7"/>
      <c r="N307"/>
      <c r="O307"/>
    </row>
    <row r="308" spans="2:15" x14ac:dyDescent="0.25">
      <c r="B308" s="46">
        <f>7*C306+DATE((2015+$K$2),1,3)-WEEKDAY(DATE((2015+$K$2),1,3))-5</f>
        <v>778633</v>
      </c>
      <c r="C308" s="72"/>
      <c r="D308" s="52">
        <v>12</v>
      </c>
      <c r="E308" s="52">
        <v>12</v>
      </c>
      <c r="F308" s="52">
        <v>12</v>
      </c>
      <c r="G308" s="52">
        <v>12</v>
      </c>
      <c r="H308" s="52">
        <v>12</v>
      </c>
      <c r="I308" s="52">
        <v>12</v>
      </c>
      <c r="J308" s="53"/>
      <c r="K308" s="12" t="s">
        <v>5</v>
      </c>
      <c r="L308" s="8"/>
      <c r="N308"/>
      <c r="O308"/>
    </row>
    <row r="309" spans="2:15" x14ac:dyDescent="0.25">
      <c r="B309" s="45" t="s">
        <v>31</v>
      </c>
      <c r="C309" s="71" t="s">
        <v>1</v>
      </c>
      <c r="D309" s="52">
        <v>13</v>
      </c>
      <c r="E309" s="52">
        <v>13</v>
      </c>
      <c r="F309" s="52">
        <v>13</v>
      </c>
      <c r="G309" s="52">
        <v>13</v>
      </c>
      <c r="H309" s="52">
        <v>13</v>
      </c>
      <c r="I309" s="52">
        <v>13</v>
      </c>
      <c r="J309" s="53"/>
      <c r="K309" s="14">
        <f>IF(K307-Base!$C$2&lt;0,"0",K307-Base!$C$2)</f>
        <v>16</v>
      </c>
      <c r="L309" s="8"/>
      <c r="N309"/>
      <c r="O309"/>
    </row>
    <row r="310" spans="2:15" x14ac:dyDescent="0.25">
      <c r="B310" s="46">
        <f>7*C306+DATE((2015+$K$2),1,3)-WEEKDAY(DATE((2015+$K$2),1,3))+1</f>
        <v>778639</v>
      </c>
      <c r="C310" s="72"/>
      <c r="D310" s="52">
        <v>18</v>
      </c>
      <c r="E310" s="52">
        <v>17</v>
      </c>
      <c r="F310" s="52">
        <v>17</v>
      </c>
      <c r="G310" s="52">
        <v>17</v>
      </c>
      <c r="H310" s="52">
        <v>17</v>
      </c>
      <c r="I310" s="52">
        <v>17</v>
      </c>
      <c r="J310" s="53"/>
      <c r="K310" s="13" t="s">
        <v>6</v>
      </c>
      <c r="L310" s="8"/>
      <c r="N310"/>
      <c r="O310"/>
    </row>
    <row r="311" spans="2:15" x14ac:dyDescent="0.25">
      <c r="B311" s="69" t="s">
        <v>2</v>
      </c>
      <c r="C311" s="70"/>
      <c r="D311" s="14">
        <f>(D308-D307)+(D310-D309)</f>
        <v>11</v>
      </c>
      <c r="E311" s="14">
        <f t="shared" ref="E311:J311" si="87">(E308-E307)+E310-E309</f>
        <v>8</v>
      </c>
      <c r="F311" s="14">
        <f t="shared" si="87"/>
        <v>8</v>
      </c>
      <c r="G311" s="14">
        <f t="shared" si="87"/>
        <v>8</v>
      </c>
      <c r="H311" s="14">
        <f t="shared" si="87"/>
        <v>8</v>
      </c>
      <c r="I311" s="14">
        <f t="shared" si="87"/>
        <v>8</v>
      </c>
      <c r="J311" s="14">
        <f t="shared" si="87"/>
        <v>0</v>
      </c>
      <c r="K311" s="14" t="str">
        <f>IF(Base!$C$2-K307&lt;0,"0",Base!$C$2-K307)</f>
        <v>0</v>
      </c>
      <c r="L311" s="9"/>
      <c r="N311"/>
      <c r="O311"/>
    </row>
    <row r="312" spans="2:15" x14ac:dyDescent="0.25">
      <c r="N312"/>
      <c r="O312"/>
    </row>
    <row r="313" spans="2:15" ht="15.75" x14ac:dyDescent="0.25">
      <c r="B313" s="47" t="s">
        <v>3</v>
      </c>
      <c r="C313" s="51">
        <f>VLOOKUP(C306+1,Base!$F$3:$F$55,1,FALSE)</f>
        <v>45</v>
      </c>
      <c r="D313" s="55">
        <f>B315</f>
        <v>778640</v>
      </c>
      <c r="E313" s="55">
        <f>D313+1</f>
        <v>778641</v>
      </c>
      <c r="F313" s="55">
        <f t="shared" ref="F313:J313" si="88">E313+1</f>
        <v>778642</v>
      </c>
      <c r="G313" s="55">
        <f t="shared" si="88"/>
        <v>778643</v>
      </c>
      <c r="H313" s="55">
        <f t="shared" si="88"/>
        <v>778644</v>
      </c>
      <c r="I313" s="55">
        <f t="shared" si="88"/>
        <v>778645</v>
      </c>
      <c r="J313" s="55">
        <f t="shared" si="88"/>
        <v>778646</v>
      </c>
      <c r="K313" s="10" t="s">
        <v>7</v>
      </c>
      <c r="L313" s="9"/>
      <c r="N313"/>
      <c r="O313"/>
    </row>
    <row r="314" spans="2:15" x14ac:dyDescent="0.25">
      <c r="B314" s="45" t="s">
        <v>30</v>
      </c>
      <c r="C314" s="71" t="s">
        <v>0</v>
      </c>
      <c r="D314" s="52">
        <v>6</v>
      </c>
      <c r="E314" s="52">
        <v>8</v>
      </c>
      <c r="F314" s="52">
        <v>8</v>
      </c>
      <c r="G314" s="52">
        <v>8</v>
      </c>
      <c r="H314" s="52">
        <v>8</v>
      </c>
      <c r="I314" s="52"/>
      <c r="J314" s="53"/>
      <c r="K314" s="11">
        <f>D318+E318+F318+G318+H318+I318+J318</f>
        <v>43</v>
      </c>
      <c r="L314" s="7"/>
      <c r="N314"/>
      <c r="O314"/>
    </row>
    <row r="315" spans="2:15" x14ac:dyDescent="0.25">
      <c r="B315" s="46">
        <f>7*C313+DATE((2015+$K$2),1,3)-WEEKDAY(DATE((2015+$K$2),1,3))-5</f>
        <v>778640</v>
      </c>
      <c r="C315" s="72"/>
      <c r="D315" s="52">
        <v>12</v>
      </c>
      <c r="E315" s="52">
        <v>12</v>
      </c>
      <c r="F315" s="52">
        <v>12</v>
      </c>
      <c r="G315" s="52">
        <v>12</v>
      </c>
      <c r="H315" s="52">
        <v>12</v>
      </c>
      <c r="I315" s="52"/>
      <c r="J315" s="53"/>
      <c r="K315" s="12" t="s">
        <v>5</v>
      </c>
      <c r="L315" s="8"/>
      <c r="N315"/>
      <c r="O315"/>
    </row>
    <row r="316" spans="2:15" x14ac:dyDescent="0.25">
      <c r="B316" s="45" t="s">
        <v>31</v>
      </c>
      <c r="C316" s="71" t="s">
        <v>1</v>
      </c>
      <c r="D316" s="52">
        <v>13</v>
      </c>
      <c r="E316" s="52">
        <v>13</v>
      </c>
      <c r="F316" s="52">
        <v>13</v>
      </c>
      <c r="G316" s="52">
        <v>13</v>
      </c>
      <c r="H316" s="52">
        <v>13</v>
      </c>
      <c r="I316" s="52"/>
      <c r="J316" s="53"/>
      <c r="K316" s="14">
        <f>IF(K314-Base!$C$2&lt;0,"0",K314-Base!$C$2)</f>
        <v>8</v>
      </c>
      <c r="L316" s="8"/>
      <c r="N316"/>
      <c r="O316"/>
    </row>
    <row r="317" spans="2:15" x14ac:dyDescent="0.25">
      <c r="B317" s="46">
        <f>7*C313+DATE((2015+$K$2),1,3)-WEEKDAY(DATE((2015+$K$2),1,3))+1</f>
        <v>778646</v>
      </c>
      <c r="C317" s="72"/>
      <c r="D317" s="52">
        <v>18</v>
      </c>
      <c r="E317" s="52">
        <v>17</v>
      </c>
      <c r="F317" s="52">
        <v>17</v>
      </c>
      <c r="G317" s="52">
        <v>17</v>
      </c>
      <c r="H317" s="52">
        <v>17</v>
      </c>
      <c r="I317" s="52"/>
      <c r="J317" s="53"/>
      <c r="K317" s="13" t="s">
        <v>6</v>
      </c>
      <c r="L317" s="8"/>
      <c r="N317"/>
      <c r="O317"/>
    </row>
    <row r="318" spans="2:15" x14ac:dyDescent="0.25">
      <c r="B318" s="69" t="s">
        <v>2</v>
      </c>
      <c r="C318" s="70"/>
      <c r="D318" s="14">
        <f>(D315-D314)+(D317-D316)</f>
        <v>11</v>
      </c>
      <c r="E318" s="14">
        <f t="shared" ref="E318:J318" si="89">(E315-E314)+E317-E316</f>
        <v>8</v>
      </c>
      <c r="F318" s="14">
        <f t="shared" si="89"/>
        <v>8</v>
      </c>
      <c r="G318" s="14">
        <f t="shared" si="89"/>
        <v>8</v>
      </c>
      <c r="H318" s="14">
        <f t="shared" si="89"/>
        <v>8</v>
      </c>
      <c r="I318" s="14">
        <f t="shared" si="89"/>
        <v>0</v>
      </c>
      <c r="J318" s="14">
        <f t="shared" si="89"/>
        <v>0</v>
      </c>
      <c r="K318" s="14" t="str">
        <f>IF(Base!$C$2-K314&lt;0,"0",Base!$C$2-K314)</f>
        <v>0</v>
      </c>
      <c r="L318" s="9"/>
      <c r="N318"/>
      <c r="O318"/>
    </row>
    <row r="319" spans="2:15" x14ac:dyDescent="0.25">
      <c r="N319"/>
      <c r="O319"/>
    </row>
    <row r="320" spans="2:15" ht="15.75" x14ac:dyDescent="0.25">
      <c r="B320" s="47" t="s">
        <v>3</v>
      </c>
      <c r="C320" s="51">
        <f>VLOOKUP(C313+1,Base!$F$3:$F$55,1,FALSE)</f>
        <v>46</v>
      </c>
      <c r="D320" s="55">
        <f>B322</f>
        <v>778647</v>
      </c>
      <c r="E320" s="55">
        <f>D320+1</f>
        <v>778648</v>
      </c>
      <c r="F320" s="55">
        <f t="shared" ref="F320:J320" si="90">E320+1</f>
        <v>778649</v>
      </c>
      <c r="G320" s="55">
        <f t="shared" si="90"/>
        <v>778650</v>
      </c>
      <c r="H320" s="55">
        <f t="shared" si="90"/>
        <v>778651</v>
      </c>
      <c r="I320" s="55">
        <f t="shared" si="90"/>
        <v>778652</v>
      </c>
      <c r="J320" s="55">
        <f t="shared" si="90"/>
        <v>778653</v>
      </c>
      <c r="K320" s="10" t="s">
        <v>7</v>
      </c>
      <c r="L320" s="9"/>
      <c r="N320"/>
      <c r="O320"/>
    </row>
    <row r="321" spans="2:15" x14ac:dyDescent="0.25">
      <c r="B321" s="45" t="s">
        <v>30</v>
      </c>
      <c r="C321" s="71" t="s">
        <v>0</v>
      </c>
      <c r="D321" s="52">
        <v>6</v>
      </c>
      <c r="E321" s="52">
        <v>8</v>
      </c>
      <c r="F321" s="52">
        <v>8</v>
      </c>
      <c r="G321" s="52">
        <v>8</v>
      </c>
      <c r="H321" s="52">
        <v>8</v>
      </c>
      <c r="I321" s="52">
        <v>8</v>
      </c>
      <c r="J321" s="53"/>
      <c r="K321" s="11">
        <f>D325+E325+F325+G325+H325+I325+J325</f>
        <v>51</v>
      </c>
      <c r="L321" s="7"/>
      <c r="N321"/>
      <c r="O321"/>
    </row>
    <row r="322" spans="2:15" x14ac:dyDescent="0.25">
      <c r="B322" s="46">
        <f>7*C320+DATE((2015+$K$2),1,3)-WEEKDAY(DATE((2015+$K$2),1,3))-5</f>
        <v>778647</v>
      </c>
      <c r="C322" s="72"/>
      <c r="D322" s="52">
        <v>12</v>
      </c>
      <c r="E322" s="52">
        <v>12</v>
      </c>
      <c r="F322" s="52">
        <v>12</v>
      </c>
      <c r="G322" s="52">
        <v>12</v>
      </c>
      <c r="H322" s="52">
        <v>12</v>
      </c>
      <c r="I322" s="52">
        <v>12</v>
      </c>
      <c r="J322" s="53"/>
      <c r="K322" s="12" t="s">
        <v>5</v>
      </c>
      <c r="L322" s="8"/>
      <c r="N322"/>
      <c r="O322"/>
    </row>
    <row r="323" spans="2:15" x14ac:dyDescent="0.25">
      <c r="B323" s="45" t="s">
        <v>31</v>
      </c>
      <c r="C323" s="71" t="s">
        <v>1</v>
      </c>
      <c r="D323" s="52">
        <v>13</v>
      </c>
      <c r="E323" s="52">
        <v>13</v>
      </c>
      <c r="F323" s="52">
        <v>13</v>
      </c>
      <c r="G323" s="52">
        <v>13</v>
      </c>
      <c r="H323" s="52">
        <v>13</v>
      </c>
      <c r="I323" s="52">
        <v>13</v>
      </c>
      <c r="J323" s="53"/>
      <c r="K323" s="14">
        <f>IF(K321-Base!$C$2&lt;0,"0",K321-Base!$C$2)</f>
        <v>16</v>
      </c>
      <c r="L323" s="8"/>
      <c r="N323"/>
      <c r="O323"/>
    </row>
    <row r="324" spans="2:15" x14ac:dyDescent="0.25">
      <c r="B324" s="46">
        <f>7*C320+DATE((2015+$K$2),1,3)-WEEKDAY(DATE((2015+$K$2),1,3))+1</f>
        <v>778653</v>
      </c>
      <c r="C324" s="72"/>
      <c r="D324" s="52">
        <v>18</v>
      </c>
      <c r="E324" s="52">
        <v>17</v>
      </c>
      <c r="F324" s="52">
        <v>17</v>
      </c>
      <c r="G324" s="52">
        <v>17</v>
      </c>
      <c r="H324" s="52">
        <v>17</v>
      </c>
      <c r="I324" s="52">
        <v>17</v>
      </c>
      <c r="J324" s="53"/>
      <c r="K324" s="13" t="s">
        <v>6</v>
      </c>
      <c r="L324" s="8"/>
      <c r="N324"/>
      <c r="O324"/>
    </row>
    <row r="325" spans="2:15" x14ac:dyDescent="0.25">
      <c r="B325" s="69" t="s">
        <v>2</v>
      </c>
      <c r="C325" s="70"/>
      <c r="D325" s="14">
        <f>(D322-D321)+(D324-D323)</f>
        <v>11</v>
      </c>
      <c r="E325" s="14">
        <f t="shared" ref="E325:J325" si="91">(E322-E321)+E324-E323</f>
        <v>8</v>
      </c>
      <c r="F325" s="14">
        <f t="shared" si="91"/>
        <v>8</v>
      </c>
      <c r="G325" s="14">
        <f t="shared" si="91"/>
        <v>8</v>
      </c>
      <c r="H325" s="14">
        <f t="shared" si="91"/>
        <v>8</v>
      </c>
      <c r="I325" s="14">
        <f t="shared" si="91"/>
        <v>8</v>
      </c>
      <c r="J325" s="14">
        <f t="shared" si="91"/>
        <v>0</v>
      </c>
      <c r="K325" s="14" t="str">
        <f>IF(Base!$C$2-K321&lt;0,"0",Base!$C$2-K321)</f>
        <v>0</v>
      </c>
      <c r="L325" s="9"/>
      <c r="N325"/>
      <c r="O325"/>
    </row>
    <row r="326" spans="2:15" x14ac:dyDescent="0.25">
      <c r="N326"/>
      <c r="O326"/>
    </row>
    <row r="327" spans="2:15" ht="15.75" x14ac:dyDescent="0.25">
      <c r="B327" s="47" t="s">
        <v>3</v>
      </c>
      <c r="C327" s="51">
        <f>VLOOKUP(C320+1,Base!$F$3:$F$55,1,FALSE)</f>
        <v>47</v>
      </c>
      <c r="D327" s="55">
        <f>B329</f>
        <v>778654</v>
      </c>
      <c r="E327" s="55">
        <f>D327+1</f>
        <v>778655</v>
      </c>
      <c r="F327" s="55">
        <f t="shared" ref="F327:J327" si="92">E327+1</f>
        <v>778656</v>
      </c>
      <c r="G327" s="55">
        <f t="shared" si="92"/>
        <v>778657</v>
      </c>
      <c r="H327" s="55">
        <f t="shared" si="92"/>
        <v>778658</v>
      </c>
      <c r="I327" s="55">
        <f t="shared" si="92"/>
        <v>778659</v>
      </c>
      <c r="J327" s="55">
        <f t="shared" si="92"/>
        <v>778660</v>
      </c>
      <c r="K327" s="10" t="s">
        <v>7</v>
      </c>
      <c r="L327" s="9"/>
      <c r="N327"/>
      <c r="O327"/>
    </row>
    <row r="328" spans="2:15" x14ac:dyDescent="0.25">
      <c r="B328" s="45" t="s">
        <v>30</v>
      </c>
      <c r="C328" s="71" t="s">
        <v>0</v>
      </c>
      <c r="D328" s="52">
        <v>6</v>
      </c>
      <c r="E328" s="52">
        <v>8</v>
      </c>
      <c r="F328" s="52">
        <v>8</v>
      </c>
      <c r="G328" s="52">
        <v>8</v>
      </c>
      <c r="H328" s="52">
        <v>8</v>
      </c>
      <c r="I328" s="52">
        <v>8</v>
      </c>
      <c r="J328" s="53"/>
      <c r="K328" s="11">
        <f>D332+E332+F332+G332+H332+I332+J332</f>
        <v>51</v>
      </c>
      <c r="L328" s="7"/>
      <c r="N328"/>
      <c r="O328"/>
    </row>
    <row r="329" spans="2:15" x14ac:dyDescent="0.25">
      <c r="B329" s="46">
        <f>7*C327+DATE((2015+$K$2),1,3)-WEEKDAY(DATE((2015+$K$2),1,3))-5</f>
        <v>778654</v>
      </c>
      <c r="C329" s="72"/>
      <c r="D329" s="52">
        <v>12</v>
      </c>
      <c r="E329" s="52">
        <v>12</v>
      </c>
      <c r="F329" s="52">
        <v>12</v>
      </c>
      <c r="G329" s="52">
        <v>12</v>
      </c>
      <c r="H329" s="52">
        <v>12</v>
      </c>
      <c r="I329" s="52">
        <v>12</v>
      </c>
      <c r="J329" s="53"/>
      <c r="K329" s="12" t="s">
        <v>5</v>
      </c>
      <c r="L329" s="8"/>
      <c r="N329"/>
      <c r="O329"/>
    </row>
    <row r="330" spans="2:15" x14ac:dyDescent="0.25">
      <c r="B330" s="45" t="s">
        <v>31</v>
      </c>
      <c r="C330" s="71" t="s">
        <v>1</v>
      </c>
      <c r="D330" s="52">
        <v>13</v>
      </c>
      <c r="E330" s="52">
        <v>13</v>
      </c>
      <c r="F330" s="52">
        <v>13</v>
      </c>
      <c r="G330" s="52">
        <v>13</v>
      </c>
      <c r="H330" s="52">
        <v>13</v>
      </c>
      <c r="I330" s="52">
        <v>13</v>
      </c>
      <c r="J330" s="53"/>
      <c r="K330" s="14">
        <f>IF(K328-Base!$C$2&lt;0,"0",K328-Base!$C$2)</f>
        <v>16</v>
      </c>
      <c r="L330" s="8"/>
      <c r="N330"/>
      <c r="O330"/>
    </row>
    <row r="331" spans="2:15" x14ac:dyDescent="0.25">
      <c r="B331" s="46">
        <f>7*C327+DATE((2015+$K$2),1,3)-WEEKDAY(DATE((2015+$K$2),1,3))+1</f>
        <v>778660</v>
      </c>
      <c r="C331" s="72"/>
      <c r="D331" s="52">
        <v>18</v>
      </c>
      <c r="E331" s="52">
        <v>17</v>
      </c>
      <c r="F331" s="52">
        <v>17</v>
      </c>
      <c r="G331" s="52">
        <v>17</v>
      </c>
      <c r="H331" s="52">
        <v>17</v>
      </c>
      <c r="I331" s="52">
        <v>17</v>
      </c>
      <c r="J331" s="53"/>
      <c r="K331" s="13" t="s">
        <v>6</v>
      </c>
      <c r="L331" s="8"/>
      <c r="N331"/>
      <c r="O331"/>
    </row>
    <row r="332" spans="2:15" x14ac:dyDescent="0.25">
      <c r="B332" s="69" t="s">
        <v>2</v>
      </c>
      <c r="C332" s="70"/>
      <c r="D332" s="14">
        <f>(D329-D328)+(D331-D330)</f>
        <v>11</v>
      </c>
      <c r="E332" s="14">
        <f t="shared" ref="E332:J332" si="93">(E329-E328)+E331-E330</f>
        <v>8</v>
      </c>
      <c r="F332" s="14">
        <f t="shared" si="93"/>
        <v>8</v>
      </c>
      <c r="G332" s="14">
        <f t="shared" si="93"/>
        <v>8</v>
      </c>
      <c r="H332" s="14">
        <f t="shared" si="93"/>
        <v>8</v>
      </c>
      <c r="I332" s="14">
        <f t="shared" si="93"/>
        <v>8</v>
      </c>
      <c r="J332" s="14">
        <f t="shared" si="93"/>
        <v>0</v>
      </c>
      <c r="K332" s="14" t="str">
        <f>IF(Base!$C$2-K328&lt;0,"0",Base!$C$2-K328)</f>
        <v>0</v>
      </c>
      <c r="L332" s="9"/>
      <c r="N332"/>
      <c r="O332"/>
    </row>
    <row r="333" spans="2:15" x14ac:dyDescent="0.25">
      <c r="N333"/>
      <c r="O333"/>
    </row>
    <row r="334" spans="2:15" ht="15.75" x14ac:dyDescent="0.25">
      <c r="B334" s="47" t="s">
        <v>3</v>
      </c>
      <c r="C334" s="51">
        <f>VLOOKUP(C327+1,Base!$F$3:$F$55,1,FALSE)</f>
        <v>48</v>
      </c>
      <c r="D334" s="55">
        <f>B336</f>
        <v>778661</v>
      </c>
      <c r="E334" s="55">
        <f>D334+1</f>
        <v>778662</v>
      </c>
      <c r="F334" s="55">
        <f t="shared" ref="F334:J334" si="94">E334+1</f>
        <v>778663</v>
      </c>
      <c r="G334" s="55">
        <f t="shared" si="94"/>
        <v>778664</v>
      </c>
      <c r="H334" s="55">
        <f t="shared" si="94"/>
        <v>778665</v>
      </c>
      <c r="I334" s="55">
        <f t="shared" si="94"/>
        <v>778666</v>
      </c>
      <c r="J334" s="55">
        <f t="shared" si="94"/>
        <v>778667</v>
      </c>
      <c r="K334" s="10" t="s">
        <v>7</v>
      </c>
      <c r="L334" s="9"/>
      <c r="N334"/>
      <c r="O334"/>
    </row>
    <row r="335" spans="2:15" x14ac:dyDescent="0.25">
      <c r="B335" s="45" t="s">
        <v>30</v>
      </c>
      <c r="C335" s="71" t="s">
        <v>0</v>
      </c>
      <c r="D335" s="52">
        <v>6</v>
      </c>
      <c r="E335" s="52">
        <v>8</v>
      </c>
      <c r="F335" s="52">
        <v>8</v>
      </c>
      <c r="G335" s="52">
        <v>8</v>
      </c>
      <c r="H335" s="52">
        <v>8</v>
      </c>
      <c r="I335" s="52">
        <v>8</v>
      </c>
      <c r="J335" s="53"/>
      <c r="K335" s="11">
        <f>D339+E339+F339+G339+H339+I339+J339</f>
        <v>51</v>
      </c>
      <c r="L335" s="7"/>
      <c r="N335"/>
      <c r="O335"/>
    </row>
    <row r="336" spans="2:15" x14ac:dyDescent="0.25">
      <c r="B336" s="46">
        <f>7*C334+DATE((2015+$K$2),1,3)-WEEKDAY(DATE((2015+$K$2),1,3))-5</f>
        <v>778661</v>
      </c>
      <c r="C336" s="72"/>
      <c r="D336" s="52">
        <v>12</v>
      </c>
      <c r="E336" s="52">
        <v>12</v>
      </c>
      <c r="F336" s="52">
        <v>12</v>
      </c>
      <c r="G336" s="52">
        <v>12</v>
      </c>
      <c r="H336" s="52">
        <v>12</v>
      </c>
      <c r="I336" s="52">
        <v>12</v>
      </c>
      <c r="J336" s="53"/>
      <c r="K336" s="12" t="s">
        <v>5</v>
      </c>
      <c r="L336" s="8"/>
      <c r="N336"/>
      <c r="O336"/>
    </row>
    <row r="337" spans="2:15" x14ac:dyDescent="0.25">
      <c r="B337" s="45" t="s">
        <v>31</v>
      </c>
      <c r="C337" s="71" t="s">
        <v>1</v>
      </c>
      <c r="D337" s="52">
        <v>13</v>
      </c>
      <c r="E337" s="52">
        <v>13</v>
      </c>
      <c r="F337" s="52">
        <v>13</v>
      </c>
      <c r="G337" s="52">
        <v>13</v>
      </c>
      <c r="H337" s="52">
        <v>13</v>
      </c>
      <c r="I337" s="52">
        <v>13</v>
      </c>
      <c r="J337" s="53"/>
      <c r="K337" s="14">
        <f>IF(K335-Base!$C$2&lt;0,"0",K335-Base!$C$2)</f>
        <v>16</v>
      </c>
      <c r="L337" s="8"/>
      <c r="N337"/>
      <c r="O337"/>
    </row>
    <row r="338" spans="2:15" x14ac:dyDescent="0.25">
      <c r="B338" s="46">
        <f>7*C334+DATE((2015+$K$2),1,3)-WEEKDAY(DATE((2015+$K$2),1,3))+1</f>
        <v>778667</v>
      </c>
      <c r="C338" s="72"/>
      <c r="D338" s="52">
        <v>18</v>
      </c>
      <c r="E338" s="52">
        <v>17</v>
      </c>
      <c r="F338" s="52">
        <v>17</v>
      </c>
      <c r="G338" s="52">
        <v>17</v>
      </c>
      <c r="H338" s="52">
        <v>17</v>
      </c>
      <c r="I338" s="52">
        <v>17</v>
      </c>
      <c r="J338" s="53"/>
      <c r="K338" s="13" t="s">
        <v>6</v>
      </c>
      <c r="L338" s="8"/>
      <c r="N338"/>
      <c r="O338"/>
    </row>
    <row r="339" spans="2:15" x14ac:dyDescent="0.25">
      <c r="B339" s="69" t="s">
        <v>2</v>
      </c>
      <c r="C339" s="70"/>
      <c r="D339" s="14">
        <f>(D336-D335)+(D338-D337)</f>
        <v>11</v>
      </c>
      <c r="E339" s="14">
        <f t="shared" ref="E339:J339" si="95">(E336-E335)+E338-E337</f>
        <v>8</v>
      </c>
      <c r="F339" s="14">
        <f t="shared" si="95"/>
        <v>8</v>
      </c>
      <c r="G339" s="14">
        <f t="shared" si="95"/>
        <v>8</v>
      </c>
      <c r="H339" s="14">
        <f t="shared" si="95"/>
        <v>8</v>
      </c>
      <c r="I339" s="14">
        <f t="shared" si="95"/>
        <v>8</v>
      </c>
      <c r="J339" s="14">
        <f t="shared" si="95"/>
        <v>0</v>
      </c>
      <c r="K339" s="14" t="str">
        <f>IF(Base!$C$2-K335&lt;0,"0",Base!$C$2-K335)</f>
        <v>0</v>
      </c>
      <c r="L339" s="9"/>
      <c r="N339"/>
      <c r="O339"/>
    </row>
    <row r="340" spans="2:15" x14ac:dyDescent="0.25">
      <c r="N340"/>
      <c r="O340"/>
    </row>
    <row r="341" spans="2:15" ht="15.75" x14ac:dyDescent="0.25">
      <c r="B341" s="47" t="s">
        <v>3</v>
      </c>
      <c r="C341" s="51">
        <f>VLOOKUP(C334+1,Base!$F$3:$F$55,1,FALSE)</f>
        <v>49</v>
      </c>
      <c r="D341" s="55">
        <f>B343</f>
        <v>778668</v>
      </c>
      <c r="E341" s="55">
        <f>D341+1</f>
        <v>778669</v>
      </c>
      <c r="F341" s="55">
        <f t="shared" ref="F341:J341" si="96">E341+1</f>
        <v>778670</v>
      </c>
      <c r="G341" s="55">
        <f t="shared" si="96"/>
        <v>778671</v>
      </c>
      <c r="H341" s="55">
        <f t="shared" si="96"/>
        <v>778672</v>
      </c>
      <c r="I341" s="55">
        <f t="shared" si="96"/>
        <v>778673</v>
      </c>
      <c r="J341" s="55">
        <f t="shared" si="96"/>
        <v>778674</v>
      </c>
      <c r="K341" s="10" t="s">
        <v>7</v>
      </c>
      <c r="L341" s="9"/>
      <c r="N341"/>
      <c r="O341"/>
    </row>
    <row r="342" spans="2:15" x14ac:dyDescent="0.25">
      <c r="B342" s="45" t="s">
        <v>30</v>
      </c>
      <c r="C342" s="71" t="s">
        <v>0</v>
      </c>
      <c r="D342" s="52">
        <v>6</v>
      </c>
      <c r="E342" s="52">
        <v>8</v>
      </c>
      <c r="F342" s="52">
        <v>8</v>
      </c>
      <c r="G342" s="52">
        <v>8</v>
      </c>
      <c r="H342" s="52">
        <v>8</v>
      </c>
      <c r="I342" s="52">
        <v>8</v>
      </c>
      <c r="J342" s="53"/>
      <c r="K342" s="11">
        <f>D346+E346+F346+G346+H346+I346+J346</f>
        <v>51</v>
      </c>
      <c r="L342" s="7"/>
      <c r="N342"/>
      <c r="O342"/>
    </row>
    <row r="343" spans="2:15" x14ac:dyDescent="0.25">
      <c r="B343" s="46">
        <f>7*C341+DATE((2015+$K$2),1,3)-WEEKDAY(DATE((2015+$K$2),1,3))-5</f>
        <v>778668</v>
      </c>
      <c r="C343" s="72"/>
      <c r="D343" s="52">
        <v>12</v>
      </c>
      <c r="E343" s="52">
        <v>12</v>
      </c>
      <c r="F343" s="52">
        <v>12</v>
      </c>
      <c r="G343" s="52">
        <v>12</v>
      </c>
      <c r="H343" s="52">
        <v>12</v>
      </c>
      <c r="I343" s="52">
        <v>12</v>
      </c>
      <c r="J343" s="53"/>
      <c r="K343" s="12" t="s">
        <v>5</v>
      </c>
      <c r="L343" s="8"/>
      <c r="N343"/>
      <c r="O343"/>
    </row>
    <row r="344" spans="2:15" x14ac:dyDescent="0.25">
      <c r="B344" s="45" t="s">
        <v>31</v>
      </c>
      <c r="C344" s="71" t="s">
        <v>1</v>
      </c>
      <c r="D344" s="52">
        <v>13</v>
      </c>
      <c r="E344" s="52">
        <v>13</v>
      </c>
      <c r="F344" s="52">
        <v>13</v>
      </c>
      <c r="G344" s="52">
        <v>13</v>
      </c>
      <c r="H344" s="52">
        <v>13</v>
      </c>
      <c r="I344" s="52">
        <v>13</v>
      </c>
      <c r="J344" s="53"/>
      <c r="K344" s="14">
        <f>IF(K342-Base!$C$2&lt;0,"0",K342-Base!$C$2)</f>
        <v>16</v>
      </c>
      <c r="L344" s="8"/>
      <c r="N344"/>
      <c r="O344"/>
    </row>
    <row r="345" spans="2:15" x14ac:dyDescent="0.25">
      <c r="B345" s="46">
        <f>7*C341+DATE((2015+$K$2),1,3)-WEEKDAY(DATE((2015+$K$2),1,3))+1</f>
        <v>778674</v>
      </c>
      <c r="C345" s="72"/>
      <c r="D345" s="52">
        <v>18</v>
      </c>
      <c r="E345" s="52">
        <v>17</v>
      </c>
      <c r="F345" s="52">
        <v>17</v>
      </c>
      <c r="G345" s="52">
        <v>17</v>
      </c>
      <c r="H345" s="52">
        <v>17</v>
      </c>
      <c r="I345" s="52">
        <v>17</v>
      </c>
      <c r="J345" s="53"/>
      <c r="K345" s="13" t="s">
        <v>6</v>
      </c>
      <c r="L345" s="8"/>
      <c r="N345"/>
      <c r="O345"/>
    </row>
    <row r="346" spans="2:15" x14ac:dyDescent="0.25">
      <c r="B346" s="69" t="s">
        <v>2</v>
      </c>
      <c r="C346" s="70"/>
      <c r="D346" s="14">
        <f>(D343-D342)+(D345-D344)</f>
        <v>11</v>
      </c>
      <c r="E346" s="14">
        <f t="shared" ref="E346:J346" si="97">(E343-E342)+E345-E344</f>
        <v>8</v>
      </c>
      <c r="F346" s="14">
        <f t="shared" si="97"/>
        <v>8</v>
      </c>
      <c r="G346" s="14">
        <f t="shared" si="97"/>
        <v>8</v>
      </c>
      <c r="H346" s="14">
        <f t="shared" si="97"/>
        <v>8</v>
      </c>
      <c r="I346" s="14">
        <f t="shared" si="97"/>
        <v>8</v>
      </c>
      <c r="J346" s="14">
        <f t="shared" si="97"/>
        <v>0</v>
      </c>
      <c r="K346" s="14" t="str">
        <f>IF(Base!$C$2-K342&lt;0,"0",Base!$C$2-K342)</f>
        <v>0</v>
      </c>
      <c r="L346" s="9"/>
      <c r="N346"/>
      <c r="O346"/>
    </row>
    <row r="347" spans="2:15" x14ac:dyDescent="0.25">
      <c r="N347"/>
      <c r="O347"/>
    </row>
    <row r="348" spans="2:15" ht="15.75" x14ac:dyDescent="0.25">
      <c r="B348" s="47" t="s">
        <v>3</v>
      </c>
      <c r="C348" s="51">
        <f>VLOOKUP(C341+1,Base!$F$3:$F$55,1,FALSE)</f>
        <v>50</v>
      </c>
      <c r="D348" s="55">
        <f>B350</f>
        <v>778675</v>
      </c>
      <c r="E348" s="55">
        <f>D348+1</f>
        <v>778676</v>
      </c>
      <c r="F348" s="55">
        <f t="shared" ref="F348:J348" si="98">E348+1</f>
        <v>778677</v>
      </c>
      <c r="G348" s="55">
        <f t="shared" si="98"/>
        <v>778678</v>
      </c>
      <c r="H348" s="55">
        <f t="shared" si="98"/>
        <v>778679</v>
      </c>
      <c r="I348" s="55">
        <f t="shared" si="98"/>
        <v>778680</v>
      </c>
      <c r="J348" s="55">
        <f t="shared" si="98"/>
        <v>778681</v>
      </c>
      <c r="K348" s="10" t="s">
        <v>7</v>
      </c>
      <c r="L348" s="9"/>
      <c r="N348"/>
      <c r="O348"/>
    </row>
    <row r="349" spans="2:15" x14ac:dyDescent="0.25">
      <c r="B349" s="45" t="s">
        <v>30</v>
      </c>
      <c r="C349" s="71" t="s">
        <v>0</v>
      </c>
      <c r="D349" s="52">
        <v>6</v>
      </c>
      <c r="E349" s="52">
        <v>8</v>
      </c>
      <c r="F349" s="52">
        <v>8</v>
      </c>
      <c r="G349" s="52">
        <v>8</v>
      </c>
      <c r="H349" s="52">
        <v>8</v>
      </c>
      <c r="I349" s="52">
        <v>8</v>
      </c>
      <c r="J349" s="53"/>
      <c r="K349" s="11">
        <f>D353+E353+F353+G353+H353+I353+J353</f>
        <v>51</v>
      </c>
      <c r="L349" s="7"/>
      <c r="N349"/>
      <c r="O349"/>
    </row>
    <row r="350" spans="2:15" x14ac:dyDescent="0.25">
      <c r="B350" s="46">
        <f>7*C348+DATE((2015+$K$2),1,3)-WEEKDAY(DATE((2015+$K$2),1,3))-5</f>
        <v>778675</v>
      </c>
      <c r="C350" s="72"/>
      <c r="D350" s="52">
        <v>12</v>
      </c>
      <c r="E350" s="52">
        <v>12</v>
      </c>
      <c r="F350" s="52">
        <v>12</v>
      </c>
      <c r="G350" s="52">
        <v>12</v>
      </c>
      <c r="H350" s="52">
        <v>12</v>
      </c>
      <c r="I350" s="52">
        <v>12</v>
      </c>
      <c r="J350" s="53"/>
      <c r="K350" s="12" t="s">
        <v>5</v>
      </c>
      <c r="L350" s="8"/>
      <c r="N350"/>
      <c r="O350"/>
    </row>
    <row r="351" spans="2:15" x14ac:dyDescent="0.25">
      <c r="B351" s="45" t="s">
        <v>31</v>
      </c>
      <c r="C351" s="71" t="s">
        <v>1</v>
      </c>
      <c r="D351" s="52">
        <v>13</v>
      </c>
      <c r="E351" s="52">
        <v>13</v>
      </c>
      <c r="F351" s="52">
        <v>13</v>
      </c>
      <c r="G351" s="52">
        <v>13</v>
      </c>
      <c r="H351" s="52">
        <v>13</v>
      </c>
      <c r="I351" s="52">
        <v>13</v>
      </c>
      <c r="J351" s="53"/>
      <c r="K351" s="14">
        <f>IF(K349-Base!$C$2&lt;0,"0",K349-Base!$C$2)</f>
        <v>16</v>
      </c>
      <c r="L351" s="8"/>
      <c r="N351"/>
      <c r="O351"/>
    </row>
    <row r="352" spans="2:15" x14ac:dyDescent="0.25">
      <c r="B352" s="46">
        <f>7*C348+DATE((2015+$K$2),1,3)-WEEKDAY(DATE((2015+$K$2),1,3))+1</f>
        <v>778681</v>
      </c>
      <c r="C352" s="72"/>
      <c r="D352" s="52">
        <v>18</v>
      </c>
      <c r="E352" s="52">
        <v>17</v>
      </c>
      <c r="F352" s="52">
        <v>17</v>
      </c>
      <c r="G352" s="52">
        <v>17</v>
      </c>
      <c r="H352" s="52">
        <v>17</v>
      </c>
      <c r="I352" s="52">
        <v>17</v>
      </c>
      <c r="J352" s="53"/>
      <c r="K352" s="13" t="s">
        <v>6</v>
      </c>
      <c r="L352" s="8"/>
      <c r="N352"/>
      <c r="O352"/>
    </row>
    <row r="353" spans="2:15" x14ac:dyDescent="0.25">
      <c r="B353" s="69" t="s">
        <v>2</v>
      </c>
      <c r="C353" s="70"/>
      <c r="D353" s="14">
        <f>(D350-D349)+(D352-D351)</f>
        <v>11</v>
      </c>
      <c r="E353" s="14">
        <f t="shared" ref="E353:J353" si="99">(E350-E349)+E352-E351</f>
        <v>8</v>
      </c>
      <c r="F353" s="14">
        <f t="shared" si="99"/>
        <v>8</v>
      </c>
      <c r="G353" s="14">
        <f t="shared" si="99"/>
        <v>8</v>
      </c>
      <c r="H353" s="14">
        <f t="shared" si="99"/>
        <v>8</v>
      </c>
      <c r="I353" s="14">
        <f t="shared" si="99"/>
        <v>8</v>
      </c>
      <c r="J353" s="14">
        <f t="shared" si="99"/>
        <v>0</v>
      </c>
      <c r="K353" s="14" t="str">
        <f>IF(Base!$C$2-K349&lt;0,"0",Base!$C$2-K349)</f>
        <v>0</v>
      </c>
      <c r="L353" s="9"/>
      <c r="N353"/>
      <c r="O353"/>
    </row>
    <row r="354" spans="2:15" x14ac:dyDescent="0.25">
      <c r="N354"/>
      <c r="O354"/>
    </row>
    <row r="355" spans="2:15" ht="15.75" x14ac:dyDescent="0.25">
      <c r="B355" s="47" t="s">
        <v>3</v>
      </c>
      <c r="C355" s="51">
        <f>VLOOKUP(C348+1,Base!$F$3:$F$55,1,FALSE)</f>
        <v>51</v>
      </c>
      <c r="D355" s="55">
        <f>B357</f>
        <v>778682</v>
      </c>
      <c r="E355" s="55">
        <f>D355+1</f>
        <v>778683</v>
      </c>
      <c r="F355" s="55">
        <f t="shared" ref="F355:J355" si="100">E355+1</f>
        <v>778684</v>
      </c>
      <c r="G355" s="55">
        <f t="shared" si="100"/>
        <v>778685</v>
      </c>
      <c r="H355" s="55">
        <f t="shared" si="100"/>
        <v>778686</v>
      </c>
      <c r="I355" s="55">
        <f t="shared" si="100"/>
        <v>778687</v>
      </c>
      <c r="J355" s="55">
        <f t="shared" si="100"/>
        <v>778688</v>
      </c>
      <c r="K355" s="10" t="s">
        <v>7</v>
      </c>
      <c r="L355" s="9"/>
      <c r="N355"/>
      <c r="O355"/>
    </row>
    <row r="356" spans="2:15" x14ac:dyDescent="0.25">
      <c r="B356" s="45" t="s">
        <v>30</v>
      </c>
      <c r="C356" s="71" t="s">
        <v>0</v>
      </c>
      <c r="D356" s="52">
        <v>6</v>
      </c>
      <c r="E356" s="52">
        <v>8</v>
      </c>
      <c r="F356" s="52">
        <v>8</v>
      </c>
      <c r="G356" s="52">
        <v>8</v>
      </c>
      <c r="H356" s="52">
        <v>8</v>
      </c>
      <c r="I356" s="52"/>
      <c r="J356" s="53"/>
      <c r="K356" s="11">
        <f>D360+E360+F360+G360+H360+I360+J360</f>
        <v>43</v>
      </c>
      <c r="L356" s="7"/>
      <c r="N356"/>
      <c r="O356"/>
    </row>
    <row r="357" spans="2:15" x14ac:dyDescent="0.25">
      <c r="B357" s="46">
        <f>7*C355+DATE((2015+$K$2),1,3)-WEEKDAY(DATE((2015+$K$2),1,3))-5</f>
        <v>778682</v>
      </c>
      <c r="C357" s="72"/>
      <c r="D357" s="52">
        <v>12</v>
      </c>
      <c r="E357" s="52">
        <v>12</v>
      </c>
      <c r="F357" s="52">
        <v>12</v>
      </c>
      <c r="G357" s="52">
        <v>12</v>
      </c>
      <c r="H357" s="52">
        <v>12</v>
      </c>
      <c r="I357" s="52"/>
      <c r="J357" s="53"/>
      <c r="K357" s="12" t="s">
        <v>5</v>
      </c>
      <c r="L357" s="8"/>
      <c r="N357"/>
      <c r="O357"/>
    </row>
    <row r="358" spans="2:15" x14ac:dyDescent="0.25">
      <c r="B358" s="45" t="s">
        <v>31</v>
      </c>
      <c r="C358" s="71" t="s">
        <v>1</v>
      </c>
      <c r="D358" s="52">
        <v>13</v>
      </c>
      <c r="E358" s="52">
        <v>13</v>
      </c>
      <c r="F358" s="52">
        <v>13</v>
      </c>
      <c r="G358" s="52">
        <v>13</v>
      </c>
      <c r="H358" s="52">
        <v>13</v>
      </c>
      <c r="I358" s="52"/>
      <c r="J358" s="53"/>
      <c r="K358" s="14">
        <f>IF(K356-Base!$C$2&lt;0,"0",K356-Base!$C$2)</f>
        <v>8</v>
      </c>
      <c r="L358" s="8"/>
      <c r="N358"/>
      <c r="O358"/>
    </row>
    <row r="359" spans="2:15" x14ac:dyDescent="0.25">
      <c r="B359" s="46">
        <f>7*C355+DATE((2015+$K$2),1,3)-WEEKDAY(DATE((2015+$K$2),1,3))+1</f>
        <v>778688</v>
      </c>
      <c r="C359" s="72"/>
      <c r="D359" s="52">
        <v>18</v>
      </c>
      <c r="E359" s="52">
        <v>17</v>
      </c>
      <c r="F359" s="52">
        <v>17</v>
      </c>
      <c r="G359" s="52">
        <v>17</v>
      </c>
      <c r="H359" s="52">
        <v>17</v>
      </c>
      <c r="I359" s="52"/>
      <c r="J359" s="53"/>
      <c r="K359" s="13" t="s">
        <v>6</v>
      </c>
      <c r="L359" s="8"/>
      <c r="N359"/>
      <c r="O359"/>
    </row>
    <row r="360" spans="2:15" x14ac:dyDescent="0.25">
      <c r="B360" s="69" t="s">
        <v>2</v>
      </c>
      <c r="C360" s="70"/>
      <c r="D360" s="14">
        <f>(D357-D356)+(D359-D358)</f>
        <v>11</v>
      </c>
      <c r="E360" s="14">
        <f t="shared" ref="E360:J360" si="101">(E357-E356)+E359-E358</f>
        <v>8</v>
      </c>
      <c r="F360" s="14">
        <f t="shared" si="101"/>
        <v>8</v>
      </c>
      <c r="G360" s="14">
        <f t="shared" si="101"/>
        <v>8</v>
      </c>
      <c r="H360" s="14">
        <f t="shared" si="101"/>
        <v>8</v>
      </c>
      <c r="I360" s="14">
        <f t="shared" si="101"/>
        <v>0</v>
      </c>
      <c r="J360" s="14">
        <f t="shared" si="101"/>
        <v>0</v>
      </c>
      <c r="K360" s="14" t="str">
        <f>IF(Base!$C$2-K356&lt;0,"0",Base!$C$2-K356)</f>
        <v>0</v>
      </c>
      <c r="L360" s="9"/>
      <c r="N360"/>
      <c r="O360"/>
    </row>
    <row r="361" spans="2:15" x14ac:dyDescent="0.25">
      <c r="N361"/>
      <c r="O361"/>
    </row>
    <row r="362" spans="2:15" ht="15.75" x14ac:dyDescent="0.25">
      <c r="B362" s="47" t="s">
        <v>3</v>
      </c>
      <c r="C362" s="51">
        <f>VLOOKUP(C355+1,Base!$F$3:$F$55,1,FALSE)</f>
        <v>52</v>
      </c>
      <c r="D362" s="55">
        <f>B364</f>
        <v>778689</v>
      </c>
      <c r="E362" s="55">
        <f>D362+1</f>
        <v>778690</v>
      </c>
      <c r="F362" s="55">
        <f t="shared" ref="F362:J362" si="102">E362+1</f>
        <v>778691</v>
      </c>
      <c r="G362" s="55">
        <f t="shared" si="102"/>
        <v>778692</v>
      </c>
      <c r="H362" s="55">
        <f t="shared" si="102"/>
        <v>778693</v>
      </c>
      <c r="I362" s="55">
        <f t="shared" si="102"/>
        <v>778694</v>
      </c>
      <c r="J362" s="55">
        <f t="shared" si="102"/>
        <v>778695</v>
      </c>
      <c r="K362" s="10" t="s">
        <v>7</v>
      </c>
      <c r="L362" s="9"/>
      <c r="N362"/>
      <c r="O362"/>
    </row>
    <row r="363" spans="2:15" x14ac:dyDescent="0.25">
      <c r="B363" s="45" t="s">
        <v>30</v>
      </c>
      <c r="C363" s="71" t="s">
        <v>0</v>
      </c>
      <c r="D363" s="52">
        <v>6</v>
      </c>
      <c r="E363" s="52">
        <v>8</v>
      </c>
      <c r="F363" s="52">
        <v>8</v>
      </c>
      <c r="G363" s="52">
        <v>8</v>
      </c>
      <c r="H363" s="52">
        <v>8</v>
      </c>
      <c r="I363" s="52">
        <v>8</v>
      </c>
      <c r="J363" s="53"/>
      <c r="K363" s="11">
        <f>D367+E367+F367+G367+H367+I367+J367</f>
        <v>51</v>
      </c>
      <c r="L363" s="7"/>
      <c r="N363"/>
      <c r="O363"/>
    </row>
    <row r="364" spans="2:15" x14ac:dyDescent="0.25">
      <c r="B364" s="46">
        <f>7*C362+DATE((2015+$K$2),1,3)-WEEKDAY(DATE((2015+$K$2),1,3))-5</f>
        <v>778689</v>
      </c>
      <c r="C364" s="72"/>
      <c r="D364" s="52">
        <v>12</v>
      </c>
      <c r="E364" s="52">
        <v>12</v>
      </c>
      <c r="F364" s="52">
        <v>12</v>
      </c>
      <c r="G364" s="52">
        <v>12</v>
      </c>
      <c r="H364" s="52">
        <v>12</v>
      </c>
      <c r="I364" s="52">
        <v>12</v>
      </c>
      <c r="J364" s="53"/>
      <c r="K364" s="12" t="s">
        <v>5</v>
      </c>
      <c r="L364" s="8"/>
      <c r="N364"/>
      <c r="O364"/>
    </row>
    <row r="365" spans="2:15" x14ac:dyDescent="0.25">
      <c r="B365" s="45" t="s">
        <v>31</v>
      </c>
      <c r="C365" s="71" t="s">
        <v>1</v>
      </c>
      <c r="D365" s="52">
        <v>13</v>
      </c>
      <c r="E365" s="52">
        <v>13</v>
      </c>
      <c r="F365" s="52">
        <v>13</v>
      </c>
      <c r="G365" s="52">
        <v>13</v>
      </c>
      <c r="H365" s="52">
        <v>13</v>
      </c>
      <c r="I365" s="52">
        <v>13</v>
      </c>
      <c r="J365" s="53"/>
      <c r="K365" s="14">
        <f>IF(K363-Base!$C$2&lt;0,"0",K363-Base!$C$2)</f>
        <v>16</v>
      </c>
      <c r="L365" s="8"/>
      <c r="N365"/>
      <c r="O365"/>
    </row>
    <row r="366" spans="2:15" x14ac:dyDescent="0.25">
      <c r="B366" s="46">
        <f>7*C362+DATE((2015+$K$2),1,3)-WEEKDAY(DATE((2015+$K$2),1,3))+1</f>
        <v>778695</v>
      </c>
      <c r="C366" s="72"/>
      <c r="D366" s="52">
        <v>18</v>
      </c>
      <c r="E366" s="52">
        <v>17</v>
      </c>
      <c r="F366" s="52">
        <v>17</v>
      </c>
      <c r="G366" s="52">
        <v>17</v>
      </c>
      <c r="H366" s="52">
        <v>17</v>
      </c>
      <c r="I366" s="52">
        <v>17</v>
      </c>
      <c r="J366" s="53"/>
      <c r="K366" s="13" t="s">
        <v>6</v>
      </c>
      <c r="L366" s="8"/>
      <c r="N366"/>
      <c r="O366"/>
    </row>
    <row r="367" spans="2:15" x14ac:dyDescent="0.25">
      <c r="B367" s="69" t="s">
        <v>2</v>
      </c>
      <c r="C367" s="70"/>
      <c r="D367" s="14">
        <f>(D364-D363)+(D366-D365)</f>
        <v>11</v>
      </c>
      <c r="E367" s="14">
        <f t="shared" ref="E367:J367" si="103">(E364-E363)+E366-E365</f>
        <v>8</v>
      </c>
      <c r="F367" s="14">
        <f t="shared" si="103"/>
        <v>8</v>
      </c>
      <c r="G367" s="14">
        <f t="shared" si="103"/>
        <v>8</v>
      </c>
      <c r="H367" s="14">
        <f t="shared" si="103"/>
        <v>8</v>
      </c>
      <c r="I367" s="14">
        <f t="shared" si="103"/>
        <v>8</v>
      </c>
      <c r="J367" s="14">
        <f t="shared" si="103"/>
        <v>0</v>
      </c>
      <c r="K367" s="14" t="str">
        <f>IF(Base!$C$2-K363&lt;0,"0",Base!$C$2-K363)</f>
        <v>0</v>
      </c>
      <c r="L367" s="9"/>
      <c r="N367"/>
      <c r="O367"/>
    </row>
    <row r="368" spans="2:15" x14ac:dyDescent="0.25">
      <c r="N368"/>
      <c r="O368"/>
    </row>
    <row r="369" spans="2:15" ht="15.75" x14ac:dyDescent="0.25">
      <c r="B369" s="47" t="s">
        <v>3</v>
      </c>
      <c r="C369" s="51">
        <f>VLOOKUP(C362+1,Base!$F$3:$F$55,1,FALSE)</f>
        <v>53</v>
      </c>
      <c r="D369" s="55">
        <f>B371</f>
        <v>778696</v>
      </c>
      <c r="E369" s="55">
        <f>D369+1</f>
        <v>778697</v>
      </c>
      <c r="F369" s="55">
        <f t="shared" ref="F369:J369" si="104">E369+1</f>
        <v>778698</v>
      </c>
      <c r="G369" s="55">
        <f t="shared" si="104"/>
        <v>778699</v>
      </c>
      <c r="H369" s="55">
        <f t="shared" si="104"/>
        <v>778700</v>
      </c>
      <c r="I369" s="55">
        <f t="shared" si="104"/>
        <v>778701</v>
      </c>
      <c r="J369" s="55">
        <f t="shared" si="104"/>
        <v>778702</v>
      </c>
      <c r="K369" s="10" t="s">
        <v>7</v>
      </c>
      <c r="L369" s="9"/>
      <c r="N369"/>
      <c r="O369"/>
    </row>
    <row r="370" spans="2:15" x14ac:dyDescent="0.25">
      <c r="B370" s="45" t="s">
        <v>30</v>
      </c>
      <c r="C370" s="71" t="s">
        <v>0</v>
      </c>
      <c r="D370" s="52">
        <v>6</v>
      </c>
      <c r="E370" s="52">
        <v>8</v>
      </c>
      <c r="F370" s="52">
        <v>8</v>
      </c>
      <c r="G370" s="52">
        <v>8</v>
      </c>
      <c r="H370" s="52">
        <v>8</v>
      </c>
      <c r="I370" s="52">
        <v>8</v>
      </c>
      <c r="J370" s="53"/>
      <c r="K370" s="11">
        <f>D374+E374+F374+G374+H374+I374+J374</f>
        <v>51</v>
      </c>
      <c r="L370" s="7"/>
      <c r="N370"/>
      <c r="O370"/>
    </row>
    <row r="371" spans="2:15" x14ac:dyDescent="0.25">
      <c r="B371" s="46">
        <f>7*C369+DATE((2015+$K$2),1,3)-WEEKDAY(DATE((2015+$K$2),1,3))-5</f>
        <v>778696</v>
      </c>
      <c r="C371" s="72"/>
      <c r="D371" s="52">
        <v>12</v>
      </c>
      <c r="E371" s="52">
        <v>12</v>
      </c>
      <c r="F371" s="52">
        <v>12</v>
      </c>
      <c r="G371" s="52">
        <v>12</v>
      </c>
      <c r="H371" s="52">
        <v>12</v>
      </c>
      <c r="I371" s="52">
        <v>12</v>
      </c>
      <c r="J371" s="53"/>
      <c r="K371" s="12" t="s">
        <v>5</v>
      </c>
      <c r="L371" s="8"/>
      <c r="N371"/>
      <c r="O371"/>
    </row>
    <row r="372" spans="2:15" x14ac:dyDescent="0.25">
      <c r="B372" s="45" t="s">
        <v>31</v>
      </c>
      <c r="C372" s="71" t="s">
        <v>1</v>
      </c>
      <c r="D372" s="52">
        <v>13</v>
      </c>
      <c r="E372" s="52">
        <v>13</v>
      </c>
      <c r="F372" s="52">
        <v>13</v>
      </c>
      <c r="G372" s="52">
        <v>13</v>
      </c>
      <c r="H372" s="52">
        <v>13</v>
      </c>
      <c r="I372" s="52">
        <v>13</v>
      </c>
      <c r="J372" s="53"/>
      <c r="K372" s="14">
        <f>IF(K370-Base!$C$2&lt;0,"0",K370-Base!$C$2)</f>
        <v>16</v>
      </c>
      <c r="L372" s="8"/>
      <c r="N372"/>
      <c r="O372"/>
    </row>
    <row r="373" spans="2:15" x14ac:dyDescent="0.25">
      <c r="B373" s="46">
        <f>7*C369+DATE((2015+$K$2),1,3)-WEEKDAY(DATE((2015+$K$2),1,3))+1</f>
        <v>778702</v>
      </c>
      <c r="C373" s="72"/>
      <c r="D373" s="52">
        <v>18</v>
      </c>
      <c r="E373" s="52">
        <v>17</v>
      </c>
      <c r="F373" s="52">
        <v>17</v>
      </c>
      <c r="G373" s="52">
        <v>17</v>
      </c>
      <c r="H373" s="52">
        <v>17</v>
      </c>
      <c r="I373" s="52">
        <v>17</v>
      </c>
      <c r="J373" s="53"/>
      <c r="K373" s="13" t="s">
        <v>6</v>
      </c>
      <c r="L373" s="8"/>
      <c r="N373"/>
      <c r="O373"/>
    </row>
    <row r="374" spans="2:15" x14ac:dyDescent="0.25">
      <c r="B374" s="69" t="s">
        <v>2</v>
      </c>
      <c r="C374" s="70"/>
      <c r="D374" s="14">
        <f>(D371-D370)+(D373-D372)</f>
        <v>11</v>
      </c>
      <c r="E374" s="14">
        <f t="shared" ref="E374:J374" si="105">(E371-E370)+E373-E372</f>
        <v>8</v>
      </c>
      <c r="F374" s="14">
        <f t="shared" si="105"/>
        <v>8</v>
      </c>
      <c r="G374" s="14">
        <f t="shared" si="105"/>
        <v>8</v>
      </c>
      <c r="H374" s="14">
        <f t="shared" si="105"/>
        <v>8</v>
      </c>
      <c r="I374" s="14">
        <f t="shared" si="105"/>
        <v>8</v>
      </c>
      <c r="J374" s="14">
        <f t="shared" si="105"/>
        <v>0</v>
      </c>
      <c r="K374" s="14" t="str">
        <f>IF(Base!$C$2-K370&lt;0,"0",Base!$C$2-K370)</f>
        <v>0</v>
      </c>
      <c r="L374" s="9"/>
      <c r="N374"/>
      <c r="O374"/>
    </row>
  </sheetData>
  <dataConsolidate/>
  <mergeCells count="161">
    <mergeCell ref="C365:C366"/>
    <mergeCell ref="B367:C367"/>
    <mergeCell ref="C370:C371"/>
    <mergeCell ref="C372:C373"/>
    <mergeCell ref="B374:C374"/>
    <mergeCell ref="C351:C352"/>
    <mergeCell ref="B353:C353"/>
    <mergeCell ref="C356:C357"/>
    <mergeCell ref="C358:C359"/>
    <mergeCell ref="B360:C360"/>
    <mergeCell ref="C363:C364"/>
    <mergeCell ref="C337:C338"/>
    <mergeCell ref="B339:C339"/>
    <mergeCell ref="C342:C343"/>
    <mergeCell ref="C344:C345"/>
    <mergeCell ref="B346:C346"/>
    <mergeCell ref="C349:C350"/>
    <mergeCell ref="C323:C324"/>
    <mergeCell ref="B325:C325"/>
    <mergeCell ref="C328:C329"/>
    <mergeCell ref="C330:C331"/>
    <mergeCell ref="B332:C332"/>
    <mergeCell ref="C335:C336"/>
    <mergeCell ref="C309:C310"/>
    <mergeCell ref="B311:C311"/>
    <mergeCell ref="C314:C315"/>
    <mergeCell ref="C316:C317"/>
    <mergeCell ref="B318:C318"/>
    <mergeCell ref="C321:C322"/>
    <mergeCell ref="C295:C296"/>
    <mergeCell ref="B297:C297"/>
    <mergeCell ref="C300:C301"/>
    <mergeCell ref="C302:C303"/>
    <mergeCell ref="B304:C304"/>
    <mergeCell ref="C307:C308"/>
    <mergeCell ref="C281:C282"/>
    <mergeCell ref="B283:C283"/>
    <mergeCell ref="C286:C287"/>
    <mergeCell ref="C288:C289"/>
    <mergeCell ref="B290:C290"/>
    <mergeCell ref="C293:C294"/>
    <mergeCell ref="C267:C268"/>
    <mergeCell ref="B269:C269"/>
    <mergeCell ref="C272:C273"/>
    <mergeCell ref="C274:C275"/>
    <mergeCell ref="B276:C276"/>
    <mergeCell ref="C279:C280"/>
    <mergeCell ref="C253:C254"/>
    <mergeCell ref="B255:C255"/>
    <mergeCell ref="C258:C259"/>
    <mergeCell ref="C260:C261"/>
    <mergeCell ref="B262:C262"/>
    <mergeCell ref="C265:C266"/>
    <mergeCell ref="C239:C240"/>
    <mergeCell ref="B241:C241"/>
    <mergeCell ref="C244:C245"/>
    <mergeCell ref="C246:C247"/>
    <mergeCell ref="B248:C248"/>
    <mergeCell ref="C251:C252"/>
    <mergeCell ref="C225:C226"/>
    <mergeCell ref="B227:C227"/>
    <mergeCell ref="C230:C231"/>
    <mergeCell ref="C232:C233"/>
    <mergeCell ref="B234:C234"/>
    <mergeCell ref="C237:C238"/>
    <mergeCell ref="C211:C212"/>
    <mergeCell ref="B213:C213"/>
    <mergeCell ref="C216:C217"/>
    <mergeCell ref="C218:C219"/>
    <mergeCell ref="B220:C220"/>
    <mergeCell ref="C223:C224"/>
    <mergeCell ref="C197:C198"/>
    <mergeCell ref="B199:C199"/>
    <mergeCell ref="C202:C203"/>
    <mergeCell ref="C204:C205"/>
    <mergeCell ref="B206:C206"/>
    <mergeCell ref="C209:C210"/>
    <mergeCell ref="C183:C184"/>
    <mergeCell ref="B185:C185"/>
    <mergeCell ref="C188:C189"/>
    <mergeCell ref="C190:C191"/>
    <mergeCell ref="B192:C192"/>
    <mergeCell ref="C195:C196"/>
    <mergeCell ref="C169:C170"/>
    <mergeCell ref="B171:C171"/>
    <mergeCell ref="C174:C175"/>
    <mergeCell ref="C176:C177"/>
    <mergeCell ref="B178:C178"/>
    <mergeCell ref="C181:C182"/>
    <mergeCell ref="C155:C156"/>
    <mergeCell ref="B157:C157"/>
    <mergeCell ref="C160:C161"/>
    <mergeCell ref="C162:C163"/>
    <mergeCell ref="B164:C164"/>
    <mergeCell ref="C167:C168"/>
    <mergeCell ref="C141:C142"/>
    <mergeCell ref="B143:C143"/>
    <mergeCell ref="C146:C147"/>
    <mergeCell ref="C148:C149"/>
    <mergeCell ref="B150:C150"/>
    <mergeCell ref="C153:C154"/>
    <mergeCell ref="C127:C128"/>
    <mergeCell ref="B129:C129"/>
    <mergeCell ref="C132:C133"/>
    <mergeCell ref="C134:C135"/>
    <mergeCell ref="B136:C136"/>
    <mergeCell ref="C139:C140"/>
    <mergeCell ref="C113:C114"/>
    <mergeCell ref="B115:C115"/>
    <mergeCell ref="C118:C119"/>
    <mergeCell ref="C120:C121"/>
    <mergeCell ref="B122:C122"/>
    <mergeCell ref="C125:C126"/>
    <mergeCell ref="C99:C100"/>
    <mergeCell ref="B101:C101"/>
    <mergeCell ref="C104:C105"/>
    <mergeCell ref="C106:C107"/>
    <mergeCell ref="B108:C108"/>
    <mergeCell ref="C111:C112"/>
    <mergeCell ref="C85:C86"/>
    <mergeCell ref="B87:C87"/>
    <mergeCell ref="C90:C91"/>
    <mergeCell ref="C92:C93"/>
    <mergeCell ref="B94:C94"/>
    <mergeCell ref="C97:C98"/>
    <mergeCell ref="C71:C72"/>
    <mergeCell ref="B73:C73"/>
    <mergeCell ref="C76:C77"/>
    <mergeCell ref="C78:C79"/>
    <mergeCell ref="B80:C80"/>
    <mergeCell ref="C83:C84"/>
    <mergeCell ref="C57:C58"/>
    <mergeCell ref="B59:C59"/>
    <mergeCell ref="C62:C63"/>
    <mergeCell ref="C64:C65"/>
    <mergeCell ref="B66:C66"/>
    <mergeCell ref="C69:C70"/>
    <mergeCell ref="C43:C44"/>
    <mergeCell ref="B45:C45"/>
    <mergeCell ref="C48:C49"/>
    <mergeCell ref="C50:C51"/>
    <mergeCell ref="B52:C52"/>
    <mergeCell ref="C55:C56"/>
    <mergeCell ref="C29:C30"/>
    <mergeCell ref="B31:C31"/>
    <mergeCell ref="C34:C35"/>
    <mergeCell ref="C36:C37"/>
    <mergeCell ref="B38:C38"/>
    <mergeCell ref="C41:C42"/>
    <mergeCell ref="C15:C16"/>
    <mergeCell ref="B17:C17"/>
    <mergeCell ref="C20:C21"/>
    <mergeCell ref="C22:C23"/>
    <mergeCell ref="B24:C24"/>
    <mergeCell ref="C27:C28"/>
    <mergeCell ref="N2:O2"/>
    <mergeCell ref="N3:O3"/>
    <mergeCell ref="C6:C7"/>
    <mergeCell ref="C8:C9"/>
    <mergeCell ref="B10:C10"/>
    <mergeCell ref="C13:C14"/>
  </mergeCells>
  <conditionalFormatting sqref="K6">
    <cfRule type="cellIs" dxfId="215" priority="214" operator="greaterThan">
      <formula>44</formula>
    </cfRule>
    <cfRule type="cellIs" dxfId="214" priority="215" operator="lessThan">
      <formula>35</formula>
    </cfRule>
    <cfRule type="cellIs" dxfId="213" priority="216" operator="greaterThan">
      <formula>44</formula>
    </cfRule>
  </conditionalFormatting>
  <conditionalFormatting sqref="D10:J10">
    <cfRule type="cellIs" dxfId="212" priority="213" operator="greaterThan">
      <formula>11</formula>
    </cfRule>
  </conditionalFormatting>
  <conditionalFormatting sqref="K13">
    <cfRule type="cellIs" dxfId="211" priority="210" operator="greaterThan">
      <formula>44</formula>
    </cfRule>
    <cfRule type="cellIs" dxfId="210" priority="211" operator="lessThan">
      <formula>35</formula>
    </cfRule>
    <cfRule type="cellIs" dxfId="209" priority="212" operator="greaterThan">
      <formula>44</formula>
    </cfRule>
  </conditionalFormatting>
  <conditionalFormatting sqref="D17:J17">
    <cfRule type="cellIs" dxfId="208" priority="209" operator="greaterThan">
      <formula>11</formula>
    </cfRule>
  </conditionalFormatting>
  <conditionalFormatting sqref="K20">
    <cfRule type="cellIs" dxfId="207" priority="206" operator="greaterThan">
      <formula>44</formula>
    </cfRule>
    <cfRule type="cellIs" dxfId="206" priority="207" operator="lessThan">
      <formula>35</formula>
    </cfRule>
    <cfRule type="cellIs" dxfId="205" priority="208" operator="greaterThan">
      <formula>44</formula>
    </cfRule>
  </conditionalFormatting>
  <conditionalFormatting sqref="D24:J24">
    <cfRule type="cellIs" dxfId="204" priority="205" operator="greaterThan">
      <formula>11</formula>
    </cfRule>
  </conditionalFormatting>
  <conditionalFormatting sqref="K27">
    <cfRule type="cellIs" dxfId="203" priority="202" operator="greaterThan">
      <formula>44</formula>
    </cfRule>
    <cfRule type="cellIs" dxfId="202" priority="203" operator="lessThan">
      <formula>35</formula>
    </cfRule>
    <cfRule type="cellIs" dxfId="201" priority="204" operator="greaterThan">
      <formula>44</formula>
    </cfRule>
  </conditionalFormatting>
  <conditionalFormatting sqref="D31:J31">
    <cfRule type="cellIs" dxfId="200" priority="201" operator="greaterThan">
      <formula>11</formula>
    </cfRule>
  </conditionalFormatting>
  <conditionalFormatting sqref="S3">
    <cfRule type="cellIs" dxfId="199" priority="200" operator="lessThan">
      <formula>0</formula>
    </cfRule>
  </conditionalFormatting>
  <conditionalFormatting sqref="S2">
    <cfRule type="cellIs" dxfId="198" priority="199" operator="lessThan">
      <formula>0</formula>
    </cfRule>
  </conditionalFormatting>
  <conditionalFormatting sqref="K10">
    <cfRule type="cellIs" dxfId="197" priority="197" operator="lessThanOrEqual">
      <formula>0</formula>
    </cfRule>
    <cfRule type="cellIs" dxfId="196" priority="198" operator="lessThan">
      <formula>0</formula>
    </cfRule>
  </conditionalFormatting>
  <conditionalFormatting sqref="K34">
    <cfRule type="cellIs" dxfId="195" priority="194" operator="greaterThan">
      <formula>44</formula>
    </cfRule>
    <cfRule type="cellIs" dxfId="194" priority="195" operator="lessThan">
      <formula>35</formula>
    </cfRule>
    <cfRule type="cellIs" dxfId="193" priority="196" operator="greaterThan">
      <formula>44</formula>
    </cfRule>
  </conditionalFormatting>
  <conditionalFormatting sqref="D38:J38">
    <cfRule type="cellIs" dxfId="192" priority="193" operator="greaterThan">
      <formula>11</formula>
    </cfRule>
  </conditionalFormatting>
  <conditionalFormatting sqref="K41">
    <cfRule type="cellIs" dxfId="191" priority="190" operator="greaterThan">
      <formula>44</formula>
    </cfRule>
    <cfRule type="cellIs" dxfId="190" priority="191" operator="lessThan">
      <formula>35</formula>
    </cfRule>
    <cfRule type="cellIs" dxfId="189" priority="192" operator="greaterThan">
      <formula>44</formula>
    </cfRule>
  </conditionalFormatting>
  <conditionalFormatting sqref="D45:J45">
    <cfRule type="cellIs" dxfId="188" priority="189" operator="greaterThan">
      <formula>11</formula>
    </cfRule>
  </conditionalFormatting>
  <conditionalFormatting sqref="K48">
    <cfRule type="cellIs" dxfId="187" priority="186" operator="greaterThan">
      <formula>44</formula>
    </cfRule>
    <cfRule type="cellIs" dxfId="186" priority="187" operator="lessThan">
      <formula>35</formula>
    </cfRule>
    <cfRule type="cellIs" dxfId="185" priority="188" operator="greaterThan">
      <formula>44</formula>
    </cfRule>
  </conditionalFormatting>
  <conditionalFormatting sqref="D52:J52">
    <cfRule type="cellIs" dxfId="184" priority="185" operator="greaterThan">
      <formula>11</formula>
    </cfRule>
  </conditionalFormatting>
  <conditionalFormatting sqref="K55">
    <cfRule type="cellIs" dxfId="183" priority="182" operator="greaterThan">
      <formula>44</formula>
    </cfRule>
    <cfRule type="cellIs" dxfId="182" priority="183" operator="lessThan">
      <formula>35</formula>
    </cfRule>
    <cfRule type="cellIs" dxfId="181" priority="184" operator="greaterThan">
      <formula>44</formula>
    </cfRule>
  </conditionalFormatting>
  <conditionalFormatting sqref="D59:J59">
    <cfRule type="cellIs" dxfId="180" priority="181" operator="greaterThan">
      <formula>11</formula>
    </cfRule>
  </conditionalFormatting>
  <conditionalFormatting sqref="K62">
    <cfRule type="cellIs" dxfId="179" priority="178" operator="greaterThan">
      <formula>44</formula>
    </cfRule>
    <cfRule type="cellIs" dxfId="178" priority="179" operator="lessThan">
      <formula>35</formula>
    </cfRule>
    <cfRule type="cellIs" dxfId="177" priority="180" operator="greaterThan">
      <formula>44</formula>
    </cfRule>
  </conditionalFormatting>
  <conditionalFormatting sqref="D66:J66">
    <cfRule type="cellIs" dxfId="176" priority="177" operator="greaterThan">
      <formula>11</formula>
    </cfRule>
  </conditionalFormatting>
  <conditionalFormatting sqref="K69">
    <cfRule type="cellIs" dxfId="175" priority="174" operator="greaterThan">
      <formula>44</formula>
    </cfRule>
    <cfRule type="cellIs" dxfId="174" priority="175" operator="lessThan">
      <formula>35</formula>
    </cfRule>
    <cfRule type="cellIs" dxfId="173" priority="176" operator="greaterThan">
      <formula>44</formula>
    </cfRule>
  </conditionalFormatting>
  <conditionalFormatting sqref="D73:J73">
    <cfRule type="cellIs" dxfId="172" priority="173" operator="greaterThan">
      <formula>11</formula>
    </cfRule>
  </conditionalFormatting>
  <conditionalFormatting sqref="K76">
    <cfRule type="cellIs" dxfId="171" priority="170" operator="greaterThan">
      <formula>44</formula>
    </cfRule>
    <cfRule type="cellIs" dxfId="170" priority="171" operator="lessThan">
      <formula>35</formula>
    </cfRule>
    <cfRule type="cellIs" dxfId="169" priority="172" operator="greaterThan">
      <formula>44</formula>
    </cfRule>
  </conditionalFormatting>
  <conditionalFormatting sqref="D80:J80">
    <cfRule type="cellIs" dxfId="168" priority="169" operator="greaterThan">
      <formula>11</formula>
    </cfRule>
  </conditionalFormatting>
  <conditionalFormatting sqref="K83">
    <cfRule type="cellIs" dxfId="167" priority="166" operator="greaterThan">
      <formula>44</formula>
    </cfRule>
    <cfRule type="cellIs" dxfId="166" priority="167" operator="lessThan">
      <formula>35</formula>
    </cfRule>
    <cfRule type="cellIs" dxfId="165" priority="168" operator="greaterThan">
      <formula>44</formula>
    </cfRule>
  </conditionalFormatting>
  <conditionalFormatting sqref="D87:J87">
    <cfRule type="cellIs" dxfId="164" priority="165" operator="greaterThan">
      <formula>11</formula>
    </cfRule>
  </conditionalFormatting>
  <conditionalFormatting sqref="K90">
    <cfRule type="cellIs" dxfId="163" priority="162" operator="greaterThan">
      <formula>44</formula>
    </cfRule>
    <cfRule type="cellIs" dxfId="162" priority="163" operator="lessThan">
      <formula>35</formula>
    </cfRule>
    <cfRule type="cellIs" dxfId="161" priority="164" operator="greaterThan">
      <formula>44</formula>
    </cfRule>
  </conditionalFormatting>
  <conditionalFormatting sqref="D94:J94">
    <cfRule type="cellIs" dxfId="160" priority="161" operator="greaterThan">
      <formula>11</formula>
    </cfRule>
  </conditionalFormatting>
  <conditionalFormatting sqref="K97">
    <cfRule type="cellIs" dxfId="159" priority="158" operator="greaterThan">
      <formula>44</formula>
    </cfRule>
    <cfRule type="cellIs" dxfId="158" priority="159" operator="lessThan">
      <formula>35</formula>
    </cfRule>
    <cfRule type="cellIs" dxfId="157" priority="160" operator="greaterThan">
      <formula>44</formula>
    </cfRule>
  </conditionalFormatting>
  <conditionalFormatting sqref="D101:J101">
    <cfRule type="cellIs" dxfId="156" priority="157" operator="greaterThan">
      <formula>11</formula>
    </cfRule>
  </conditionalFormatting>
  <conditionalFormatting sqref="K104">
    <cfRule type="cellIs" dxfId="155" priority="154" operator="greaterThan">
      <formula>44</formula>
    </cfRule>
    <cfRule type="cellIs" dxfId="154" priority="155" operator="lessThan">
      <formula>35</formula>
    </cfRule>
    <cfRule type="cellIs" dxfId="153" priority="156" operator="greaterThan">
      <formula>44</formula>
    </cfRule>
  </conditionalFormatting>
  <conditionalFormatting sqref="D108:J108">
    <cfRule type="cellIs" dxfId="152" priority="153" operator="greaterThan">
      <formula>11</formula>
    </cfRule>
  </conditionalFormatting>
  <conditionalFormatting sqref="K111">
    <cfRule type="cellIs" dxfId="151" priority="150" operator="greaterThan">
      <formula>44</formula>
    </cfRule>
    <cfRule type="cellIs" dxfId="150" priority="151" operator="lessThan">
      <formula>35</formula>
    </cfRule>
    <cfRule type="cellIs" dxfId="149" priority="152" operator="greaterThan">
      <formula>44</formula>
    </cfRule>
  </conditionalFormatting>
  <conditionalFormatting sqref="D115:J115">
    <cfRule type="cellIs" dxfId="148" priority="149" operator="greaterThan">
      <formula>11</formula>
    </cfRule>
  </conditionalFormatting>
  <conditionalFormatting sqref="K118">
    <cfRule type="cellIs" dxfId="147" priority="146" operator="greaterThan">
      <formula>44</formula>
    </cfRule>
    <cfRule type="cellIs" dxfId="146" priority="147" operator="lessThan">
      <formula>35</formula>
    </cfRule>
    <cfRule type="cellIs" dxfId="145" priority="148" operator="greaterThan">
      <formula>44</formula>
    </cfRule>
  </conditionalFormatting>
  <conditionalFormatting sqref="D122:J122">
    <cfRule type="cellIs" dxfId="144" priority="145" operator="greaterThan">
      <formula>11</formula>
    </cfRule>
  </conditionalFormatting>
  <conditionalFormatting sqref="K125">
    <cfRule type="cellIs" dxfId="143" priority="142" operator="greaterThan">
      <formula>44</formula>
    </cfRule>
    <cfRule type="cellIs" dxfId="142" priority="143" operator="lessThan">
      <formula>35</formula>
    </cfRule>
    <cfRule type="cellIs" dxfId="141" priority="144" operator="greaterThan">
      <formula>44</formula>
    </cfRule>
  </conditionalFormatting>
  <conditionalFormatting sqref="D129:J129">
    <cfRule type="cellIs" dxfId="140" priority="141" operator="greaterThan">
      <formula>11</formula>
    </cfRule>
  </conditionalFormatting>
  <conditionalFormatting sqref="K132">
    <cfRule type="cellIs" dxfId="139" priority="138" operator="greaterThan">
      <formula>44</formula>
    </cfRule>
    <cfRule type="cellIs" dxfId="138" priority="139" operator="lessThan">
      <formula>35</formula>
    </cfRule>
    <cfRule type="cellIs" dxfId="137" priority="140" operator="greaterThan">
      <formula>44</formula>
    </cfRule>
  </conditionalFormatting>
  <conditionalFormatting sqref="D136:J136">
    <cfRule type="cellIs" dxfId="136" priority="137" operator="greaterThan">
      <formula>11</formula>
    </cfRule>
  </conditionalFormatting>
  <conditionalFormatting sqref="K139">
    <cfRule type="cellIs" dxfId="135" priority="134" operator="greaterThan">
      <formula>44</formula>
    </cfRule>
    <cfRule type="cellIs" dxfId="134" priority="135" operator="lessThan">
      <formula>35</formula>
    </cfRule>
    <cfRule type="cellIs" dxfId="133" priority="136" operator="greaterThan">
      <formula>44</formula>
    </cfRule>
  </conditionalFormatting>
  <conditionalFormatting sqref="D143:J143">
    <cfRule type="cellIs" dxfId="132" priority="133" operator="greaterThan">
      <formula>11</formula>
    </cfRule>
  </conditionalFormatting>
  <conditionalFormatting sqref="K146">
    <cfRule type="cellIs" dxfId="131" priority="130" operator="greaterThan">
      <formula>44</formula>
    </cfRule>
    <cfRule type="cellIs" dxfId="130" priority="131" operator="lessThan">
      <formula>35</formula>
    </cfRule>
    <cfRule type="cellIs" dxfId="129" priority="132" operator="greaterThan">
      <formula>44</formula>
    </cfRule>
  </conditionalFormatting>
  <conditionalFormatting sqref="D150:J150">
    <cfRule type="cellIs" dxfId="128" priority="129" operator="greaterThan">
      <formula>11</formula>
    </cfRule>
  </conditionalFormatting>
  <conditionalFormatting sqref="K153">
    <cfRule type="cellIs" dxfId="127" priority="126" operator="greaterThan">
      <formula>44</formula>
    </cfRule>
    <cfRule type="cellIs" dxfId="126" priority="127" operator="lessThan">
      <formula>35</formula>
    </cfRule>
    <cfRule type="cellIs" dxfId="125" priority="128" operator="greaterThan">
      <formula>44</formula>
    </cfRule>
  </conditionalFormatting>
  <conditionalFormatting sqref="D157:J157">
    <cfRule type="cellIs" dxfId="124" priority="125" operator="greaterThan">
      <formula>11</formula>
    </cfRule>
  </conditionalFormatting>
  <conditionalFormatting sqref="K160">
    <cfRule type="cellIs" dxfId="123" priority="122" operator="greaterThan">
      <formula>44</formula>
    </cfRule>
    <cfRule type="cellIs" dxfId="122" priority="123" operator="lessThan">
      <formula>35</formula>
    </cfRule>
    <cfRule type="cellIs" dxfId="121" priority="124" operator="greaterThan">
      <formula>44</formula>
    </cfRule>
  </conditionalFormatting>
  <conditionalFormatting sqref="D164:J164">
    <cfRule type="cellIs" dxfId="120" priority="121" operator="greaterThan">
      <formula>11</formula>
    </cfRule>
  </conditionalFormatting>
  <conditionalFormatting sqref="K167">
    <cfRule type="cellIs" dxfId="119" priority="118" operator="greaterThan">
      <formula>44</formula>
    </cfRule>
    <cfRule type="cellIs" dxfId="118" priority="119" operator="lessThan">
      <formula>35</formula>
    </cfRule>
    <cfRule type="cellIs" dxfId="117" priority="120" operator="greaterThan">
      <formula>44</formula>
    </cfRule>
  </conditionalFormatting>
  <conditionalFormatting sqref="D171:J171">
    <cfRule type="cellIs" dxfId="116" priority="117" operator="greaterThan">
      <formula>11</formula>
    </cfRule>
  </conditionalFormatting>
  <conditionalFormatting sqref="K174">
    <cfRule type="cellIs" dxfId="115" priority="114" operator="greaterThan">
      <formula>44</formula>
    </cfRule>
    <cfRule type="cellIs" dxfId="114" priority="115" operator="lessThan">
      <formula>35</formula>
    </cfRule>
    <cfRule type="cellIs" dxfId="113" priority="116" operator="greaterThan">
      <formula>44</formula>
    </cfRule>
  </conditionalFormatting>
  <conditionalFormatting sqref="D178:J178">
    <cfRule type="cellIs" dxfId="112" priority="113" operator="greaterThan">
      <formula>11</formula>
    </cfRule>
  </conditionalFormatting>
  <conditionalFormatting sqref="K181">
    <cfRule type="cellIs" dxfId="111" priority="110" operator="greaterThan">
      <formula>44</formula>
    </cfRule>
    <cfRule type="cellIs" dxfId="110" priority="111" operator="lessThan">
      <formula>35</formula>
    </cfRule>
    <cfRule type="cellIs" dxfId="109" priority="112" operator="greaterThan">
      <formula>44</formula>
    </cfRule>
  </conditionalFormatting>
  <conditionalFormatting sqref="D185:J185">
    <cfRule type="cellIs" dxfId="108" priority="109" operator="greaterThan">
      <formula>11</formula>
    </cfRule>
  </conditionalFormatting>
  <conditionalFormatting sqref="K188">
    <cfRule type="cellIs" dxfId="107" priority="106" operator="greaterThan">
      <formula>44</formula>
    </cfRule>
    <cfRule type="cellIs" dxfId="106" priority="107" operator="lessThan">
      <formula>35</formula>
    </cfRule>
    <cfRule type="cellIs" dxfId="105" priority="108" operator="greaterThan">
      <formula>44</formula>
    </cfRule>
  </conditionalFormatting>
  <conditionalFormatting sqref="D192:J192">
    <cfRule type="cellIs" dxfId="104" priority="105" operator="greaterThan">
      <formula>11</formula>
    </cfRule>
  </conditionalFormatting>
  <conditionalFormatting sqref="K195">
    <cfRule type="cellIs" dxfId="103" priority="102" operator="greaterThan">
      <formula>44</formula>
    </cfRule>
    <cfRule type="cellIs" dxfId="102" priority="103" operator="lessThan">
      <formula>35</formula>
    </cfRule>
    <cfRule type="cellIs" dxfId="101" priority="104" operator="greaterThan">
      <formula>44</formula>
    </cfRule>
  </conditionalFormatting>
  <conditionalFormatting sqref="D199:J199">
    <cfRule type="cellIs" dxfId="100" priority="101" operator="greaterThan">
      <formula>11</formula>
    </cfRule>
  </conditionalFormatting>
  <conditionalFormatting sqref="K202">
    <cfRule type="cellIs" dxfId="99" priority="98" operator="greaterThan">
      <formula>44</formula>
    </cfRule>
    <cfRule type="cellIs" dxfId="98" priority="99" operator="lessThan">
      <formula>35</formula>
    </cfRule>
    <cfRule type="cellIs" dxfId="97" priority="100" operator="greaterThan">
      <formula>44</formula>
    </cfRule>
  </conditionalFormatting>
  <conditionalFormatting sqref="D206:J206">
    <cfRule type="cellIs" dxfId="96" priority="97" operator="greaterThan">
      <formula>11</formula>
    </cfRule>
  </conditionalFormatting>
  <conditionalFormatting sqref="K209">
    <cfRule type="cellIs" dxfId="95" priority="94" operator="greaterThan">
      <formula>44</formula>
    </cfRule>
    <cfRule type="cellIs" dxfId="94" priority="95" operator="lessThan">
      <formula>35</formula>
    </cfRule>
    <cfRule type="cellIs" dxfId="93" priority="96" operator="greaterThan">
      <formula>44</formula>
    </cfRule>
  </conditionalFormatting>
  <conditionalFormatting sqref="D213:J213">
    <cfRule type="cellIs" dxfId="92" priority="93" operator="greaterThan">
      <formula>11</formula>
    </cfRule>
  </conditionalFormatting>
  <conditionalFormatting sqref="K216">
    <cfRule type="cellIs" dxfId="91" priority="90" operator="greaterThan">
      <formula>44</formula>
    </cfRule>
    <cfRule type="cellIs" dxfId="90" priority="91" operator="lessThan">
      <formula>35</formula>
    </cfRule>
    <cfRule type="cellIs" dxfId="89" priority="92" operator="greaterThan">
      <formula>44</formula>
    </cfRule>
  </conditionalFormatting>
  <conditionalFormatting sqref="D220:J220">
    <cfRule type="cellIs" dxfId="88" priority="89" operator="greaterThan">
      <formula>11</formula>
    </cfRule>
  </conditionalFormatting>
  <conditionalFormatting sqref="K223">
    <cfRule type="cellIs" dxfId="87" priority="86" operator="greaterThan">
      <formula>44</formula>
    </cfRule>
    <cfRule type="cellIs" dxfId="86" priority="87" operator="lessThan">
      <formula>35</formula>
    </cfRule>
    <cfRule type="cellIs" dxfId="85" priority="88" operator="greaterThan">
      <formula>44</formula>
    </cfRule>
  </conditionalFormatting>
  <conditionalFormatting sqref="D227:J227">
    <cfRule type="cellIs" dxfId="84" priority="85" operator="greaterThan">
      <formula>11</formula>
    </cfRule>
  </conditionalFormatting>
  <conditionalFormatting sqref="K230">
    <cfRule type="cellIs" dxfId="83" priority="82" operator="greaterThan">
      <formula>44</formula>
    </cfRule>
    <cfRule type="cellIs" dxfId="82" priority="83" operator="lessThan">
      <formula>35</formula>
    </cfRule>
    <cfRule type="cellIs" dxfId="81" priority="84" operator="greaterThan">
      <formula>44</formula>
    </cfRule>
  </conditionalFormatting>
  <conditionalFormatting sqref="D234:J234">
    <cfRule type="cellIs" dxfId="80" priority="81" operator="greaterThan">
      <formula>11</formula>
    </cfRule>
  </conditionalFormatting>
  <conditionalFormatting sqref="K237">
    <cfRule type="cellIs" dxfId="79" priority="78" operator="greaterThan">
      <formula>44</formula>
    </cfRule>
    <cfRule type="cellIs" dxfId="78" priority="79" operator="lessThan">
      <formula>35</formula>
    </cfRule>
    <cfRule type="cellIs" dxfId="77" priority="80" operator="greaterThan">
      <formula>44</formula>
    </cfRule>
  </conditionalFormatting>
  <conditionalFormatting sqref="D241:J241">
    <cfRule type="cellIs" dxfId="76" priority="77" operator="greaterThan">
      <formula>11</formula>
    </cfRule>
  </conditionalFormatting>
  <conditionalFormatting sqref="K244">
    <cfRule type="cellIs" dxfId="75" priority="74" operator="greaterThan">
      <formula>44</formula>
    </cfRule>
    <cfRule type="cellIs" dxfId="74" priority="75" operator="lessThan">
      <formula>35</formula>
    </cfRule>
    <cfRule type="cellIs" dxfId="73" priority="76" operator="greaterThan">
      <formula>44</formula>
    </cfRule>
  </conditionalFormatting>
  <conditionalFormatting sqref="D248:J248">
    <cfRule type="cellIs" dxfId="72" priority="73" operator="greaterThan">
      <formula>11</formula>
    </cfRule>
  </conditionalFormatting>
  <conditionalFormatting sqref="K251">
    <cfRule type="cellIs" dxfId="71" priority="70" operator="greaterThan">
      <formula>44</formula>
    </cfRule>
    <cfRule type="cellIs" dxfId="70" priority="71" operator="lessThan">
      <formula>35</formula>
    </cfRule>
    <cfRule type="cellIs" dxfId="69" priority="72" operator="greaterThan">
      <formula>44</formula>
    </cfRule>
  </conditionalFormatting>
  <conditionalFormatting sqref="D255:J255">
    <cfRule type="cellIs" dxfId="68" priority="69" operator="greaterThan">
      <formula>11</formula>
    </cfRule>
  </conditionalFormatting>
  <conditionalFormatting sqref="K258">
    <cfRule type="cellIs" dxfId="67" priority="66" operator="greaterThan">
      <formula>44</formula>
    </cfRule>
    <cfRule type="cellIs" dxfId="66" priority="67" operator="lessThan">
      <formula>35</formula>
    </cfRule>
    <cfRule type="cellIs" dxfId="65" priority="68" operator="greaterThan">
      <formula>44</formula>
    </cfRule>
  </conditionalFormatting>
  <conditionalFormatting sqref="D262:J262">
    <cfRule type="cellIs" dxfId="64" priority="65" operator="greaterThan">
      <formula>11</formula>
    </cfRule>
  </conditionalFormatting>
  <conditionalFormatting sqref="K265">
    <cfRule type="cellIs" dxfId="63" priority="62" operator="greaterThan">
      <formula>44</formula>
    </cfRule>
    <cfRule type="cellIs" dxfId="62" priority="63" operator="lessThan">
      <formula>35</formula>
    </cfRule>
    <cfRule type="cellIs" dxfId="61" priority="64" operator="greaterThan">
      <formula>44</formula>
    </cfRule>
  </conditionalFormatting>
  <conditionalFormatting sqref="D269:J269">
    <cfRule type="cellIs" dxfId="60" priority="61" operator="greaterThan">
      <formula>11</formula>
    </cfRule>
  </conditionalFormatting>
  <conditionalFormatting sqref="K272">
    <cfRule type="cellIs" dxfId="59" priority="58" operator="greaterThan">
      <formula>44</formula>
    </cfRule>
    <cfRule type="cellIs" dxfId="58" priority="59" operator="lessThan">
      <formula>35</formula>
    </cfRule>
    <cfRule type="cellIs" dxfId="57" priority="60" operator="greaterThan">
      <formula>44</formula>
    </cfRule>
  </conditionalFormatting>
  <conditionalFormatting sqref="D276:J276">
    <cfRule type="cellIs" dxfId="56" priority="57" operator="greaterThan">
      <formula>11</formula>
    </cfRule>
  </conditionalFormatting>
  <conditionalFormatting sqref="K279">
    <cfRule type="cellIs" dxfId="55" priority="54" operator="greaterThan">
      <formula>44</formula>
    </cfRule>
    <cfRule type="cellIs" dxfId="54" priority="55" operator="lessThan">
      <formula>35</formula>
    </cfRule>
    <cfRule type="cellIs" dxfId="53" priority="56" operator="greaterThan">
      <formula>44</formula>
    </cfRule>
  </conditionalFormatting>
  <conditionalFormatting sqref="D283:J283">
    <cfRule type="cellIs" dxfId="52" priority="53" operator="greaterThan">
      <formula>11</formula>
    </cfRule>
  </conditionalFormatting>
  <conditionalFormatting sqref="K286">
    <cfRule type="cellIs" dxfId="51" priority="50" operator="greaterThan">
      <formula>44</formula>
    </cfRule>
    <cfRule type="cellIs" dxfId="50" priority="51" operator="lessThan">
      <formula>35</formula>
    </cfRule>
    <cfRule type="cellIs" dxfId="49" priority="52" operator="greaterThan">
      <formula>44</formula>
    </cfRule>
  </conditionalFormatting>
  <conditionalFormatting sqref="D290:J290">
    <cfRule type="cellIs" dxfId="48" priority="49" operator="greaterThan">
      <formula>11</formula>
    </cfRule>
  </conditionalFormatting>
  <conditionalFormatting sqref="K293">
    <cfRule type="cellIs" dxfId="47" priority="46" operator="greaterThan">
      <formula>44</formula>
    </cfRule>
    <cfRule type="cellIs" dxfId="46" priority="47" operator="lessThan">
      <formula>35</formula>
    </cfRule>
    <cfRule type="cellIs" dxfId="45" priority="48" operator="greaterThan">
      <formula>44</formula>
    </cfRule>
  </conditionalFormatting>
  <conditionalFormatting sqref="D297:J297">
    <cfRule type="cellIs" dxfId="44" priority="45" operator="greaterThan">
      <formula>11</formula>
    </cfRule>
  </conditionalFormatting>
  <conditionalFormatting sqref="K300">
    <cfRule type="cellIs" dxfId="43" priority="42" operator="greaterThan">
      <formula>44</formula>
    </cfRule>
    <cfRule type="cellIs" dxfId="42" priority="43" operator="lessThan">
      <formula>35</formula>
    </cfRule>
    <cfRule type="cellIs" dxfId="41" priority="44" operator="greaterThan">
      <formula>44</formula>
    </cfRule>
  </conditionalFormatting>
  <conditionalFormatting sqref="D304:J304">
    <cfRule type="cellIs" dxfId="40" priority="41" operator="greaterThan">
      <formula>11</formula>
    </cfRule>
  </conditionalFormatting>
  <conditionalFormatting sqref="K307">
    <cfRule type="cellIs" dxfId="39" priority="38" operator="greaterThan">
      <formula>44</formula>
    </cfRule>
    <cfRule type="cellIs" dxfId="38" priority="39" operator="lessThan">
      <formula>35</formula>
    </cfRule>
    <cfRule type="cellIs" dxfId="37" priority="40" operator="greaterThan">
      <formula>44</formula>
    </cfRule>
  </conditionalFormatting>
  <conditionalFormatting sqref="D311:J311">
    <cfRule type="cellIs" dxfId="36" priority="37" operator="greaterThan">
      <formula>11</formula>
    </cfRule>
  </conditionalFormatting>
  <conditionalFormatting sqref="K314">
    <cfRule type="cellIs" dxfId="35" priority="34" operator="greaterThan">
      <formula>44</formula>
    </cfRule>
    <cfRule type="cellIs" dxfId="34" priority="35" operator="lessThan">
      <formula>35</formula>
    </cfRule>
    <cfRule type="cellIs" dxfId="33" priority="36" operator="greaterThan">
      <formula>44</formula>
    </cfRule>
  </conditionalFormatting>
  <conditionalFormatting sqref="D318:J318">
    <cfRule type="cellIs" dxfId="32" priority="33" operator="greaterThan">
      <formula>11</formula>
    </cfRule>
  </conditionalFormatting>
  <conditionalFormatting sqref="K321">
    <cfRule type="cellIs" dxfId="31" priority="30" operator="greaterThan">
      <formula>44</formula>
    </cfRule>
    <cfRule type="cellIs" dxfId="30" priority="31" operator="lessThan">
      <formula>35</formula>
    </cfRule>
    <cfRule type="cellIs" dxfId="29" priority="32" operator="greaterThan">
      <formula>44</formula>
    </cfRule>
  </conditionalFormatting>
  <conditionalFormatting sqref="D325:J325">
    <cfRule type="cellIs" dxfId="28" priority="29" operator="greaterThan">
      <formula>11</formula>
    </cfRule>
  </conditionalFormatting>
  <conditionalFormatting sqref="K328">
    <cfRule type="cellIs" dxfId="27" priority="26" operator="greaterThan">
      <formula>44</formula>
    </cfRule>
    <cfRule type="cellIs" dxfId="26" priority="27" operator="lessThan">
      <formula>35</formula>
    </cfRule>
    <cfRule type="cellIs" dxfId="25" priority="28" operator="greaterThan">
      <formula>44</formula>
    </cfRule>
  </conditionalFormatting>
  <conditionalFormatting sqref="D332:J332">
    <cfRule type="cellIs" dxfId="24" priority="25" operator="greaterThan">
      <formula>11</formula>
    </cfRule>
  </conditionalFormatting>
  <conditionalFormatting sqref="K335">
    <cfRule type="cellIs" dxfId="23" priority="22" operator="greaterThan">
      <formula>44</formula>
    </cfRule>
    <cfRule type="cellIs" dxfId="22" priority="23" operator="lessThan">
      <formula>35</formula>
    </cfRule>
    <cfRule type="cellIs" dxfId="21" priority="24" operator="greaterThan">
      <formula>44</formula>
    </cfRule>
  </conditionalFormatting>
  <conditionalFormatting sqref="D339:J339">
    <cfRule type="cellIs" dxfId="20" priority="21" operator="greaterThan">
      <formula>11</formula>
    </cfRule>
  </conditionalFormatting>
  <conditionalFormatting sqref="K342">
    <cfRule type="cellIs" dxfId="19" priority="18" operator="greaterThan">
      <formula>44</formula>
    </cfRule>
    <cfRule type="cellIs" dxfId="18" priority="19" operator="lessThan">
      <formula>35</formula>
    </cfRule>
    <cfRule type="cellIs" dxfId="17" priority="20" operator="greaterThan">
      <formula>44</formula>
    </cfRule>
  </conditionalFormatting>
  <conditionalFormatting sqref="D346:J346">
    <cfRule type="cellIs" dxfId="16" priority="17" operator="greaterThan">
      <formula>11</formula>
    </cfRule>
  </conditionalFormatting>
  <conditionalFormatting sqref="K349">
    <cfRule type="cellIs" dxfId="15" priority="14" operator="greaterThan">
      <formula>44</formula>
    </cfRule>
    <cfRule type="cellIs" dxfId="14" priority="15" operator="lessThan">
      <formula>35</formula>
    </cfRule>
    <cfRule type="cellIs" dxfId="13" priority="16" operator="greaterThan">
      <formula>44</formula>
    </cfRule>
  </conditionalFormatting>
  <conditionalFormatting sqref="D353:J353">
    <cfRule type="cellIs" dxfId="12" priority="13" operator="greaterThan">
      <formula>11</formula>
    </cfRule>
  </conditionalFormatting>
  <conditionalFormatting sqref="K356">
    <cfRule type="cellIs" dxfId="11" priority="10" operator="greaterThan">
      <formula>44</formula>
    </cfRule>
    <cfRule type="cellIs" dxfId="10" priority="11" operator="lessThan">
      <formula>35</formula>
    </cfRule>
    <cfRule type="cellIs" dxfId="9" priority="12" operator="greaterThan">
      <formula>44</formula>
    </cfRule>
  </conditionalFormatting>
  <conditionalFormatting sqref="D360:J360">
    <cfRule type="cellIs" dxfId="8" priority="9" operator="greaterThan">
      <formula>11</formula>
    </cfRule>
  </conditionalFormatting>
  <conditionalFormatting sqref="K363">
    <cfRule type="cellIs" dxfId="7" priority="6" operator="greaterThan">
      <formula>44</formula>
    </cfRule>
    <cfRule type="cellIs" dxfId="6" priority="7" operator="lessThan">
      <formula>35</formula>
    </cfRule>
    <cfRule type="cellIs" dxfId="5" priority="8" operator="greaterThan">
      <formula>44</formula>
    </cfRule>
  </conditionalFormatting>
  <conditionalFormatting sqref="D367:J367">
    <cfRule type="cellIs" dxfId="4" priority="5" operator="greaterThan">
      <formula>11</formula>
    </cfRule>
  </conditionalFormatting>
  <conditionalFormatting sqref="K370">
    <cfRule type="cellIs" dxfId="3" priority="2" operator="greaterThan">
      <formula>44</formula>
    </cfRule>
    <cfRule type="cellIs" dxfId="2" priority="3" operator="lessThan">
      <formula>35</formula>
    </cfRule>
    <cfRule type="cellIs" dxfId="1" priority="4" operator="greaterThan">
      <formula>44</formula>
    </cfRule>
  </conditionalFormatting>
  <conditionalFormatting sqref="D374:J374">
    <cfRule type="cellIs" dxfId="0" priority="1" operator="greaterThan">
      <formula>11</formula>
    </cfRule>
  </conditionalFormatting>
  <pageMargins left="0.7" right="0.7" top="0.75" bottom="0.75" header="0.3" footer="0.3"/>
  <pageSetup paperSize="9" scale="1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B1:S374"/>
  <sheetViews>
    <sheetView zoomScaleNormal="100" workbookViewId="0">
      <pane ySplit="3" topLeftCell="A4" activePane="bottomLeft" state="frozen"/>
      <selection pane="bottomLeft" activeCell="K6" sqref="K6"/>
    </sheetView>
  </sheetViews>
  <sheetFormatPr baseColWidth="10" defaultRowHeight="15" x14ac:dyDescent="0.25"/>
  <cols>
    <col min="1" max="1" width="1.625" customWidth="1"/>
    <col min="2" max="2" width="10.625" customWidth="1"/>
    <col min="3" max="3" width="10.125" customWidth="1"/>
    <col min="10" max="10" width="10.5" customWidth="1"/>
    <col min="11" max="11" width="13.375" bestFit="1" customWidth="1"/>
    <col min="12" max="12" width="2.375" customWidth="1"/>
    <col min="13" max="13" width="1.75" customWidth="1"/>
    <col min="14" max="14" width="9.25" style="48" customWidth="1"/>
    <col min="15" max="15" width="3.25" style="54" customWidth="1"/>
    <col min="16" max="16" width="11.5" bestFit="1" customWidth="1"/>
    <col min="17" max="17" width="8.75" customWidth="1"/>
    <col min="18" max="18" width="11.125" bestFit="1" customWidth="1"/>
    <col min="19" max="19" width="11.25" bestFit="1" customWidth="1"/>
  </cols>
  <sheetData>
    <row r="1" spans="2:19" ht="4.5" customHeight="1" thickBot="1" x14ac:dyDescent="0.3"/>
    <row r="2" spans="2:19" ht="12.75" customHeight="1" thickBot="1" x14ac:dyDescent="0.3">
      <c r="C2" s="6" t="s">
        <v>47</v>
      </c>
      <c r="J2" s="44" t="s">
        <v>29</v>
      </c>
      <c r="K2">
        <v>2016</v>
      </c>
      <c r="N2" s="73" t="s">
        <v>43</v>
      </c>
      <c r="O2" s="74"/>
      <c r="P2" s="49" t="s">
        <v>42</v>
      </c>
      <c r="Q2" s="28">
        <f>K6+K13+K20+K27+K34+K41+K48+K55+K62+K69+K76+K83+K90+K97+K104+K111+K118+K125+K132+K139+K146+K153+K160+K167+K174+K181+K188+K195+K202+K209+K216+K223+K230+K237+K244+K251+K258+K265+K272+K279+K286+K293+K300+K307+K314+K321+K328+K335+K342+K349+K356+K363+K370</f>
        <v>2599</v>
      </c>
      <c r="R2" s="50" t="s">
        <v>45</v>
      </c>
      <c r="S2" s="27">
        <f>Q3-Q2</f>
        <v>-1575</v>
      </c>
    </row>
    <row r="3" spans="2:19" ht="12.75" customHeight="1" thickBot="1" x14ac:dyDescent="0.3">
      <c r="N3" s="75" t="s">
        <v>43</v>
      </c>
      <c r="O3" s="76"/>
      <c r="P3" s="49" t="s">
        <v>44</v>
      </c>
      <c r="Q3" s="28">
        <v>1024</v>
      </c>
      <c r="R3" s="50" t="s">
        <v>46</v>
      </c>
      <c r="S3" s="27">
        <f>Q2-Q3</f>
        <v>1575</v>
      </c>
    </row>
    <row r="4" spans="2:19" ht="9" customHeight="1" x14ac:dyDescent="0.25">
      <c r="N4"/>
      <c r="O4"/>
    </row>
    <row r="5" spans="2:19" ht="12.75" customHeight="1" x14ac:dyDescent="0.25">
      <c r="B5" s="47" t="s">
        <v>3</v>
      </c>
      <c r="C5" s="51">
        <f>Base!F3</f>
        <v>1</v>
      </c>
      <c r="D5" s="55">
        <f>B7</f>
        <v>778332</v>
      </c>
      <c r="E5" s="55">
        <f>D5+1</f>
        <v>778333</v>
      </c>
      <c r="F5" s="55">
        <f t="shared" ref="F5:J5" si="0">E5+1</f>
        <v>778334</v>
      </c>
      <c r="G5" s="55">
        <f t="shared" si="0"/>
        <v>778335</v>
      </c>
      <c r="H5" s="55">
        <f t="shared" si="0"/>
        <v>778336</v>
      </c>
      <c r="I5" s="55">
        <f t="shared" si="0"/>
        <v>778337</v>
      </c>
      <c r="J5" s="55">
        <f t="shared" si="0"/>
        <v>778338</v>
      </c>
      <c r="K5" s="10" t="s">
        <v>7</v>
      </c>
      <c r="L5" s="9"/>
      <c r="N5"/>
      <c r="O5"/>
    </row>
    <row r="6" spans="2:19" x14ac:dyDescent="0.25">
      <c r="B6" s="45" t="s">
        <v>30</v>
      </c>
      <c r="C6" s="71" t="s">
        <v>0</v>
      </c>
      <c r="D6" s="52">
        <v>6</v>
      </c>
      <c r="E6" s="52">
        <v>8</v>
      </c>
      <c r="F6" s="52">
        <v>8</v>
      </c>
      <c r="G6" s="52">
        <v>8</v>
      </c>
      <c r="H6" s="52"/>
      <c r="I6" s="52"/>
      <c r="J6" s="53"/>
      <c r="K6" s="11">
        <f>D10+E10+F10+G10+H10+I10+J10</f>
        <v>35</v>
      </c>
      <c r="L6" s="7"/>
      <c r="N6"/>
      <c r="O6"/>
    </row>
    <row r="7" spans="2:19" x14ac:dyDescent="0.25">
      <c r="B7" s="46">
        <f>7*C5+DATE((2015+$K$2),1,3)-WEEKDAY(DATE((2015+$K$2),1,3))-5</f>
        <v>778332</v>
      </c>
      <c r="C7" s="72"/>
      <c r="D7" s="52">
        <v>12</v>
      </c>
      <c r="E7" s="52">
        <v>12</v>
      </c>
      <c r="F7" s="52">
        <v>12</v>
      </c>
      <c r="G7" s="52">
        <v>12</v>
      </c>
      <c r="H7" s="52"/>
      <c r="I7" s="52"/>
      <c r="J7" s="53"/>
      <c r="K7" s="12" t="s">
        <v>5</v>
      </c>
      <c r="L7" s="8"/>
      <c r="M7" s="21"/>
      <c r="N7"/>
      <c r="O7"/>
    </row>
    <row r="8" spans="2:19" x14ac:dyDescent="0.25">
      <c r="B8" s="45" t="s">
        <v>31</v>
      </c>
      <c r="C8" s="71" t="s">
        <v>1</v>
      </c>
      <c r="D8" s="52">
        <v>13</v>
      </c>
      <c r="E8" s="52">
        <v>13</v>
      </c>
      <c r="F8" s="52">
        <v>13</v>
      </c>
      <c r="G8" s="52">
        <v>13</v>
      </c>
      <c r="H8" s="52"/>
      <c r="I8" s="52"/>
      <c r="J8" s="53"/>
      <c r="K8" s="14">
        <f>IF(K6-Base!$C$2&lt;0,"0",K6-Base!$C$2)</f>
        <v>0</v>
      </c>
      <c r="L8" s="8"/>
      <c r="M8" s="21"/>
      <c r="N8"/>
      <c r="O8"/>
    </row>
    <row r="9" spans="2:19" x14ac:dyDescent="0.25">
      <c r="B9" s="46">
        <f>7*C5+DATE((2015+$K$2),1,3)-WEEKDAY(DATE((2015+$K$2),1,3))+1</f>
        <v>778338</v>
      </c>
      <c r="C9" s="72"/>
      <c r="D9" s="52">
        <v>18</v>
      </c>
      <c r="E9" s="52">
        <v>17</v>
      </c>
      <c r="F9" s="52">
        <v>17</v>
      </c>
      <c r="G9" s="52">
        <v>17</v>
      </c>
      <c r="H9" s="52"/>
      <c r="I9" s="52"/>
      <c r="J9" s="53"/>
      <c r="K9" s="13" t="s">
        <v>6</v>
      </c>
      <c r="L9" s="8"/>
      <c r="N9"/>
      <c r="O9"/>
    </row>
    <row r="10" spans="2:19" x14ac:dyDescent="0.25">
      <c r="B10" s="69" t="s">
        <v>2</v>
      </c>
      <c r="C10" s="70"/>
      <c r="D10" s="14">
        <f>(D7-D6)+(D9-D8)</f>
        <v>11</v>
      </c>
      <c r="E10" s="14">
        <f t="shared" ref="E10:J10" si="1">(E7-E6)+E9-E8</f>
        <v>8</v>
      </c>
      <c r="F10" s="14">
        <f t="shared" si="1"/>
        <v>8</v>
      </c>
      <c r="G10" s="14">
        <f t="shared" si="1"/>
        <v>8</v>
      </c>
      <c r="H10" s="14">
        <f t="shared" si="1"/>
        <v>0</v>
      </c>
      <c r="I10" s="14">
        <f t="shared" si="1"/>
        <v>0</v>
      </c>
      <c r="J10" s="14">
        <f t="shared" si="1"/>
        <v>0</v>
      </c>
      <c r="K10" s="14">
        <f>IF(Base!$C$2-K6&lt;0,"0",Base!$C$2-K6)</f>
        <v>0</v>
      </c>
      <c r="L10" s="9"/>
      <c r="N10"/>
      <c r="O10"/>
    </row>
    <row r="11" spans="2:19" x14ac:dyDescent="0.25">
      <c r="N11"/>
      <c r="O11"/>
    </row>
    <row r="12" spans="2:19" ht="15.75" x14ac:dyDescent="0.25">
      <c r="B12" s="47" t="s">
        <v>3</v>
      </c>
      <c r="C12" s="51">
        <f>VLOOKUP(C5+1,Base!$F$3:$F$55,1,FALSE)</f>
        <v>2</v>
      </c>
      <c r="D12" s="55">
        <f>B14</f>
        <v>778339</v>
      </c>
      <c r="E12" s="55">
        <f>D12+1</f>
        <v>778340</v>
      </c>
      <c r="F12" s="55">
        <f t="shared" ref="F12:J12" si="2">E12+1</f>
        <v>778341</v>
      </c>
      <c r="G12" s="55">
        <f t="shared" si="2"/>
        <v>778342</v>
      </c>
      <c r="H12" s="55">
        <f t="shared" si="2"/>
        <v>778343</v>
      </c>
      <c r="I12" s="55">
        <f t="shared" si="2"/>
        <v>778344</v>
      </c>
      <c r="J12" s="55">
        <f t="shared" si="2"/>
        <v>778345</v>
      </c>
      <c r="K12" s="10" t="s">
        <v>7</v>
      </c>
      <c r="L12" s="9"/>
      <c r="N12"/>
      <c r="O12"/>
    </row>
    <row r="13" spans="2:19" x14ac:dyDescent="0.25">
      <c r="B13" s="45" t="s">
        <v>30</v>
      </c>
      <c r="C13" s="71" t="s">
        <v>0</v>
      </c>
      <c r="D13" s="52">
        <v>6</v>
      </c>
      <c r="E13" s="52">
        <v>8</v>
      </c>
      <c r="F13" s="52">
        <v>8</v>
      </c>
      <c r="G13" s="52">
        <v>8</v>
      </c>
      <c r="H13" s="52">
        <v>8</v>
      </c>
      <c r="I13" s="52"/>
      <c r="J13" s="53"/>
      <c r="K13" s="11">
        <f>D17+E17+F17+G17+H17+I17+J17</f>
        <v>43</v>
      </c>
      <c r="L13" s="7"/>
      <c r="N13"/>
      <c r="O13"/>
    </row>
    <row r="14" spans="2:19" x14ac:dyDescent="0.25">
      <c r="B14" s="46">
        <f>7*C12+DATE((2015+$K$2),1,3)-WEEKDAY(DATE((2015+$K$2),1,3))-5</f>
        <v>778339</v>
      </c>
      <c r="C14" s="72"/>
      <c r="D14" s="52">
        <v>12</v>
      </c>
      <c r="E14" s="52">
        <v>12</v>
      </c>
      <c r="F14" s="52">
        <v>12</v>
      </c>
      <c r="G14" s="52">
        <v>12</v>
      </c>
      <c r="H14" s="52">
        <v>12</v>
      </c>
      <c r="I14" s="52"/>
      <c r="J14" s="53"/>
      <c r="K14" s="12" t="s">
        <v>5</v>
      </c>
      <c r="L14" s="8"/>
      <c r="N14"/>
      <c r="O14"/>
    </row>
    <row r="15" spans="2:19" x14ac:dyDescent="0.25">
      <c r="B15" s="45" t="s">
        <v>31</v>
      </c>
      <c r="C15" s="71" t="s">
        <v>1</v>
      </c>
      <c r="D15" s="52">
        <v>13</v>
      </c>
      <c r="E15" s="52">
        <v>13</v>
      </c>
      <c r="F15" s="52">
        <v>13</v>
      </c>
      <c r="G15" s="52">
        <v>13</v>
      </c>
      <c r="H15" s="52">
        <v>13</v>
      </c>
      <c r="I15" s="52"/>
      <c r="J15" s="53"/>
      <c r="K15" s="14">
        <f>IF(K13-Base!$C$2&lt;0,"0",K13-Base!$C$2)</f>
        <v>8</v>
      </c>
      <c r="L15" s="8"/>
      <c r="N15"/>
      <c r="O15"/>
    </row>
    <row r="16" spans="2:19" x14ac:dyDescent="0.25">
      <c r="B16" s="46">
        <f>7*C12+DATE((2015+$K$2),1,3)-WEEKDAY(DATE((2015+$K$2),1,3))+1</f>
        <v>778345</v>
      </c>
      <c r="C16" s="72"/>
      <c r="D16" s="52">
        <v>18</v>
      </c>
      <c r="E16" s="52">
        <v>17</v>
      </c>
      <c r="F16" s="52">
        <v>17</v>
      </c>
      <c r="G16" s="52">
        <v>17</v>
      </c>
      <c r="H16" s="52">
        <v>17</v>
      </c>
      <c r="I16" s="52"/>
      <c r="J16" s="53"/>
      <c r="K16" s="13" t="s">
        <v>6</v>
      </c>
      <c r="L16" s="8"/>
      <c r="N16"/>
      <c r="O16"/>
    </row>
    <row r="17" spans="2:15" x14ac:dyDescent="0.25">
      <c r="B17" s="69" t="s">
        <v>2</v>
      </c>
      <c r="C17" s="70"/>
      <c r="D17" s="14">
        <f>(D14-D13)+(D16-D15)</f>
        <v>11</v>
      </c>
      <c r="E17" s="14">
        <f t="shared" ref="E17:J17" si="3">(E14-E13)+E16-E15</f>
        <v>8</v>
      </c>
      <c r="F17" s="14">
        <f t="shared" si="3"/>
        <v>8</v>
      </c>
      <c r="G17" s="14">
        <f t="shared" si="3"/>
        <v>8</v>
      </c>
      <c r="H17" s="14">
        <f t="shared" si="3"/>
        <v>8</v>
      </c>
      <c r="I17" s="14">
        <f t="shared" si="3"/>
        <v>0</v>
      </c>
      <c r="J17" s="14">
        <f t="shared" si="3"/>
        <v>0</v>
      </c>
      <c r="K17" s="14" t="str">
        <f>IF(Base!$C$2-K13&lt;0,"0",Base!$C$2-K13)</f>
        <v>0</v>
      </c>
      <c r="L17" s="9"/>
      <c r="N17"/>
      <c r="O17"/>
    </row>
    <row r="18" spans="2:15" x14ac:dyDescent="0.25">
      <c r="N18"/>
      <c r="O18"/>
    </row>
    <row r="19" spans="2:15" ht="15.75" x14ac:dyDescent="0.25">
      <c r="B19" s="47" t="s">
        <v>3</v>
      </c>
      <c r="C19" s="51">
        <f>VLOOKUP(C12+1,Base!$F$3:$F$55,1,FALSE)</f>
        <v>3</v>
      </c>
      <c r="D19" s="55">
        <f>B21</f>
        <v>778346</v>
      </c>
      <c r="E19" s="55">
        <f>D19+1</f>
        <v>778347</v>
      </c>
      <c r="F19" s="55">
        <f t="shared" ref="F19:J19" si="4">E19+1</f>
        <v>778348</v>
      </c>
      <c r="G19" s="55">
        <f t="shared" si="4"/>
        <v>778349</v>
      </c>
      <c r="H19" s="55">
        <f t="shared" si="4"/>
        <v>778350</v>
      </c>
      <c r="I19" s="55">
        <f t="shared" si="4"/>
        <v>778351</v>
      </c>
      <c r="J19" s="55">
        <f t="shared" si="4"/>
        <v>778352</v>
      </c>
      <c r="K19" s="10" t="s">
        <v>7</v>
      </c>
      <c r="L19" s="9"/>
      <c r="N19"/>
      <c r="O19"/>
    </row>
    <row r="20" spans="2:15" x14ac:dyDescent="0.25">
      <c r="B20" s="45" t="s">
        <v>30</v>
      </c>
      <c r="C20" s="71" t="s">
        <v>0</v>
      </c>
      <c r="D20" s="52">
        <v>6</v>
      </c>
      <c r="E20" s="52">
        <v>8</v>
      </c>
      <c r="F20" s="52">
        <v>8</v>
      </c>
      <c r="G20" s="52">
        <v>8</v>
      </c>
      <c r="H20" s="52">
        <v>8</v>
      </c>
      <c r="I20" s="52"/>
      <c r="J20" s="53"/>
      <c r="K20" s="11">
        <f>D24+E24+F24+G24+H24+I24+J24</f>
        <v>43</v>
      </c>
      <c r="L20" s="7"/>
      <c r="N20"/>
      <c r="O20"/>
    </row>
    <row r="21" spans="2:15" x14ac:dyDescent="0.25">
      <c r="B21" s="46">
        <f>7*C19+DATE((2015+$K$2),1,3)-WEEKDAY(DATE((2015+$K$2),1,3))-5</f>
        <v>778346</v>
      </c>
      <c r="C21" s="72"/>
      <c r="D21" s="52">
        <v>12</v>
      </c>
      <c r="E21" s="52">
        <v>12</v>
      </c>
      <c r="F21" s="52">
        <v>12</v>
      </c>
      <c r="G21" s="52">
        <v>12</v>
      </c>
      <c r="H21" s="52">
        <v>12</v>
      </c>
      <c r="I21" s="52"/>
      <c r="J21" s="53"/>
      <c r="K21" s="12" t="s">
        <v>5</v>
      </c>
      <c r="L21" s="8"/>
      <c r="N21"/>
      <c r="O21"/>
    </row>
    <row r="22" spans="2:15" x14ac:dyDescent="0.25">
      <c r="B22" s="45" t="s">
        <v>31</v>
      </c>
      <c r="C22" s="71" t="s">
        <v>1</v>
      </c>
      <c r="D22" s="52">
        <v>13</v>
      </c>
      <c r="E22" s="52">
        <v>13</v>
      </c>
      <c r="F22" s="52">
        <v>13</v>
      </c>
      <c r="G22" s="52">
        <v>13</v>
      </c>
      <c r="H22" s="52">
        <v>13</v>
      </c>
      <c r="I22" s="52"/>
      <c r="J22" s="53"/>
      <c r="K22" s="14">
        <f>IF(K20-Base!$C$2&lt;0,"0",K20-Base!$C$2)</f>
        <v>8</v>
      </c>
      <c r="L22" s="8"/>
      <c r="N22"/>
      <c r="O22"/>
    </row>
    <row r="23" spans="2:15" x14ac:dyDescent="0.25">
      <c r="B23" s="46">
        <f>7*C19+DATE((2015+$K$2),1,3)-WEEKDAY(DATE((2015+$K$2),1,3))+1</f>
        <v>778352</v>
      </c>
      <c r="C23" s="72"/>
      <c r="D23" s="52">
        <v>18</v>
      </c>
      <c r="E23" s="52">
        <v>17</v>
      </c>
      <c r="F23" s="52">
        <v>17</v>
      </c>
      <c r="G23" s="52">
        <v>17</v>
      </c>
      <c r="H23" s="52">
        <v>17</v>
      </c>
      <c r="I23" s="52"/>
      <c r="J23" s="53"/>
      <c r="K23" s="13" t="s">
        <v>6</v>
      </c>
      <c r="L23" s="8"/>
      <c r="N23"/>
      <c r="O23"/>
    </row>
    <row r="24" spans="2:15" x14ac:dyDescent="0.25">
      <c r="B24" s="69" t="s">
        <v>2</v>
      </c>
      <c r="C24" s="70"/>
      <c r="D24" s="14">
        <f>(D21-D20)+(D23-D22)</f>
        <v>11</v>
      </c>
      <c r="E24" s="14">
        <f t="shared" ref="E24:J24" si="5">(E21-E20)+E23-E22</f>
        <v>8</v>
      </c>
      <c r="F24" s="14">
        <f t="shared" si="5"/>
        <v>8</v>
      </c>
      <c r="G24" s="14">
        <f t="shared" si="5"/>
        <v>8</v>
      </c>
      <c r="H24" s="14">
        <f t="shared" si="5"/>
        <v>8</v>
      </c>
      <c r="I24" s="14">
        <f t="shared" si="5"/>
        <v>0</v>
      </c>
      <c r="J24" s="14">
        <f t="shared" si="5"/>
        <v>0</v>
      </c>
      <c r="K24" s="14" t="str">
        <f>IF(Base!$C$2-K20&lt;0,"0",Base!$C$2-K20)</f>
        <v>0</v>
      </c>
      <c r="L24" s="9"/>
      <c r="N24"/>
      <c r="O24"/>
    </row>
    <row r="25" spans="2:15" x14ac:dyDescent="0.25">
      <c r="N25"/>
      <c r="O25"/>
    </row>
    <row r="26" spans="2:15" ht="15.75" x14ac:dyDescent="0.25">
      <c r="B26" s="47" t="s">
        <v>3</v>
      </c>
      <c r="C26" s="51">
        <f>VLOOKUP(C19+1,Base!$F$3:$F$55,1,FALSE)</f>
        <v>4</v>
      </c>
      <c r="D26" s="55">
        <f>B28</f>
        <v>778353</v>
      </c>
      <c r="E26" s="55">
        <f>D26+1</f>
        <v>778354</v>
      </c>
      <c r="F26" s="55">
        <f t="shared" ref="F26:J26" si="6">E26+1</f>
        <v>778355</v>
      </c>
      <c r="G26" s="55">
        <f t="shared" si="6"/>
        <v>778356</v>
      </c>
      <c r="H26" s="55">
        <f t="shared" si="6"/>
        <v>778357</v>
      </c>
      <c r="I26" s="55">
        <f t="shared" si="6"/>
        <v>778358</v>
      </c>
      <c r="J26" s="55">
        <f t="shared" si="6"/>
        <v>778359</v>
      </c>
      <c r="K26" s="10" t="s">
        <v>7</v>
      </c>
      <c r="L26" s="9"/>
      <c r="N26"/>
      <c r="O26"/>
    </row>
    <row r="27" spans="2:15" x14ac:dyDescent="0.25">
      <c r="B27" s="45" t="s">
        <v>30</v>
      </c>
      <c r="C27" s="71" t="s">
        <v>0</v>
      </c>
      <c r="D27" s="52">
        <v>6</v>
      </c>
      <c r="E27" s="52">
        <v>8</v>
      </c>
      <c r="F27" s="52">
        <v>8</v>
      </c>
      <c r="G27" s="52">
        <v>8</v>
      </c>
      <c r="H27" s="52">
        <v>8</v>
      </c>
      <c r="I27" s="52"/>
      <c r="J27" s="53"/>
      <c r="K27" s="11">
        <f>D31+E31+F31+G31+H31+I31+J31</f>
        <v>43</v>
      </c>
      <c r="L27" s="7"/>
      <c r="N27"/>
      <c r="O27"/>
    </row>
    <row r="28" spans="2:15" x14ac:dyDescent="0.25">
      <c r="B28" s="46">
        <f>7*C26+DATE((2015+$K$2),1,3)-WEEKDAY(DATE((2015+$K$2),1,3))-5</f>
        <v>778353</v>
      </c>
      <c r="C28" s="72"/>
      <c r="D28" s="52">
        <v>12</v>
      </c>
      <c r="E28" s="52">
        <v>12</v>
      </c>
      <c r="F28" s="52">
        <v>12</v>
      </c>
      <c r="G28" s="52">
        <v>12</v>
      </c>
      <c r="H28" s="52">
        <v>12</v>
      </c>
      <c r="I28" s="52"/>
      <c r="J28" s="53"/>
      <c r="K28" s="12" t="s">
        <v>5</v>
      </c>
      <c r="L28" s="8"/>
      <c r="N28"/>
      <c r="O28"/>
    </row>
    <row r="29" spans="2:15" x14ac:dyDescent="0.25">
      <c r="B29" s="45" t="s">
        <v>31</v>
      </c>
      <c r="C29" s="71" t="s">
        <v>1</v>
      </c>
      <c r="D29" s="52">
        <v>13</v>
      </c>
      <c r="E29" s="52">
        <v>13</v>
      </c>
      <c r="F29" s="52">
        <v>13</v>
      </c>
      <c r="G29" s="52">
        <v>13</v>
      </c>
      <c r="H29" s="52">
        <v>13</v>
      </c>
      <c r="I29" s="52"/>
      <c r="J29" s="53"/>
      <c r="K29" s="14">
        <f>IF(K27-Base!$C$2&lt;0,"0",K27-Base!$C$2)</f>
        <v>8</v>
      </c>
      <c r="L29" s="8"/>
      <c r="N29"/>
      <c r="O29"/>
    </row>
    <row r="30" spans="2:15" x14ac:dyDescent="0.25">
      <c r="B30" s="46">
        <f>7*C26+DATE((2015+$K$2),1,3)-WEEKDAY(DATE((2015+$K$2),1,3))+1</f>
        <v>778359</v>
      </c>
      <c r="C30" s="72"/>
      <c r="D30" s="52">
        <v>18</v>
      </c>
      <c r="E30" s="52">
        <v>17</v>
      </c>
      <c r="F30" s="52">
        <v>17</v>
      </c>
      <c r="G30" s="52">
        <v>17</v>
      </c>
      <c r="H30" s="52">
        <v>17</v>
      </c>
      <c r="I30" s="52"/>
      <c r="J30" s="53"/>
      <c r="K30" s="13" t="s">
        <v>6</v>
      </c>
      <c r="L30" s="8"/>
      <c r="N30"/>
      <c r="O30"/>
    </row>
    <row r="31" spans="2:15" x14ac:dyDescent="0.25">
      <c r="B31" s="69" t="s">
        <v>2</v>
      </c>
      <c r="C31" s="70"/>
      <c r="D31" s="14">
        <f>(D28-D27)+(D30-D29)</f>
        <v>11</v>
      </c>
      <c r="E31" s="14">
        <f t="shared" ref="E31:J31" si="7">(E28-E27)+E30-E29</f>
        <v>8</v>
      </c>
      <c r="F31" s="14">
        <f t="shared" si="7"/>
        <v>8</v>
      </c>
      <c r="G31" s="14">
        <f t="shared" si="7"/>
        <v>8</v>
      </c>
      <c r="H31" s="14">
        <f t="shared" si="7"/>
        <v>8</v>
      </c>
      <c r="I31" s="14">
        <f t="shared" si="7"/>
        <v>0</v>
      </c>
      <c r="J31" s="14">
        <f t="shared" si="7"/>
        <v>0</v>
      </c>
      <c r="K31" s="14" t="str">
        <f>IF(Base!$C$2-K27&lt;0,"0",Base!$C$2-K27)</f>
        <v>0</v>
      </c>
      <c r="L31" s="9"/>
      <c r="N31"/>
      <c r="O31"/>
    </row>
    <row r="32" spans="2:15" x14ac:dyDescent="0.25">
      <c r="N32"/>
      <c r="O32"/>
    </row>
    <row r="33" spans="2:15" ht="15.75" x14ac:dyDescent="0.25">
      <c r="B33" s="47" t="s">
        <v>3</v>
      </c>
      <c r="C33" s="51">
        <f>VLOOKUP(C26+1,Base!$F$3:$F$55,1,FALSE)</f>
        <v>5</v>
      </c>
      <c r="D33" s="55">
        <f>B35</f>
        <v>778360</v>
      </c>
      <c r="E33" s="55">
        <f>D33+1</f>
        <v>778361</v>
      </c>
      <c r="F33" s="55">
        <f t="shared" ref="F33:J33" si="8">E33+1</f>
        <v>778362</v>
      </c>
      <c r="G33" s="55">
        <f t="shared" si="8"/>
        <v>778363</v>
      </c>
      <c r="H33" s="55">
        <f t="shared" si="8"/>
        <v>778364</v>
      </c>
      <c r="I33" s="55">
        <f t="shared" si="8"/>
        <v>778365</v>
      </c>
      <c r="J33" s="55">
        <f t="shared" si="8"/>
        <v>778366</v>
      </c>
      <c r="K33" s="10" t="s">
        <v>7</v>
      </c>
      <c r="L33" s="9"/>
      <c r="N33"/>
      <c r="O33"/>
    </row>
    <row r="34" spans="2:15" x14ac:dyDescent="0.25">
      <c r="B34" s="45" t="s">
        <v>30</v>
      </c>
      <c r="C34" s="71" t="s">
        <v>0</v>
      </c>
      <c r="D34" s="52">
        <v>6</v>
      </c>
      <c r="E34" s="52">
        <v>8</v>
      </c>
      <c r="F34" s="52">
        <v>8</v>
      </c>
      <c r="G34" s="52">
        <v>8</v>
      </c>
      <c r="H34" s="52">
        <v>8</v>
      </c>
      <c r="I34" s="52">
        <v>8</v>
      </c>
      <c r="J34" s="53"/>
      <c r="K34" s="11">
        <f>D38+E38+F38+G38+H38+I38+J38</f>
        <v>51</v>
      </c>
      <c r="L34" s="7"/>
      <c r="N34"/>
      <c r="O34"/>
    </row>
    <row r="35" spans="2:15" x14ac:dyDescent="0.25">
      <c r="B35" s="46">
        <f>7*C33+DATE((2015+$K$2),1,3)-WEEKDAY(DATE((2015+$K$2),1,3))-5</f>
        <v>778360</v>
      </c>
      <c r="C35" s="72"/>
      <c r="D35" s="52">
        <v>12</v>
      </c>
      <c r="E35" s="52">
        <v>12</v>
      </c>
      <c r="F35" s="52">
        <v>12</v>
      </c>
      <c r="G35" s="52">
        <v>12</v>
      </c>
      <c r="H35" s="52">
        <v>12</v>
      </c>
      <c r="I35" s="52">
        <v>12</v>
      </c>
      <c r="J35" s="53"/>
      <c r="K35" s="12" t="s">
        <v>5</v>
      </c>
      <c r="L35" s="8"/>
      <c r="N35"/>
      <c r="O35"/>
    </row>
    <row r="36" spans="2:15" x14ac:dyDescent="0.25">
      <c r="B36" s="45" t="s">
        <v>31</v>
      </c>
      <c r="C36" s="71" t="s">
        <v>1</v>
      </c>
      <c r="D36" s="52">
        <v>13</v>
      </c>
      <c r="E36" s="52">
        <v>13</v>
      </c>
      <c r="F36" s="52">
        <v>13</v>
      </c>
      <c r="G36" s="52">
        <v>13</v>
      </c>
      <c r="H36" s="52">
        <v>13</v>
      </c>
      <c r="I36" s="52">
        <v>13</v>
      </c>
      <c r="J36" s="53"/>
      <c r="K36" s="14">
        <f>IF(K34-Base!$C$2&lt;0,"0",K34-Base!$C$2)</f>
        <v>16</v>
      </c>
      <c r="L36" s="8"/>
      <c r="N36"/>
      <c r="O36"/>
    </row>
    <row r="37" spans="2:15" x14ac:dyDescent="0.25">
      <c r="B37" s="46">
        <f>7*C33+DATE((2015+$K$2),1,3)-WEEKDAY(DATE((2015+$K$2),1,3))+1</f>
        <v>778366</v>
      </c>
      <c r="C37" s="72"/>
      <c r="D37" s="52">
        <v>18</v>
      </c>
      <c r="E37" s="52">
        <v>17</v>
      </c>
      <c r="F37" s="52">
        <v>17</v>
      </c>
      <c r="G37" s="52">
        <v>17</v>
      </c>
      <c r="H37" s="52">
        <v>17</v>
      </c>
      <c r="I37" s="52">
        <v>17</v>
      </c>
      <c r="J37" s="53"/>
      <c r="K37" s="13" t="s">
        <v>6</v>
      </c>
      <c r="L37" s="8"/>
      <c r="N37"/>
      <c r="O37"/>
    </row>
    <row r="38" spans="2:15" x14ac:dyDescent="0.25">
      <c r="B38" s="69" t="s">
        <v>2</v>
      </c>
      <c r="C38" s="70"/>
      <c r="D38" s="14">
        <f>(D35-D34)+(D37-D36)</f>
        <v>11</v>
      </c>
      <c r="E38" s="14">
        <f t="shared" ref="E38:J38" si="9">(E35-E34)+E37-E36</f>
        <v>8</v>
      </c>
      <c r="F38" s="14">
        <f t="shared" si="9"/>
        <v>8</v>
      </c>
      <c r="G38" s="14">
        <f t="shared" si="9"/>
        <v>8</v>
      </c>
      <c r="H38" s="14">
        <f t="shared" si="9"/>
        <v>8</v>
      </c>
      <c r="I38" s="14">
        <f t="shared" si="9"/>
        <v>8</v>
      </c>
      <c r="J38" s="14">
        <f t="shared" si="9"/>
        <v>0</v>
      </c>
      <c r="K38" s="14" t="str">
        <f>IF(Base!$C$2-K34&lt;0,"0",Base!$C$2-K34)</f>
        <v>0</v>
      </c>
      <c r="L38" s="9"/>
      <c r="N38"/>
      <c r="O38"/>
    </row>
    <row r="39" spans="2:15" x14ac:dyDescent="0.25">
      <c r="N39"/>
      <c r="O39"/>
    </row>
    <row r="40" spans="2:15" ht="15.75" x14ac:dyDescent="0.25">
      <c r="B40" s="47" t="s">
        <v>3</v>
      </c>
      <c r="C40" s="51">
        <f>VLOOKUP(C33+1,Base!$F$3:$F$55,1,FALSE)</f>
        <v>6</v>
      </c>
      <c r="D40" s="55">
        <f>B42</f>
        <v>778367</v>
      </c>
      <c r="E40" s="55">
        <f>D40+1</f>
        <v>778368</v>
      </c>
      <c r="F40" s="55">
        <f t="shared" ref="F40:J40" si="10">E40+1</f>
        <v>778369</v>
      </c>
      <c r="G40" s="55">
        <f t="shared" si="10"/>
        <v>778370</v>
      </c>
      <c r="H40" s="55">
        <f t="shared" si="10"/>
        <v>778371</v>
      </c>
      <c r="I40" s="55">
        <f t="shared" si="10"/>
        <v>778372</v>
      </c>
      <c r="J40" s="55">
        <f t="shared" si="10"/>
        <v>778373</v>
      </c>
      <c r="K40" s="10" t="s">
        <v>7</v>
      </c>
      <c r="L40" s="9"/>
      <c r="N40"/>
      <c r="O40"/>
    </row>
    <row r="41" spans="2:15" x14ac:dyDescent="0.25">
      <c r="B41" s="45" t="s">
        <v>30</v>
      </c>
      <c r="C41" s="71" t="s">
        <v>0</v>
      </c>
      <c r="D41" s="52">
        <v>6</v>
      </c>
      <c r="E41" s="52">
        <v>8</v>
      </c>
      <c r="F41" s="52">
        <v>8</v>
      </c>
      <c r="G41" s="52">
        <v>8</v>
      </c>
      <c r="H41" s="52">
        <v>8</v>
      </c>
      <c r="I41" s="52">
        <v>8</v>
      </c>
      <c r="J41" s="53"/>
      <c r="K41" s="11">
        <f>D45+E45+F45+G45+H45+I45+J45</f>
        <v>51</v>
      </c>
      <c r="L41" s="7"/>
      <c r="N41"/>
      <c r="O41"/>
    </row>
    <row r="42" spans="2:15" x14ac:dyDescent="0.25">
      <c r="B42" s="46">
        <f>7*C40+DATE((2015+$K$2),1,3)-WEEKDAY(DATE((2015+$K$2),1,3))-5</f>
        <v>778367</v>
      </c>
      <c r="C42" s="72"/>
      <c r="D42" s="52">
        <v>12</v>
      </c>
      <c r="E42" s="52">
        <v>12</v>
      </c>
      <c r="F42" s="52">
        <v>12</v>
      </c>
      <c r="G42" s="52">
        <v>12</v>
      </c>
      <c r="H42" s="52">
        <v>12</v>
      </c>
      <c r="I42" s="52">
        <v>12</v>
      </c>
      <c r="J42" s="53"/>
      <c r="K42" s="12" t="s">
        <v>5</v>
      </c>
      <c r="L42" s="8"/>
      <c r="N42"/>
      <c r="O42"/>
    </row>
    <row r="43" spans="2:15" x14ac:dyDescent="0.25">
      <c r="B43" s="45" t="s">
        <v>31</v>
      </c>
      <c r="C43" s="71" t="s">
        <v>1</v>
      </c>
      <c r="D43" s="52">
        <v>13</v>
      </c>
      <c r="E43" s="52">
        <v>13</v>
      </c>
      <c r="F43" s="52">
        <v>13</v>
      </c>
      <c r="G43" s="52">
        <v>13</v>
      </c>
      <c r="H43" s="52">
        <v>13</v>
      </c>
      <c r="I43" s="52">
        <v>13</v>
      </c>
      <c r="J43" s="53"/>
      <c r="K43" s="14">
        <f>IF(K41-Base!$C$2&lt;0,"0",K41-Base!$C$2)</f>
        <v>16</v>
      </c>
      <c r="L43" s="8"/>
      <c r="N43"/>
      <c r="O43"/>
    </row>
    <row r="44" spans="2:15" x14ac:dyDescent="0.25">
      <c r="B44" s="46">
        <f>7*C40+DATE((2015+$K$2),1,3)-WEEKDAY(DATE((2015+$K$2),1,3))+1</f>
        <v>778373</v>
      </c>
      <c r="C44" s="72"/>
      <c r="D44" s="52">
        <v>18</v>
      </c>
      <c r="E44" s="52">
        <v>17</v>
      </c>
      <c r="F44" s="52">
        <v>17</v>
      </c>
      <c r="G44" s="52">
        <v>17</v>
      </c>
      <c r="H44" s="52">
        <v>17</v>
      </c>
      <c r="I44" s="52">
        <v>17</v>
      </c>
      <c r="J44" s="53"/>
      <c r="K44" s="13" t="s">
        <v>6</v>
      </c>
      <c r="L44" s="8"/>
      <c r="N44"/>
      <c r="O44"/>
    </row>
    <row r="45" spans="2:15" x14ac:dyDescent="0.25">
      <c r="B45" s="69" t="s">
        <v>2</v>
      </c>
      <c r="C45" s="70"/>
      <c r="D45" s="14">
        <f>(D42-D41)+(D44-D43)</f>
        <v>11</v>
      </c>
      <c r="E45" s="14">
        <f t="shared" ref="E45:J45" si="11">(E42-E41)+E44-E43</f>
        <v>8</v>
      </c>
      <c r="F45" s="14">
        <f t="shared" si="11"/>
        <v>8</v>
      </c>
      <c r="G45" s="14">
        <f t="shared" si="11"/>
        <v>8</v>
      </c>
      <c r="H45" s="14">
        <f t="shared" si="11"/>
        <v>8</v>
      </c>
      <c r="I45" s="14">
        <f t="shared" si="11"/>
        <v>8</v>
      </c>
      <c r="J45" s="14">
        <f t="shared" si="11"/>
        <v>0</v>
      </c>
      <c r="K45" s="14" t="str">
        <f>IF(Base!$C$2-K41&lt;0,"0",Base!$C$2-K41)</f>
        <v>0</v>
      </c>
      <c r="L45" s="9"/>
      <c r="N45"/>
      <c r="O45"/>
    </row>
    <row r="46" spans="2:15" x14ac:dyDescent="0.25">
      <c r="N46"/>
      <c r="O46"/>
    </row>
    <row r="47" spans="2:15" ht="15.75" x14ac:dyDescent="0.25">
      <c r="B47" s="47" t="s">
        <v>3</v>
      </c>
      <c r="C47" s="51">
        <f>VLOOKUP(C40+1,Base!$F$3:$F$55,1,FALSE)</f>
        <v>7</v>
      </c>
      <c r="D47" s="55">
        <f>B49</f>
        <v>778374</v>
      </c>
      <c r="E47" s="55">
        <f>D47+1</f>
        <v>778375</v>
      </c>
      <c r="F47" s="55">
        <f t="shared" ref="F47:J47" si="12">E47+1</f>
        <v>778376</v>
      </c>
      <c r="G47" s="55">
        <f t="shared" si="12"/>
        <v>778377</v>
      </c>
      <c r="H47" s="55">
        <f t="shared" si="12"/>
        <v>778378</v>
      </c>
      <c r="I47" s="55">
        <f t="shared" si="12"/>
        <v>778379</v>
      </c>
      <c r="J47" s="55">
        <f t="shared" si="12"/>
        <v>778380</v>
      </c>
      <c r="K47" s="10" t="s">
        <v>7</v>
      </c>
      <c r="L47" s="9"/>
      <c r="N47"/>
      <c r="O47"/>
    </row>
    <row r="48" spans="2:15" x14ac:dyDescent="0.25">
      <c r="B48" s="45" t="s">
        <v>30</v>
      </c>
      <c r="C48" s="71" t="s">
        <v>0</v>
      </c>
      <c r="D48" s="52">
        <v>6</v>
      </c>
      <c r="E48" s="52">
        <v>8</v>
      </c>
      <c r="F48" s="52">
        <v>8</v>
      </c>
      <c r="G48" s="52">
        <v>8</v>
      </c>
      <c r="H48" s="52">
        <v>8</v>
      </c>
      <c r="I48" s="52">
        <v>8</v>
      </c>
      <c r="J48" s="53"/>
      <c r="K48" s="11">
        <f>D52+E52+F52+G52+H52+I52+J52</f>
        <v>51</v>
      </c>
      <c r="L48" s="7"/>
      <c r="N48"/>
      <c r="O48"/>
    </row>
    <row r="49" spans="2:15" x14ac:dyDescent="0.25">
      <c r="B49" s="46">
        <f>7*C47+DATE((2015+$K$2),1,3)-WEEKDAY(DATE((2015+$K$2),1,3))-5</f>
        <v>778374</v>
      </c>
      <c r="C49" s="72"/>
      <c r="D49" s="52">
        <v>12</v>
      </c>
      <c r="E49" s="52">
        <v>12</v>
      </c>
      <c r="F49" s="52">
        <v>12</v>
      </c>
      <c r="G49" s="52">
        <v>12</v>
      </c>
      <c r="H49" s="52">
        <v>12</v>
      </c>
      <c r="I49" s="52">
        <v>12</v>
      </c>
      <c r="J49" s="53"/>
      <c r="K49" s="12" t="s">
        <v>5</v>
      </c>
      <c r="L49" s="8"/>
      <c r="N49"/>
      <c r="O49"/>
    </row>
    <row r="50" spans="2:15" x14ac:dyDescent="0.25">
      <c r="B50" s="45" t="s">
        <v>31</v>
      </c>
      <c r="C50" s="71" t="s">
        <v>1</v>
      </c>
      <c r="D50" s="52">
        <v>13</v>
      </c>
      <c r="E50" s="52">
        <v>13</v>
      </c>
      <c r="F50" s="52">
        <v>13</v>
      </c>
      <c r="G50" s="52">
        <v>13</v>
      </c>
      <c r="H50" s="52">
        <v>13</v>
      </c>
      <c r="I50" s="52">
        <v>13</v>
      </c>
      <c r="J50" s="53"/>
      <c r="K50" s="14">
        <f>IF(K48-Base!$C$2&lt;0,"0",K48-Base!$C$2)</f>
        <v>16</v>
      </c>
      <c r="L50" s="8"/>
      <c r="N50"/>
      <c r="O50"/>
    </row>
    <row r="51" spans="2:15" x14ac:dyDescent="0.25">
      <c r="B51" s="46">
        <f>7*C47+DATE((2015+$K$2),1,3)-WEEKDAY(DATE((2015+$K$2),1,3))+1</f>
        <v>778380</v>
      </c>
      <c r="C51" s="72"/>
      <c r="D51" s="52">
        <v>18</v>
      </c>
      <c r="E51" s="52">
        <v>17</v>
      </c>
      <c r="F51" s="52">
        <v>17</v>
      </c>
      <c r="G51" s="52">
        <v>17</v>
      </c>
      <c r="H51" s="52">
        <v>17</v>
      </c>
      <c r="I51" s="52">
        <v>17</v>
      </c>
      <c r="J51" s="53"/>
      <c r="K51" s="13" t="s">
        <v>6</v>
      </c>
      <c r="L51" s="8"/>
      <c r="N51"/>
      <c r="O51"/>
    </row>
    <row r="52" spans="2:15" x14ac:dyDescent="0.25">
      <c r="B52" s="69" t="s">
        <v>2</v>
      </c>
      <c r="C52" s="70"/>
      <c r="D52" s="14">
        <f>(D49-D48)+(D51-D50)</f>
        <v>11</v>
      </c>
      <c r="E52" s="14">
        <f t="shared" ref="E52:J52" si="13">(E49-E48)+E51-E50</f>
        <v>8</v>
      </c>
      <c r="F52" s="14">
        <f t="shared" si="13"/>
        <v>8</v>
      </c>
      <c r="G52" s="14">
        <f t="shared" si="13"/>
        <v>8</v>
      </c>
      <c r="H52" s="14">
        <f t="shared" si="13"/>
        <v>8</v>
      </c>
      <c r="I52" s="14">
        <f t="shared" si="13"/>
        <v>8</v>
      </c>
      <c r="J52" s="14">
        <f t="shared" si="13"/>
        <v>0</v>
      </c>
      <c r="K52" s="14" t="str">
        <f>IF(Base!$C$2-K48&lt;0,"0",Base!$C$2-K48)</f>
        <v>0</v>
      </c>
      <c r="L52" s="9"/>
      <c r="N52"/>
      <c r="O52"/>
    </row>
    <row r="53" spans="2:15" x14ac:dyDescent="0.25">
      <c r="N53"/>
      <c r="O53"/>
    </row>
    <row r="54" spans="2:15" ht="15.75" x14ac:dyDescent="0.25">
      <c r="B54" s="47" t="s">
        <v>3</v>
      </c>
      <c r="C54" s="51">
        <f>VLOOKUP(C47+1,Base!$F$3:$F$55,1,FALSE)</f>
        <v>8</v>
      </c>
      <c r="D54" s="55">
        <f>B56</f>
        <v>778381</v>
      </c>
      <c r="E54" s="55">
        <f>D54+1</f>
        <v>778382</v>
      </c>
      <c r="F54" s="55">
        <f t="shared" ref="F54:J54" si="14">E54+1</f>
        <v>778383</v>
      </c>
      <c r="G54" s="55">
        <f t="shared" si="14"/>
        <v>778384</v>
      </c>
      <c r="H54" s="55">
        <f t="shared" si="14"/>
        <v>778385</v>
      </c>
      <c r="I54" s="55">
        <f t="shared" si="14"/>
        <v>778386</v>
      </c>
      <c r="J54" s="55">
        <f t="shared" si="14"/>
        <v>778387</v>
      </c>
      <c r="K54" s="10" t="s">
        <v>7</v>
      </c>
      <c r="L54" s="9"/>
      <c r="N54"/>
      <c r="O54"/>
    </row>
    <row r="55" spans="2:15" x14ac:dyDescent="0.25">
      <c r="B55" s="45" t="s">
        <v>30</v>
      </c>
      <c r="C55" s="71" t="s">
        <v>0</v>
      </c>
      <c r="D55" s="52">
        <v>6</v>
      </c>
      <c r="E55" s="52">
        <v>8</v>
      </c>
      <c r="F55" s="52">
        <v>8</v>
      </c>
      <c r="G55" s="52">
        <v>8</v>
      </c>
      <c r="H55" s="52">
        <v>8</v>
      </c>
      <c r="I55" s="52">
        <v>8</v>
      </c>
      <c r="J55" s="53"/>
      <c r="K55" s="11">
        <f>D59+E59+F59+G59+H59+I59+J59</f>
        <v>51</v>
      </c>
      <c r="L55" s="7"/>
      <c r="N55"/>
      <c r="O55"/>
    </row>
    <row r="56" spans="2:15" x14ac:dyDescent="0.25">
      <c r="B56" s="46">
        <f>7*C54+DATE((2015+$K$2),1,3)-WEEKDAY(DATE((2015+$K$2),1,3))-5</f>
        <v>778381</v>
      </c>
      <c r="C56" s="72"/>
      <c r="D56" s="52">
        <v>12</v>
      </c>
      <c r="E56" s="52">
        <v>12</v>
      </c>
      <c r="F56" s="52">
        <v>12</v>
      </c>
      <c r="G56" s="52">
        <v>12</v>
      </c>
      <c r="H56" s="52">
        <v>12</v>
      </c>
      <c r="I56" s="52">
        <v>12</v>
      </c>
      <c r="J56" s="53"/>
      <c r="K56" s="12" t="s">
        <v>5</v>
      </c>
      <c r="L56" s="8"/>
      <c r="N56"/>
      <c r="O56"/>
    </row>
    <row r="57" spans="2:15" x14ac:dyDescent="0.25">
      <c r="B57" s="45" t="s">
        <v>31</v>
      </c>
      <c r="C57" s="71" t="s">
        <v>1</v>
      </c>
      <c r="D57" s="52">
        <v>13</v>
      </c>
      <c r="E57" s="52">
        <v>13</v>
      </c>
      <c r="F57" s="52">
        <v>13</v>
      </c>
      <c r="G57" s="52">
        <v>13</v>
      </c>
      <c r="H57" s="52">
        <v>13</v>
      </c>
      <c r="I57" s="52">
        <v>13</v>
      </c>
      <c r="J57" s="53"/>
      <c r="K57" s="14">
        <f>IF(K55-Base!$C$2&lt;0,"0",K55-Base!$C$2)</f>
        <v>16</v>
      </c>
      <c r="L57" s="8"/>
      <c r="N57"/>
      <c r="O57"/>
    </row>
    <row r="58" spans="2:15" x14ac:dyDescent="0.25">
      <c r="B58" s="46">
        <f>7*C54+DATE((2015+$K$2),1,3)-WEEKDAY(DATE((2015+$K$2),1,3))+1</f>
        <v>778387</v>
      </c>
      <c r="C58" s="72"/>
      <c r="D58" s="52">
        <v>18</v>
      </c>
      <c r="E58" s="52">
        <v>17</v>
      </c>
      <c r="F58" s="52">
        <v>17</v>
      </c>
      <c r="G58" s="52">
        <v>17</v>
      </c>
      <c r="H58" s="52">
        <v>17</v>
      </c>
      <c r="I58" s="52">
        <v>17</v>
      </c>
      <c r="J58" s="53"/>
      <c r="K58" s="13" t="s">
        <v>6</v>
      </c>
      <c r="L58" s="8"/>
      <c r="N58"/>
      <c r="O58"/>
    </row>
    <row r="59" spans="2:15" x14ac:dyDescent="0.25">
      <c r="B59" s="69" t="s">
        <v>2</v>
      </c>
      <c r="C59" s="70"/>
      <c r="D59" s="14">
        <f>(D56-D55)+(D58-D57)</f>
        <v>11</v>
      </c>
      <c r="E59" s="14">
        <f t="shared" ref="E59:J59" si="15">(E56-E55)+E58-E57</f>
        <v>8</v>
      </c>
      <c r="F59" s="14">
        <f t="shared" si="15"/>
        <v>8</v>
      </c>
      <c r="G59" s="14">
        <f t="shared" si="15"/>
        <v>8</v>
      </c>
      <c r="H59" s="14">
        <f t="shared" si="15"/>
        <v>8</v>
      </c>
      <c r="I59" s="14">
        <f t="shared" si="15"/>
        <v>8</v>
      </c>
      <c r="J59" s="14">
        <f t="shared" si="15"/>
        <v>0</v>
      </c>
      <c r="K59" s="14" t="str">
        <f>IF(Base!$C$2-K55&lt;0,"0",Base!$C$2-K55)</f>
        <v>0</v>
      </c>
      <c r="L59" s="9"/>
      <c r="N59"/>
      <c r="O59"/>
    </row>
    <row r="60" spans="2:15" x14ac:dyDescent="0.25">
      <c r="N60"/>
      <c r="O60"/>
    </row>
    <row r="61" spans="2:15" ht="15.75" x14ac:dyDescent="0.25">
      <c r="B61" s="47" t="s">
        <v>3</v>
      </c>
      <c r="C61" s="51">
        <f>VLOOKUP(C54+1,Base!$F$3:$F$55,1,FALSE)</f>
        <v>9</v>
      </c>
      <c r="D61" s="55">
        <f>B63</f>
        <v>778388</v>
      </c>
      <c r="E61" s="55">
        <f>D61+1</f>
        <v>778389</v>
      </c>
      <c r="F61" s="55">
        <f t="shared" ref="F61:J61" si="16">E61+1</f>
        <v>778390</v>
      </c>
      <c r="G61" s="55">
        <f t="shared" si="16"/>
        <v>778391</v>
      </c>
      <c r="H61" s="55">
        <f t="shared" si="16"/>
        <v>778392</v>
      </c>
      <c r="I61" s="55">
        <f t="shared" si="16"/>
        <v>778393</v>
      </c>
      <c r="J61" s="55">
        <f t="shared" si="16"/>
        <v>778394</v>
      </c>
      <c r="K61" s="10" t="s">
        <v>7</v>
      </c>
      <c r="L61" s="9"/>
      <c r="N61"/>
      <c r="O61"/>
    </row>
    <row r="62" spans="2:15" x14ac:dyDescent="0.25">
      <c r="B62" s="45" t="s">
        <v>30</v>
      </c>
      <c r="C62" s="71" t="s">
        <v>0</v>
      </c>
      <c r="D62" s="52">
        <v>6</v>
      </c>
      <c r="E62" s="52">
        <v>8</v>
      </c>
      <c r="F62" s="52">
        <v>8</v>
      </c>
      <c r="G62" s="52">
        <v>8</v>
      </c>
      <c r="H62" s="52">
        <v>8</v>
      </c>
      <c r="I62" s="52"/>
      <c r="J62" s="53"/>
      <c r="K62" s="11">
        <f>D66+E66+F66+G66+H66+I66+J66</f>
        <v>43</v>
      </c>
      <c r="L62" s="7"/>
      <c r="N62"/>
      <c r="O62"/>
    </row>
    <row r="63" spans="2:15" x14ac:dyDescent="0.25">
      <c r="B63" s="46">
        <f>7*C61+DATE((2015+$K$2),1,3)-WEEKDAY(DATE((2015+$K$2),1,3))-5</f>
        <v>778388</v>
      </c>
      <c r="C63" s="72"/>
      <c r="D63" s="52">
        <v>12</v>
      </c>
      <c r="E63" s="52">
        <v>12</v>
      </c>
      <c r="F63" s="52">
        <v>12</v>
      </c>
      <c r="G63" s="52">
        <v>12</v>
      </c>
      <c r="H63" s="52">
        <v>12</v>
      </c>
      <c r="I63" s="52"/>
      <c r="J63" s="53"/>
      <c r="K63" s="12" t="s">
        <v>5</v>
      </c>
      <c r="L63" s="8"/>
      <c r="N63"/>
      <c r="O63"/>
    </row>
    <row r="64" spans="2:15" x14ac:dyDescent="0.25">
      <c r="B64" s="45" t="s">
        <v>31</v>
      </c>
      <c r="C64" s="71" t="s">
        <v>1</v>
      </c>
      <c r="D64" s="52">
        <v>13</v>
      </c>
      <c r="E64" s="52">
        <v>13</v>
      </c>
      <c r="F64" s="52">
        <v>13</v>
      </c>
      <c r="G64" s="52">
        <v>13</v>
      </c>
      <c r="H64" s="52">
        <v>13</v>
      </c>
      <c r="I64" s="52"/>
      <c r="J64" s="53"/>
      <c r="K64" s="14">
        <f>IF(K62-Base!$C$2&lt;0,"0",K62-Base!$C$2)</f>
        <v>8</v>
      </c>
      <c r="L64" s="8"/>
      <c r="N64"/>
      <c r="O64"/>
    </row>
    <row r="65" spans="2:15" x14ac:dyDescent="0.25">
      <c r="B65" s="46">
        <f>7*C61+DATE((2015+$K$2),1,3)-WEEKDAY(DATE((2015+$K$2),1,3))+1</f>
        <v>778394</v>
      </c>
      <c r="C65" s="72"/>
      <c r="D65" s="52">
        <v>18</v>
      </c>
      <c r="E65" s="52">
        <v>17</v>
      </c>
      <c r="F65" s="52">
        <v>17</v>
      </c>
      <c r="G65" s="52">
        <v>17</v>
      </c>
      <c r="H65" s="52">
        <v>17</v>
      </c>
      <c r="I65" s="52"/>
      <c r="J65" s="53"/>
      <c r="K65" s="13" t="s">
        <v>6</v>
      </c>
      <c r="L65" s="8"/>
      <c r="N65"/>
      <c r="O65"/>
    </row>
    <row r="66" spans="2:15" x14ac:dyDescent="0.25">
      <c r="B66" s="69" t="s">
        <v>2</v>
      </c>
      <c r="C66" s="70"/>
      <c r="D66" s="14">
        <f>(D63-D62)+(D65-D64)</f>
        <v>11</v>
      </c>
      <c r="E66" s="14">
        <f t="shared" ref="E66:J66" si="17">(E63-E62)+E65-E64</f>
        <v>8</v>
      </c>
      <c r="F66" s="14">
        <f t="shared" si="17"/>
        <v>8</v>
      </c>
      <c r="G66" s="14">
        <f t="shared" si="17"/>
        <v>8</v>
      </c>
      <c r="H66" s="14">
        <f t="shared" si="17"/>
        <v>8</v>
      </c>
      <c r="I66" s="14">
        <f t="shared" si="17"/>
        <v>0</v>
      </c>
      <c r="J66" s="14">
        <f t="shared" si="17"/>
        <v>0</v>
      </c>
      <c r="K66" s="14" t="str">
        <f>IF(Base!$C$2-K62&lt;0,"0",Base!$C$2-K62)</f>
        <v>0</v>
      </c>
      <c r="L66" s="9"/>
      <c r="N66"/>
      <c r="O66"/>
    </row>
    <row r="67" spans="2:15" x14ac:dyDescent="0.25">
      <c r="N67"/>
      <c r="O67"/>
    </row>
    <row r="68" spans="2:15" ht="15.75" x14ac:dyDescent="0.25">
      <c r="B68" s="47" t="s">
        <v>3</v>
      </c>
      <c r="C68" s="51">
        <f>VLOOKUP(C61+1,Base!$F$3:$F$55,1,FALSE)</f>
        <v>10</v>
      </c>
      <c r="D68" s="55">
        <f>B70</f>
        <v>778395</v>
      </c>
      <c r="E68" s="55">
        <f>D68+1</f>
        <v>778396</v>
      </c>
      <c r="F68" s="55">
        <f t="shared" ref="F68:J68" si="18">E68+1</f>
        <v>778397</v>
      </c>
      <c r="G68" s="55">
        <f t="shared" si="18"/>
        <v>778398</v>
      </c>
      <c r="H68" s="55">
        <f t="shared" si="18"/>
        <v>778399</v>
      </c>
      <c r="I68" s="55">
        <f t="shared" si="18"/>
        <v>778400</v>
      </c>
      <c r="J68" s="55">
        <f t="shared" si="18"/>
        <v>778401</v>
      </c>
      <c r="K68" s="10" t="s">
        <v>7</v>
      </c>
      <c r="L68" s="9"/>
      <c r="N68"/>
      <c r="O68"/>
    </row>
    <row r="69" spans="2:15" x14ac:dyDescent="0.25">
      <c r="B69" s="45" t="s">
        <v>30</v>
      </c>
      <c r="C69" s="71" t="s">
        <v>0</v>
      </c>
      <c r="D69" s="52">
        <v>6</v>
      </c>
      <c r="E69" s="52">
        <v>8</v>
      </c>
      <c r="F69" s="52">
        <v>8</v>
      </c>
      <c r="G69" s="52">
        <v>8</v>
      </c>
      <c r="H69" s="52">
        <v>8</v>
      </c>
      <c r="I69" s="52">
        <v>8</v>
      </c>
      <c r="J69" s="53"/>
      <c r="K69" s="11">
        <f>D73+E73+F73+G73+H73+I73+J73</f>
        <v>51</v>
      </c>
      <c r="L69" s="7"/>
      <c r="N69"/>
      <c r="O69"/>
    </row>
    <row r="70" spans="2:15" x14ac:dyDescent="0.25">
      <c r="B70" s="46">
        <f>7*C68+DATE((2015+$K$2),1,3)-WEEKDAY(DATE((2015+$K$2),1,3))-5</f>
        <v>778395</v>
      </c>
      <c r="C70" s="72"/>
      <c r="D70" s="52">
        <v>12</v>
      </c>
      <c r="E70" s="52">
        <v>12</v>
      </c>
      <c r="F70" s="52">
        <v>12</v>
      </c>
      <c r="G70" s="52">
        <v>12</v>
      </c>
      <c r="H70" s="52">
        <v>12</v>
      </c>
      <c r="I70" s="52">
        <v>12</v>
      </c>
      <c r="J70" s="53"/>
      <c r="K70" s="12" t="s">
        <v>5</v>
      </c>
      <c r="L70" s="8"/>
      <c r="N70"/>
      <c r="O70"/>
    </row>
    <row r="71" spans="2:15" x14ac:dyDescent="0.25">
      <c r="B71" s="45" t="s">
        <v>31</v>
      </c>
      <c r="C71" s="71" t="s">
        <v>1</v>
      </c>
      <c r="D71" s="52">
        <v>13</v>
      </c>
      <c r="E71" s="52">
        <v>13</v>
      </c>
      <c r="F71" s="52">
        <v>13</v>
      </c>
      <c r="G71" s="52">
        <v>13</v>
      </c>
      <c r="H71" s="52">
        <v>13</v>
      </c>
      <c r="I71" s="52">
        <v>13</v>
      </c>
      <c r="J71" s="53"/>
      <c r="K71" s="14">
        <f>IF(K69-Base!$C$2&lt;0,"0",K69-Base!$C$2)</f>
        <v>16</v>
      </c>
      <c r="L71" s="8"/>
      <c r="N71"/>
      <c r="O71"/>
    </row>
    <row r="72" spans="2:15" x14ac:dyDescent="0.25">
      <c r="B72" s="46">
        <f>7*C68+DATE((2015+$K$2),1,3)-WEEKDAY(DATE((2015+$K$2),1,3))+1</f>
        <v>778401</v>
      </c>
      <c r="C72" s="72"/>
      <c r="D72" s="52">
        <v>18</v>
      </c>
      <c r="E72" s="52">
        <v>17</v>
      </c>
      <c r="F72" s="52">
        <v>17</v>
      </c>
      <c r="G72" s="52">
        <v>17</v>
      </c>
      <c r="H72" s="52">
        <v>17</v>
      </c>
      <c r="I72" s="52">
        <v>17</v>
      </c>
      <c r="J72" s="53"/>
      <c r="K72" s="13" t="s">
        <v>6</v>
      </c>
      <c r="L72" s="8"/>
      <c r="N72"/>
      <c r="O72"/>
    </row>
    <row r="73" spans="2:15" x14ac:dyDescent="0.25">
      <c r="B73" s="69" t="s">
        <v>2</v>
      </c>
      <c r="C73" s="70"/>
      <c r="D73" s="14">
        <f>(D70-D69)+(D72-D71)</f>
        <v>11</v>
      </c>
      <c r="E73" s="14">
        <f t="shared" ref="E73:J73" si="19">(E70-E69)+E72-E71</f>
        <v>8</v>
      </c>
      <c r="F73" s="14">
        <f t="shared" si="19"/>
        <v>8</v>
      </c>
      <c r="G73" s="14">
        <f t="shared" si="19"/>
        <v>8</v>
      </c>
      <c r="H73" s="14">
        <f t="shared" si="19"/>
        <v>8</v>
      </c>
      <c r="I73" s="14">
        <f t="shared" si="19"/>
        <v>8</v>
      </c>
      <c r="J73" s="14">
        <f t="shared" si="19"/>
        <v>0</v>
      </c>
      <c r="K73" s="14" t="str">
        <f>IF(Base!$C$2-K69&lt;0,"0",Base!$C$2-K69)</f>
        <v>0</v>
      </c>
      <c r="L73" s="9"/>
      <c r="N73"/>
      <c r="O73"/>
    </row>
    <row r="74" spans="2:15" x14ac:dyDescent="0.25">
      <c r="N74"/>
      <c r="O74"/>
    </row>
    <row r="75" spans="2:15" ht="15.75" x14ac:dyDescent="0.25">
      <c r="B75" s="47" t="s">
        <v>3</v>
      </c>
      <c r="C75" s="51">
        <f>VLOOKUP(C68+1,Base!$F$3:$F$55,1,FALSE)</f>
        <v>11</v>
      </c>
      <c r="D75" s="55">
        <f>B77</f>
        <v>778402</v>
      </c>
      <c r="E75" s="55">
        <f>D75+1</f>
        <v>778403</v>
      </c>
      <c r="F75" s="55">
        <f t="shared" ref="F75:J75" si="20">E75+1</f>
        <v>778404</v>
      </c>
      <c r="G75" s="55">
        <f t="shared" si="20"/>
        <v>778405</v>
      </c>
      <c r="H75" s="55">
        <f t="shared" si="20"/>
        <v>778406</v>
      </c>
      <c r="I75" s="55">
        <f t="shared" si="20"/>
        <v>778407</v>
      </c>
      <c r="J75" s="55">
        <f t="shared" si="20"/>
        <v>778408</v>
      </c>
      <c r="K75" s="10" t="s">
        <v>7</v>
      </c>
      <c r="L75" s="9"/>
      <c r="N75"/>
      <c r="O75"/>
    </row>
    <row r="76" spans="2:15" x14ac:dyDescent="0.25">
      <c r="B76" s="45" t="s">
        <v>30</v>
      </c>
      <c r="C76" s="71" t="s">
        <v>0</v>
      </c>
      <c r="D76" s="52">
        <v>6</v>
      </c>
      <c r="E76" s="52">
        <v>8</v>
      </c>
      <c r="F76" s="52">
        <v>8</v>
      </c>
      <c r="G76" s="52">
        <v>8</v>
      </c>
      <c r="H76" s="52">
        <v>8</v>
      </c>
      <c r="I76" s="52">
        <v>8</v>
      </c>
      <c r="J76" s="53"/>
      <c r="K76" s="11">
        <f>D80+E80+F80+G80+H80+I80+J80</f>
        <v>51</v>
      </c>
      <c r="L76" s="7"/>
      <c r="N76"/>
      <c r="O76"/>
    </row>
    <row r="77" spans="2:15" x14ac:dyDescent="0.25">
      <c r="B77" s="46">
        <f>7*C75+DATE((2015+$K$2),1,3)-WEEKDAY(DATE((2015+$K$2),1,3))-5</f>
        <v>778402</v>
      </c>
      <c r="C77" s="72"/>
      <c r="D77" s="52">
        <v>12</v>
      </c>
      <c r="E77" s="52">
        <v>12</v>
      </c>
      <c r="F77" s="52">
        <v>12</v>
      </c>
      <c r="G77" s="52">
        <v>12</v>
      </c>
      <c r="H77" s="52">
        <v>12</v>
      </c>
      <c r="I77" s="52">
        <v>12</v>
      </c>
      <c r="J77" s="53"/>
      <c r="K77" s="12" t="s">
        <v>5</v>
      </c>
      <c r="L77" s="8"/>
      <c r="N77"/>
      <c r="O77"/>
    </row>
    <row r="78" spans="2:15" x14ac:dyDescent="0.25">
      <c r="B78" s="45" t="s">
        <v>31</v>
      </c>
      <c r="C78" s="71" t="s">
        <v>1</v>
      </c>
      <c r="D78" s="52">
        <v>13</v>
      </c>
      <c r="E78" s="52">
        <v>13</v>
      </c>
      <c r="F78" s="52">
        <v>13</v>
      </c>
      <c r="G78" s="52">
        <v>13</v>
      </c>
      <c r="H78" s="52">
        <v>13</v>
      </c>
      <c r="I78" s="52">
        <v>13</v>
      </c>
      <c r="J78" s="53"/>
      <c r="K78" s="14">
        <f>IF(K76-Base!$C$2&lt;0,"0",K76-Base!$C$2)</f>
        <v>16</v>
      </c>
      <c r="L78" s="8"/>
      <c r="N78"/>
      <c r="O78"/>
    </row>
    <row r="79" spans="2:15" x14ac:dyDescent="0.25">
      <c r="B79" s="46">
        <f>7*C75+DATE((2015+$K$2),1,3)-WEEKDAY(DATE((2015+$K$2),1,3))+1</f>
        <v>778408</v>
      </c>
      <c r="C79" s="72"/>
      <c r="D79" s="52">
        <v>18</v>
      </c>
      <c r="E79" s="52">
        <v>17</v>
      </c>
      <c r="F79" s="52">
        <v>17</v>
      </c>
      <c r="G79" s="52">
        <v>17</v>
      </c>
      <c r="H79" s="52">
        <v>17</v>
      </c>
      <c r="I79" s="52">
        <v>17</v>
      </c>
      <c r="J79" s="53"/>
      <c r="K79" s="13" t="s">
        <v>6</v>
      </c>
      <c r="L79" s="8"/>
      <c r="N79"/>
      <c r="O79"/>
    </row>
    <row r="80" spans="2:15" x14ac:dyDescent="0.25">
      <c r="B80" s="69" t="s">
        <v>2</v>
      </c>
      <c r="C80" s="70"/>
      <c r="D80" s="14">
        <f>(D77-D76)+(D79-D78)</f>
        <v>11</v>
      </c>
      <c r="E80" s="14">
        <f t="shared" ref="E80:J80" si="21">(E77-E76)+E79-E78</f>
        <v>8</v>
      </c>
      <c r="F80" s="14">
        <f t="shared" si="21"/>
        <v>8</v>
      </c>
      <c r="G80" s="14">
        <f t="shared" si="21"/>
        <v>8</v>
      </c>
      <c r="H80" s="14">
        <f t="shared" si="21"/>
        <v>8</v>
      </c>
      <c r="I80" s="14">
        <f t="shared" si="21"/>
        <v>8</v>
      </c>
      <c r="J80" s="14">
        <f t="shared" si="21"/>
        <v>0</v>
      </c>
      <c r="K80" s="14" t="str">
        <f>IF(Base!$C$2-K76&lt;0,"0",Base!$C$2-K76)</f>
        <v>0</v>
      </c>
      <c r="L80" s="9"/>
      <c r="N80"/>
      <c r="O80"/>
    </row>
    <row r="81" spans="2:15" x14ac:dyDescent="0.25">
      <c r="N81"/>
      <c r="O81"/>
    </row>
    <row r="82" spans="2:15" ht="15.75" x14ac:dyDescent="0.25">
      <c r="B82" s="47" t="s">
        <v>3</v>
      </c>
      <c r="C82" s="51">
        <f>VLOOKUP(C75+1,Base!$F$3:$F$55,1,FALSE)</f>
        <v>12</v>
      </c>
      <c r="D82" s="55">
        <f>B84</f>
        <v>778409</v>
      </c>
      <c r="E82" s="55">
        <f>D82+1</f>
        <v>778410</v>
      </c>
      <c r="F82" s="55">
        <f t="shared" ref="F82:J82" si="22">E82+1</f>
        <v>778411</v>
      </c>
      <c r="G82" s="55">
        <f t="shared" si="22"/>
        <v>778412</v>
      </c>
      <c r="H82" s="55">
        <f t="shared" si="22"/>
        <v>778413</v>
      </c>
      <c r="I82" s="55">
        <f t="shared" si="22"/>
        <v>778414</v>
      </c>
      <c r="J82" s="55">
        <f t="shared" si="22"/>
        <v>778415</v>
      </c>
      <c r="K82" s="10" t="s">
        <v>7</v>
      </c>
      <c r="L82" s="9"/>
      <c r="N82"/>
      <c r="O82"/>
    </row>
    <row r="83" spans="2:15" x14ac:dyDescent="0.25">
      <c r="B83" s="45" t="s">
        <v>30</v>
      </c>
      <c r="C83" s="71" t="s">
        <v>0</v>
      </c>
      <c r="D83" s="52">
        <v>6</v>
      </c>
      <c r="E83" s="52">
        <v>8</v>
      </c>
      <c r="F83" s="52">
        <v>8</v>
      </c>
      <c r="G83" s="52">
        <v>8</v>
      </c>
      <c r="H83" s="52">
        <v>8</v>
      </c>
      <c r="I83" s="52">
        <v>8</v>
      </c>
      <c r="J83" s="53"/>
      <c r="K83" s="11">
        <f>D87+E87+F87+G87+H87+I87+J87</f>
        <v>51</v>
      </c>
      <c r="L83" s="7"/>
      <c r="N83"/>
      <c r="O83"/>
    </row>
    <row r="84" spans="2:15" x14ac:dyDescent="0.25">
      <c r="B84" s="46">
        <f>7*C82+DATE((2015+$K$2),1,3)-WEEKDAY(DATE((2015+$K$2),1,3))-5</f>
        <v>778409</v>
      </c>
      <c r="C84" s="72"/>
      <c r="D84" s="52">
        <v>12</v>
      </c>
      <c r="E84" s="52">
        <v>12</v>
      </c>
      <c r="F84" s="52">
        <v>12</v>
      </c>
      <c r="G84" s="52">
        <v>12</v>
      </c>
      <c r="H84" s="52">
        <v>12</v>
      </c>
      <c r="I84" s="52">
        <v>12</v>
      </c>
      <c r="J84" s="53"/>
      <c r="K84" s="12" t="s">
        <v>5</v>
      </c>
      <c r="L84" s="8"/>
      <c r="N84"/>
      <c r="O84"/>
    </row>
    <row r="85" spans="2:15" x14ac:dyDescent="0.25">
      <c r="B85" s="45" t="s">
        <v>31</v>
      </c>
      <c r="C85" s="71" t="s">
        <v>1</v>
      </c>
      <c r="D85" s="52">
        <v>13</v>
      </c>
      <c r="E85" s="52">
        <v>13</v>
      </c>
      <c r="F85" s="52">
        <v>13</v>
      </c>
      <c r="G85" s="52">
        <v>13</v>
      </c>
      <c r="H85" s="52">
        <v>13</v>
      </c>
      <c r="I85" s="52">
        <v>13</v>
      </c>
      <c r="J85" s="53"/>
      <c r="K85" s="14">
        <f>IF(K83-Base!$C$2&lt;0,"0",K83-Base!$C$2)</f>
        <v>16</v>
      </c>
      <c r="L85" s="8"/>
      <c r="N85"/>
      <c r="O85"/>
    </row>
    <row r="86" spans="2:15" x14ac:dyDescent="0.25">
      <c r="B86" s="46">
        <f>7*C82+DATE((2015+$K$2),1,3)-WEEKDAY(DATE((2015+$K$2),1,3))+1</f>
        <v>778415</v>
      </c>
      <c r="C86" s="72"/>
      <c r="D86" s="52">
        <v>18</v>
      </c>
      <c r="E86" s="52">
        <v>17</v>
      </c>
      <c r="F86" s="52">
        <v>17</v>
      </c>
      <c r="G86" s="52">
        <v>17</v>
      </c>
      <c r="H86" s="52">
        <v>17</v>
      </c>
      <c r="I86" s="52">
        <v>17</v>
      </c>
      <c r="J86" s="53"/>
      <c r="K86" s="13" t="s">
        <v>6</v>
      </c>
      <c r="L86" s="8"/>
      <c r="N86"/>
      <c r="O86"/>
    </row>
    <row r="87" spans="2:15" x14ac:dyDescent="0.25">
      <c r="B87" s="69" t="s">
        <v>2</v>
      </c>
      <c r="C87" s="70"/>
      <c r="D87" s="14">
        <f>(D84-D83)+(D86-D85)</f>
        <v>11</v>
      </c>
      <c r="E87" s="14">
        <f t="shared" ref="E87:J87" si="23">(E84-E83)+E86-E85</f>
        <v>8</v>
      </c>
      <c r="F87" s="14">
        <f t="shared" si="23"/>
        <v>8</v>
      </c>
      <c r="G87" s="14">
        <f t="shared" si="23"/>
        <v>8</v>
      </c>
      <c r="H87" s="14">
        <f t="shared" si="23"/>
        <v>8</v>
      </c>
      <c r="I87" s="14">
        <f t="shared" si="23"/>
        <v>8</v>
      </c>
      <c r="J87" s="14">
        <f t="shared" si="23"/>
        <v>0</v>
      </c>
      <c r="K87" s="14" t="str">
        <f>IF(Base!$C$2-K83&lt;0,"0",Base!$C$2-K83)</f>
        <v>0</v>
      </c>
      <c r="L87" s="9"/>
      <c r="N87"/>
      <c r="O87"/>
    </row>
    <row r="88" spans="2:15" x14ac:dyDescent="0.25">
      <c r="N88"/>
      <c r="O88"/>
    </row>
    <row r="89" spans="2:15" ht="15.75" x14ac:dyDescent="0.25">
      <c r="B89" s="47" t="s">
        <v>3</v>
      </c>
      <c r="C89" s="51">
        <f>VLOOKUP(C82+1,Base!$F$3:$F$55,1,FALSE)</f>
        <v>13</v>
      </c>
      <c r="D89" s="55">
        <f>B91</f>
        <v>778416</v>
      </c>
      <c r="E89" s="55">
        <f>D89+1</f>
        <v>778417</v>
      </c>
      <c r="F89" s="55">
        <f t="shared" ref="F89:J89" si="24">E89+1</f>
        <v>778418</v>
      </c>
      <c r="G89" s="55">
        <f t="shared" si="24"/>
        <v>778419</v>
      </c>
      <c r="H89" s="55">
        <f t="shared" si="24"/>
        <v>778420</v>
      </c>
      <c r="I89" s="55">
        <f t="shared" si="24"/>
        <v>778421</v>
      </c>
      <c r="J89" s="55">
        <f t="shared" si="24"/>
        <v>778422</v>
      </c>
      <c r="K89" s="10" t="s">
        <v>7</v>
      </c>
      <c r="L89" s="9"/>
      <c r="N89"/>
      <c r="O89"/>
    </row>
    <row r="90" spans="2:15" x14ac:dyDescent="0.25">
      <c r="B90" s="45" t="s">
        <v>30</v>
      </c>
      <c r="C90" s="71" t="s">
        <v>0</v>
      </c>
      <c r="D90" s="52">
        <v>6</v>
      </c>
      <c r="E90" s="52">
        <v>8</v>
      </c>
      <c r="F90" s="52">
        <v>8</v>
      </c>
      <c r="G90" s="52">
        <v>8</v>
      </c>
      <c r="H90" s="52">
        <v>8</v>
      </c>
      <c r="I90" s="52">
        <v>8</v>
      </c>
      <c r="J90" s="53"/>
      <c r="K90" s="11">
        <f>D94+E94+F94+G94+H94+I94+J94</f>
        <v>51</v>
      </c>
      <c r="L90" s="7"/>
      <c r="N90"/>
      <c r="O90"/>
    </row>
    <row r="91" spans="2:15" x14ac:dyDescent="0.25">
      <c r="B91" s="46">
        <f>7*C89+DATE((2015+$K$2),1,3)-WEEKDAY(DATE((2015+$K$2),1,3))-5</f>
        <v>778416</v>
      </c>
      <c r="C91" s="72"/>
      <c r="D91" s="52">
        <v>12</v>
      </c>
      <c r="E91" s="52">
        <v>12</v>
      </c>
      <c r="F91" s="52">
        <v>12</v>
      </c>
      <c r="G91" s="52">
        <v>12</v>
      </c>
      <c r="H91" s="52">
        <v>12</v>
      </c>
      <c r="I91" s="52">
        <v>12</v>
      </c>
      <c r="J91" s="53"/>
      <c r="K91" s="12" t="s">
        <v>5</v>
      </c>
      <c r="L91" s="8"/>
      <c r="N91"/>
      <c r="O91"/>
    </row>
    <row r="92" spans="2:15" x14ac:dyDescent="0.25">
      <c r="B92" s="45" t="s">
        <v>31</v>
      </c>
      <c r="C92" s="71" t="s">
        <v>1</v>
      </c>
      <c r="D92" s="52">
        <v>13</v>
      </c>
      <c r="E92" s="52">
        <v>13</v>
      </c>
      <c r="F92" s="52">
        <v>13</v>
      </c>
      <c r="G92" s="52">
        <v>13</v>
      </c>
      <c r="H92" s="52">
        <v>13</v>
      </c>
      <c r="I92" s="52">
        <v>13</v>
      </c>
      <c r="J92" s="53"/>
      <c r="K92" s="14">
        <f>IF(K90-Base!$C$2&lt;0,"0",K90-Base!$C$2)</f>
        <v>16</v>
      </c>
      <c r="L92" s="8"/>
      <c r="N92"/>
      <c r="O92"/>
    </row>
    <row r="93" spans="2:15" x14ac:dyDescent="0.25">
      <c r="B93" s="46">
        <f>7*C89+DATE((2015+$K$2),1,3)-WEEKDAY(DATE((2015+$K$2),1,3))+1</f>
        <v>778422</v>
      </c>
      <c r="C93" s="72"/>
      <c r="D93" s="52">
        <v>18</v>
      </c>
      <c r="E93" s="52">
        <v>17</v>
      </c>
      <c r="F93" s="52">
        <v>17</v>
      </c>
      <c r="G93" s="52">
        <v>17</v>
      </c>
      <c r="H93" s="52">
        <v>17</v>
      </c>
      <c r="I93" s="52">
        <v>17</v>
      </c>
      <c r="J93" s="53"/>
      <c r="K93" s="13" t="s">
        <v>6</v>
      </c>
      <c r="L93" s="8"/>
      <c r="N93"/>
      <c r="O93"/>
    </row>
    <row r="94" spans="2:15" x14ac:dyDescent="0.25">
      <c r="B94" s="69" t="s">
        <v>2</v>
      </c>
      <c r="C94" s="70"/>
      <c r="D94" s="14">
        <f>(D91-D90)+(D93-D92)</f>
        <v>11</v>
      </c>
      <c r="E94" s="14">
        <f t="shared" ref="E94:J94" si="25">(E91-E90)+E93-E92</f>
        <v>8</v>
      </c>
      <c r="F94" s="14">
        <f t="shared" si="25"/>
        <v>8</v>
      </c>
      <c r="G94" s="14">
        <f t="shared" si="25"/>
        <v>8</v>
      </c>
      <c r="H94" s="14">
        <f t="shared" si="25"/>
        <v>8</v>
      </c>
      <c r="I94" s="14">
        <f t="shared" si="25"/>
        <v>8</v>
      </c>
      <c r="J94" s="14">
        <f t="shared" si="25"/>
        <v>0</v>
      </c>
      <c r="K94" s="14" t="str">
        <f>IF(Base!$C$2-K90&lt;0,"0",Base!$C$2-K90)</f>
        <v>0</v>
      </c>
      <c r="L94" s="9"/>
      <c r="N94"/>
      <c r="O94"/>
    </row>
    <row r="95" spans="2:15" x14ac:dyDescent="0.25">
      <c r="N95"/>
      <c r="O95"/>
    </row>
    <row r="96" spans="2:15" ht="15.75" x14ac:dyDescent="0.25">
      <c r="B96" s="47" t="s">
        <v>3</v>
      </c>
      <c r="C96" s="51">
        <f>VLOOKUP(C89+1,Base!$F$3:$F$55,1,FALSE)</f>
        <v>14</v>
      </c>
      <c r="D96" s="55">
        <f>B98</f>
        <v>778423</v>
      </c>
      <c r="E96" s="55">
        <f>D96+1</f>
        <v>778424</v>
      </c>
      <c r="F96" s="55">
        <f t="shared" ref="F96:J96" si="26">E96+1</f>
        <v>778425</v>
      </c>
      <c r="G96" s="55">
        <f t="shared" si="26"/>
        <v>778426</v>
      </c>
      <c r="H96" s="55">
        <f t="shared" si="26"/>
        <v>778427</v>
      </c>
      <c r="I96" s="55">
        <f t="shared" si="26"/>
        <v>778428</v>
      </c>
      <c r="J96" s="55">
        <f t="shared" si="26"/>
        <v>778429</v>
      </c>
      <c r="K96" s="10" t="s">
        <v>7</v>
      </c>
      <c r="L96" s="9"/>
      <c r="N96"/>
      <c r="O96"/>
    </row>
    <row r="97" spans="2:15" x14ac:dyDescent="0.25">
      <c r="B97" s="45" t="s">
        <v>30</v>
      </c>
      <c r="C97" s="71" t="s">
        <v>0</v>
      </c>
      <c r="D97" s="52">
        <v>6</v>
      </c>
      <c r="E97" s="52">
        <v>8</v>
      </c>
      <c r="F97" s="52">
        <v>8</v>
      </c>
      <c r="G97" s="52">
        <v>8</v>
      </c>
      <c r="H97" s="52">
        <v>8</v>
      </c>
      <c r="I97" s="52">
        <v>8</v>
      </c>
      <c r="J97" s="53"/>
      <c r="K97" s="11">
        <f>D101+E101+F101+G101+H101+I101+J101</f>
        <v>51</v>
      </c>
      <c r="L97" s="7"/>
      <c r="N97"/>
      <c r="O97"/>
    </row>
    <row r="98" spans="2:15" x14ac:dyDescent="0.25">
      <c r="B98" s="46">
        <f>7*C96+DATE((2015+$K$2),1,3)-WEEKDAY(DATE((2015+$K$2),1,3))-5</f>
        <v>778423</v>
      </c>
      <c r="C98" s="72"/>
      <c r="D98" s="52">
        <v>12</v>
      </c>
      <c r="E98" s="52">
        <v>12</v>
      </c>
      <c r="F98" s="52">
        <v>12</v>
      </c>
      <c r="G98" s="52">
        <v>12</v>
      </c>
      <c r="H98" s="52">
        <v>12</v>
      </c>
      <c r="I98" s="52">
        <v>12</v>
      </c>
      <c r="J98" s="53"/>
      <c r="K98" s="12" t="s">
        <v>5</v>
      </c>
      <c r="L98" s="8"/>
      <c r="N98"/>
      <c r="O98"/>
    </row>
    <row r="99" spans="2:15" x14ac:dyDescent="0.25">
      <c r="B99" s="45" t="s">
        <v>31</v>
      </c>
      <c r="C99" s="71" t="s">
        <v>1</v>
      </c>
      <c r="D99" s="52">
        <v>13</v>
      </c>
      <c r="E99" s="52">
        <v>13</v>
      </c>
      <c r="F99" s="52">
        <v>13</v>
      </c>
      <c r="G99" s="52">
        <v>13</v>
      </c>
      <c r="H99" s="52">
        <v>13</v>
      </c>
      <c r="I99" s="52">
        <v>13</v>
      </c>
      <c r="J99" s="53"/>
      <c r="K99" s="14">
        <f>IF(K97-Base!$C$2&lt;0,"0",K97-Base!$C$2)</f>
        <v>16</v>
      </c>
      <c r="L99" s="8"/>
      <c r="N99"/>
      <c r="O99"/>
    </row>
    <row r="100" spans="2:15" x14ac:dyDescent="0.25">
      <c r="B100" s="46">
        <f>7*C96+DATE((2015+$K$2),1,3)-WEEKDAY(DATE((2015+$K$2),1,3))+1</f>
        <v>778429</v>
      </c>
      <c r="C100" s="72"/>
      <c r="D100" s="52">
        <v>18</v>
      </c>
      <c r="E100" s="52">
        <v>17</v>
      </c>
      <c r="F100" s="52">
        <v>17</v>
      </c>
      <c r="G100" s="52">
        <v>17</v>
      </c>
      <c r="H100" s="52">
        <v>17</v>
      </c>
      <c r="I100" s="52">
        <v>17</v>
      </c>
      <c r="J100" s="53"/>
      <c r="K100" s="13" t="s">
        <v>6</v>
      </c>
      <c r="L100" s="8"/>
      <c r="N100"/>
      <c r="O100"/>
    </row>
    <row r="101" spans="2:15" x14ac:dyDescent="0.25">
      <c r="B101" s="69" t="s">
        <v>2</v>
      </c>
      <c r="C101" s="70"/>
      <c r="D101" s="14">
        <f>(D98-D97)+(D100-D99)</f>
        <v>11</v>
      </c>
      <c r="E101" s="14">
        <f t="shared" ref="E101:J101" si="27">(E98-E97)+E100-E99</f>
        <v>8</v>
      </c>
      <c r="F101" s="14">
        <f t="shared" si="27"/>
        <v>8</v>
      </c>
      <c r="G101" s="14">
        <f t="shared" si="27"/>
        <v>8</v>
      </c>
      <c r="H101" s="14">
        <f t="shared" si="27"/>
        <v>8</v>
      </c>
      <c r="I101" s="14">
        <f t="shared" si="27"/>
        <v>8</v>
      </c>
      <c r="J101" s="14">
        <f t="shared" si="27"/>
        <v>0</v>
      </c>
      <c r="K101" s="14" t="str">
        <f>IF(Base!$C$2-K97&lt;0,"0",Base!$C$2-K97)</f>
        <v>0</v>
      </c>
      <c r="L101" s="9"/>
      <c r="N101"/>
      <c r="O101"/>
    </row>
    <row r="102" spans="2:15" x14ac:dyDescent="0.25">
      <c r="N102"/>
      <c r="O102"/>
    </row>
    <row r="103" spans="2:15" ht="15.75" x14ac:dyDescent="0.25">
      <c r="B103" s="47" t="s">
        <v>3</v>
      </c>
      <c r="C103" s="51">
        <f>VLOOKUP(C96+1,Base!$F$3:$F$55,1,FALSE)</f>
        <v>15</v>
      </c>
      <c r="D103" s="55">
        <f>B105</f>
        <v>778430</v>
      </c>
      <c r="E103" s="55">
        <f>D103+1</f>
        <v>778431</v>
      </c>
      <c r="F103" s="55">
        <f t="shared" ref="F103:J103" si="28">E103+1</f>
        <v>778432</v>
      </c>
      <c r="G103" s="55">
        <f t="shared" si="28"/>
        <v>778433</v>
      </c>
      <c r="H103" s="55">
        <f t="shared" si="28"/>
        <v>778434</v>
      </c>
      <c r="I103" s="55">
        <f t="shared" si="28"/>
        <v>778435</v>
      </c>
      <c r="J103" s="55">
        <f t="shared" si="28"/>
        <v>778436</v>
      </c>
      <c r="K103" s="10" t="s">
        <v>7</v>
      </c>
      <c r="L103" s="9"/>
      <c r="N103"/>
      <c r="O103"/>
    </row>
    <row r="104" spans="2:15" x14ac:dyDescent="0.25">
      <c r="B104" s="45" t="s">
        <v>30</v>
      </c>
      <c r="C104" s="71" t="s">
        <v>0</v>
      </c>
      <c r="D104" s="52">
        <v>6</v>
      </c>
      <c r="E104" s="52">
        <v>8</v>
      </c>
      <c r="F104" s="52">
        <v>8</v>
      </c>
      <c r="G104" s="52">
        <v>8</v>
      </c>
      <c r="H104" s="52">
        <v>8</v>
      </c>
      <c r="I104" s="52"/>
      <c r="J104" s="53"/>
      <c r="K104" s="11">
        <f>D108+E108+F108+G108+H108+I108+J108</f>
        <v>43</v>
      </c>
      <c r="L104" s="7"/>
      <c r="N104"/>
      <c r="O104"/>
    </row>
    <row r="105" spans="2:15" x14ac:dyDescent="0.25">
      <c r="B105" s="46">
        <f>7*C103+DATE((2015+$K$2),1,3)-WEEKDAY(DATE((2015+$K$2),1,3))-5</f>
        <v>778430</v>
      </c>
      <c r="C105" s="72"/>
      <c r="D105" s="52">
        <v>12</v>
      </c>
      <c r="E105" s="52">
        <v>12</v>
      </c>
      <c r="F105" s="52">
        <v>12</v>
      </c>
      <c r="G105" s="52">
        <v>12</v>
      </c>
      <c r="H105" s="52">
        <v>12</v>
      </c>
      <c r="I105" s="52"/>
      <c r="J105" s="53"/>
      <c r="K105" s="12" t="s">
        <v>5</v>
      </c>
      <c r="L105" s="8"/>
      <c r="N105"/>
      <c r="O105"/>
    </row>
    <row r="106" spans="2:15" x14ac:dyDescent="0.25">
      <c r="B106" s="45" t="s">
        <v>31</v>
      </c>
      <c r="C106" s="71" t="s">
        <v>1</v>
      </c>
      <c r="D106" s="52">
        <v>13</v>
      </c>
      <c r="E106" s="52">
        <v>13</v>
      </c>
      <c r="F106" s="52">
        <v>13</v>
      </c>
      <c r="G106" s="52">
        <v>13</v>
      </c>
      <c r="H106" s="52">
        <v>13</v>
      </c>
      <c r="I106" s="52"/>
      <c r="J106" s="53"/>
      <c r="K106" s="14">
        <f>IF(K104-Base!$C$2&lt;0,"0",K104-Base!$C$2)</f>
        <v>8</v>
      </c>
      <c r="L106" s="8"/>
      <c r="N106"/>
      <c r="O106"/>
    </row>
    <row r="107" spans="2:15" x14ac:dyDescent="0.25">
      <c r="B107" s="46">
        <f>7*C103+DATE((2015+$K$2),1,3)-WEEKDAY(DATE((2015+$K$2),1,3))+1</f>
        <v>778436</v>
      </c>
      <c r="C107" s="72"/>
      <c r="D107" s="52">
        <v>18</v>
      </c>
      <c r="E107" s="52">
        <v>17</v>
      </c>
      <c r="F107" s="52">
        <v>17</v>
      </c>
      <c r="G107" s="52">
        <v>17</v>
      </c>
      <c r="H107" s="52">
        <v>17</v>
      </c>
      <c r="I107" s="52"/>
      <c r="J107" s="53"/>
      <c r="K107" s="13" t="s">
        <v>6</v>
      </c>
      <c r="L107" s="8"/>
      <c r="N107"/>
      <c r="O107"/>
    </row>
    <row r="108" spans="2:15" x14ac:dyDescent="0.25">
      <c r="B108" s="69" t="s">
        <v>2</v>
      </c>
      <c r="C108" s="70"/>
      <c r="D108" s="14">
        <f>(D105-D104)+(D107-D106)</f>
        <v>11</v>
      </c>
      <c r="E108" s="14">
        <f t="shared" ref="E108:J108" si="29">(E105-E104)+E107-E106</f>
        <v>8</v>
      </c>
      <c r="F108" s="14">
        <f t="shared" si="29"/>
        <v>8</v>
      </c>
      <c r="G108" s="14">
        <f t="shared" si="29"/>
        <v>8</v>
      </c>
      <c r="H108" s="14">
        <f t="shared" si="29"/>
        <v>8</v>
      </c>
      <c r="I108" s="14">
        <f t="shared" si="29"/>
        <v>0</v>
      </c>
      <c r="J108" s="14">
        <f t="shared" si="29"/>
        <v>0</v>
      </c>
      <c r="K108" s="14" t="str">
        <f>IF(Base!$C$2-K104&lt;0,"0",Base!$C$2-K104)</f>
        <v>0</v>
      </c>
      <c r="L108" s="9"/>
      <c r="N108"/>
      <c r="O108"/>
    </row>
    <row r="109" spans="2:15" x14ac:dyDescent="0.25">
      <c r="N109"/>
      <c r="O109"/>
    </row>
    <row r="110" spans="2:15" ht="15.75" x14ac:dyDescent="0.25">
      <c r="B110" s="47" t="s">
        <v>3</v>
      </c>
      <c r="C110" s="51">
        <f>VLOOKUP(C103+1,Base!$F$3:$F$55,1,FALSE)</f>
        <v>16</v>
      </c>
      <c r="D110" s="55">
        <f>B112</f>
        <v>778437</v>
      </c>
      <c r="E110" s="55">
        <f>D110+1</f>
        <v>778438</v>
      </c>
      <c r="F110" s="55">
        <f t="shared" ref="F110:J110" si="30">E110+1</f>
        <v>778439</v>
      </c>
      <c r="G110" s="55">
        <f t="shared" si="30"/>
        <v>778440</v>
      </c>
      <c r="H110" s="55">
        <f t="shared" si="30"/>
        <v>778441</v>
      </c>
      <c r="I110" s="55">
        <f t="shared" si="30"/>
        <v>778442</v>
      </c>
      <c r="J110" s="55">
        <f t="shared" si="30"/>
        <v>778443</v>
      </c>
      <c r="K110" s="10" t="s">
        <v>7</v>
      </c>
      <c r="L110" s="9"/>
      <c r="N110"/>
      <c r="O110"/>
    </row>
    <row r="111" spans="2:15" x14ac:dyDescent="0.25">
      <c r="B111" s="45" t="s">
        <v>30</v>
      </c>
      <c r="C111" s="71" t="s">
        <v>0</v>
      </c>
      <c r="D111" s="52">
        <v>6</v>
      </c>
      <c r="E111" s="52">
        <v>8</v>
      </c>
      <c r="F111" s="52">
        <v>8</v>
      </c>
      <c r="G111" s="52">
        <v>8</v>
      </c>
      <c r="H111" s="52">
        <v>8</v>
      </c>
      <c r="I111" s="52">
        <v>8</v>
      </c>
      <c r="J111" s="53"/>
      <c r="K111" s="11">
        <f>D115+E115+F115+G115+H115+I115+J115</f>
        <v>51</v>
      </c>
      <c r="L111" s="7"/>
      <c r="N111"/>
      <c r="O111"/>
    </row>
    <row r="112" spans="2:15" x14ac:dyDescent="0.25">
      <c r="B112" s="46">
        <f>7*C110+DATE((2015+$K$2),1,3)-WEEKDAY(DATE((2015+$K$2),1,3))-5</f>
        <v>778437</v>
      </c>
      <c r="C112" s="72"/>
      <c r="D112" s="52">
        <v>12</v>
      </c>
      <c r="E112" s="52">
        <v>12</v>
      </c>
      <c r="F112" s="52">
        <v>12</v>
      </c>
      <c r="G112" s="52">
        <v>12</v>
      </c>
      <c r="H112" s="52">
        <v>12</v>
      </c>
      <c r="I112" s="52">
        <v>12</v>
      </c>
      <c r="J112" s="53"/>
      <c r="K112" s="12" t="s">
        <v>5</v>
      </c>
      <c r="L112" s="8"/>
      <c r="N112"/>
      <c r="O112"/>
    </row>
    <row r="113" spans="2:15" x14ac:dyDescent="0.25">
      <c r="B113" s="45" t="s">
        <v>31</v>
      </c>
      <c r="C113" s="71" t="s">
        <v>1</v>
      </c>
      <c r="D113" s="52">
        <v>13</v>
      </c>
      <c r="E113" s="52">
        <v>13</v>
      </c>
      <c r="F113" s="52">
        <v>13</v>
      </c>
      <c r="G113" s="52">
        <v>13</v>
      </c>
      <c r="H113" s="52">
        <v>13</v>
      </c>
      <c r="I113" s="52">
        <v>13</v>
      </c>
      <c r="J113" s="53"/>
      <c r="K113" s="14">
        <f>IF(K111-Base!$C$2&lt;0,"0",K111-Base!$C$2)</f>
        <v>16</v>
      </c>
      <c r="L113" s="8"/>
      <c r="N113"/>
      <c r="O113"/>
    </row>
    <row r="114" spans="2:15" x14ac:dyDescent="0.25">
      <c r="B114" s="46">
        <f>7*C110+DATE((2015+$K$2),1,3)-WEEKDAY(DATE((2015+$K$2),1,3))+1</f>
        <v>778443</v>
      </c>
      <c r="C114" s="72"/>
      <c r="D114" s="52">
        <v>18</v>
      </c>
      <c r="E114" s="52">
        <v>17</v>
      </c>
      <c r="F114" s="52">
        <v>17</v>
      </c>
      <c r="G114" s="52">
        <v>17</v>
      </c>
      <c r="H114" s="52">
        <v>17</v>
      </c>
      <c r="I114" s="52">
        <v>17</v>
      </c>
      <c r="J114" s="53"/>
      <c r="K114" s="13" t="s">
        <v>6</v>
      </c>
      <c r="L114" s="8"/>
      <c r="N114"/>
      <c r="O114"/>
    </row>
    <row r="115" spans="2:15" x14ac:dyDescent="0.25">
      <c r="B115" s="69" t="s">
        <v>2</v>
      </c>
      <c r="C115" s="70"/>
      <c r="D115" s="14">
        <f>(D112-D111)+(D114-D113)</f>
        <v>11</v>
      </c>
      <c r="E115" s="14">
        <f t="shared" ref="E115:J115" si="31">(E112-E111)+E114-E113</f>
        <v>8</v>
      </c>
      <c r="F115" s="14">
        <f t="shared" si="31"/>
        <v>8</v>
      </c>
      <c r="G115" s="14">
        <f t="shared" si="31"/>
        <v>8</v>
      </c>
      <c r="H115" s="14">
        <f t="shared" si="31"/>
        <v>8</v>
      </c>
      <c r="I115" s="14">
        <f t="shared" si="31"/>
        <v>8</v>
      </c>
      <c r="J115" s="14">
        <f t="shared" si="31"/>
        <v>0</v>
      </c>
      <c r="K115" s="14" t="str">
        <f>IF(Base!$C$2-K111&lt;0,"0",Base!$C$2-K111)</f>
        <v>0</v>
      </c>
      <c r="L115" s="9"/>
      <c r="N115"/>
      <c r="O115"/>
    </row>
    <row r="116" spans="2:15" x14ac:dyDescent="0.25">
      <c r="N116"/>
      <c r="O116"/>
    </row>
    <row r="117" spans="2:15" ht="15.75" x14ac:dyDescent="0.25">
      <c r="B117" s="47" t="s">
        <v>3</v>
      </c>
      <c r="C117" s="51">
        <f>VLOOKUP(C110+1,Base!$F$3:$F$55,1,FALSE)</f>
        <v>17</v>
      </c>
      <c r="D117" s="55">
        <f>B119</f>
        <v>778444</v>
      </c>
      <c r="E117" s="55">
        <f>D117+1</f>
        <v>778445</v>
      </c>
      <c r="F117" s="55">
        <f t="shared" ref="F117:J117" si="32">E117+1</f>
        <v>778446</v>
      </c>
      <c r="G117" s="55">
        <f t="shared" si="32"/>
        <v>778447</v>
      </c>
      <c r="H117" s="55">
        <f t="shared" si="32"/>
        <v>778448</v>
      </c>
      <c r="I117" s="55">
        <f t="shared" si="32"/>
        <v>778449</v>
      </c>
      <c r="J117" s="55">
        <f t="shared" si="32"/>
        <v>778450</v>
      </c>
      <c r="K117" s="10" t="s">
        <v>7</v>
      </c>
      <c r="L117" s="9"/>
      <c r="N117"/>
      <c r="O117"/>
    </row>
    <row r="118" spans="2:15" x14ac:dyDescent="0.25">
      <c r="B118" s="45" t="s">
        <v>30</v>
      </c>
      <c r="C118" s="71" t="s">
        <v>0</v>
      </c>
      <c r="D118" s="52">
        <v>6</v>
      </c>
      <c r="E118" s="52">
        <v>8</v>
      </c>
      <c r="F118" s="52">
        <v>8</v>
      </c>
      <c r="G118" s="52">
        <v>8</v>
      </c>
      <c r="H118" s="52">
        <v>8</v>
      </c>
      <c r="I118" s="52">
        <v>8</v>
      </c>
      <c r="J118" s="53"/>
      <c r="K118" s="11">
        <f>D122+E122+F122+G122+H122+I122+J122</f>
        <v>51</v>
      </c>
      <c r="L118" s="7"/>
      <c r="N118"/>
      <c r="O118"/>
    </row>
    <row r="119" spans="2:15" x14ac:dyDescent="0.25">
      <c r="B119" s="46">
        <f>7*C117+DATE((2015+$K$2),1,3)-WEEKDAY(DATE((2015+$K$2),1,3))-5</f>
        <v>778444</v>
      </c>
      <c r="C119" s="72"/>
      <c r="D119" s="52">
        <v>12</v>
      </c>
      <c r="E119" s="52">
        <v>12</v>
      </c>
      <c r="F119" s="52">
        <v>12</v>
      </c>
      <c r="G119" s="52">
        <v>12</v>
      </c>
      <c r="H119" s="52">
        <v>12</v>
      </c>
      <c r="I119" s="52">
        <v>12</v>
      </c>
      <c r="J119" s="53"/>
      <c r="K119" s="12" t="s">
        <v>5</v>
      </c>
      <c r="L119" s="8"/>
      <c r="N119"/>
      <c r="O119"/>
    </row>
    <row r="120" spans="2:15" x14ac:dyDescent="0.25">
      <c r="B120" s="45" t="s">
        <v>31</v>
      </c>
      <c r="C120" s="71" t="s">
        <v>1</v>
      </c>
      <c r="D120" s="52">
        <v>13</v>
      </c>
      <c r="E120" s="52">
        <v>13</v>
      </c>
      <c r="F120" s="52">
        <v>13</v>
      </c>
      <c r="G120" s="52">
        <v>13</v>
      </c>
      <c r="H120" s="52">
        <v>13</v>
      </c>
      <c r="I120" s="52">
        <v>13</v>
      </c>
      <c r="J120" s="53"/>
      <c r="K120" s="14">
        <f>IF(K118-Base!$C$2&lt;0,"0",K118-Base!$C$2)</f>
        <v>16</v>
      </c>
      <c r="L120" s="8"/>
      <c r="N120"/>
      <c r="O120"/>
    </row>
    <row r="121" spans="2:15" x14ac:dyDescent="0.25">
      <c r="B121" s="46">
        <f>7*C117+DATE((2015+$K$2),1,3)-WEEKDAY(DATE((2015+$K$2),1,3))+1</f>
        <v>778450</v>
      </c>
      <c r="C121" s="72"/>
      <c r="D121" s="52">
        <v>18</v>
      </c>
      <c r="E121" s="52">
        <v>17</v>
      </c>
      <c r="F121" s="52">
        <v>17</v>
      </c>
      <c r="G121" s="52">
        <v>17</v>
      </c>
      <c r="H121" s="52">
        <v>17</v>
      </c>
      <c r="I121" s="52">
        <v>17</v>
      </c>
      <c r="J121" s="53"/>
      <c r="K121" s="13" t="s">
        <v>6</v>
      </c>
      <c r="L121" s="8"/>
      <c r="N121"/>
      <c r="O121"/>
    </row>
    <row r="122" spans="2:15" x14ac:dyDescent="0.25">
      <c r="B122" s="69" t="s">
        <v>2</v>
      </c>
      <c r="C122" s="70"/>
      <c r="D122" s="14">
        <f>(D119-D118)+(D121-D120)</f>
        <v>11</v>
      </c>
      <c r="E122" s="14">
        <f t="shared" ref="E122:J122" si="33">(E119-E118)+E121-E120</f>
        <v>8</v>
      </c>
      <c r="F122" s="14">
        <f t="shared" si="33"/>
        <v>8</v>
      </c>
      <c r="G122" s="14">
        <f t="shared" si="33"/>
        <v>8</v>
      </c>
      <c r="H122" s="14">
        <f t="shared" si="33"/>
        <v>8</v>
      </c>
      <c r="I122" s="14">
        <f t="shared" si="33"/>
        <v>8</v>
      </c>
      <c r="J122" s="14">
        <f t="shared" si="33"/>
        <v>0</v>
      </c>
      <c r="K122" s="14" t="str">
        <f>IF(Base!$C$2-K118&lt;0,"0",Base!$C$2-K118)</f>
        <v>0</v>
      </c>
      <c r="L122" s="9"/>
      <c r="N122"/>
      <c r="O122"/>
    </row>
    <row r="123" spans="2:15" x14ac:dyDescent="0.25">
      <c r="N123"/>
      <c r="O123"/>
    </row>
    <row r="124" spans="2:15" ht="15.75" x14ac:dyDescent="0.25">
      <c r="B124" s="47" t="s">
        <v>3</v>
      </c>
      <c r="C124" s="51">
        <f>VLOOKUP(C117+1,Base!$F$3:$F$55,1,FALSE)</f>
        <v>18</v>
      </c>
      <c r="D124" s="55">
        <f>B126</f>
        <v>778451</v>
      </c>
      <c r="E124" s="55">
        <f>D124+1</f>
        <v>778452</v>
      </c>
      <c r="F124" s="55">
        <f t="shared" ref="F124:J124" si="34">E124+1</f>
        <v>778453</v>
      </c>
      <c r="G124" s="55">
        <f t="shared" si="34"/>
        <v>778454</v>
      </c>
      <c r="H124" s="55">
        <f t="shared" si="34"/>
        <v>778455</v>
      </c>
      <c r="I124" s="55">
        <f t="shared" si="34"/>
        <v>778456</v>
      </c>
      <c r="J124" s="55">
        <f t="shared" si="34"/>
        <v>778457</v>
      </c>
      <c r="K124" s="10" t="s">
        <v>7</v>
      </c>
      <c r="L124" s="9"/>
      <c r="N124"/>
      <c r="O124"/>
    </row>
    <row r="125" spans="2:15" x14ac:dyDescent="0.25">
      <c r="B125" s="45" t="s">
        <v>30</v>
      </c>
      <c r="C125" s="71" t="s">
        <v>0</v>
      </c>
      <c r="D125" s="52">
        <v>6</v>
      </c>
      <c r="E125" s="52">
        <v>8</v>
      </c>
      <c r="F125" s="52">
        <v>8</v>
      </c>
      <c r="G125" s="52">
        <v>8</v>
      </c>
      <c r="H125" s="52">
        <v>8</v>
      </c>
      <c r="I125" s="52">
        <v>8</v>
      </c>
      <c r="J125" s="53"/>
      <c r="K125" s="11">
        <f>D129+E129+F129+G129+H129+I129+J129</f>
        <v>51</v>
      </c>
      <c r="L125" s="7"/>
      <c r="N125"/>
      <c r="O125"/>
    </row>
    <row r="126" spans="2:15" x14ac:dyDescent="0.25">
      <c r="B126" s="46">
        <f>7*C124+DATE((2015+$K$2),1,3)-WEEKDAY(DATE((2015+$K$2),1,3))-5</f>
        <v>778451</v>
      </c>
      <c r="C126" s="72"/>
      <c r="D126" s="52">
        <v>12</v>
      </c>
      <c r="E126" s="52">
        <v>12</v>
      </c>
      <c r="F126" s="52">
        <v>12</v>
      </c>
      <c r="G126" s="52">
        <v>12</v>
      </c>
      <c r="H126" s="52">
        <v>12</v>
      </c>
      <c r="I126" s="52">
        <v>12</v>
      </c>
      <c r="J126" s="53"/>
      <c r="K126" s="12" t="s">
        <v>5</v>
      </c>
      <c r="L126" s="8"/>
      <c r="N126"/>
      <c r="O126"/>
    </row>
    <row r="127" spans="2:15" x14ac:dyDescent="0.25">
      <c r="B127" s="45" t="s">
        <v>31</v>
      </c>
      <c r="C127" s="71" t="s">
        <v>1</v>
      </c>
      <c r="D127" s="52">
        <v>13</v>
      </c>
      <c r="E127" s="52">
        <v>13</v>
      </c>
      <c r="F127" s="52">
        <v>13</v>
      </c>
      <c r="G127" s="52">
        <v>13</v>
      </c>
      <c r="H127" s="52">
        <v>13</v>
      </c>
      <c r="I127" s="52">
        <v>13</v>
      </c>
      <c r="J127" s="53"/>
      <c r="K127" s="14">
        <f>IF(K125-Base!$C$2&lt;0,"0",K125-Base!$C$2)</f>
        <v>16</v>
      </c>
      <c r="L127" s="8"/>
      <c r="N127"/>
      <c r="O127"/>
    </row>
    <row r="128" spans="2:15" x14ac:dyDescent="0.25">
      <c r="B128" s="46">
        <f>7*C124+DATE((2015+$K$2),1,3)-WEEKDAY(DATE((2015+$K$2),1,3))+1</f>
        <v>778457</v>
      </c>
      <c r="C128" s="72"/>
      <c r="D128" s="52">
        <v>18</v>
      </c>
      <c r="E128" s="52">
        <v>17</v>
      </c>
      <c r="F128" s="52">
        <v>17</v>
      </c>
      <c r="G128" s="52">
        <v>17</v>
      </c>
      <c r="H128" s="52">
        <v>17</v>
      </c>
      <c r="I128" s="52">
        <v>17</v>
      </c>
      <c r="J128" s="53"/>
      <c r="K128" s="13" t="s">
        <v>6</v>
      </c>
      <c r="L128" s="8"/>
      <c r="N128"/>
      <c r="O128"/>
    </row>
    <row r="129" spans="2:15" x14ac:dyDescent="0.25">
      <c r="B129" s="69" t="s">
        <v>2</v>
      </c>
      <c r="C129" s="70"/>
      <c r="D129" s="14">
        <f>(D126-D125)+(D128-D127)</f>
        <v>11</v>
      </c>
      <c r="E129" s="14">
        <f t="shared" ref="E129:J129" si="35">(E126-E125)+E128-E127</f>
        <v>8</v>
      </c>
      <c r="F129" s="14">
        <f t="shared" si="35"/>
        <v>8</v>
      </c>
      <c r="G129" s="14">
        <f t="shared" si="35"/>
        <v>8</v>
      </c>
      <c r="H129" s="14">
        <f t="shared" si="35"/>
        <v>8</v>
      </c>
      <c r="I129" s="14">
        <f t="shared" si="35"/>
        <v>8</v>
      </c>
      <c r="J129" s="14">
        <f t="shared" si="35"/>
        <v>0</v>
      </c>
      <c r="K129" s="14" t="str">
        <f>IF(Base!$C$2-K125&lt;0,"0",Base!$C$2-K125)</f>
        <v>0</v>
      </c>
      <c r="L129" s="9"/>
      <c r="N129"/>
      <c r="O129"/>
    </row>
    <row r="130" spans="2:15" x14ac:dyDescent="0.25">
      <c r="N130"/>
      <c r="O130"/>
    </row>
    <row r="131" spans="2:15" ht="15.75" x14ac:dyDescent="0.25">
      <c r="B131" s="47" t="s">
        <v>3</v>
      </c>
      <c r="C131" s="51">
        <f>VLOOKUP(C124+1,Base!$F$3:$F$55,1,FALSE)</f>
        <v>19</v>
      </c>
      <c r="D131" s="55">
        <f>B133</f>
        <v>778458</v>
      </c>
      <c r="E131" s="55">
        <f>D131+1</f>
        <v>778459</v>
      </c>
      <c r="F131" s="55">
        <f t="shared" ref="F131:J131" si="36">E131+1</f>
        <v>778460</v>
      </c>
      <c r="G131" s="55">
        <f t="shared" si="36"/>
        <v>778461</v>
      </c>
      <c r="H131" s="55">
        <f t="shared" si="36"/>
        <v>778462</v>
      </c>
      <c r="I131" s="55">
        <f t="shared" si="36"/>
        <v>778463</v>
      </c>
      <c r="J131" s="55">
        <f t="shared" si="36"/>
        <v>778464</v>
      </c>
      <c r="K131" s="10" t="s">
        <v>7</v>
      </c>
      <c r="L131" s="9"/>
      <c r="N131"/>
      <c r="O131"/>
    </row>
    <row r="132" spans="2:15" x14ac:dyDescent="0.25">
      <c r="B132" s="45" t="s">
        <v>30</v>
      </c>
      <c r="C132" s="71" t="s">
        <v>0</v>
      </c>
      <c r="D132" s="52">
        <v>6</v>
      </c>
      <c r="E132" s="52">
        <v>8</v>
      </c>
      <c r="F132" s="52">
        <v>8</v>
      </c>
      <c r="G132" s="52">
        <v>8</v>
      </c>
      <c r="H132" s="52">
        <v>8</v>
      </c>
      <c r="I132" s="52">
        <v>8</v>
      </c>
      <c r="J132" s="53"/>
      <c r="K132" s="11">
        <f>D136+E136+F136+G136+H136+I136+J136</f>
        <v>51</v>
      </c>
      <c r="L132" s="7"/>
      <c r="N132"/>
      <c r="O132"/>
    </row>
    <row r="133" spans="2:15" x14ac:dyDescent="0.25">
      <c r="B133" s="46">
        <f>7*C131+DATE((2015+$K$2),1,3)-WEEKDAY(DATE((2015+$K$2),1,3))-5</f>
        <v>778458</v>
      </c>
      <c r="C133" s="72"/>
      <c r="D133" s="52">
        <v>12</v>
      </c>
      <c r="E133" s="52">
        <v>12</v>
      </c>
      <c r="F133" s="52">
        <v>12</v>
      </c>
      <c r="G133" s="52">
        <v>12</v>
      </c>
      <c r="H133" s="52">
        <v>12</v>
      </c>
      <c r="I133" s="52">
        <v>12</v>
      </c>
      <c r="J133" s="53"/>
      <c r="K133" s="12" t="s">
        <v>5</v>
      </c>
      <c r="L133" s="8"/>
      <c r="N133"/>
      <c r="O133"/>
    </row>
    <row r="134" spans="2:15" x14ac:dyDescent="0.25">
      <c r="B134" s="45" t="s">
        <v>31</v>
      </c>
      <c r="C134" s="71" t="s">
        <v>1</v>
      </c>
      <c r="D134" s="52">
        <v>13</v>
      </c>
      <c r="E134" s="52">
        <v>13</v>
      </c>
      <c r="F134" s="52">
        <v>13</v>
      </c>
      <c r="G134" s="52">
        <v>13</v>
      </c>
      <c r="H134" s="52">
        <v>13</v>
      </c>
      <c r="I134" s="52">
        <v>13</v>
      </c>
      <c r="J134" s="53"/>
      <c r="K134" s="14">
        <f>IF(K132-Base!$C$2&lt;0,"0",K132-Base!$C$2)</f>
        <v>16</v>
      </c>
      <c r="L134" s="8"/>
      <c r="N134"/>
      <c r="O134"/>
    </row>
    <row r="135" spans="2:15" x14ac:dyDescent="0.25">
      <c r="B135" s="46">
        <f>7*C131+DATE((2015+$K$2),1,3)-WEEKDAY(DATE((2015+$K$2),1,3))+1</f>
        <v>778464</v>
      </c>
      <c r="C135" s="72"/>
      <c r="D135" s="52">
        <v>18</v>
      </c>
      <c r="E135" s="52">
        <v>17</v>
      </c>
      <c r="F135" s="52">
        <v>17</v>
      </c>
      <c r="G135" s="52">
        <v>17</v>
      </c>
      <c r="H135" s="52">
        <v>17</v>
      </c>
      <c r="I135" s="52">
        <v>17</v>
      </c>
      <c r="J135" s="53"/>
      <c r="K135" s="13" t="s">
        <v>6</v>
      </c>
      <c r="L135" s="8"/>
      <c r="N135"/>
      <c r="O135"/>
    </row>
    <row r="136" spans="2:15" x14ac:dyDescent="0.25">
      <c r="B136" s="69" t="s">
        <v>2</v>
      </c>
      <c r="C136" s="70"/>
      <c r="D136" s="14">
        <f>(D133-D132)+(D135-D134)</f>
        <v>11</v>
      </c>
      <c r="E136" s="14">
        <f t="shared" ref="E136:J136" si="37">(E133-E132)+E135-E134</f>
        <v>8</v>
      </c>
      <c r="F136" s="14">
        <f t="shared" si="37"/>
        <v>8</v>
      </c>
      <c r="G136" s="14">
        <f t="shared" si="37"/>
        <v>8</v>
      </c>
      <c r="H136" s="14">
        <f t="shared" si="37"/>
        <v>8</v>
      </c>
      <c r="I136" s="14">
        <f t="shared" si="37"/>
        <v>8</v>
      </c>
      <c r="J136" s="14">
        <f t="shared" si="37"/>
        <v>0</v>
      </c>
      <c r="K136" s="14" t="str">
        <f>IF(Base!$C$2-K132&lt;0,"0",Base!$C$2-K132)</f>
        <v>0</v>
      </c>
      <c r="L136" s="9"/>
      <c r="N136"/>
      <c r="O136"/>
    </row>
    <row r="137" spans="2:15" x14ac:dyDescent="0.25">
      <c r="N137"/>
      <c r="O137"/>
    </row>
    <row r="138" spans="2:15" ht="15.75" x14ac:dyDescent="0.25">
      <c r="B138" s="47" t="s">
        <v>3</v>
      </c>
      <c r="C138" s="51">
        <f>VLOOKUP(C131+1,Base!$F$3:$F$55,1,FALSE)</f>
        <v>20</v>
      </c>
      <c r="D138" s="55">
        <f>B140</f>
        <v>778465</v>
      </c>
      <c r="E138" s="55">
        <f>D138+1</f>
        <v>778466</v>
      </c>
      <c r="F138" s="55">
        <f t="shared" ref="F138:J138" si="38">E138+1</f>
        <v>778467</v>
      </c>
      <c r="G138" s="55">
        <f t="shared" si="38"/>
        <v>778468</v>
      </c>
      <c r="H138" s="55">
        <f t="shared" si="38"/>
        <v>778469</v>
      </c>
      <c r="I138" s="55">
        <f t="shared" si="38"/>
        <v>778470</v>
      </c>
      <c r="J138" s="55">
        <f t="shared" si="38"/>
        <v>778471</v>
      </c>
      <c r="K138" s="10" t="s">
        <v>7</v>
      </c>
      <c r="L138" s="9"/>
      <c r="N138"/>
      <c r="O138"/>
    </row>
    <row r="139" spans="2:15" x14ac:dyDescent="0.25">
      <c r="B139" s="45" t="s">
        <v>30</v>
      </c>
      <c r="C139" s="71" t="s">
        <v>0</v>
      </c>
      <c r="D139" s="52">
        <v>6</v>
      </c>
      <c r="E139" s="52">
        <v>8</v>
      </c>
      <c r="F139" s="52">
        <v>8</v>
      </c>
      <c r="G139" s="52">
        <v>8</v>
      </c>
      <c r="H139" s="52">
        <v>8</v>
      </c>
      <c r="I139" s="52">
        <v>8</v>
      </c>
      <c r="J139" s="53"/>
      <c r="K139" s="11">
        <f>D143+E143+F143+G143+H143+I143+J143</f>
        <v>51</v>
      </c>
      <c r="L139" s="7"/>
      <c r="N139"/>
      <c r="O139"/>
    </row>
    <row r="140" spans="2:15" x14ac:dyDescent="0.25">
      <c r="B140" s="46">
        <f>7*C138+DATE((2015+$K$2),1,3)-WEEKDAY(DATE((2015+$K$2),1,3))-5</f>
        <v>778465</v>
      </c>
      <c r="C140" s="72"/>
      <c r="D140" s="52">
        <v>12</v>
      </c>
      <c r="E140" s="52">
        <v>12</v>
      </c>
      <c r="F140" s="52">
        <v>12</v>
      </c>
      <c r="G140" s="52">
        <v>12</v>
      </c>
      <c r="H140" s="52">
        <v>12</v>
      </c>
      <c r="I140" s="52">
        <v>12</v>
      </c>
      <c r="J140" s="53"/>
      <c r="K140" s="12" t="s">
        <v>5</v>
      </c>
      <c r="L140" s="8"/>
      <c r="N140"/>
      <c r="O140"/>
    </row>
    <row r="141" spans="2:15" x14ac:dyDescent="0.25">
      <c r="B141" s="45" t="s">
        <v>31</v>
      </c>
      <c r="C141" s="71" t="s">
        <v>1</v>
      </c>
      <c r="D141" s="52">
        <v>13</v>
      </c>
      <c r="E141" s="52">
        <v>13</v>
      </c>
      <c r="F141" s="52">
        <v>13</v>
      </c>
      <c r="G141" s="52">
        <v>13</v>
      </c>
      <c r="H141" s="52">
        <v>13</v>
      </c>
      <c r="I141" s="52">
        <v>13</v>
      </c>
      <c r="J141" s="53"/>
      <c r="K141" s="14">
        <f>IF(K139-Base!$C$2&lt;0,"0",K139-Base!$C$2)</f>
        <v>16</v>
      </c>
      <c r="L141" s="8"/>
      <c r="N141"/>
      <c r="O141"/>
    </row>
    <row r="142" spans="2:15" x14ac:dyDescent="0.25">
      <c r="B142" s="46">
        <f>7*C138+DATE((2015+$K$2),1,3)-WEEKDAY(DATE((2015+$K$2),1,3))+1</f>
        <v>778471</v>
      </c>
      <c r="C142" s="72"/>
      <c r="D142" s="52">
        <v>18</v>
      </c>
      <c r="E142" s="52">
        <v>17</v>
      </c>
      <c r="F142" s="52">
        <v>17</v>
      </c>
      <c r="G142" s="52">
        <v>17</v>
      </c>
      <c r="H142" s="52">
        <v>17</v>
      </c>
      <c r="I142" s="52">
        <v>17</v>
      </c>
      <c r="J142" s="53"/>
      <c r="K142" s="13" t="s">
        <v>6</v>
      </c>
      <c r="L142" s="8"/>
      <c r="N142"/>
      <c r="O142"/>
    </row>
    <row r="143" spans="2:15" x14ac:dyDescent="0.25">
      <c r="B143" s="69" t="s">
        <v>2</v>
      </c>
      <c r="C143" s="70"/>
      <c r="D143" s="14">
        <f>(D140-D139)+(D142-D141)</f>
        <v>11</v>
      </c>
      <c r="E143" s="14">
        <f t="shared" ref="E143:J143" si="39">(E140-E139)+E142-E141</f>
        <v>8</v>
      </c>
      <c r="F143" s="14">
        <f t="shared" si="39"/>
        <v>8</v>
      </c>
      <c r="G143" s="14">
        <f t="shared" si="39"/>
        <v>8</v>
      </c>
      <c r="H143" s="14">
        <f t="shared" si="39"/>
        <v>8</v>
      </c>
      <c r="I143" s="14">
        <f t="shared" si="39"/>
        <v>8</v>
      </c>
      <c r="J143" s="14">
        <f t="shared" si="39"/>
        <v>0</v>
      </c>
      <c r="K143" s="14" t="str">
        <f>IF(Base!$C$2-K139&lt;0,"0",Base!$C$2-K139)</f>
        <v>0</v>
      </c>
      <c r="L143" s="9"/>
      <c r="N143"/>
      <c r="O143"/>
    </row>
    <row r="144" spans="2:15" x14ac:dyDescent="0.25">
      <c r="N144"/>
      <c r="O144"/>
    </row>
    <row r="145" spans="2:15" ht="15.75" x14ac:dyDescent="0.25">
      <c r="B145" s="47" t="s">
        <v>3</v>
      </c>
      <c r="C145" s="51">
        <f>VLOOKUP(C138+1,Base!$F$3:$F$55,1,FALSE)</f>
        <v>21</v>
      </c>
      <c r="D145" s="55">
        <f>B147</f>
        <v>778472</v>
      </c>
      <c r="E145" s="55">
        <f>D145+1</f>
        <v>778473</v>
      </c>
      <c r="F145" s="55">
        <f t="shared" ref="F145:J145" si="40">E145+1</f>
        <v>778474</v>
      </c>
      <c r="G145" s="55">
        <f t="shared" si="40"/>
        <v>778475</v>
      </c>
      <c r="H145" s="55">
        <f t="shared" si="40"/>
        <v>778476</v>
      </c>
      <c r="I145" s="55">
        <f t="shared" si="40"/>
        <v>778477</v>
      </c>
      <c r="J145" s="55">
        <f t="shared" si="40"/>
        <v>778478</v>
      </c>
      <c r="K145" s="10" t="s">
        <v>7</v>
      </c>
      <c r="L145" s="9"/>
      <c r="N145"/>
      <c r="O145"/>
    </row>
    <row r="146" spans="2:15" x14ac:dyDescent="0.25">
      <c r="B146" s="45" t="s">
        <v>30</v>
      </c>
      <c r="C146" s="71" t="s">
        <v>0</v>
      </c>
      <c r="D146" s="52">
        <v>6</v>
      </c>
      <c r="E146" s="52">
        <v>8</v>
      </c>
      <c r="F146" s="52">
        <v>8</v>
      </c>
      <c r="G146" s="52">
        <v>8</v>
      </c>
      <c r="H146" s="52">
        <v>8</v>
      </c>
      <c r="I146" s="52"/>
      <c r="J146" s="53"/>
      <c r="K146" s="11">
        <f>D150+E150+F150+G150+H150+I150+J150</f>
        <v>43</v>
      </c>
      <c r="L146" s="7"/>
      <c r="N146"/>
      <c r="O146"/>
    </row>
    <row r="147" spans="2:15" x14ac:dyDescent="0.25">
      <c r="B147" s="46">
        <f>7*C145+DATE((2015+$K$2),1,3)-WEEKDAY(DATE((2015+$K$2),1,3))-5</f>
        <v>778472</v>
      </c>
      <c r="C147" s="72"/>
      <c r="D147" s="52">
        <v>12</v>
      </c>
      <c r="E147" s="52">
        <v>12</v>
      </c>
      <c r="F147" s="52">
        <v>12</v>
      </c>
      <c r="G147" s="52">
        <v>12</v>
      </c>
      <c r="H147" s="52">
        <v>12</v>
      </c>
      <c r="I147" s="52"/>
      <c r="J147" s="53"/>
      <c r="K147" s="12" t="s">
        <v>5</v>
      </c>
      <c r="L147" s="8"/>
      <c r="N147"/>
      <c r="O147"/>
    </row>
    <row r="148" spans="2:15" x14ac:dyDescent="0.25">
      <c r="B148" s="45" t="s">
        <v>31</v>
      </c>
      <c r="C148" s="71" t="s">
        <v>1</v>
      </c>
      <c r="D148" s="52">
        <v>13</v>
      </c>
      <c r="E148" s="52">
        <v>13</v>
      </c>
      <c r="F148" s="52">
        <v>13</v>
      </c>
      <c r="G148" s="52">
        <v>13</v>
      </c>
      <c r="H148" s="52">
        <v>13</v>
      </c>
      <c r="I148" s="52"/>
      <c r="J148" s="53"/>
      <c r="K148" s="14">
        <f>IF(K146-Base!$C$2&lt;0,"0",K146-Base!$C$2)</f>
        <v>8</v>
      </c>
      <c r="L148" s="8"/>
      <c r="N148"/>
      <c r="O148"/>
    </row>
    <row r="149" spans="2:15" x14ac:dyDescent="0.25">
      <c r="B149" s="46">
        <f>7*C145+DATE((2015+$K$2),1,3)-WEEKDAY(DATE((2015+$K$2),1,3))+1</f>
        <v>778478</v>
      </c>
      <c r="C149" s="72"/>
      <c r="D149" s="52">
        <v>18</v>
      </c>
      <c r="E149" s="52">
        <v>17</v>
      </c>
      <c r="F149" s="52">
        <v>17</v>
      </c>
      <c r="G149" s="52">
        <v>17</v>
      </c>
      <c r="H149" s="52">
        <v>17</v>
      </c>
      <c r="I149" s="52"/>
      <c r="J149" s="53"/>
      <c r="K149" s="13" t="s">
        <v>6</v>
      </c>
      <c r="L149" s="8"/>
      <c r="N149"/>
      <c r="O149"/>
    </row>
    <row r="150" spans="2:15" x14ac:dyDescent="0.25">
      <c r="B150" s="69" t="s">
        <v>2</v>
      </c>
      <c r="C150" s="70"/>
      <c r="D150" s="14">
        <f>(D147-D146)+(D149-D148)</f>
        <v>11</v>
      </c>
      <c r="E150" s="14">
        <f t="shared" ref="E150:J150" si="41">(E147-E146)+E149-E148</f>
        <v>8</v>
      </c>
      <c r="F150" s="14">
        <f t="shared" si="41"/>
        <v>8</v>
      </c>
      <c r="G150" s="14">
        <f t="shared" si="41"/>
        <v>8</v>
      </c>
      <c r="H150" s="14">
        <f t="shared" si="41"/>
        <v>8</v>
      </c>
      <c r="I150" s="14">
        <f t="shared" si="41"/>
        <v>0</v>
      </c>
      <c r="J150" s="14">
        <f t="shared" si="41"/>
        <v>0</v>
      </c>
      <c r="K150" s="14" t="str">
        <f>IF(Base!$C$2-K146&lt;0,"0",Base!$C$2-K146)</f>
        <v>0</v>
      </c>
      <c r="L150" s="9"/>
      <c r="N150"/>
      <c r="O150"/>
    </row>
    <row r="151" spans="2:15" x14ac:dyDescent="0.25">
      <c r="N151"/>
      <c r="O151"/>
    </row>
    <row r="152" spans="2:15" ht="15.75" x14ac:dyDescent="0.25">
      <c r="B152" s="47" t="s">
        <v>3</v>
      </c>
      <c r="C152" s="51">
        <f>VLOOKUP(C145+1,Base!$F$3:$F$55,1,FALSE)</f>
        <v>22</v>
      </c>
      <c r="D152" s="55">
        <f>B154</f>
        <v>778479</v>
      </c>
      <c r="E152" s="55">
        <f>D152+1</f>
        <v>778480</v>
      </c>
      <c r="F152" s="55">
        <f t="shared" ref="F152:J152" si="42">E152+1</f>
        <v>778481</v>
      </c>
      <c r="G152" s="55">
        <f t="shared" si="42"/>
        <v>778482</v>
      </c>
      <c r="H152" s="55">
        <f t="shared" si="42"/>
        <v>778483</v>
      </c>
      <c r="I152" s="55">
        <f t="shared" si="42"/>
        <v>778484</v>
      </c>
      <c r="J152" s="55">
        <f t="shared" si="42"/>
        <v>778485</v>
      </c>
      <c r="K152" s="10" t="s">
        <v>7</v>
      </c>
      <c r="L152" s="9"/>
      <c r="N152"/>
      <c r="O152"/>
    </row>
    <row r="153" spans="2:15" x14ac:dyDescent="0.25">
      <c r="B153" s="45" t="s">
        <v>30</v>
      </c>
      <c r="C153" s="71" t="s">
        <v>0</v>
      </c>
      <c r="D153" s="52">
        <v>6</v>
      </c>
      <c r="E153" s="52">
        <v>8</v>
      </c>
      <c r="F153" s="52">
        <v>8</v>
      </c>
      <c r="G153" s="52">
        <v>8</v>
      </c>
      <c r="H153" s="52">
        <v>8</v>
      </c>
      <c r="I153" s="52">
        <v>8</v>
      </c>
      <c r="J153" s="53"/>
      <c r="K153" s="11">
        <f>D157+E157+F157+G157+H157+I157+J157</f>
        <v>51</v>
      </c>
      <c r="L153" s="7"/>
      <c r="N153"/>
      <c r="O153"/>
    </row>
    <row r="154" spans="2:15" x14ac:dyDescent="0.25">
      <c r="B154" s="46">
        <f>7*C152+DATE((2015+$K$2),1,3)-WEEKDAY(DATE((2015+$K$2),1,3))-5</f>
        <v>778479</v>
      </c>
      <c r="C154" s="72"/>
      <c r="D154" s="52">
        <v>12</v>
      </c>
      <c r="E154" s="52">
        <v>12</v>
      </c>
      <c r="F154" s="52">
        <v>12</v>
      </c>
      <c r="G154" s="52">
        <v>12</v>
      </c>
      <c r="H154" s="52">
        <v>12</v>
      </c>
      <c r="I154" s="52">
        <v>12</v>
      </c>
      <c r="J154" s="53"/>
      <c r="K154" s="12" t="s">
        <v>5</v>
      </c>
      <c r="L154" s="8"/>
      <c r="N154"/>
      <c r="O154"/>
    </row>
    <row r="155" spans="2:15" x14ac:dyDescent="0.25">
      <c r="B155" s="45" t="s">
        <v>31</v>
      </c>
      <c r="C155" s="71" t="s">
        <v>1</v>
      </c>
      <c r="D155" s="52">
        <v>13</v>
      </c>
      <c r="E155" s="52">
        <v>13</v>
      </c>
      <c r="F155" s="52">
        <v>13</v>
      </c>
      <c r="G155" s="52">
        <v>13</v>
      </c>
      <c r="H155" s="52">
        <v>13</v>
      </c>
      <c r="I155" s="52">
        <v>13</v>
      </c>
      <c r="J155" s="53"/>
      <c r="K155" s="14">
        <f>IF(K153-Base!$C$2&lt;0,"0",K153-Base!$C$2)</f>
        <v>16</v>
      </c>
      <c r="L155" s="8"/>
      <c r="N155"/>
      <c r="O155"/>
    </row>
    <row r="156" spans="2:15" x14ac:dyDescent="0.25">
      <c r="B156" s="46">
        <f>7*C152+DATE((2015+$K$2),1,3)-WEEKDAY(DATE((2015+$K$2),1,3))+1</f>
        <v>778485</v>
      </c>
      <c r="C156" s="72"/>
      <c r="D156" s="52">
        <v>18</v>
      </c>
      <c r="E156" s="52">
        <v>17</v>
      </c>
      <c r="F156" s="52">
        <v>17</v>
      </c>
      <c r="G156" s="52">
        <v>17</v>
      </c>
      <c r="H156" s="52">
        <v>17</v>
      </c>
      <c r="I156" s="52">
        <v>17</v>
      </c>
      <c r="J156" s="53"/>
      <c r="K156" s="13" t="s">
        <v>6</v>
      </c>
      <c r="L156" s="8"/>
      <c r="N156"/>
      <c r="O156"/>
    </row>
    <row r="157" spans="2:15" x14ac:dyDescent="0.25">
      <c r="B157" s="69" t="s">
        <v>2</v>
      </c>
      <c r="C157" s="70"/>
      <c r="D157" s="14">
        <f>(D154-D153)+(D156-D155)</f>
        <v>11</v>
      </c>
      <c r="E157" s="14">
        <f t="shared" ref="E157:J157" si="43">(E154-E153)+E156-E155</f>
        <v>8</v>
      </c>
      <c r="F157" s="14">
        <f t="shared" si="43"/>
        <v>8</v>
      </c>
      <c r="G157" s="14">
        <f t="shared" si="43"/>
        <v>8</v>
      </c>
      <c r="H157" s="14">
        <f t="shared" si="43"/>
        <v>8</v>
      </c>
      <c r="I157" s="14">
        <f t="shared" si="43"/>
        <v>8</v>
      </c>
      <c r="J157" s="14">
        <f t="shared" si="43"/>
        <v>0</v>
      </c>
      <c r="K157" s="14" t="str">
        <f>IF(Base!$C$2-K153&lt;0,"0",Base!$C$2-K153)</f>
        <v>0</v>
      </c>
      <c r="L157" s="9"/>
      <c r="N157"/>
      <c r="O157"/>
    </row>
    <row r="158" spans="2:15" x14ac:dyDescent="0.25">
      <c r="N158"/>
      <c r="O158"/>
    </row>
    <row r="159" spans="2:15" ht="15.75" x14ac:dyDescent="0.25">
      <c r="B159" s="47" t="s">
        <v>3</v>
      </c>
      <c r="C159" s="51">
        <f>VLOOKUP(C152+1,Base!$F$3:$F$55,1,FALSE)</f>
        <v>23</v>
      </c>
      <c r="D159" s="55">
        <f>B161</f>
        <v>778486</v>
      </c>
      <c r="E159" s="55">
        <f>D159+1</f>
        <v>778487</v>
      </c>
      <c r="F159" s="55">
        <f t="shared" ref="F159:J159" si="44">E159+1</f>
        <v>778488</v>
      </c>
      <c r="G159" s="55">
        <f t="shared" si="44"/>
        <v>778489</v>
      </c>
      <c r="H159" s="55">
        <f t="shared" si="44"/>
        <v>778490</v>
      </c>
      <c r="I159" s="55">
        <f t="shared" si="44"/>
        <v>778491</v>
      </c>
      <c r="J159" s="55">
        <f t="shared" si="44"/>
        <v>778492</v>
      </c>
      <c r="K159" s="10" t="s">
        <v>7</v>
      </c>
      <c r="L159" s="9"/>
      <c r="N159"/>
      <c r="O159"/>
    </row>
    <row r="160" spans="2:15" x14ac:dyDescent="0.25">
      <c r="B160" s="45" t="s">
        <v>30</v>
      </c>
      <c r="C160" s="71" t="s">
        <v>0</v>
      </c>
      <c r="D160" s="52">
        <v>6</v>
      </c>
      <c r="E160" s="52">
        <v>8</v>
      </c>
      <c r="F160" s="52">
        <v>8</v>
      </c>
      <c r="G160" s="52">
        <v>8</v>
      </c>
      <c r="H160" s="52">
        <v>8</v>
      </c>
      <c r="I160" s="52">
        <v>8</v>
      </c>
      <c r="J160" s="53"/>
      <c r="K160" s="11">
        <f>D164+E164+F164+G164+H164+I164+J164</f>
        <v>51</v>
      </c>
      <c r="L160" s="7"/>
      <c r="N160"/>
      <c r="O160"/>
    </row>
    <row r="161" spans="2:15" x14ac:dyDescent="0.25">
      <c r="B161" s="46">
        <f>7*C159+DATE((2015+$K$2),1,3)-WEEKDAY(DATE((2015+$K$2),1,3))-5</f>
        <v>778486</v>
      </c>
      <c r="C161" s="72"/>
      <c r="D161" s="52">
        <v>12</v>
      </c>
      <c r="E161" s="52">
        <v>12</v>
      </c>
      <c r="F161" s="52">
        <v>12</v>
      </c>
      <c r="G161" s="52">
        <v>12</v>
      </c>
      <c r="H161" s="52">
        <v>12</v>
      </c>
      <c r="I161" s="52">
        <v>12</v>
      </c>
      <c r="J161" s="53"/>
      <c r="K161" s="12" t="s">
        <v>5</v>
      </c>
      <c r="L161" s="8"/>
      <c r="N161"/>
      <c r="O161"/>
    </row>
    <row r="162" spans="2:15" x14ac:dyDescent="0.25">
      <c r="B162" s="45" t="s">
        <v>31</v>
      </c>
      <c r="C162" s="71" t="s">
        <v>1</v>
      </c>
      <c r="D162" s="52">
        <v>13</v>
      </c>
      <c r="E162" s="52">
        <v>13</v>
      </c>
      <c r="F162" s="52">
        <v>13</v>
      </c>
      <c r="G162" s="52">
        <v>13</v>
      </c>
      <c r="H162" s="52">
        <v>13</v>
      </c>
      <c r="I162" s="52">
        <v>13</v>
      </c>
      <c r="J162" s="53"/>
      <c r="K162" s="14">
        <f>IF(K160-Base!$C$2&lt;0,"0",K160-Base!$C$2)</f>
        <v>16</v>
      </c>
      <c r="L162" s="8"/>
      <c r="N162"/>
      <c r="O162"/>
    </row>
    <row r="163" spans="2:15" x14ac:dyDescent="0.25">
      <c r="B163" s="46">
        <f>7*C159+DATE((2015+$K$2),1,3)-WEEKDAY(DATE((2015+$K$2),1,3))+1</f>
        <v>778492</v>
      </c>
      <c r="C163" s="72"/>
      <c r="D163" s="52">
        <v>18</v>
      </c>
      <c r="E163" s="52">
        <v>17</v>
      </c>
      <c r="F163" s="52">
        <v>17</v>
      </c>
      <c r="G163" s="52">
        <v>17</v>
      </c>
      <c r="H163" s="52">
        <v>17</v>
      </c>
      <c r="I163" s="52">
        <v>17</v>
      </c>
      <c r="J163" s="53"/>
      <c r="K163" s="13" t="s">
        <v>6</v>
      </c>
      <c r="L163" s="8"/>
      <c r="N163"/>
      <c r="O163"/>
    </row>
    <row r="164" spans="2:15" x14ac:dyDescent="0.25">
      <c r="B164" s="69" t="s">
        <v>2</v>
      </c>
      <c r="C164" s="70"/>
      <c r="D164" s="14">
        <f>(D161-D160)+(D163-D162)</f>
        <v>11</v>
      </c>
      <c r="E164" s="14">
        <f t="shared" ref="E164:J164" si="45">(E161-E160)+E163-E162</f>
        <v>8</v>
      </c>
      <c r="F164" s="14">
        <f t="shared" si="45"/>
        <v>8</v>
      </c>
      <c r="G164" s="14">
        <f t="shared" si="45"/>
        <v>8</v>
      </c>
      <c r="H164" s="14">
        <f t="shared" si="45"/>
        <v>8</v>
      </c>
      <c r="I164" s="14">
        <f t="shared" si="45"/>
        <v>8</v>
      </c>
      <c r="J164" s="14">
        <f t="shared" si="45"/>
        <v>0</v>
      </c>
      <c r="K164" s="14" t="str">
        <f>IF(Base!$C$2-K160&lt;0,"0",Base!$C$2-K160)</f>
        <v>0</v>
      </c>
      <c r="L164" s="9"/>
      <c r="N164"/>
      <c r="O164"/>
    </row>
    <row r="165" spans="2:15" x14ac:dyDescent="0.25">
      <c r="N165"/>
      <c r="O165"/>
    </row>
    <row r="166" spans="2:15" ht="15.75" x14ac:dyDescent="0.25">
      <c r="B166" s="47" t="s">
        <v>3</v>
      </c>
      <c r="C166" s="51">
        <f>VLOOKUP(C159+1,Base!$F$3:$F$55,1,FALSE)</f>
        <v>24</v>
      </c>
      <c r="D166" s="55">
        <f>B168</f>
        <v>778493</v>
      </c>
      <c r="E166" s="55">
        <f>D166+1</f>
        <v>778494</v>
      </c>
      <c r="F166" s="55">
        <f t="shared" ref="F166:J166" si="46">E166+1</f>
        <v>778495</v>
      </c>
      <c r="G166" s="55">
        <f t="shared" si="46"/>
        <v>778496</v>
      </c>
      <c r="H166" s="55">
        <f t="shared" si="46"/>
        <v>778497</v>
      </c>
      <c r="I166" s="55">
        <f t="shared" si="46"/>
        <v>778498</v>
      </c>
      <c r="J166" s="55">
        <f t="shared" si="46"/>
        <v>778499</v>
      </c>
      <c r="K166" s="10" t="s">
        <v>7</v>
      </c>
      <c r="L166" s="9"/>
      <c r="N166"/>
      <c r="O166"/>
    </row>
    <row r="167" spans="2:15" x14ac:dyDescent="0.25">
      <c r="B167" s="45" t="s">
        <v>30</v>
      </c>
      <c r="C167" s="71" t="s">
        <v>0</v>
      </c>
      <c r="D167" s="52">
        <v>6</v>
      </c>
      <c r="E167" s="52">
        <v>8</v>
      </c>
      <c r="F167" s="52">
        <v>8</v>
      </c>
      <c r="G167" s="52">
        <v>8</v>
      </c>
      <c r="H167" s="52">
        <v>8</v>
      </c>
      <c r="I167" s="52">
        <v>8</v>
      </c>
      <c r="J167" s="53"/>
      <c r="K167" s="11">
        <f>D171+E171+F171+G171+H171+I171+J171</f>
        <v>51</v>
      </c>
      <c r="L167" s="7"/>
      <c r="N167"/>
      <c r="O167"/>
    </row>
    <row r="168" spans="2:15" x14ac:dyDescent="0.25">
      <c r="B168" s="46">
        <f>7*C166+DATE((2015+$K$2),1,3)-WEEKDAY(DATE((2015+$K$2),1,3))-5</f>
        <v>778493</v>
      </c>
      <c r="C168" s="72"/>
      <c r="D168" s="52">
        <v>12</v>
      </c>
      <c r="E168" s="52">
        <v>12</v>
      </c>
      <c r="F168" s="52">
        <v>12</v>
      </c>
      <c r="G168" s="52">
        <v>12</v>
      </c>
      <c r="H168" s="52">
        <v>12</v>
      </c>
      <c r="I168" s="52">
        <v>12</v>
      </c>
      <c r="J168" s="53"/>
      <c r="K168" s="12" t="s">
        <v>5</v>
      </c>
      <c r="L168" s="8"/>
      <c r="N168"/>
      <c r="O168"/>
    </row>
    <row r="169" spans="2:15" x14ac:dyDescent="0.25">
      <c r="B169" s="45" t="s">
        <v>31</v>
      </c>
      <c r="C169" s="71" t="s">
        <v>1</v>
      </c>
      <c r="D169" s="52">
        <v>13</v>
      </c>
      <c r="E169" s="52">
        <v>13</v>
      </c>
      <c r="F169" s="52">
        <v>13</v>
      </c>
      <c r="G169" s="52">
        <v>13</v>
      </c>
      <c r="H169" s="52">
        <v>13</v>
      </c>
      <c r="I169" s="52">
        <v>13</v>
      </c>
      <c r="J169" s="53"/>
      <c r="K169" s="14">
        <f>IF(K167-Base!$C$2&lt;0,"0",K167-Base!$C$2)</f>
        <v>16</v>
      </c>
      <c r="L169" s="8"/>
      <c r="N169"/>
      <c r="O169"/>
    </row>
    <row r="170" spans="2:15" x14ac:dyDescent="0.25">
      <c r="B170" s="46">
        <f>7*C166+DATE((2015+$K$2),1,3)-WEEKDAY(DATE((2015+$K$2),1,3))+1</f>
        <v>778499</v>
      </c>
      <c r="C170" s="72"/>
      <c r="D170" s="52">
        <v>18</v>
      </c>
      <c r="E170" s="52">
        <v>17</v>
      </c>
      <c r="F170" s="52">
        <v>17</v>
      </c>
      <c r="G170" s="52">
        <v>17</v>
      </c>
      <c r="H170" s="52">
        <v>17</v>
      </c>
      <c r="I170" s="52">
        <v>17</v>
      </c>
      <c r="J170" s="53"/>
      <c r="K170" s="13" t="s">
        <v>6</v>
      </c>
      <c r="L170" s="8"/>
      <c r="N170"/>
      <c r="O170"/>
    </row>
    <row r="171" spans="2:15" x14ac:dyDescent="0.25">
      <c r="B171" s="69" t="s">
        <v>2</v>
      </c>
      <c r="C171" s="70"/>
      <c r="D171" s="14">
        <f>(D168-D167)+(D170-D169)</f>
        <v>11</v>
      </c>
      <c r="E171" s="14">
        <f t="shared" ref="E171:J171" si="47">(E168-E167)+E170-E169</f>
        <v>8</v>
      </c>
      <c r="F171" s="14">
        <f t="shared" si="47"/>
        <v>8</v>
      </c>
      <c r="G171" s="14">
        <f t="shared" si="47"/>
        <v>8</v>
      </c>
      <c r="H171" s="14">
        <f t="shared" si="47"/>
        <v>8</v>
      </c>
      <c r="I171" s="14">
        <f t="shared" si="47"/>
        <v>8</v>
      </c>
      <c r="J171" s="14">
        <f t="shared" si="47"/>
        <v>0</v>
      </c>
      <c r="K171" s="14" t="str">
        <f>IF(Base!$C$2-K167&lt;0,"0",Base!$C$2-K167)</f>
        <v>0</v>
      </c>
      <c r="L171" s="9"/>
      <c r="N171"/>
      <c r="O171"/>
    </row>
    <row r="172" spans="2:15" x14ac:dyDescent="0.25">
      <c r="N172"/>
      <c r="O172"/>
    </row>
    <row r="173" spans="2:15" ht="15.75" x14ac:dyDescent="0.25">
      <c r="B173" s="47" t="s">
        <v>3</v>
      </c>
      <c r="C173" s="51">
        <f>VLOOKUP(C166+1,Base!$F$3:$F$55,1,FALSE)</f>
        <v>25</v>
      </c>
      <c r="D173" s="55">
        <f>B175</f>
        <v>778500</v>
      </c>
      <c r="E173" s="55">
        <f>D173+1</f>
        <v>778501</v>
      </c>
      <c r="F173" s="55">
        <f t="shared" ref="F173:J173" si="48">E173+1</f>
        <v>778502</v>
      </c>
      <c r="G173" s="55">
        <f t="shared" si="48"/>
        <v>778503</v>
      </c>
      <c r="H173" s="55">
        <f t="shared" si="48"/>
        <v>778504</v>
      </c>
      <c r="I173" s="55">
        <f t="shared" si="48"/>
        <v>778505</v>
      </c>
      <c r="J173" s="55">
        <f t="shared" si="48"/>
        <v>778506</v>
      </c>
      <c r="K173" s="10" t="s">
        <v>7</v>
      </c>
      <c r="L173" s="9"/>
      <c r="N173"/>
      <c r="O173"/>
    </row>
    <row r="174" spans="2:15" x14ac:dyDescent="0.25">
      <c r="B174" s="45" t="s">
        <v>30</v>
      </c>
      <c r="C174" s="71" t="s">
        <v>0</v>
      </c>
      <c r="D174" s="52">
        <v>6</v>
      </c>
      <c r="E174" s="52">
        <v>8</v>
      </c>
      <c r="F174" s="52">
        <v>8</v>
      </c>
      <c r="G174" s="52">
        <v>8</v>
      </c>
      <c r="H174" s="52">
        <v>8</v>
      </c>
      <c r="I174" s="52">
        <v>8</v>
      </c>
      <c r="J174" s="53"/>
      <c r="K174" s="11">
        <f>D178+E178+F178+G178+H178+I178+J178</f>
        <v>51</v>
      </c>
      <c r="L174" s="7"/>
      <c r="N174"/>
      <c r="O174"/>
    </row>
    <row r="175" spans="2:15" x14ac:dyDescent="0.25">
      <c r="B175" s="46">
        <f>7*C173+DATE((2015+$K$2),1,3)-WEEKDAY(DATE((2015+$K$2),1,3))-5</f>
        <v>778500</v>
      </c>
      <c r="C175" s="72"/>
      <c r="D175" s="52">
        <v>12</v>
      </c>
      <c r="E175" s="52">
        <v>12</v>
      </c>
      <c r="F175" s="52">
        <v>12</v>
      </c>
      <c r="G175" s="52">
        <v>12</v>
      </c>
      <c r="H175" s="52">
        <v>12</v>
      </c>
      <c r="I175" s="52">
        <v>12</v>
      </c>
      <c r="J175" s="53"/>
      <c r="K175" s="12" t="s">
        <v>5</v>
      </c>
      <c r="L175" s="8"/>
      <c r="N175"/>
      <c r="O175"/>
    </row>
    <row r="176" spans="2:15" x14ac:dyDescent="0.25">
      <c r="B176" s="45" t="s">
        <v>31</v>
      </c>
      <c r="C176" s="71" t="s">
        <v>1</v>
      </c>
      <c r="D176" s="52">
        <v>13</v>
      </c>
      <c r="E176" s="52">
        <v>13</v>
      </c>
      <c r="F176" s="52">
        <v>13</v>
      </c>
      <c r="G176" s="52">
        <v>13</v>
      </c>
      <c r="H176" s="52">
        <v>13</v>
      </c>
      <c r="I176" s="52">
        <v>13</v>
      </c>
      <c r="J176" s="53"/>
      <c r="K176" s="14">
        <f>IF(K174-Base!$C$2&lt;0,"0",K174-Base!$C$2)</f>
        <v>16</v>
      </c>
      <c r="L176" s="8"/>
      <c r="N176"/>
      <c r="O176"/>
    </row>
    <row r="177" spans="2:15" x14ac:dyDescent="0.25">
      <c r="B177" s="46">
        <f>7*C173+DATE((2015+$K$2),1,3)-WEEKDAY(DATE((2015+$K$2),1,3))+1</f>
        <v>778506</v>
      </c>
      <c r="C177" s="72"/>
      <c r="D177" s="52">
        <v>18</v>
      </c>
      <c r="E177" s="52">
        <v>17</v>
      </c>
      <c r="F177" s="52">
        <v>17</v>
      </c>
      <c r="G177" s="52">
        <v>17</v>
      </c>
      <c r="H177" s="52">
        <v>17</v>
      </c>
      <c r="I177" s="52">
        <v>17</v>
      </c>
      <c r="J177" s="53"/>
      <c r="K177" s="13" t="s">
        <v>6</v>
      </c>
      <c r="L177" s="8"/>
      <c r="N177"/>
      <c r="O177"/>
    </row>
    <row r="178" spans="2:15" x14ac:dyDescent="0.25">
      <c r="B178" s="69" t="s">
        <v>2</v>
      </c>
      <c r="C178" s="70"/>
      <c r="D178" s="14">
        <f>(D175-D174)+(D177-D176)</f>
        <v>11</v>
      </c>
      <c r="E178" s="14">
        <f t="shared" ref="E178:J178" si="49">(E175-E174)+E177-E176</f>
        <v>8</v>
      </c>
      <c r="F178" s="14">
        <f t="shared" si="49"/>
        <v>8</v>
      </c>
      <c r="G178" s="14">
        <f t="shared" si="49"/>
        <v>8</v>
      </c>
      <c r="H178" s="14">
        <f t="shared" si="49"/>
        <v>8</v>
      </c>
      <c r="I178" s="14">
        <f t="shared" si="49"/>
        <v>8</v>
      </c>
      <c r="J178" s="14">
        <f t="shared" si="49"/>
        <v>0</v>
      </c>
      <c r="K178" s="14" t="str">
        <f>IF(Base!$C$2-K174&lt;0,"0",Base!$C$2-K174)</f>
        <v>0</v>
      </c>
      <c r="L178" s="9"/>
      <c r="N178"/>
      <c r="O178"/>
    </row>
    <row r="179" spans="2:15" x14ac:dyDescent="0.25">
      <c r="N179"/>
      <c r="O179"/>
    </row>
    <row r="180" spans="2:15" ht="15.75" x14ac:dyDescent="0.25">
      <c r="B180" s="47" t="s">
        <v>3</v>
      </c>
      <c r="C180" s="51">
        <f>VLOOKUP(C173+1,Base!$F$3:$F$55,1,FALSE)</f>
        <v>26</v>
      </c>
      <c r="D180" s="55">
        <f>B182</f>
        <v>778507</v>
      </c>
      <c r="E180" s="55">
        <f>D180+1</f>
        <v>778508</v>
      </c>
      <c r="F180" s="55">
        <f t="shared" ref="F180:J180" si="50">E180+1</f>
        <v>778509</v>
      </c>
      <c r="G180" s="55">
        <f t="shared" si="50"/>
        <v>778510</v>
      </c>
      <c r="H180" s="55">
        <f t="shared" si="50"/>
        <v>778511</v>
      </c>
      <c r="I180" s="55">
        <f t="shared" si="50"/>
        <v>778512</v>
      </c>
      <c r="J180" s="55">
        <f t="shared" si="50"/>
        <v>778513</v>
      </c>
      <c r="K180" s="10" t="s">
        <v>7</v>
      </c>
      <c r="L180" s="9"/>
      <c r="N180"/>
      <c r="O180"/>
    </row>
    <row r="181" spans="2:15" x14ac:dyDescent="0.25">
      <c r="B181" s="45" t="s">
        <v>30</v>
      </c>
      <c r="C181" s="71" t="s">
        <v>0</v>
      </c>
      <c r="D181" s="52">
        <v>6</v>
      </c>
      <c r="E181" s="52">
        <v>8</v>
      </c>
      <c r="F181" s="52">
        <v>8</v>
      </c>
      <c r="G181" s="52">
        <v>8</v>
      </c>
      <c r="H181" s="52">
        <v>8</v>
      </c>
      <c r="I181" s="52">
        <v>8</v>
      </c>
      <c r="J181" s="53"/>
      <c r="K181" s="11">
        <f>D185+E185+F185+G185+H185+I185+J185</f>
        <v>51</v>
      </c>
      <c r="L181" s="7"/>
      <c r="N181"/>
      <c r="O181"/>
    </row>
    <row r="182" spans="2:15" x14ac:dyDescent="0.25">
      <c r="B182" s="46">
        <f>7*C180+DATE((2015+$K$2),1,3)-WEEKDAY(DATE((2015+$K$2),1,3))-5</f>
        <v>778507</v>
      </c>
      <c r="C182" s="72"/>
      <c r="D182" s="52">
        <v>12</v>
      </c>
      <c r="E182" s="52">
        <v>12</v>
      </c>
      <c r="F182" s="52">
        <v>12</v>
      </c>
      <c r="G182" s="52">
        <v>12</v>
      </c>
      <c r="H182" s="52">
        <v>12</v>
      </c>
      <c r="I182" s="52">
        <v>12</v>
      </c>
      <c r="J182" s="53"/>
      <c r="K182" s="12" t="s">
        <v>5</v>
      </c>
      <c r="L182" s="8"/>
      <c r="N182"/>
      <c r="O182"/>
    </row>
    <row r="183" spans="2:15" x14ac:dyDescent="0.25">
      <c r="B183" s="45" t="s">
        <v>31</v>
      </c>
      <c r="C183" s="71" t="s">
        <v>1</v>
      </c>
      <c r="D183" s="52">
        <v>13</v>
      </c>
      <c r="E183" s="52">
        <v>13</v>
      </c>
      <c r="F183" s="52">
        <v>13</v>
      </c>
      <c r="G183" s="52">
        <v>13</v>
      </c>
      <c r="H183" s="52">
        <v>13</v>
      </c>
      <c r="I183" s="52">
        <v>13</v>
      </c>
      <c r="J183" s="53"/>
      <c r="K183" s="14">
        <f>IF(K181-Base!$C$2&lt;0,"0",K181-Base!$C$2)</f>
        <v>16</v>
      </c>
      <c r="L183" s="8"/>
      <c r="N183"/>
      <c r="O183"/>
    </row>
    <row r="184" spans="2:15" x14ac:dyDescent="0.25">
      <c r="B184" s="46">
        <f>7*C180+DATE((2015+$K$2),1,3)-WEEKDAY(DATE((2015+$K$2),1,3))+1</f>
        <v>778513</v>
      </c>
      <c r="C184" s="72"/>
      <c r="D184" s="52">
        <v>18</v>
      </c>
      <c r="E184" s="52">
        <v>17</v>
      </c>
      <c r="F184" s="52">
        <v>17</v>
      </c>
      <c r="G184" s="52">
        <v>17</v>
      </c>
      <c r="H184" s="52">
        <v>17</v>
      </c>
      <c r="I184" s="52">
        <v>17</v>
      </c>
      <c r="J184" s="53"/>
      <c r="K184" s="13" t="s">
        <v>6</v>
      </c>
      <c r="L184" s="8"/>
      <c r="N184"/>
      <c r="O184"/>
    </row>
    <row r="185" spans="2:15" x14ac:dyDescent="0.25">
      <c r="B185" s="69" t="s">
        <v>2</v>
      </c>
      <c r="C185" s="70"/>
      <c r="D185" s="14">
        <f>(D182-D181)+(D184-D183)</f>
        <v>11</v>
      </c>
      <c r="E185" s="14">
        <f t="shared" ref="E185:J185" si="51">(E182-E181)+E184-E183</f>
        <v>8</v>
      </c>
      <c r="F185" s="14">
        <f t="shared" si="51"/>
        <v>8</v>
      </c>
      <c r="G185" s="14">
        <f t="shared" si="51"/>
        <v>8</v>
      </c>
      <c r="H185" s="14">
        <f t="shared" si="51"/>
        <v>8</v>
      </c>
      <c r="I185" s="14">
        <f t="shared" si="51"/>
        <v>8</v>
      </c>
      <c r="J185" s="14">
        <f t="shared" si="51"/>
        <v>0</v>
      </c>
      <c r="K185" s="14" t="str">
        <f>IF(Base!$C$2-K181&lt;0,"0",Base!$C$2-K181)</f>
        <v>0</v>
      </c>
      <c r="L185" s="9"/>
      <c r="N185"/>
      <c r="O185"/>
    </row>
    <row r="186" spans="2:15" x14ac:dyDescent="0.25">
      <c r="N186"/>
      <c r="O186"/>
    </row>
    <row r="187" spans="2:15" ht="15.75" x14ac:dyDescent="0.25">
      <c r="B187" s="47" t="s">
        <v>3</v>
      </c>
      <c r="C187" s="51">
        <f>VLOOKUP(C180+1,Base!$F$3:$F$55,1,FALSE)</f>
        <v>27</v>
      </c>
      <c r="D187" s="55">
        <f>B189</f>
        <v>778514</v>
      </c>
      <c r="E187" s="55">
        <f>D187+1</f>
        <v>778515</v>
      </c>
      <c r="F187" s="55">
        <f t="shared" ref="F187:J187" si="52">E187+1</f>
        <v>778516</v>
      </c>
      <c r="G187" s="55">
        <f t="shared" si="52"/>
        <v>778517</v>
      </c>
      <c r="H187" s="55">
        <f t="shared" si="52"/>
        <v>778518</v>
      </c>
      <c r="I187" s="55">
        <f t="shared" si="52"/>
        <v>778519</v>
      </c>
      <c r="J187" s="55">
        <f t="shared" si="52"/>
        <v>778520</v>
      </c>
      <c r="K187" s="10" t="s">
        <v>7</v>
      </c>
      <c r="L187" s="9"/>
      <c r="N187"/>
      <c r="O187"/>
    </row>
    <row r="188" spans="2:15" x14ac:dyDescent="0.25">
      <c r="B188" s="45" t="s">
        <v>30</v>
      </c>
      <c r="C188" s="71" t="s">
        <v>0</v>
      </c>
      <c r="D188" s="52">
        <v>6</v>
      </c>
      <c r="E188" s="52">
        <v>8</v>
      </c>
      <c r="F188" s="52">
        <v>8</v>
      </c>
      <c r="G188" s="52">
        <v>8</v>
      </c>
      <c r="H188" s="52">
        <v>8</v>
      </c>
      <c r="I188" s="52"/>
      <c r="J188" s="53"/>
      <c r="K188" s="11">
        <f>D192+E192+F192+G192+H192+I192+J192</f>
        <v>43</v>
      </c>
      <c r="L188" s="7"/>
      <c r="N188"/>
      <c r="O188"/>
    </row>
    <row r="189" spans="2:15" x14ac:dyDescent="0.25">
      <c r="B189" s="46">
        <f>7*C187+DATE((2015+$K$2),1,3)-WEEKDAY(DATE((2015+$K$2),1,3))-5</f>
        <v>778514</v>
      </c>
      <c r="C189" s="72"/>
      <c r="D189" s="52">
        <v>12</v>
      </c>
      <c r="E189" s="52">
        <v>12</v>
      </c>
      <c r="F189" s="52">
        <v>12</v>
      </c>
      <c r="G189" s="52">
        <v>12</v>
      </c>
      <c r="H189" s="52">
        <v>12</v>
      </c>
      <c r="I189" s="52"/>
      <c r="J189" s="53"/>
      <c r="K189" s="12" t="s">
        <v>5</v>
      </c>
      <c r="L189" s="8"/>
      <c r="N189"/>
      <c r="O189"/>
    </row>
    <row r="190" spans="2:15" x14ac:dyDescent="0.25">
      <c r="B190" s="45" t="s">
        <v>31</v>
      </c>
      <c r="C190" s="71" t="s">
        <v>1</v>
      </c>
      <c r="D190" s="52">
        <v>13</v>
      </c>
      <c r="E190" s="52">
        <v>13</v>
      </c>
      <c r="F190" s="52">
        <v>13</v>
      </c>
      <c r="G190" s="52">
        <v>13</v>
      </c>
      <c r="H190" s="52">
        <v>13</v>
      </c>
      <c r="I190" s="52"/>
      <c r="J190" s="53"/>
      <c r="K190" s="14">
        <f>IF(K188-Base!$C$2&lt;0,"0",K188-Base!$C$2)</f>
        <v>8</v>
      </c>
      <c r="L190" s="8"/>
      <c r="N190"/>
      <c r="O190"/>
    </row>
    <row r="191" spans="2:15" x14ac:dyDescent="0.25">
      <c r="B191" s="46">
        <f>7*C187+DATE((2015+$K$2),1,3)-WEEKDAY(DATE((2015+$K$2),1,3))+1</f>
        <v>778520</v>
      </c>
      <c r="C191" s="72"/>
      <c r="D191" s="52">
        <v>18</v>
      </c>
      <c r="E191" s="52">
        <v>17</v>
      </c>
      <c r="F191" s="52">
        <v>17</v>
      </c>
      <c r="G191" s="52">
        <v>17</v>
      </c>
      <c r="H191" s="52">
        <v>17</v>
      </c>
      <c r="I191" s="52"/>
      <c r="J191" s="53"/>
      <c r="K191" s="13" t="s">
        <v>6</v>
      </c>
      <c r="L191" s="8"/>
      <c r="N191"/>
      <c r="O191"/>
    </row>
    <row r="192" spans="2:15" x14ac:dyDescent="0.25">
      <c r="B192" s="69" t="s">
        <v>2</v>
      </c>
      <c r="C192" s="70"/>
      <c r="D192" s="14">
        <f>(D189-D188)+(D191-D190)</f>
        <v>11</v>
      </c>
      <c r="E192" s="14">
        <f t="shared" ref="E192:J192" si="53">(E189-E188)+E191-E190</f>
        <v>8</v>
      </c>
      <c r="F192" s="14">
        <f t="shared" si="53"/>
        <v>8</v>
      </c>
      <c r="G192" s="14">
        <f t="shared" si="53"/>
        <v>8</v>
      </c>
      <c r="H192" s="14">
        <f t="shared" si="53"/>
        <v>8</v>
      </c>
      <c r="I192" s="14">
        <f t="shared" si="53"/>
        <v>0</v>
      </c>
      <c r="J192" s="14">
        <f t="shared" si="53"/>
        <v>0</v>
      </c>
      <c r="K192" s="14" t="str">
        <f>IF(Base!$C$2-K188&lt;0,"0",Base!$C$2-K188)</f>
        <v>0</v>
      </c>
      <c r="L192" s="9"/>
      <c r="N192"/>
      <c r="O192"/>
    </row>
    <row r="193" spans="2:15" x14ac:dyDescent="0.25">
      <c r="N193"/>
      <c r="O193"/>
    </row>
    <row r="194" spans="2:15" ht="15.75" x14ac:dyDescent="0.25">
      <c r="B194" s="47" t="s">
        <v>3</v>
      </c>
      <c r="C194" s="51">
        <f>VLOOKUP(C187+1,Base!$F$3:$F$55,1,FALSE)</f>
        <v>28</v>
      </c>
      <c r="D194" s="55">
        <f>B196</f>
        <v>778521</v>
      </c>
      <c r="E194" s="55">
        <f>D194+1</f>
        <v>778522</v>
      </c>
      <c r="F194" s="55">
        <f t="shared" ref="F194:J194" si="54">E194+1</f>
        <v>778523</v>
      </c>
      <c r="G194" s="55">
        <f t="shared" si="54"/>
        <v>778524</v>
      </c>
      <c r="H194" s="55">
        <f t="shared" si="54"/>
        <v>778525</v>
      </c>
      <c r="I194" s="55">
        <f t="shared" si="54"/>
        <v>778526</v>
      </c>
      <c r="J194" s="55">
        <f t="shared" si="54"/>
        <v>778527</v>
      </c>
      <c r="K194" s="10" t="s">
        <v>7</v>
      </c>
      <c r="L194" s="9"/>
      <c r="N194"/>
      <c r="O194"/>
    </row>
    <row r="195" spans="2:15" x14ac:dyDescent="0.25">
      <c r="B195" s="45" t="s">
        <v>30</v>
      </c>
      <c r="C195" s="71" t="s">
        <v>0</v>
      </c>
      <c r="D195" s="52">
        <v>6</v>
      </c>
      <c r="E195" s="52">
        <v>8</v>
      </c>
      <c r="F195" s="52">
        <v>8</v>
      </c>
      <c r="G195" s="52">
        <v>8</v>
      </c>
      <c r="H195" s="52">
        <v>8</v>
      </c>
      <c r="I195" s="52">
        <v>8</v>
      </c>
      <c r="J195" s="53"/>
      <c r="K195" s="11">
        <f>D199+E199+F199+G199+H199+I199+J199</f>
        <v>51</v>
      </c>
      <c r="L195" s="7"/>
      <c r="N195"/>
      <c r="O195"/>
    </row>
    <row r="196" spans="2:15" x14ac:dyDescent="0.25">
      <c r="B196" s="46">
        <f>7*C194+DATE((2015+$K$2),1,3)-WEEKDAY(DATE((2015+$K$2),1,3))-5</f>
        <v>778521</v>
      </c>
      <c r="C196" s="72"/>
      <c r="D196" s="52">
        <v>12</v>
      </c>
      <c r="E196" s="52">
        <v>12</v>
      </c>
      <c r="F196" s="52">
        <v>12</v>
      </c>
      <c r="G196" s="52">
        <v>12</v>
      </c>
      <c r="H196" s="52">
        <v>12</v>
      </c>
      <c r="I196" s="52">
        <v>12</v>
      </c>
      <c r="J196" s="53"/>
      <c r="K196" s="12" t="s">
        <v>5</v>
      </c>
      <c r="L196" s="8"/>
      <c r="N196"/>
      <c r="O196"/>
    </row>
    <row r="197" spans="2:15" x14ac:dyDescent="0.25">
      <c r="B197" s="45" t="s">
        <v>31</v>
      </c>
      <c r="C197" s="71" t="s">
        <v>1</v>
      </c>
      <c r="D197" s="52">
        <v>13</v>
      </c>
      <c r="E197" s="52">
        <v>13</v>
      </c>
      <c r="F197" s="52">
        <v>13</v>
      </c>
      <c r="G197" s="52">
        <v>13</v>
      </c>
      <c r="H197" s="52">
        <v>13</v>
      </c>
      <c r="I197" s="52">
        <v>13</v>
      </c>
      <c r="J197" s="53"/>
      <c r="K197" s="14">
        <f>IF(K195-Base!$C$2&lt;0,"0",K195-Base!$C$2)</f>
        <v>16</v>
      </c>
      <c r="L197" s="8"/>
      <c r="N197"/>
      <c r="O197"/>
    </row>
    <row r="198" spans="2:15" x14ac:dyDescent="0.25">
      <c r="B198" s="46">
        <f>7*C194+DATE((2015+$K$2),1,3)-WEEKDAY(DATE((2015+$K$2),1,3))+1</f>
        <v>778527</v>
      </c>
      <c r="C198" s="72"/>
      <c r="D198" s="52">
        <v>18</v>
      </c>
      <c r="E198" s="52">
        <v>17</v>
      </c>
      <c r="F198" s="52">
        <v>17</v>
      </c>
      <c r="G198" s="52">
        <v>17</v>
      </c>
      <c r="H198" s="52">
        <v>17</v>
      </c>
      <c r="I198" s="52">
        <v>17</v>
      </c>
      <c r="J198" s="53"/>
      <c r="K198" s="13" t="s">
        <v>6</v>
      </c>
      <c r="L198" s="8"/>
      <c r="N198"/>
      <c r="O198"/>
    </row>
    <row r="199" spans="2:15" x14ac:dyDescent="0.25">
      <c r="B199" s="69" t="s">
        <v>2</v>
      </c>
      <c r="C199" s="70"/>
      <c r="D199" s="14">
        <f>(D196-D195)+(D198-D197)</f>
        <v>11</v>
      </c>
      <c r="E199" s="14">
        <f t="shared" ref="E199:J199" si="55">(E196-E195)+E198-E197</f>
        <v>8</v>
      </c>
      <c r="F199" s="14">
        <f t="shared" si="55"/>
        <v>8</v>
      </c>
      <c r="G199" s="14">
        <f t="shared" si="55"/>
        <v>8</v>
      </c>
      <c r="H199" s="14">
        <f t="shared" si="55"/>
        <v>8</v>
      </c>
      <c r="I199" s="14">
        <f t="shared" si="55"/>
        <v>8</v>
      </c>
      <c r="J199" s="14">
        <f t="shared" si="55"/>
        <v>0</v>
      </c>
      <c r="K199" s="14" t="str">
        <f>IF(Base!$C$2-K195&lt;0,"0",Base!$C$2-K195)</f>
        <v>0</v>
      </c>
      <c r="L199" s="9"/>
      <c r="N199"/>
      <c r="O199"/>
    </row>
    <row r="200" spans="2:15" x14ac:dyDescent="0.25">
      <c r="N200"/>
      <c r="O200"/>
    </row>
    <row r="201" spans="2:15" ht="15.75" x14ac:dyDescent="0.25">
      <c r="B201" s="47" t="s">
        <v>3</v>
      </c>
      <c r="C201" s="51">
        <f>VLOOKUP(C194+1,Base!$F$3:$F$55,1,FALSE)</f>
        <v>29</v>
      </c>
      <c r="D201" s="55">
        <f>B203</f>
        <v>778528</v>
      </c>
      <c r="E201" s="55">
        <f>D201+1</f>
        <v>778529</v>
      </c>
      <c r="F201" s="55">
        <f t="shared" ref="F201:J201" si="56">E201+1</f>
        <v>778530</v>
      </c>
      <c r="G201" s="55">
        <f t="shared" si="56"/>
        <v>778531</v>
      </c>
      <c r="H201" s="55">
        <f t="shared" si="56"/>
        <v>778532</v>
      </c>
      <c r="I201" s="55">
        <f t="shared" si="56"/>
        <v>778533</v>
      </c>
      <c r="J201" s="55">
        <f t="shared" si="56"/>
        <v>778534</v>
      </c>
      <c r="K201" s="10" t="s">
        <v>7</v>
      </c>
      <c r="L201" s="9"/>
      <c r="N201"/>
      <c r="O201"/>
    </row>
    <row r="202" spans="2:15" x14ac:dyDescent="0.25">
      <c r="B202" s="45" t="s">
        <v>30</v>
      </c>
      <c r="C202" s="71" t="s">
        <v>0</v>
      </c>
      <c r="D202" s="52">
        <v>6</v>
      </c>
      <c r="E202" s="52">
        <v>8</v>
      </c>
      <c r="F202" s="52">
        <v>8</v>
      </c>
      <c r="G202" s="52">
        <v>8</v>
      </c>
      <c r="H202" s="52">
        <v>8</v>
      </c>
      <c r="I202" s="52">
        <v>8</v>
      </c>
      <c r="J202" s="53"/>
      <c r="K202" s="11">
        <f>D206+E206+F206+G206+H206+I206+J206</f>
        <v>51</v>
      </c>
      <c r="L202" s="7"/>
      <c r="N202"/>
      <c r="O202"/>
    </row>
    <row r="203" spans="2:15" x14ac:dyDescent="0.25">
      <c r="B203" s="46">
        <f>7*C201+DATE((2015+$K$2),1,3)-WEEKDAY(DATE((2015+$K$2),1,3))-5</f>
        <v>778528</v>
      </c>
      <c r="C203" s="72"/>
      <c r="D203" s="52">
        <v>12</v>
      </c>
      <c r="E203" s="52">
        <v>12</v>
      </c>
      <c r="F203" s="52">
        <v>12</v>
      </c>
      <c r="G203" s="52">
        <v>12</v>
      </c>
      <c r="H203" s="52">
        <v>12</v>
      </c>
      <c r="I203" s="52">
        <v>12</v>
      </c>
      <c r="J203" s="53"/>
      <c r="K203" s="12" t="s">
        <v>5</v>
      </c>
      <c r="L203" s="8"/>
      <c r="N203"/>
      <c r="O203"/>
    </row>
    <row r="204" spans="2:15" x14ac:dyDescent="0.25">
      <c r="B204" s="45" t="s">
        <v>31</v>
      </c>
      <c r="C204" s="71" t="s">
        <v>1</v>
      </c>
      <c r="D204" s="52">
        <v>13</v>
      </c>
      <c r="E204" s="52">
        <v>13</v>
      </c>
      <c r="F204" s="52">
        <v>13</v>
      </c>
      <c r="G204" s="52">
        <v>13</v>
      </c>
      <c r="H204" s="52">
        <v>13</v>
      </c>
      <c r="I204" s="52">
        <v>13</v>
      </c>
      <c r="J204" s="53"/>
      <c r="K204" s="14">
        <f>IF(K202-Base!$C$2&lt;0,"0",K202-Base!$C$2)</f>
        <v>16</v>
      </c>
      <c r="L204" s="8"/>
      <c r="N204"/>
      <c r="O204"/>
    </row>
    <row r="205" spans="2:15" x14ac:dyDescent="0.25">
      <c r="B205" s="46">
        <f>7*C201+DATE((2015+$K$2),1,3)-WEEKDAY(DATE((2015+$K$2),1,3))+1</f>
        <v>778534</v>
      </c>
      <c r="C205" s="72"/>
      <c r="D205" s="52">
        <v>18</v>
      </c>
      <c r="E205" s="52">
        <v>17</v>
      </c>
      <c r="F205" s="52">
        <v>17</v>
      </c>
      <c r="G205" s="52">
        <v>17</v>
      </c>
      <c r="H205" s="52">
        <v>17</v>
      </c>
      <c r="I205" s="52">
        <v>17</v>
      </c>
      <c r="J205" s="53"/>
      <c r="K205" s="13" t="s">
        <v>6</v>
      </c>
      <c r="L205" s="8"/>
      <c r="N205"/>
      <c r="O205"/>
    </row>
    <row r="206" spans="2:15" x14ac:dyDescent="0.25">
      <c r="B206" s="69" t="s">
        <v>2</v>
      </c>
      <c r="C206" s="70"/>
      <c r="D206" s="14">
        <f>(D203-D202)+(D205-D204)</f>
        <v>11</v>
      </c>
      <c r="E206" s="14">
        <f t="shared" ref="E206:J206" si="57">(E203-E202)+E205-E204</f>
        <v>8</v>
      </c>
      <c r="F206" s="14">
        <f t="shared" si="57"/>
        <v>8</v>
      </c>
      <c r="G206" s="14">
        <f t="shared" si="57"/>
        <v>8</v>
      </c>
      <c r="H206" s="14">
        <f t="shared" si="57"/>
        <v>8</v>
      </c>
      <c r="I206" s="14">
        <f t="shared" si="57"/>
        <v>8</v>
      </c>
      <c r="J206" s="14">
        <f t="shared" si="57"/>
        <v>0</v>
      </c>
      <c r="K206" s="14" t="str">
        <f>IF(Base!$C$2-K202&lt;0,"0",Base!$C$2-K202)</f>
        <v>0</v>
      </c>
      <c r="L206" s="9"/>
      <c r="N206"/>
      <c r="O206"/>
    </row>
    <row r="207" spans="2:15" x14ac:dyDescent="0.25">
      <c r="N207"/>
      <c r="O207"/>
    </row>
    <row r="208" spans="2:15" ht="15.75" x14ac:dyDescent="0.25">
      <c r="B208" s="47" t="s">
        <v>3</v>
      </c>
      <c r="C208" s="51">
        <f>VLOOKUP(C201+1,Base!$F$3:$F$55,1,FALSE)</f>
        <v>30</v>
      </c>
      <c r="D208" s="55">
        <f>B210</f>
        <v>778535</v>
      </c>
      <c r="E208" s="55">
        <f>D208+1</f>
        <v>778536</v>
      </c>
      <c r="F208" s="55">
        <f t="shared" ref="F208:J208" si="58">E208+1</f>
        <v>778537</v>
      </c>
      <c r="G208" s="55">
        <f t="shared" si="58"/>
        <v>778538</v>
      </c>
      <c r="H208" s="55">
        <f t="shared" si="58"/>
        <v>778539</v>
      </c>
      <c r="I208" s="55">
        <f t="shared" si="58"/>
        <v>778540</v>
      </c>
      <c r="J208" s="55">
        <f t="shared" si="58"/>
        <v>778541</v>
      </c>
      <c r="K208" s="10" t="s">
        <v>7</v>
      </c>
      <c r="L208" s="9"/>
      <c r="N208"/>
      <c r="O208"/>
    </row>
    <row r="209" spans="2:15" x14ac:dyDescent="0.25">
      <c r="B209" s="45" t="s">
        <v>30</v>
      </c>
      <c r="C209" s="71" t="s">
        <v>0</v>
      </c>
      <c r="D209" s="52">
        <v>6</v>
      </c>
      <c r="E209" s="52">
        <v>8</v>
      </c>
      <c r="F209" s="52">
        <v>8</v>
      </c>
      <c r="G209" s="52">
        <v>8</v>
      </c>
      <c r="H209" s="52">
        <v>8</v>
      </c>
      <c r="I209" s="52">
        <v>8</v>
      </c>
      <c r="J209" s="53"/>
      <c r="K209" s="11">
        <f>D213+E213+F213+G213+H213+I213+J213</f>
        <v>51</v>
      </c>
      <c r="L209" s="7"/>
      <c r="N209"/>
      <c r="O209"/>
    </row>
    <row r="210" spans="2:15" x14ac:dyDescent="0.25">
      <c r="B210" s="46">
        <f>7*C208+DATE((2015+$K$2),1,3)-WEEKDAY(DATE((2015+$K$2),1,3))-5</f>
        <v>778535</v>
      </c>
      <c r="C210" s="72"/>
      <c r="D210" s="52">
        <v>12</v>
      </c>
      <c r="E210" s="52">
        <v>12</v>
      </c>
      <c r="F210" s="52">
        <v>12</v>
      </c>
      <c r="G210" s="52">
        <v>12</v>
      </c>
      <c r="H210" s="52">
        <v>12</v>
      </c>
      <c r="I210" s="52">
        <v>12</v>
      </c>
      <c r="J210" s="53"/>
      <c r="K210" s="12" t="s">
        <v>5</v>
      </c>
      <c r="L210" s="8"/>
      <c r="N210"/>
      <c r="O210"/>
    </row>
    <row r="211" spans="2:15" x14ac:dyDescent="0.25">
      <c r="B211" s="45" t="s">
        <v>31</v>
      </c>
      <c r="C211" s="71" t="s">
        <v>1</v>
      </c>
      <c r="D211" s="52">
        <v>13</v>
      </c>
      <c r="E211" s="52">
        <v>13</v>
      </c>
      <c r="F211" s="52">
        <v>13</v>
      </c>
      <c r="G211" s="52">
        <v>13</v>
      </c>
      <c r="H211" s="52">
        <v>13</v>
      </c>
      <c r="I211" s="52">
        <v>13</v>
      </c>
      <c r="J211" s="53"/>
      <c r="K211" s="14">
        <f>IF(K209-Base!$C$2&lt;0,"0",K209-Base!$C$2)</f>
        <v>16</v>
      </c>
      <c r="L211" s="8"/>
      <c r="N211"/>
      <c r="O211"/>
    </row>
    <row r="212" spans="2:15" x14ac:dyDescent="0.25">
      <c r="B212" s="46">
        <f>7*C208+DATE((2015+$K$2),1,3)-WEEKDAY(DATE((2015+$K$2),1,3))+1</f>
        <v>778541</v>
      </c>
      <c r="C212" s="72"/>
      <c r="D212" s="52">
        <v>18</v>
      </c>
      <c r="E212" s="52">
        <v>17</v>
      </c>
      <c r="F212" s="52">
        <v>17</v>
      </c>
      <c r="G212" s="52">
        <v>17</v>
      </c>
      <c r="H212" s="52">
        <v>17</v>
      </c>
      <c r="I212" s="52">
        <v>17</v>
      </c>
      <c r="J212" s="53"/>
      <c r="K212" s="13" t="s">
        <v>6</v>
      </c>
      <c r="L212" s="8"/>
      <c r="N212"/>
      <c r="O212"/>
    </row>
    <row r="213" spans="2:15" x14ac:dyDescent="0.25">
      <c r="B213" s="69" t="s">
        <v>2</v>
      </c>
      <c r="C213" s="70"/>
      <c r="D213" s="14">
        <f>(D210-D209)+(D212-D211)</f>
        <v>11</v>
      </c>
      <c r="E213" s="14">
        <f t="shared" ref="E213:J213" si="59">(E210-E209)+E212-E211</f>
        <v>8</v>
      </c>
      <c r="F213" s="14">
        <f t="shared" si="59"/>
        <v>8</v>
      </c>
      <c r="G213" s="14">
        <f t="shared" si="59"/>
        <v>8</v>
      </c>
      <c r="H213" s="14">
        <f t="shared" si="59"/>
        <v>8</v>
      </c>
      <c r="I213" s="14">
        <f t="shared" si="59"/>
        <v>8</v>
      </c>
      <c r="J213" s="14">
        <f t="shared" si="59"/>
        <v>0</v>
      </c>
      <c r="K213" s="14" t="str">
        <f>IF(Base!$C$2-K209&lt;0,"0",Base!$C$2-K209)</f>
        <v>0</v>
      </c>
      <c r="L213" s="9"/>
      <c r="N213"/>
      <c r="O213"/>
    </row>
    <row r="214" spans="2:15" x14ac:dyDescent="0.25">
      <c r="N214"/>
      <c r="O214"/>
    </row>
    <row r="215" spans="2:15" ht="15.75" x14ac:dyDescent="0.25">
      <c r="B215" s="47" t="s">
        <v>3</v>
      </c>
      <c r="C215" s="51">
        <f>VLOOKUP(C208+1,Base!$F$3:$F$55,1,FALSE)</f>
        <v>31</v>
      </c>
      <c r="D215" s="55">
        <f>B217</f>
        <v>778542</v>
      </c>
      <c r="E215" s="55">
        <f>D215+1</f>
        <v>778543</v>
      </c>
      <c r="F215" s="55">
        <f t="shared" ref="F215:J215" si="60">E215+1</f>
        <v>778544</v>
      </c>
      <c r="G215" s="55">
        <f t="shared" si="60"/>
        <v>778545</v>
      </c>
      <c r="H215" s="55">
        <f t="shared" si="60"/>
        <v>778546</v>
      </c>
      <c r="I215" s="55">
        <f t="shared" si="60"/>
        <v>778547</v>
      </c>
      <c r="J215" s="55">
        <f t="shared" si="60"/>
        <v>778548</v>
      </c>
      <c r="K215" s="10" t="s">
        <v>7</v>
      </c>
      <c r="L215" s="9"/>
      <c r="N215"/>
      <c r="O215"/>
    </row>
    <row r="216" spans="2:15" x14ac:dyDescent="0.25">
      <c r="B216" s="45" t="s">
        <v>30</v>
      </c>
      <c r="C216" s="71" t="s">
        <v>0</v>
      </c>
      <c r="D216" s="52">
        <v>6</v>
      </c>
      <c r="E216" s="52">
        <v>8</v>
      </c>
      <c r="F216" s="52">
        <v>8</v>
      </c>
      <c r="G216" s="52">
        <v>8</v>
      </c>
      <c r="H216" s="52">
        <v>8</v>
      </c>
      <c r="I216" s="52">
        <v>8</v>
      </c>
      <c r="J216" s="53"/>
      <c r="K216" s="11">
        <f>D220+E220+F220+G220+H220+I220+J220</f>
        <v>51</v>
      </c>
      <c r="L216" s="7"/>
      <c r="N216"/>
      <c r="O216"/>
    </row>
    <row r="217" spans="2:15" x14ac:dyDescent="0.25">
      <c r="B217" s="46">
        <f>7*C215+DATE((2015+$K$2),1,3)-WEEKDAY(DATE((2015+$K$2),1,3))-5</f>
        <v>778542</v>
      </c>
      <c r="C217" s="72"/>
      <c r="D217" s="52">
        <v>12</v>
      </c>
      <c r="E217" s="52">
        <v>12</v>
      </c>
      <c r="F217" s="52">
        <v>12</v>
      </c>
      <c r="G217" s="52">
        <v>12</v>
      </c>
      <c r="H217" s="52">
        <v>12</v>
      </c>
      <c r="I217" s="52">
        <v>12</v>
      </c>
      <c r="J217" s="53"/>
      <c r="K217" s="12" t="s">
        <v>5</v>
      </c>
      <c r="L217" s="8"/>
      <c r="N217"/>
      <c r="O217"/>
    </row>
    <row r="218" spans="2:15" x14ac:dyDescent="0.25">
      <c r="B218" s="45" t="s">
        <v>31</v>
      </c>
      <c r="C218" s="71" t="s">
        <v>1</v>
      </c>
      <c r="D218" s="52">
        <v>13</v>
      </c>
      <c r="E218" s="52">
        <v>13</v>
      </c>
      <c r="F218" s="52">
        <v>13</v>
      </c>
      <c r="G218" s="52">
        <v>13</v>
      </c>
      <c r="H218" s="52">
        <v>13</v>
      </c>
      <c r="I218" s="52">
        <v>13</v>
      </c>
      <c r="J218" s="53"/>
      <c r="K218" s="14">
        <f>IF(K216-Base!$C$2&lt;0,"0",K216-Base!$C$2)</f>
        <v>16</v>
      </c>
      <c r="L218" s="8"/>
      <c r="N218"/>
      <c r="O218"/>
    </row>
    <row r="219" spans="2:15" x14ac:dyDescent="0.25">
      <c r="B219" s="46">
        <f>7*C215+DATE((2015+$K$2),1,3)-WEEKDAY(DATE((2015+$K$2),1,3))+1</f>
        <v>778548</v>
      </c>
      <c r="C219" s="72"/>
      <c r="D219" s="52">
        <v>18</v>
      </c>
      <c r="E219" s="52">
        <v>17</v>
      </c>
      <c r="F219" s="52">
        <v>17</v>
      </c>
      <c r="G219" s="52">
        <v>17</v>
      </c>
      <c r="H219" s="52">
        <v>17</v>
      </c>
      <c r="I219" s="52">
        <v>17</v>
      </c>
      <c r="J219" s="53"/>
      <c r="K219" s="13" t="s">
        <v>6</v>
      </c>
      <c r="L219" s="8"/>
      <c r="N219"/>
      <c r="O219"/>
    </row>
    <row r="220" spans="2:15" x14ac:dyDescent="0.25">
      <c r="B220" s="69" t="s">
        <v>2</v>
      </c>
      <c r="C220" s="70"/>
      <c r="D220" s="14">
        <f>(D217-D216)+(D219-D218)</f>
        <v>11</v>
      </c>
      <c r="E220" s="14">
        <f t="shared" ref="E220:J220" si="61">(E217-E216)+E219-E218</f>
        <v>8</v>
      </c>
      <c r="F220" s="14">
        <f t="shared" si="61"/>
        <v>8</v>
      </c>
      <c r="G220" s="14">
        <f t="shared" si="61"/>
        <v>8</v>
      </c>
      <c r="H220" s="14">
        <f t="shared" si="61"/>
        <v>8</v>
      </c>
      <c r="I220" s="14">
        <f t="shared" si="61"/>
        <v>8</v>
      </c>
      <c r="J220" s="14">
        <f t="shared" si="61"/>
        <v>0</v>
      </c>
      <c r="K220" s="14" t="str">
        <f>IF(Base!$C$2-K216&lt;0,"0",Base!$C$2-K216)</f>
        <v>0</v>
      </c>
      <c r="L220" s="9"/>
      <c r="N220"/>
      <c r="O220"/>
    </row>
    <row r="221" spans="2:15" x14ac:dyDescent="0.25">
      <c r="N221"/>
      <c r="O221"/>
    </row>
    <row r="222" spans="2:15" ht="15.75" x14ac:dyDescent="0.25">
      <c r="B222" s="47" t="s">
        <v>3</v>
      </c>
      <c r="C222" s="51">
        <f>VLOOKUP(C215+1,Base!$F$3:$F$55,1,FALSE)</f>
        <v>32</v>
      </c>
      <c r="D222" s="55">
        <f>B224</f>
        <v>778549</v>
      </c>
      <c r="E222" s="55">
        <f>D222+1</f>
        <v>778550</v>
      </c>
      <c r="F222" s="55">
        <f t="shared" ref="F222:J222" si="62">E222+1</f>
        <v>778551</v>
      </c>
      <c r="G222" s="55">
        <f t="shared" si="62"/>
        <v>778552</v>
      </c>
      <c r="H222" s="55">
        <f t="shared" si="62"/>
        <v>778553</v>
      </c>
      <c r="I222" s="55">
        <f t="shared" si="62"/>
        <v>778554</v>
      </c>
      <c r="J222" s="55">
        <f t="shared" si="62"/>
        <v>778555</v>
      </c>
      <c r="K222" s="10" t="s">
        <v>7</v>
      </c>
      <c r="L222" s="9"/>
      <c r="N222"/>
      <c r="O222"/>
    </row>
    <row r="223" spans="2:15" x14ac:dyDescent="0.25">
      <c r="B223" s="45" t="s">
        <v>30</v>
      </c>
      <c r="C223" s="71" t="s">
        <v>0</v>
      </c>
      <c r="D223" s="52">
        <v>6</v>
      </c>
      <c r="E223" s="52">
        <v>8</v>
      </c>
      <c r="F223" s="52">
        <v>8</v>
      </c>
      <c r="G223" s="52">
        <v>8</v>
      </c>
      <c r="H223" s="52">
        <v>8</v>
      </c>
      <c r="I223" s="52">
        <v>8</v>
      </c>
      <c r="J223" s="53"/>
      <c r="K223" s="11">
        <f>D227+E227+F227+G227+H227+I227+J227</f>
        <v>51</v>
      </c>
      <c r="L223" s="7"/>
      <c r="N223"/>
      <c r="O223"/>
    </row>
    <row r="224" spans="2:15" x14ac:dyDescent="0.25">
      <c r="B224" s="46">
        <f>7*C222+DATE((2015+$K$2),1,3)-WEEKDAY(DATE((2015+$K$2),1,3))-5</f>
        <v>778549</v>
      </c>
      <c r="C224" s="72"/>
      <c r="D224" s="52">
        <v>12</v>
      </c>
      <c r="E224" s="52">
        <v>12</v>
      </c>
      <c r="F224" s="52">
        <v>12</v>
      </c>
      <c r="G224" s="52">
        <v>12</v>
      </c>
      <c r="H224" s="52">
        <v>12</v>
      </c>
      <c r="I224" s="52">
        <v>12</v>
      </c>
      <c r="J224" s="53"/>
      <c r="K224" s="12" t="s">
        <v>5</v>
      </c>
      <c r="L224" s="8"/>
      <c r="N224"/>
      <c r="O224"/>
    </row>
    <row r="225" spans="2:15" x14ac:dyDescent="0.25">
      <c r="B225" s="45" t="s">
        <v>31</v>
      </c>
      <c r="C225" s="71" t="s">
        <v>1</v>
      </c>
      <c r="D225" s="52">
        <v>13</v>
      </c>
      <c r="E225" s="52">
        <v>13</v>
      </c>
      <c r="F225" s="52">
        <v>13</v>
      </c>
      <c r="G225" s="52">
        <v>13</v>
      </c>
      <c r="H225" s="52">
        <v>13</v>
      </c>
      <c r="I225" s="52">
        <v>13</v>
      </c>
      <c r="J225" s="53"/>
      <c r="K225" s="14">
        <f>IF(K223-Base!$C$2&lt;0,"0",K223-Base!$C$2)</f>
        <v>16</v>
      </c>
      <c r="L225" s="8"/>
      <c r="N225"/>
      <c r="O225"/>
    </row>
    <row r="226" spans="2:15" x14ac:dyDescent="0.25">
      <c r="B226" s="46">
        <f>7*C222+DATE((2015+$K$2),1,3)-WEEKDAY(DATE((2015+$K$2),1,3))+1</f>
        <v>778555</v>
      </c>
      <c r="C226" s="72"/>
      <c r="D226" s="52">
        <v>18</v>
      </c>
      <c r="E226" s="52">
        <v>17</v>
      </c>
      <c r="F226" s="52">
        <v>17</v>
      </c>
      <c r="G226" s="52">
        <v>17</v>
      </c>
      <c r="H226" s="52">
        <v>17</v>
      </c>
      <c r="I226" s="52">
        <v>17</v>
      </c>
      <c r="J226" s="53"/>
      <c r="K226" s="13" t="s">
        <v>6</v>
      </c>
      <c r="L226" s="8"/>
      <c r="N226"/>
      <c r="O226"/>
    </row>
    <row r="227" spans="2:15" x14ac:dyDescent="0.25">
      <c r="B227" s="69" t="s">
        <v>2</v>
      </c>
      <c r="C227" s="70"/>
      <c r="D227" s="14">
        <f>(D224-D223)+(D226-D225)</f>
        <v>11</v>
      </c>
      <c r="E227" s="14">
        <f t="shared" ref="E227:J227" si="63">(E224-E223)+E226-E225</f>
        <v>8</v>
      </c>
      <c r="F227" s="14">
        <f t="shared" si="63"/>
        <v>8</v>
      </c>
      <c r="G227" s="14">
        <f t="shared" si="63"/>
        <v>8</v>
      </c>
      <c r="H227" s="14">
        <f t="shared" si="63"/>
        <v>8</v>
      </c>
      <c r="I227" s="14">
        <f t="shared" si="63"/>
        <v>8</v>
      </c>
      <c r="J227" s="14">
        <f t="shared" si="63"/>
        <v>0</v>
      </c>
      <c r="K227" s="14" t="str">
        <f>IF(Base!$C$2-K223&lt;0,"0",Base!$C$2-K223)</f>
        <v>0</v>
      </c>
      <c r="L227" s="9"/>
      <c r="N227"/>
      <c r="O227"/>
    </row>
    <row r="228" spans="2:15" x14ac:dyDescent="0.25">
      <c r="N228"/>
      <c r="O228"/>
    </row>
    <row r="229" spans="2:15" ht="15.75" x14ac:dyDescent="0.25">
      <c r="B229" s="47" t="s">
        <v>3</v>
      </c>
      <c r="C229" s="51">
        <f>VLOOKUP(C222+1,Base!$F$3:$F$55,1,FALSE)</f>
        <v>33</v>
      </c>
      <c r="D229" s="55">
        <f>B231</f>
        <v>778556</v>
      </c>
      <c r="E229" s="55">
        <f>D229+1</f>
        <v>778557</v>
      </c>
      <c r="F229" s="55">
        <f t="shared" ref="F229:J229" si="64">E229+1</f>
        <v>778558</v>
      </c>
      <c r="G229" s="55">
        <f t="shared" si="64"/>
        <v>778559</v>
      </c>
      <c r="H229" s="55">
        <f t="shared" si="64"/>
        <v>778560</v>
      </c>
      <c r="I229" s="55">
        <f t="shared" si="64"/>
        <v>778561</v>
      </c>
      <c r="J229" s="55">
        <f t="shared" si="64"/>
        <v>778562</v>
      </c>
      <c r="K229" s="10" t="s">
        <v>7</v>
      </c>
      <c r="L229" s="9"/>
      <c r="N229"/>
      <c r="O229"/>
    </row>
    <row r="230" spans="2:15" x14ac:dyDescent="0.25">
      <c r="B230" s="45" t="s">
        <v>30</v>
      </c>
      <c r="C230" s="71" t="s">
        <v>0</v>
      </c>
      <c r="D230" s="52">
        <v>6</v>
      </c>
      <c r="E230" s="52">
        <v>8</v>
      </c>
      <c r="F230" s="52">
        <v>8</v>
      </c>
      <c r="G230" s="52">
        <v>8</v>
      </c>
      <c r="H230" s="52">
        <v>8</v>
      </c>
      <c r="I230" s="52"/>
      <c r="J230" s="53"/>
      <c r="K230" s="11">
        <f>D234+E234+F234+G234+H234+I234+J234</f>
        <v>43</v>
      </c>
      <c r="L230" s="7"/>
      <c r="N230"/>
      <c r="O230"/>
    </row>
    <row r="231" spans="2:15" x14ac:dyDescent="0.25">
      <c r="B231" s="46">
        <f>7*C229+DATE((2015+$K$2),1,3)-WEEKDAY(DATE((2015+$K$2),1,3))-5</f>
        <v>778556</v>
      </c>
      <c r="C231" s="72"/>
      <c r="D231" s="52">
        <v>12</v>
      </c>
      <c r="E231" s="52">
        <v>12</v>
      </c>
      <c r="F231" s="52">
        <v>12</v>
      </c>
      <c r="G231" s="52">
        <v>12</v>
      </c>
      <c r="H231" s="52">
        <v>12</v>
      </c>
      <c r="I231" s="52"/>
      <c r="J231" s="53"/>
      <c r="K231" s="12" t="s">
        <v>5</v>
      </c>
      <c r="L231" s="8"/>
      <c r="N231"/>
      <c r="O231"/>
    </row>
    <row r="232" spans="2:15" x14ac:dyDescent="0.25">
      <c r="B232" s="45" t="s">
        <v>31</v>
      </c>
      <c r="C232" s="71" t="s">
        <v>1</v>
      </c>
      <c r="D232" s="52">
        <v>13</v>
      </c>
      <c r="E232" s="52">
        <v>13</v>
      </c>
      <c r="F232" s="52">
        <v>13</v>
      </c>
      <c r="G232" s="52">
        <v>13</v>
      </c>
      <c r="H232" s="52">
        <v>13</v>
      </c>
      <c r="I232" s="52"/>
      <c r="J232" s="53"/>
      <c r="K232" s="14">
        <f>IF(K230-Base!$C$2&lt;0,"0",K230-Base!$C$2)</f>
        <v>8</v>
      </c>
      <c r="L232" s="8"/>
      <c r="N232"/>
      <c r="O232"/>
    </row>
    <row r="233" spans="2:15" x14ac:dyDescent="0.25">
      <c r="B233" s="46">
        <f>7*C229+DATE((2015+$K$2),1,3)-WEEKDAY(DATE((2015+$K$2),1,3))+1</f>
        <v>778562</v>
      </c>
      <c r="C233" s="72"/>
      <c r="D233" s="52">
        <v>18</v>
      </c>
      <c r="E233" s="52">
        <v>17</v>
      </c>
      <c r="F233" s="52">
        <v>17</v>
      </c>
      <c r="G233" s="52">
        <v>17</v>
      </c>
      <c r="H233" s="52">
        <v>17</v>
      </c>
      <c r="I233" s="52"/>
      <c r="J233" s="53"/>
      <c r="K233" s="13" t="s">
        <v>6</v>
      </c>
      <c r="L233" s="8"/>
      <c r="N233"/>
      <c r="O233"/>
    </row>
    <row r="234" spans="2:15" x14ac:dyDescent="0.25">
      <c r="B234" s="69" t="s">
        <v>2</v>
      </c>
      <c r="C234" s="70"/>
      <c r="D234" s="14">
        <f>(D231-D230)+(D233-D232)</f>
        <v>11</v>
      </c>
      <c r="E234" s="14">
        <f t="shared" ref="E234:J234" si="65">(E231-E230)+E233-E232</f>
        <v>8</v>
      </c>
      <c r="F234" s="14">
        <f t="shared" si="65"/>
        <v>8</v>
      </c>
      <c r="G234" s="14">
        <f t="shared" si="65"/>
        <v>8</v>
      </c>
      <c r="H234" s="14">
        <f t="shared" si="65"/>
        <v>8</v>
      </c>
      <c r="I234" s="14">
        <f t="shared" si="65"/>
        <v>0</v>
      </c>
      <c r="J234" s="14">
        <f t="shared" si="65"/>
        <v>0</v>
      </c>
      <c r="K234" s="14" t="str">
        <f>IF(Base!$C$2-K230&lt;0,"0",Base!$C$2-K230)</f>
        <v>0</v>
      </c>
      <c r="L234" s="9"/>
      <c r="N234"/>
      <c r="O234"/>
    </row>
    <row r="235" spans="2:15" x14ac:dyDescent="0.25">
      <c r="N235"/>
      <c r="O235"/>
    </row>
    <row r="236" spans="2:15" ht="15.75" x14ac:dyDescent="0.25">
      <c r="B236" s="47" t="s">
        <v>3</v>
      </c>
      <c r="C236" s="51">
        <f>VLOOKUP(C229+1,Base!$F$3:$F$55,1,FALSE)</f>
        <v>34</v>
      </c>
      <c r="D236" s="55">
        <f>B238</f>
        <v>778563</v>
      </c>
      <c r="E236" s="55">
        <f>D236+1</f>
        <v>778564</v>
      </c>
      <c r="F236" s="55">
        <f t="shared" ref="F236:J236" si="66">E236+1</f>
        <v>778565</v>
      </c>
      <c r="G236" s="55">
        <f t="shared" si="66"/>
        <v>778566</v>
      </c>
      <c r="H236" s="55">
        <f t="shared" si="66"/>
        <v>778567</v>
      </c>
      <c r="I236" s="55">
        <f t="shared" si="66"/>
        <v>778568</v>
      </c>
      <c r="J236" s="55">
        <f t="shared" si="66"/>
        <v>778569</v>
      </c>
      <c r="K236" s="10" t="s">
        <v>7</v>
      </c>
      <c r="L236" s="9"/>
      <c r="N236"/>
      <c r="O236"/>
    </row>
    <row r="237" spans="2:15" x14ac:dyDescent="0.25">
      <c r="B237" s="45" t="s">
        <v>30</v>
      </c>
      <c r="C237" s="71" t="s">
        <v>0</v>
      </c>
      <c r="D237" s="52">
        <v>6</v>
      </c>
      <c r="E237" s="52">
        <v>8</v>
      </c>
      <c r="F237" s="52">
        <v>8</v>
      </c>
      <c r="G237" s="52">
        <v>8</v>
      </c>
      <c r="H237" s="52">
        <v>8</v>
      </c>
      <c r="I237" s="52">
        <v>8</v>
      </c>
      <c r="J237" s="53"/>
      <c r="K237" s="11">
        <f>D241+E241+F241+G241+H241+I241+J241</f>
        <v>51</v>
      </c>
      <c r="L237" s="7"/>
      <c r="N237"/>
      <c r="O237"/>
    </row>
    <row r="238" spans="2:15" x14ac:dyDescent="0.25">
      <c r="B238" s="46">
        <f>7*C236+DATE((2015+$K$2),1,3)-WEEKDAY(DATE((2015+$K$2),1,3))-5</f>
        <v>778563</v>
      </c>
      <c r="C238" s="72"/>
      <c r="D238" s="52">
        <v>12</v>
      </c>
      <c r="E238" s="52">
        <v>12</v>
      </c>
      <c r="F238" s="52">
        <v>12</v>
      </c>
      <c r="G238" s="52">
        <v>12</v>
      </c>
      <c r="H238" s="52">
        <v>12</v>
      </c>
      <c r="I238" s="52">
        <v>12</v>
      </c>
      <c r="J238" s="53"/>
      <c r="K238" s="12" t="s">
        <v>5</v>
      </c>
      <c r="L238" s="8"/>
      <c r="N238"/>
      <c r="O238"/>
    </row>
    <row r="239" spans="2:15" x14ac:dyDescent="0.25">
      <c r="B239" s="45" t="s">
        <v>31</v>
      </c>
      <c r="C239" s="71" t="s">
        <v>1</v>
      </c>
      <c r="D239" s="52">
        <v>13</v>
      </c>
      <c r="E239" s="52">
        <v>13</v>
      </c>
      <c r="F239" s="52">
        <v>13</v>
      </c>
      <c r="G239" s="52">
        <v>13</v>
      </c>
      <c r="H239" s="52">
        <v>13</v>
      </c>
      <c r="I239" s="52">
        <v>13</v>
      </c>
      <c r="J239" s="53"/>
      <c r="K239" s="14">
        <f>IF(K237-Base!$C$2&lt;0,"0",K237-Base!$C$2)</f>
        <v>16</v>
      </c>
      <c r="L239" s="8"/>
      <c r="N239"/>
      <c r="O239"/>
    </row>
    <row r="240" spans="2:15" x14ac:dyDescent="0.25">
      <c r="B240" s="46">
        <f>7*C236+DATE((2015+$K$2),1,3)-WEEKDAY(DATE((2015+$K$2),1,3))+1</f>
        <v>778569</v>
      </c>
      <c r="C240" s="72"/>
      <c r="D240" s="52">
        <v>18</v>
      </c>
      <c r="E240" s="52">
        <v>17</v>
      </c>
      <c r="F240" s="52">
        <v>17</v>
      </c>
      <c r="G240" s="52">
        <v>17</v>
      </c>
      <c r="H240" s="52">
        <v>17</v>
      </c>
      <c r="I240" s="52">
        <v>17</v>
      </c>
      <c r="J240" s="53"/>
      <c r="K240" s="13" t="s">
        <v>6</v>
      </c>
      <c r="L240" s="8"/>
      <c r="N240"/>
      <c r="O240"/>
    </row>
    <row r="241" spans="2:15" x14ac:dyDescent="0.25">
      <c r="B241" s="69" t="s">
        <v>2</v>
      </c>
      <c r="C241" s="70"/>
      <c r="D241" s="14">
        <f>(D238-D237)+(D240-D239)</f>
        <v>11</v>
      </c>
      <c r="E241" s="14">
        <f t="shared" ref="E241:J241" si="67">(E238-E237)+E240-E239</f>
        <v>8</v>
      </c>
      <c r="F241" s="14">
        <f t="shared" si="67"/>
        <v>8</v>
      </c>
      <c r="G241" s="14">
        <f t="shared" si="67"/>
        <v>8</v>
      </c>
      <c r="H241" s="14">
        <f t="shared" si="67"/>
        <v>8</v>
      </c>
      <c r="I241" s="14">
        <f t="shared" si="67"/>
        <v>8</v>
      </c>
      <c r="J241" s="14">
        <f t="shared" si="67"/>
        <v>0</v>
      </c>
      <c r="K241" s="14" t="str">
        <f>IF(Base!$C$2-K237&lt;0,"0",Base!$C$2-K237)</f>
        <v>0</v>
      </c>
      <c r="L241" s="9"/>
      <c r="N241"/>
      <c r="O241"/>
    </row>
    <row r="242" spans="2:15" x14ac:dyDescent="0.25">
      <c r="N242"/>
      <c r="O242"/>
    </row>
    <row r="243" spans="2:15" ht="15.75" x14ac:dyDescent="0.25">
      <c r="B243" s="47" t="s">
        <v>3</v>
      </c>
      <c r="C243" s="51">
        <f>VLOOKUP(C236+1,Base!$F$3:$F$55,1,FALSE)</f>
        <v>35</v>
      </c>
      <c r="D243" s="55">
        <f>B245</f>
        <v>778570</v>
      </c>
      <c r="E243" s="55">
        <f>D243+1</f>
        <v>778571</v>
      </c>
      <c r="F243" s="55">
        <f t="shared" ref="F243:J243" si="68">E243+1</f>
        <v>778572</v>
      </c>
      <c r="G243" s="55">
        <f t="shared" si="68"/>
        <v>778573</v>
      </c>
      <c r="H243" s="55">
        <f t="shared" si="68"/>
        <v>778574</v>
      </c>
      <c r="I243" s="55">
        <f t="shared" si="68"/>
        <v>778575</v>
      </c>
      <c r="J243" s="55">
        <f t="shared" si="68"/>
        <v>778576</v>
      </c>
      <c r="K243" s="10" t="s">
        <v>7</v>
      </c>
      <c r="L243" s="9"/>
      <c r="N243"/>
      <c r="O243"/>
    </row>
    <row r="244" spans="2:15" x14ac:dyDescent="0.25">
      <c r="B244" s="45" t="s">
        <v>30</v>
      </c>
      <c r="C244" s="71" t="s">
        <v>0</v>
      </c>
      <c r="D244" s="52">
        <v>6</v>
      </c>
      <c r="E244" s="52">
        <v>8</v>
      </c>
      <c r="F244" s="52">
        <v>8</v>
      </c>
      <c r="G244" s="52">
        <v>8</v>
      </c>
      <c r="H244" s="52">
        <v>8</v>
      </c>
      <c r="I244" s="52">
        <v>8</v>
      </c>
      <c r="J244" s="53"/>
      <c r="K244" s="11">
        <f>D248+E248+F248+G248+H248+I248+J248</f>
        <v>51</v>
      </c>
      <c r="L244" s="7"/>
      <c r="N244"/>
      <c r="O244"/>
    </row>
    <row r="245" spans="2:15" x14ac:dyDescent="0.25">
      <c r="B245" s="46">
        <f>7*C243+DATE((2015+$K$2),1,3)-WEEKDAY(DATE((2015+$K$2),1,3))-5</f>
        <v>778570</v>
      </c>
      <c r="C245" s="72"/>
      <c r="D245" s="52">
        <v>12</v>
      </c>
      <c r="E245" s="52">
        <v>12</v>
      </c>
      <c r="F245" s="52">
        <v>12</v>
      </c>
      <c r="G245" s="52">
        <v>12</v>
      </c>
      <c r="H245" s="52">
        <v>12</v>
      </c>
      <c r="I245" s="52">
        <v>12</v>
      </c>
      <c r="J245" s="53"/>
      <c r="K245" s="12" t="s">
        <v>5</v>
      </c>
      <c r="L245" s="8"/>
      <c r="N245"/>
      <c r="O245"/>
    </row>
    <row r="246" spans="2:15" x14ac:dyDescent="0.25">
      <c r="B246" s="45" t="s">
        <v>31</v>
      </c>
      <c r="C246" s="71" t="s">
        <v>1</v>
      </c>
      <c r="D246" s="52">
        <v>13</v>
      </c>
      <c r="E246" s="52">
        <v>13</v>
      </c>
      <c r="F246" s="52">
        <v>13</v>
      </c>
      <c r="G246" s="52">
        <v>13</v>
      </c>
      <c r="H246" s="52">
        <v>13</v>
      </c>
      <c r="I246" s="52">
        <v>13</v>
      </c>
      <c r="J246" s="53"/>
      <c r="K246" s="14">
        <f>IF(K244-Base!$C$2&lt;0,"0",K244-Base!$C$2)</f>
        <v>16</v>
      </c>
      <c r="L246" s="8"/>
      <c r="N246"/>
      <c r="O246"/>
    </row>
    <row r="247" spans="2:15" x14ac:dyDescent="0.25">
      <c r="B247" s="46">
        <f>7*C243+DATE((2015+$K$2),1,3)-WEEKDAY(DATE((2015+$K$2),1,3))+1</f>
        <v>778576</v>
      </c>
      <c r="C247" s="72"/>
      <c r="D247" s="52">
        <v>18</v>
      </c>
      <c r="E247" s="52">
        <v>17</v>
      </c>
      <c r="F247" s="52">
        <v>17</v>
      </c>
      <c r="G247" s="52">
        <v>17</v>
      </c>
      <c r="H247" s="52">
        <v>17</v>
      </c>
      <c r="I247" s="52">
        <v>17</v>
      </c>
      <c r="J247" s="53"/>
      <c r="K247" s="13" t="s">
        <v>6</v>
      </c>
      <c r="L247" s="8"/>
      <c r="N247"/>
      <c r="O247"/>
    </row>
    <row r="248" spans="2:15" x14ac:dyDescent="0.25">
      <c r="B248" s="69" t="s">
        <v>2</v>
      </c>
      <c r="C248" s="70"/>
      <c r="D248" s="14">
        <f>(D245-D244)+(D247-D246)</f>
        <v>11</v>
      </c>
      <c r="E248" s="14">
        <f t="shared" ref="E248:J248" si="69">(E245-E244)+E247-E246</f>
        <v>8</v>
      </c>
      <c r="F248" s="14">
        <f t="shared" si="69"/>
        <v>8</v>
      </c>
      <c r="G248" s="14">
        <f t="shared" si="69"/>
        <v>8</v>
      </c>
      <c r="H248" s="14">
        <f t="shared" si="69"/>
        <v>8</v>
      </c>
      <c r="I248" s="14">
        <f t="shared" si="69"/>
        <v>8</v>
      </c>
      <c r="J248" s="14">
        <f t="shared" si="69"/>
        <v>0</v>
      </c>
      <c r="K248" s="14" t="str">
        <f>IF(Base!$C$2-K244&lt;0,"0",Base!$C$2-K244)</f>
        <v>0</v>
      </c>
      <c r="L248" s="9"/>
      <c r="N248"/>
      <c r="O248"/>
    </row>
    <row r="249" spans="2:15" x14ac:dyDescent="0.25">
      <c r="N249"/>
      <c r="O249"/>
    </row>
    <row r="250" spans="2:15" ht="15.75" x14ac:dyDescent="0.25">
      <c r="B250" s="47" t="s">
        <v>3</v>
      </c>
      <c r="C250" s="51">
        <f>VLOOKUP(C243+1,Base!$F$3:$F$55,1,FALSE)</f>
        <v>36</v>
      </c>
      <c r="D250" s="55">
        <f>B252</f>
        <v>778577</v>
      </c>
      <c r="E250" s="55">
        <f>D250+1</f>
        <v>778578</v>
      </c>
      <c r="F250" s="55">
        <f t="shared" ref="F250:J250" si="70">E250+1</f>
        <v>778579</v>
      </c>
      <c r="G250" s="55">
        <f t="shared" si="70"/>
        <v>778580</v>
      </c>
      <c r="H250" s="55">
        <f t="shared" si="70"/>
        <v>778581</v>
      </c>
      <c r="I250" s="55">
        <f t="shared" si="70"/>
        <v>778582</v>
      </c>
      <c r="J250" s="55">
        <f t="shared" si="70"/>
        <v>778583</v>
      </c>
      <c r="K250" s="10" t="s">
        <v>7</v>
      </c>
      <c r="L250" s="9"/>
      <c r="N250"/>
      <c r="O250"/>
    </row>
    <row r="251" spans="2:15" x14ac:dyDescent="0.25">
      <c r="B251" s="45" t="s">
        <v>30</v>
      </c>
      <c r="C251" s="71" t="s">
        <v>0</v>
      </c>
      <c r="D251" s="52">
        <v>6</v>
      </c>
      <c r="E251" s="52">
        <v>8</v>
      </c>
      <c r="F251" s="52">
        <v>8</v>
      </c>
      <c r="G251" s="52">
        <v>8</v>
      </c>
      <c r="H251" s="52">
        <v>8</v>
      </c>
      <c r="I251" s="52">
        <v>8</v>
      </c>
      <c r="J251" s="53"/>
      <c r="K251" s="11">
        <f>D255+E255+F255+G255+H255+I255+J255</f>
        <v>51</v>
      </c>
      <c r="L251" s="7"/>
      <c r="N251"/>
      <c r="O251"/>
    </row>
    <row r="252" spans="2:15" x14ac:dyDescent="0.25">
      <c r="B252" s="46">
        <f>7*C250+DATE((2015+$K$2),1,3)-WEEKDAY(DATE((2015+$K$2),1,3))-5</f>
        <v>778577</v>
      </c>
      <c r="C252" s="72"/>
      <c r="D252" s="52">
        <v>12</v>
      </c>
      <c r="E252" s="52">
        <v>12</v>
      </c>
      <c r="F252" s="52">
        <v>12</v>
      </c>
      <c r="G252" s="52">
        <v>12</v>
      </c>
      <c r="H252" s="52">
        <v>12</v>
      </c>
      <c r="I252" s="52">
        <v>12</v>
      </c>
      <c r="J252" s="53"/>
      <c r="K252" s="12" t="s">
        <v>5</v>
      </c>
      <c r="L252" s="8"/>
      <c r="N252"/>
      <c r="O252"/>
    </row>
    <row r="253" spans="2:15" x14ac:dyDescent="0.25">
      <c r="B253" s="45" t="s">
        <v>31</v>
      </c>
      <c r="C253" s="71" t="s">
        <v>1</v>
      </c>
      <c r="D253" s="52">
        <v>13</v>
      </c>
      <c r="E253" s="52">
        <v>13</v>
      </c>
      <c r="F253" s="52">
        <v>13</v>
      </c>
      <c r="G253" s="52">
        <v>13</v>
      </c>
      <c r="H253" s="52">
        <v>13</v>
      </c>
      <c r="I253" s="52">
        <v>13</v>
      </c>
      <c r="J253" s="53"/>
      <c r="K253" s="14">
        <f>IF(K251-Base!$C$2&lt;0,"0",K251-Base!$C$2)</f>
        <v>16</v>
      </c>
      <c r="L253" s="8"/>
      <c r="N253"/>
      <c r="O253"/>
    </row>
    <row r="254" spans="2:15" x14ac:dyDescent="0.25">
      <c r="B254" s="46">
        <f>7*C250+DATE((2015+$K$2),1,3)-WEEKDAY(DATE((2015+$K$2),1,3))+1</f>
        <v>778583</v>
      </c>
      <c r="C254" s="72"/>
      <c r="D254" s="52">
        <v>18</v>
      </c>
      <c r="E254" s="52">
        <v>17</v>
      </c>
      <c r="F254" s="52">
        <v>17</v>
      </c>
      <c r="G254" s="52">
        <v>17</v>
      </c>
      <c r="H254" s="52">
        <v>17</v>
      </c>
      <c r="I254" s="52">
        <v>17</v>
      </c>
      <c r="J254" s="53"/>
      <c r="K254" s="13" t="s">
        <v>6</v>
      </c>
      <c r="L254" s="8"/>
      <c r="N254"/>
      <c r="O254"/>
    </row>
    <row r="255" spans="2:15" x14ac:dyDescent="0.25">
      <c r="B255" s="69" t="s">
        <v>2</v>
      </c>
      <c r="C255" s="70"/>
      <c r="D255" s="14">
        <f>(D252-D251)+(D254-D253)</f>
        <v>11</v>
      </c>
      <c r="E255" s="14">
        <f t="shared" ref="E255:J255" si="71">(E252-E251)+E254-E253</f>
        <v>8</v>
      </c>
      <c r="F255" s="14">
        <f t="shared" si="71"/>
        <v>8</v>
      </c>
      <c r="G255" s="14">
        <f t="shared" si="71"/>
        <v>8</v>
      </c>
      <c r="H255" s="14">
        <f t="shared" si="71"/>
        <v>8</v>
      </c>
      <c r="I255" s="14">
        <f t="shared" si="71"/>
        <v>8</v>
      </c>
      <c r="J255" s="14">
        <f t="shared" si="71"/>
        <v>0</v>
      </c>
      <c r="K255" s="14" t="str">
        <f>IF(Base!$C$2-K251&lt;0,"0",Base!$C$2-K251)</f>
        <v>0</v>
      </c>
      <c r="L255" s="9"/>
      <c r="N255"/>
      <c r="O255"/>
    </row>
    <row r="256" spans="2:15" x14ac:dyDescent="0.25">
      <c r="N256"/>
      <c r="O256"/>
    </row>
    <row r="257" spans="2:15" ht="15.75" x14ac:dyDescent="0.25">
      <c r="B257" s="47" t="s">
        <v>3</v>
      </c>
      <c r="C257" s="51">
        <f>VLOOKUP(C250+1,Base!$F$3:$F$55,1,FALSE)</f>
        <v>37</v>
      </c>
      <c r="D257" s="55">
        <f>B259</f>
        <v>778584</v>
      </c>
      <c r="E257" s="55">
        <f>D257+1</f>
        <v>778585</v>
      </c>
      <c r="F257" s="55">
        <f t="shared" ref="F257:J257" si="72">E257+1</f>
        <v>778586</v>
      </c>
      <c r="G257" s="55">
        <f t="shared" si="72"/>
        <v>778587</v>
      </c>
      <c r="H257" s="55">
        <f t="shared" si="72"/>
        <v>778588</v>
      </c>
      <c r="I257" s="55">
        <f t="shared" si="72"/>
        <v>778589</v>
      </c>
      <c r="J257" s="55">
        <f t="shared" si="72"/>
        <v>778590</v>
      </c>
      <c r="K257" s="10" t="s">
        <v>7</v>
      </c>
      <c r="L257" s="9"/>
      <c r="N257"/>
      <c r="O257"/>
    </row>
    <row r="258" spans="2:15" x14ac:dyDescent="0.25">
      <c r="B258" s="45" t="s">
        <v>30</v>
      </c>
      <c r="C258" s="71" t="s">
        <v>0</v>
      </c>
      <c r="D258" s="52">
        <v>6</v>
      </c>
      <c r="E258" s="52">
        <v>8</v>
      </c>
      <c r="F258" s="52">
        <v>8</v>
      </c>
      <c r="G258" s="52">
        <v>8</v>
      </c>
      <c r="H258" s="52">
        <v>8</v>
      </c>
      <c r="I258" s="52">
        <v>8</v>
      </c>
      <c r="J258" s="53"/>
      <c r="K258" s="11">
        <f>D262+E262+F262+G262+H262+I262+J262</f>
        <v>51</v>
      </c>
      <c r="L258" s="7"/>
      <c r="N258"/>
      <c r="O258"/>
    </row>
    <row r="259" spans="2:15" x14ac:dyDescent="0.25">
      <c r="B259" s="46">
        <f>7*C257+DATE((2015+$K$2),1,3)-WEEKDAY(DATE((2015+$K$2),1,3))-5</f>
        <v>778584</v>
      </c>
      <c r="C259" s="72"/>
      <c r="D259" s="52">
        <v>12</v>
      </c>
      <c r="E259" s="52">
        <v>12</v>
      </c>
      <c r="F259" s="52">
        <v>12</v>
      </c>
      <c r="G259" s="52">
        <v>12</v>
      </c>
      <c r="H259" s="52">
        <v>12</v>
      </c>
      <c r="I259" s="52">
        <v>12</v>
      </c>
      <c r="J259" s="53"/>
      <c r="K259" s="12" t="s">
        <v>5</v>
      </c>
      <c r="L259" s="8"/>
      <c r="N259"/>
      <c r="O259"/>
    </row>
    <row r="260" spans="2:15" x14ac:dyDescent="0.25">
      <c r="B260" s="45" t="s">
        <v>31</v>
      </c>
      <c r="C260" s="71" t="s">
        <v>1</v>
      </c>
      <c r="D260" s="52">
        <v>13</v>
      </c>
      <c r="E260" s="52">
        <v>13</v>
      </c>
      <c r="F260" s="52">
        <v>13</v>
      </c>
      <c r="G260" s="52">
        <v>13</v>
      </c>
      <c r="H260" s="52">
        <v>13</v>
      </c>
      <c r="I260" s="52">
        <v>13</v>
      </c>
      <c r="J260" s="53"/>
      <c r="K260" s="14">
        <f>IF(K258-Base!$C$2&lt;0,"0",K258-Base!$C$2)</f>
        <v>16</v>
      </c>
      <c r="L260" s="8"/>
      <c r="N260"/>
      <c r="O260"/>
    </row>
    <row r="261" spans="2:15" x14ac:dyDescent="0.25">
      <c r="B261" s="46">
        <f>7*C257+DATE((2015+$K$2),1,3)-WEEKDAY(DATE((2015+$K$2),1,3))+1</f>
        <v>778590</v>
      </c>
      <c r="C261" s="72"/>
      <c r="D261" s="52">
        <v>18</v>
      </c>
      <c r="E261" s="52">
        <v>17</v>
      </c>
      <c r="F261" s="52">
        <v>17</v>
      </c>
      <c r="G261" s="52">
        <v>17</v>
      </c>
      <c r="H261" s="52">
        <v>17</v>
      </c>
      <c r="I261" s="52">
        <v>17</v>
      </c>
      <c r="J261" s="53"/>
      <c r="K261" s="13" t="s">
        <v>6</v>
      </c>
      <c r="L261" s="8"/>
      <c r="N261"/>
      <c r="O261"/>
    </row>
    <row r="262" spans="2:15" x14ac:dyDescent="0.25">
      <c r="B262" s="69" t="s">
        <v>2</v>
      </c>
      <c r="C262" s="70"/>
      <c r="D262" s="14">
        <f>(D259-D258)+(D261-D260)</f>
        <v>11</v>
      </c>
      <c r="E262" s="14">
        <f t="shared" ref="E262:J262" si="73">(E259-E258)+E261-E260</f>
        <v>8</v>
      </c>
      <c r="F262" s="14">
        <f t="shared" si="73"/>
        <v>8</v>
      </c>
      <c r="G262" s="14">
        <f t="shared" si="73"/>
        <v>8</v>
      </c>
      <c r="H262" s="14">
        <f t="shared" si="73"/>
        <v>8</v>
      </c>
      <c r="I262" s="14">
        <f t="shared" si="73"/>
        <v>8</v>
      </c>
      <c r="J262" s="14">
        <f t="shared" si="73"/>
        <v>0</v>
      </c>
      <c r="K262" s="14" t="str">
        <f>IF(Base!$C$2-K258&lt;0,"0",Base!$C$2-K258)</f>
        <v>0</v>
      </c>
      <c r="L262" s="9"/>
      <c r="N262"/>
      <c r="O262"/>
    </row>
    <row r="263" spans="2:15" x14ac:dyDescent="0.25">
      <c r="N263"/>
      <c r="O263"/>
    </row>
    <row r="264" spans="2:15" ht="15.75" x14ac:dyDescent="0.25">
      <c r="B264" s="47" t="s">
        <v>3</v>
      </c>
      <c r="C264" s="51">
        <f>VLOOKUP(C257+1,Base!$F$3:$F$55,1,FALSE)</f>
        <v>38</v>
      </c>
      <c r="D264" s="55">
        <f>B266</f>
        <v>778591</v>
      </c>
      <c r="E264" s="55">
        <f>D264+1</f>
        <v>778592</v>
      </c>
      <c r="F264" s="55">
        <f t="shared" ref="F264:J264" si="74">E264+1</f>
        <v>778593</v>
      </c>
      <c r="G264" s="55">
        <f t="shared" si="74"/>
        <v>778594</v>
      </c>
      <c r="H264" s="55">
        <f t="shared" si="74"/>
        <v>778595</v>
      </c>
      <c r="I264" s="55">
        <f t="shared" si="74"/>
        <v>778596</v>
      </c>
      <c r="J264" s="55">
        <f t="shared" si="74"/>
        <v>778597</v>
      </c>
      <c r="K264" s="10" t="s">
        <v>7</v>
      </c>
      <c r="L264" s="9"/>
      <c r="N264"/>
      <c r="O264"/>
    </row>
    <row r="265" spans="2:15" x14ac:dyDescent="0.25">
      <c r="B265" s="45" t="s">
        <v>30</v>
      </c>
      <c r="C265" s="71" t="s">
        <v>0</v>
      </c>
      <c r="D265" s="52">
        <v>6</v>
      </c>
      <c r="E265" s="52">
        <v>8</v>
      </c>
      <c r="F265" s="52">
        <v>8</v>
      </c>
      <c r="G265" s="52">
        <v>8</v>
      </c>
      <c r="H265" s="52">
        <v>8</v>
      </c>
      <c r="I265" s="52">
        <v>8</v>
      </c>
      <c r="J265" s="53"/>
      <c r="K265" s="11">
        <f>D269+E269+F269+G269+H269+I269+J269</f>
        <v>51</v>
      </c>
      <c r="L265" s="7"/>
      <c r="N265"/>
      <c r="O265"/>
    </row>
    <row r="266" spans="2:15" x14ac:dyDescent="0.25">
      <c r="B266" s="46">
        <f>7*C264+DATE((2015+$K$2),1,3)-WEEKDAY(DATE((2015+$K$2),1,3))-5</f>
        <v>778591</v>
      </c>
      <c r="C266" s="72"/>
      <c r="D266" s="52">
        <v>12</v>
      </c>
      <c r="E266" s="52">
        <v>12</v>
      </c>
      <c r="F266" s="52">
        <v>12</v>
      </c>
      <c r="G266" s="52">
        <v>12</v>
      </c>
      <c r="H266" s="52">
        <v>12</v>
      </c>
      <c r="I266" s="52">
        <v>12</v>
      </c>
      <c r="J266" s="53"/>
      <c r="K266" s="12" t="s">
        <v>5</v>
      </c>
      <c r="L266" s="8"/>
      <c r="N266"/>
      <c r="O266"/>
    </row>
    <row r="267" spans="2:15" x14ac:dyDescent="0.25">
      <c r="B267" s="45" t="s">
        <v>31</v>
      </c>
      <c r="C267" s="71" t="s">
        <v>1</v>
      </c>
      <c r="D267" s="52">
        <v>13</v>
      </c>
      <c r="E267" s="52">
        <v>13</v>
      </c>
      <c r="F267" s="52">
        <v>13</v>
      </c>
      <c r="G267" s="52">
        <v>13</v>
      </c>
      <c r="H267" s="52">
        <v>13</v>
      </c>
      <c r="I267" s="52">
        <v>13</v>
      </c>
      <c r="J267" s="53"/>
      <c r="K267" s="14">
        <f>IF(K265-Base!$C$2&lt;0,"0",K265-Base!$C$2)</f>
        <v>16</v>
      </c>
      <c r="L267" s="8"/>
      <c r="N267"/>
      <c r="O267"/>
    </row>
    <row r="268" spans="2:15" x14ac:dyDescent="0.25">
      <c r="B268" s="46">
        <f>7*C264+DATE((2015+$K$2),1,3)-WEEKDAY(DATE((2015+$K$2),1,3))+1</f>
        <v>778597</v>
      </c>
      <c r="C268" s="72"/>
      <c r="D268" s="52">
        <v>18</v>
      </c>
      <c r="E268" s="52">
        <v>17</v>
      </c>
      <c r="F268" s="52">
        <v>17</v>
      </c>
      <c r="G268" s="52">
        <v>17</v>
      </c>
      <c r="H268" s="52">
        <v>17</v>
      </c>
      <c r="I268" s="52">
        <v>17</v>
      </c>
      <c r="J268" s="53"/>
      <c r="K268" s="13" t="s">
        <v>6</v>
      </c>
      <c r="L268" s="8"/>
      <c r="N268"/>
      <c r="O268"/>
    </row>
    <row r="269" spans="2:15" x14ac:dyDescent="0.25">
      <c r="B269" s="69" t="s">
        <v>2</v>
      </c>
      <c r="C269" s="70"/>
      <c r="D269" s="14">
        <f>(D266-D265)+(D268-D267)</f>
        <v>11</v>
      </c>
      <c r="E269" s="14">
        <f t="shared" ref="E269:J269" si="75">(E266-E265)+E268-E267</f>
        <v>8</v>
      </c>
      <c r="F269" s="14">
        <f t="shared" si="75"/>
        <v>8</v>
      </c>
      <c r="G269" s="14">
        <f t="shared" si="75"/>
        <v>8</v>
      </c>
      <c r="H269" s="14">
        <f t="shared" si="75"/>
        <v>8</v>
      </c>
      <c r="I269" s="14">
        <f t="shared" si="75"/>
        <v>8</v>
      </c>
      <c r="J269" s="14">
        <f t="shared" si="75"/>
        <v>0</v>
      </c>
      <c r="K269" s="14" t="str">
        <f>IF(Base!$C$2-K265&lt;0,"0",Base!$C$2-K265)</f>
        <v>0</v>
      </c>
      <c r="L269" s="9"/>
      <c r="N269"/>
      <c r="O269"/>
    </row>
    <row r="270" spans="2:15" x14ac:dyDescent="0.25">
      <c r="N270"/>
      <c r="O270"/>
    </row>
    <row r="271" spans="2:15" ht="15.75" x14ac:dyDescent="0.25">
      <c r="B271" s="47" t="s">
        <v>3</v>
      </c>
      <c r="C271" s="51">
        <f>VLOOKUP(C264+1,Base!$F$3:$F$55,1,FALSE)</f>
        <v>39</v>
      </c>
      <c r="D271" s="55">
        <f>B273</f>
        <v>778598</v>
      </c>
      <c r="E271" s="55">
        <f>D271+1</f>
        <v>778599</v>
      </c>
      <c r="F271" s="55">
        <f t="shared" ref="F271:J271" si="76">E271+1</f>
        <v>778600</v>
      </c>
      <c r="G271" s="55">
        <f t="shared" si="76"/>
        <v>778601</v>
      </c>
      <c r="H271" s="55">
        <f t="shared" si="76"/>
        <v>778602</v>
      </c>
      <c r="I271" s="55">
        <f t="shared" si="76"/>
        <v>778603</v>
      </c>
      <c r="J271" s="55">
        <f t="shared" si="76"/>
        <v>778604</v>
      </c>
      <c r="K271" s="10" t="s">
        <v>7</v>
      </c>
      <c r="L271" s="9"/>
      <c r="N271"/>
      <c r="O271"/>
    </row>
    <row r="272" spans="2:15" x14ac:dyDescent="0.25">
      <c r="B272" s="45" t="s">
        <v>30</v>
      </c>
      <c r="C272" s="71" t="s">
        <v>0</v>
      </c>
      <c r="D272" s="52">
        <v>6</v>
      </c>
      <c r="E272" s="52">
        <v>8</v>
      </c>
      <c r="F272" s="52">
        <v>8</v>
      </c>
      <c r="G272" s="52">
        <v>8</v>
      </c>
      <c r="H272" s="52">
        <v>8</v>
      </c>
      <c r="I272" s="52"/>
      <c r="J272" s="53"/>
      <c r="K272" s="11">
        <f>D276+E276+F276+G276+H276+I276+J276</f>
        <v>43</v>
      </c>
      <c r="L272" s="7"/>
      <c r="N272"/>
      <c r="O272"/>
    </row>
    <row r="273" spans="2:15" x14ac:dyDescent="0.25">
      <c r="B273" s="46">
        <f>7*C271+DATE((2015+$K$2),1,3)-WEEKDAY(DATE((2015+$K$2),1,3))-5</f>
        <v>778598</v>
      </c>
      <c r="C273" s="72"/>
      <c r="D273" s="52">
        <v>12</v>
      </c>
      <c r="E273" s="52">
        <v>12</v>
      </c>
      <c r="F273" s="52">
        <v>12</v>
      </c>
      <c r="G273" s="52">
        <v>12</v>
      </c>
      <c r="H273" s="52">
        <v>12</v>
      </c>
      <c r="I273" s="52"/>
      <c r="J273" s="53"/>
      <c r="K273" s="12" t="s">
        <v>5</v>
      </c>
      <c r="L273" s="8"/>
      <c r="N273"/>
      <c r="O273"/>
    </row>
    <row r="274" spans="2:15" x14ac:dyDescent="0.25">
      <c r="B274" s="45" t="s">
        <v>31</v>
      </c>
      <c r="C274" s="71" t="s">
        <v>1</v>
      </c>
      <c r="D274" s="52">
        <v>13</v>
      </c>
      <c r="E274" s="52">
        <v>13</v>
      </c>
      <c r="F274" s="52">
        <v>13</v>
      </c>
      <c r="G274" s="52">
        <v>13</v>
      </c>
      <c r="H274" s="52">
        <v>13</v>
      </c>
      <c r="I274" s="52"/>
      <c r="J274" s="53"/>
      <c r="K274" s="14">
        <f>IF(K272-Base!$C$2&lt;0,"0",K272-Base!$C$2)</f>
        <v>8</v>
      </c>
      <c r="L274" s="8"/>
      <c r="N274"/>
      <c r="O274"/>
    </row>
    <row r="275" spans="2:15" x14ac:dyDescent="0.25">
      <c r="B275" s="46">
        <f>7*C271+DATE((2015+$K$2),1,3)-WEEKDAY(DATE((2015+$K$2),1,3))+1</f>
        <v>778604</v>
      </c>
      <c r="C275" s="72"/>
      <c r="D275" s="52">
        <v>18</v>
      </c>
      <c r="E275" s="52">
        <v>17</v>
      </c>
      <c r="F275" s="52">
        <v>17</v>
      </c>
      <c r="G275" s="52">
        <v>17</v>
      </c>
      <c r="H275" s="52">
        <v>17</v>
      </c>
      <c r="I275" s="52"/>
      <c r="J275" s="53"/>
      <c r="K275" s="13" t="s">
        <v>6</v>
      </c>
      <c r="L275" s="8"/>
      <c r="N275"/>
      <c r="O275"/>
    </row>
    <row r="276" spans="2:15" x14ac:dyDescent="0.25">
      <c r="B276" s="69" t="s">
        <v>2</v>
      </c>
      <c r="C276" s="70"/>
      <c r="D276" s="14">
        <f>(D273-D272)+(D275-D274)</f>
        <v>11</v>
      </c>
      <c r="E276" s="14">
        <f t="shared" ref="E276:J276" si="77">(E273-E272)+E275-E274</f>
        <v>8</v>
      </c>
      <c r="F276" s="14">
        <f t="shared" si="77"/>
        <v>8</v>
      </c>
      <c r="G276" s="14">
        <f t="shared" si="77"/>
        <v>8</v>
      </c>
      <c r="H276" s="14">
        <f t="shared" si="77"/>
        <v>8</v>
      </c>
      <c r="I276" s="14">
        <f t="shared" si="77"/>
        <v>0</v>
      </c>
      <c r="J276" s="14">
        <f t="shared" si="77"/>
        <v>0</v>
      </c>
      <c r="K276" s="14" t="str">
        <f>IF(Base!$C$2-K272&lt;0,"0",Base!$C$2-K272)</f>
        <v>0</v>
      </c>
      <c r="L276" s="9"/>
      <c r="N276"/>
      <c r="O276"/>
    </row>
    <row r="277" spans="2:15" x14ac:dyDescent="0.25">
      <c r="N277"/>
      <c r="O277"/>
    </row>
    <row r="278" spans="2:15" ht="15.75" x14ac:dyDescent="0.25">
      <c r="B278" s="47" t="s">
        <v>3</v>
      </c>
      <c r="C278" s="51">
        <f>VLOOKUP(C271+1,Base!$F$3:$F$55,1,FALSE)</f>
        <v>40</v>
      </c>
      <c r="D278" s="55">
        <f>B280</f>
        <v>778605</v>
      </c>
      <c r="E278" s="55">
        <f>D278+1</f>
        <v>778606</v>
      </c>
      <c r="F278" s="55">
        <f t="shared" ref="F278:J278" si="78">E278+1</f>
        <v>778607</v>
      </c>
      <c r="G278" s="55">
        <f t="shared" si="78"/>
        <v>778608</v>
      </c>
      <c r="H278" s="55">
        <f t="shared" si="78"/>
        <v>778609</v>
      </c>
      <c r="I278" s="55">
        <f t="shared" si="78"/>
        <v>778610</v>
      </c>
      <c r="J278" s="55">
        <f t="shared" si="78"/>
        <v>778611</v>
      </c>
      <c r="K278" s="10" t="s">
        <v>7</v>
      </c>
      <c r="L278" s="9"/>
      <c r="N278"/>
      <c r="O278"/>
    </row>
    <row r="279" spans="2:15" x14ac:dyDescent="0.25">
      <c r="B279" s="45" t="s">
        <v>30</v>
      </c>
      <c r="C279" s="71" t="s">
        <v>0</v>
      </c>
      <c r="D279" s="52">
        <v>6</v>
      </c>
      <c r="E279" s="52">
        <v>8</v>
      </c>
      <c r="F279" s="52">
        <v>8</v>
      </c>
      <c r="G279" s="52">
        <v>8</v>
      </c>
      <c r="H279" s="52">
        <v>8</v>
      </c>
      <c r="I279" s="52">
        <v>8</v>
      </c>
      <c r="J279" s="53"/>
      <c r="K279" s="11">
        <f>D283+E283+F283+G283+H283+I283+J283</f>
        <v>51</v>
      </c>
      <c r="L279" s="7"/>
      <c r="N279"/>
      <c r="O279"/>
    </row>
    <row r="280" spans="2:15" x14ac:dyDescent="0.25">
      <c r="B280" s="46">
        <f>7*C278+DATE((2015+$K$2),1,3)-WEEKDAY(DATE((2015+$K$2),1,3))-5</f>
        <v>778605</v>
      </c>
      <c r="C280" s="72"/>
      <c r="D280" s="52">
        <v>12</v>
      </c>
      <c r="E280" s="52">
        <v>12</v>
      </c>
      <c r="F280" s="52">
        <v>12</v>
      </c>
      <c r="G280" s="52">
        <v>12</v>
      </c>
      <c r="H280" s="52">
        <v>12</v>
      </c>
      <c r="I280" s="52">
        <v>12</v>
      </c>
      <c r="J280" s="53"/>
      <c r="K280" s="12" t="s">
        <v>5</v>
      </c>
      <c r="L280" s="8"/>
      <c r="N280"/>
      <c r="O280"/>
    </row>
    <row r="281" spans="2:15" x14ac:dyDescent="0.25">
      <c r="B281" s="45" t="s">
        <v>31</v>
      </c>
      <c r="C281" s="71" t="s">
        <v>1</v>
      </c>
      <c r="D281" s="52">
        <v>13</v>
      </c>
      <c r="E281" s="52">
        <v>13</v>
      </c>
      <c r="F281" s="52">
        <v>13</v>
      </c>
      <c r="G281" s="52">
        <v>13</v>
      </c>
      <c r="H281" s="52">
        <v>13</v>
      </c>
      <c r="I281" s="52">
        <v>13</v>
      </c>
      <c r="J281" s="53"/>
      <c r="K281" s="14">
        <f>IF(K279-Base!$C$2&lt;0,"0",K279-Base!$C$2)</f>
        <v>16</v>
      </c>
      <c r="L281" s="8"/>
      <c r="N281"/>
      <c r="O281"/>
    </row>
    <row r="282" spans="2:15" x14ac:dyDescent="0.25">
      <c r="B282" s="46">
        <f>7*C278+DATE((2015+$K$2),1,3)-WEEKDAY(DATE((2015+$K$2),1,3))+1</f>
        <v>778611</v>
      </c>
      <c r="C282" s="72"/>
      <c r="D282" s="52">
        <v>18</v>
      </c>
      <c r="E282" s="52">
        <v>17</v>
      </c>
      <c r="F282" s="52">
        <v>17</v>
      </c>
      <c r="G282" s="52">
        <v>17</v>
      </c>
      <c r="H282" s="52">
        <v>17</v>
      </c>
      <c r="I282" s="52">
        <v>17</v>
      </c>
      <c r="J282" s="53"/>
      <c r="K282" s="13" t="s">
        <v>6</v>
      </c>
      <c r="L282" s="8"/>
      <c r="N282"/>
      <c r="O282"/>
    </row>
    <row r="283" spans="2:15" x14ac:dyDescent="0.25">
      <c r="B283" s="69" t="s">
        <v>2</v>
      </c>
      <c r="C283" s="70"/>
      <c r="D283" s="14">
        <f>(D280-D279)+(D282-D281)</f>
        <v>11</v>
      </c>
      <c r="E283" s="14">
        <f t="shared" ref="E283:J283" si="79">(E280-E279)+E282-E281</f>
        <v>8</v>
      </c>
      <c r="F283" s="14">
        <f t="shared" si="79"/>
        <v>8</v>
      </c>
      <c r="G283" s="14">
        <f t="shared" si="79"/>
        <v>8</v>
      </c>
      <c r="H283" s="14">
        <f t="shared" si="79"/>
        <v>8</v>
      </c>
      <c r="I283" s="14">
        <f t="shared" si="79"/>
        <v>8</v>
      </c>
      <c r="J283" s="14">
        <f t="shared" si="79"/>
        <v>0</v>
      </c>
      <c r="K283" s="14" t="str">
        <f>IF(Base!$C$2-K279&lt;0,"0",Base!$C$2-K279)</f>
        <v>0</v>
      </c>
      <c r="L283" s="9"/>
      <c r="N283"/>
      <c r="O283"/>
    </row>
    <row r="284" spans="2:15" x14ac:dyDescent="0.25">
      <c r="N284"/>
      <c r="O284"/>
    </row>
    <row r="285" spans="2:15" ht="15.75" x14ac:dyDescent="0.25">
      <c r="B285" s="47" t="s">
        <v>3</v>
      </c>
      <c r="C285" s="51">
        <f>VLOOKUP(C278+1,Base!$F$3:$F$55,1,FALSE)</f>
        <v>41</v>
      </c>
      <c r="D285" s="55">
        <f>B287</f>
        <v>778612</v>
      </c>
      <c r="E285" s="55">
        <f>D285+1</f>
        <v>778613</v>
      </c>
      <c r="F285" s="55">
        <f t="shared" ref="F285:J285" si="80">E285+1</f>
        <v>778614</v>
      </c>
      <c r="G285" s="55">
        <f t="shared" si="80"/>
        <v>778615</v>
      </c>
      <c r="H285" s="55">
        <f t="shared" si="80"/>
        <v>778616</v>
      </c>
      <c r="I285" s="55">
        <f t="shared" si="80"/>
        <v>778617</v>
      </c>
      <c r="J285" s="55">
        <f t="shared" si="80"/>
        <v>778618</v>
      </c>
      <c r="K285" s="10" t="s">
        <v>7</v>
      </c>
      <c r="L285" s="9"/>
      <c r="N285"/>
      <c r="O285"/>
    </row>
    <row r="286" spans="2:15" x14ac:dyDescent="0.25">
      <c r="B286" s="45" t="s">
        <v>30</v>
      </c>
      <c r="C286" s="71" t="s">
        <v>0</v>
      </c>
      <c r="D286" s="52">
        <v>6</v>
      </c>
      <c r="E286" s="52">
        <v>8</v>
      </c>
      <c r="F286" s="52">
        <v>8</v>
      </c>
      <c r="G286" s="52">
        <v>8</v>
      </c>
      <c r="H286" s="52">
        <v>8</v>
      </c>
      <c r="I286" s="52">
        <v>8</v>
      </c>
      <c r="J286" s="53"/>
      <c r="K286" s="11">
        <f>D290+E290+F290+G290+H290+I290+J290</f>
        <v>51</v>
      </c>
      <c r="L286" s="7"/>
      <c r="N286"/>
      <c r="O286"/>
    </row>
    <row r="287" spans="2:15" x14ac:dyDescent="0.25">
      <c r="B287" s="46">
        <f>7*C285+DATE((2015+$K$2),1,3)-WEEKDAY(DATE((2015+$K$2),1,3))-5</f>
        <v>778612</v>
      </c>
      <c r="C287" s="72"/>
      <c r="D287" s="52">
        <v>12</v>
      </c>
      <c r="E287" s="52">
        <v>12</v>
      </c>
      <c r="F287" s="52">
        <v>12</v>
      </c>
      <c r="G287" s="52">
        <v>12</v>
      </c>
      <c r="H287" s="52">
        <v>12</v>
      </c>
      <c r="I287" s="52">
        <v>12</v>
      </c>
      <c r="J287" s="53"/>
      <c r="K287" s="12" t="s">
        <v>5</v>
      </c>
      <c r="L287" s="8"/>
      <c r="N287"/>
      <c r="O287"/>
    </row>
    <row r="288" spans="2:15" x14ac:dyDescent="0.25">
      <c r="B288" s="45" t="s">
        <v>31</v>
      </c>
      <c r="C288" s="71" t="s">
        <v>1</v>
      </c>
      <c r="D288" s="52">
        <v>13</v>
      </c>
      <c r="E288" s="52">
        <v>13</v>
      </c>
      <c r="F288" s="52">
        <v>13</v>
      </c>
      <c r="G288" s="52">
        <v>13</v>
      </c>
      <c r="H288" s="52">
        <v>13</v>
      </c>
      <c r="I288" s="52">
        <v>13</v>
      </c>
      <c r="J288" s="53"/>
      <c r="K288" s="14">
        <f>IF(K286-Base!$C$2&lt;0,"0",K286-Base!$C$2)</f>
        <v>16</v>
      </c>
      <c r="L288" s="8"/>
      <c r="N288"/>
      <c r="O288"/>
    </row>
    <row r="289" spans="2:15" x14ac:dyDescent="0.25">
      <c r="B289" s="46">
        <f>7*C285+DATE((2015+$K$2),1,3)-WEEKDAY(DATE((2015+$K$2),1,3))+1</f>
        <v>778618</v>
      </c>
      <c r="C289" s="72"/>
      <c r="D289" s="52">
        <v>18</v>
      </c>
      <c r="E289" s="52">
        <v>17</v>
      </c>
      <c r="F289" s="52">
        <v>17</v>
      </c>
      <c r="G289" s="52">
        <v>17</v>
      </c>
      <c r="H289" s="52">
        <v>17</v>
      </c>
      <c r="I289" s="52">
        <v>17</v>
      </c>
      <c r="J289" s="53"/>
      <c r="K289" s="13" t="s">
        <v>6</v>
      </c>
      <c r="L289" s="8"/>
      <c r="N289"/>
      <c r="O289"/>
    </row>
    <row r="290" spans="2:15" x14ac:dyDescent="0.25">
      <c r="B290" s="69" t="s">
        <v>2</v>
      </c>
      <c r="C290" s="70"/>
      <c r="D290" s="14">
        <f>(D287-D286)+(D289-D288)</f>
        <v>11</v>
      </c>
      <c r="E290" s="14">
        <f t="shared" ref="E290:J290" si="81">(E287-E286)+E289-E288</f>
        <v>8</v>
      </c>
      <c r="F290" s="14">
        <f t="shared" si="81"/>
        <v>8</v>
      </c>
      <c r="G290" s="14">
        <f t="shared" si="81"/>
        <v>8</v>
      </c>
      <c r="H290" s="14">
        <f t="shared" si="81"/>
        <v>8</v>
      </c>
      <c r="I290" s="14">
        <f t="shared" si="81"/>
        <v>8</v>
      </c>
      <c r="J290" s="14">
        <f t="shared" si="81"/>
        <v>0</v>
      </c>
      <c r="K290" s="14" t="str">
        <f>IF(Base!$C$2-K286&lt;0,"0",Base!$C$2-K286)</f>
        <v>0</v>
      </c>
      <c r="L290" s="9"/>
      <c r="N290"/>
      <c r="O290"/>
    </row>
    <row r="291" spans="2:15" x14ac:dyDescent="0.25">
      <c r="N291"/>
      <c r="O291"/>
    </row>
    <row r="292" spans="2:15" ht="15.75" x14ac:dyDescent="0.25">
      <c r="B292" s="47" t="s">
        <v>3</v>
      </c>
      <c r="C292" s="51">
        <f>VLOOKUP(C285+1,Base!$F$3:$F$55,1,FALSE)</f>
        <v>42</v>
      </c>
      <c r="D292" s="55">
        <f>B294</f>
        <v>778619</v>
      </c>
      <c r="E292" s="55">
        <f>D292+1</f>
        <v>778620</v>
      </c>
      <c r="F292" s="55">
        <f t="shared" ref="F292:J292" si="82">E292+1</f>
        <v>778621</v>
      </c>
      <c r="G292" s="55">
        <f t="shared" si="82"/>
        <v>778622</v>
      </c>
      <c r="H292" s="55">
        <f t="shared" si="82"/>
        <v>778623</v>
      </c>
      <c r="I292" s="55">
        <f t="shared" si="82"/>
        <v>778624</v>
      </c>
      <c r="J292" s="55">
        <f t="shared" si="82"/>
        <v>778625</v>
      </c>
      <c r="K292" s="10" t="s">
        <v>7</v>
      </c>
      <c r="L292" s="9"/>
      <c r="N292"/>
      <c r="O292"/>
    </row>
    <row r="293" spans="2:15" x14ac:dyDescent="0.25">
      <c r="B293" s="45" t="s">
        <v>30</v>
      </c>
      <c r="C293" s="71" t="s">
        <v>0</v>
      </c>
      <c r="D293" s="52">
        <v>6</v>
      </c>
      <c r="E293" s="52">
        <v>8</v>
      </c>
      <c r="F293" s="52">
        <v>8</v>
      </c>
      <c r="G293" s="52">
        <v>8</v>
      </c>
      <c r="H293" s="52">
        <v>8</v>
      </c>
      <c r="I293" s="52">
        <v>8</v>
      </c>
      <c r="J293" s="53"/>
      <c r="K293" s="11">
        <f>D297+E297+F297+G297+H297+I297+J297</f>
        <v>51</v>
      </c>
      <c r="L293" s="7"/>
      <c r="N293"/>
      <c r="O293"/>
    </row>
    <row r="294" spans="2:15" x14ac:dyDescent="0.25">
      <c r="B294" s="46">
        <f>7*C292+DATE((2015+$K$2),1,3)-WEEKDAY(DATE((2015+$K$2),1,3))-5</f>
        <v>778619</v>
      </c>
      <c r="C294" s="72"/>
      <c r="D294" s="52">
        <v>12</v>
      </c>
      <c r="E294" s="52">
        <v>12</v>
      </c>
      <c r="F294" s="52">
        <v>12</v>
      </c>
      <c r="G294" s="52">
        <v>12</v>
      </c>
      <c r="H294" s="52">
        <v>12</v>
      </c>
      <c r="I294" s="52">
        <v>12</v>
      </c>
      <c r="J294" s="53"/>
      <c r="K294" s="12" t="s">
        <v>5</v>
      </c>
      <c r="L294" s="8"/>
      <c r="N294"/>
      <c r="O294"/>
    </row>
    <row r="295" spans="2:15" x14ac:dyDescent="0.25">
      <c r="B295" s="45" t="s">
        <v>31</v>
      </c>
      <c r="C295" s="71" t="s">
        <v>1</v>
      </c>
      <c r="D295" s="52">
        <v>13</v>
      </c>
      <c r="E295" s="52">
        <v>13</v>
      </c>
      <c r="F295" s="52">
        <v>13</v>
      </c>
      <c r="G295" s="52">
        <v>13</v>
      </c>
      <c r="H295" s="52">
        <v>13</v>
      </c>
      <c r="I295" s="52">
        <v>13</v>
      </c>
      <c r="J295" s="53"/>
      <c r="K295" s="14">
        <f>IF(K293-Base!$C$2&lt;0,"0",K293-Base!$C$2)</f>
        <v>16</v>
      </c>
      <c r="L295" s="8"/>
      <c r="N295"/>
      <c r="O295"/>
    </row>
    <row r="296" spans="2:15" x14ac:dyDescent="0.25">
      <c r="B296" s="46">
        <f>7*C292+DATE((2015+$K$2),1,3)-WEEKDAY(DATE((2015+$K$2),1,3))+1</f>
        <v>778625</v>
      </c>
      <c r="C296" s="72"/>
      <c r="D296" s="52">
        <v>18</v>
      </c>
      <c r="E296" s="52">
        <v>17</v>
      </c>
      <c r="F296" s="52">
        <v>17</v>
      </c>
      <c r="G296" s="52">
        <v>17</v>
      </c>
      <c r="H296" s="52">
        <v>17</v>
      </c>
      <c r="I296" s="52">
        <v>17</v>
      </c>
      <c r="J296" s="53"/>
      <c r="K296" s="13" t="s">
        <v>6</v>
      </c>
      <c r="L296" s="8"/>
      <c r="N296"/>
      <c r="O296"/>
    </row>
    <row r="297" spans="2:15" x14ac:dyDescent="0.25">
      <c r="B297" s="69" t="s">
        <v>2</v>
      </c>
      <c r="C297" s="70"/>
      <c r="D297" s="14">
        <f>(D294-D293)+(D296-D295)</f>
        <v>11</v>
      </c>
      <c r="E297" s="14">
        <f t="shared" ref="E297:J297" si="83">(E294-E293)+E296-E295</f>
        <v>8</v>
      </c>
      <c r="F297" s="14">
        <f t="shared" si="83"/>
        <v>8</v>
      </c>
      <c r="G297" s="14">
        <f t="shared" si="83"/>
        <v>8</v>
      </c>
      <c r="H297" s="14">
        <f t="shared" si="83"/>
        <v>8</v>
      </c>
      <c r="I297" s="14">
        <f t="shared" si="83"/>
        <v>8</v>
      </c>
      <c r="J297" s="14">
        <f t="shared" si="83"/>
        <v>0</v>
      </c>
      <c r="K297" s="14" t="str">
        <f>IF(Base!$C$2-K293&lt;0,"0",Base!$C$2-K293)</f>
        <v>0</v>
      </c>
      <c r="L297" s="9"/>
      <c r="N297"/>
      <c r="O297"/>
    </row>
    <row r="298" spans="2:15" x14ac:dyDescent="0.25">
      <c r="N298"/>
      <c r="O298"/>
    </row>
    <row r="299" spans="2:15" ht="15.75" x14ac:dyDescent="0.25">
      <c r="B299" s="47" t="s">
        <v>3</v>
      </c>
      <c r="C299" s="51">
        <f>VLOOKUP(C292+1,Base!$F$3:$F$55,1,FALSE)</f>
        <v>43</v>
      </c>
      <c r="D299" s="55">
        <f>B301</f>
        <v>778626</v>
      </c>
      <c r="E299" s="55">
        <f>D299+1</f>
        <v>778627</v>
      </c>
      <c r="F299" s="55">
        <f t="shared" ref="F299:J299" si="84">E299+1</f>
        <v>778628</v>
      </c>
      <c r="G299" s="55">
        <f t="shared" si="84"/>
        <v>778629</v>
      </c>
      <c r="H299" s="55">
        <f t="shared" si="84"/>
        <v>778630</v>
      </c>
      <c r="I299" s="55">
        <f t="shared" si="84"/>
        <v>778631</v>
      </c>
      <c r="J299" s="55">
        <f t="shared" si="84"/>
        <v>778632</v>
      </c>
      <c r="K299" s="10" t="s">
        <v>7</v>
      </c>
      <c r="L299" s="9"/>
      <c r="N299"/>
      <c r="O299"/>
    </row>
    <row r="300" spans="2:15" x14ac:dyDescent="0.25">
      <c r="B300" s="45" t="s">
        <v>30</v>
      </c>
      <c r="C300" s="71" t="s">
        <v>0</v>
      </c>
      <c r="D300" s="52">
        <v>6</v>
      </c>
      <c r="E300" s="52">
        <v>8</v>
      </c>
      <c r="F300" s="52">
        <v>8</v>
      </c>
      <c r="G300" s="52">
        <v>8</v>
      </c>
      <c r="H300" s="52">
        <v>8</v>
      </c>
      <c r="I300" s="52">
        <v>8</v>
      </c>
      <c r="J300" s="53"/>
      <c r="K300" s="11">
        <f>D304+E304+F304+G304+H304+I304+J304</f>
        <v>51</v>
      </c>
      <c r="L300" s="7"/>
      <c r="N300"/>
      <c r="O300"/>
    </row>
    <row r="301" spans="2:15" x14ac:dyDescent="0.25">
      <c r="B301" s="46">
        <f>7*C299+DATE((2015+$K$2),1,3)-WEEKDAY(DATE((2015+$K$2),1,3))-5</f>
        <v>778626</v>
      </c>
      <c r="C301" s="72"/>
      <c r="D301" s="52">
        <v>12</v>
      </c>
      <c r="E301" s="52">
        <v>12</v>
      </c>
      <c r="F301" s="52">
        <v>12</v>
      </c>
      <c r="G301" s="52">
        <v>12</v>
      </c>
      <c r="H301" s="52">
        <v>12</v>
      </c>
      <c r="I301" s="52">
        <v>12</v>
      </c>
      <c r="J301" s="53"/>
      <c r="K301" s="12" t="s">
        <v>5</v>
      </c>
      <c r="L301" s="8"/>
      <c r="N301"/>
      <c r="O301"/>
    </row>
    <row r="302" spans="2:15" x14ac:dyDescent="0.25">
      <c r="B302" s="45" t="s">
        <v>31</v>
      </c>
      <c r="C302" s="71" t="s">
        <v>1</v>
      </c>
      <c r="D302" s="52">
        <v>13</v>
      </c>
      <c r="E302" s="52">
        <v>13</v>
      </c>
      <c r="F302" s="52">
        <v>13</v>
      </c>
      <c r="G302" s="52">
        <v>13</v>
      </c>
      <c r="H302" s="52">
        <v>13</v>
      </c>
      <c r="I302" s="52">
        <v>13</v>
      </c>
      <c r="J302" s="53"/>
      <c r="K302" s="14">
        <f>IF(K300-Base!$C$2&lt;0,"0",K300-Base!$C$2)</f>
        <v>16</v>
      </c>
      <c r="L302" s="8"/>
      <c r="N302"/>
      <c r="O302"/>
    </row>
    <row r="303" spans="2:15" x14ac:dyDescent="0.25">
      <c r="B303" s="46">
        <f>7*C299+DATE((2015+$K$2),1,3)-WEEKDAY(DATE((2015+$K$2),1,3))+1</f>
        <v>778632</v>
      </c>
      <c r="C303" s="72"/>
      <c r="D303" s="52">
        <v>18</v>
      </c>
      <c r="E303" s="52">
        <v>17</v>
      </c>
      <c r="F303" s="52">
        <v>17</v>
      </c>
      <c r="G303" s="52">
        <v>17</v>
      </c>
      <c r="H303" s="52">
        <v>17</v>
      </c>
      <c r="I303" s="52">
        <v>17</v>
      </c>
      <c r="J303" s="53"/>
      <c r="K303" s="13" t="s">
        <v>6</v>
      </c>
      <c r="L303" s="8"/>
      <c r="N303"/>
      <c r="O303"/>
    </row>
    <row r="304" spans="2:15" x14ac:dyDescent="0.25">
      <c r="B304" s="69" t="s">
        <v>2</v>
      </c>
      <c r="C304" s="70"/>
      <c r="D304" s="14">
        <f>(D301-D300)+(D303-D302)</f>
        <v>11</v>
      </c>
      <c r="E304" s="14">
        <f t="shared" ref="E304:J304" si="85">(E301-E300)+E303-E302</f>
        <v>8</v>
      </c>
      <c r="F304" s="14">
        <f t="shared" si="85"/>
        <v>8</v>
      </c>
      <c r="G304" s="14">
        <f t="shared" si="85"/>
        <v>8</v>
      </c>
      <c r="H304" s="14">
        <f t="shared" si="85"/>
        <v>8</v>
      </c>
      <c r="I304" s="14">
        <f t="shared" si="85"/>
        <v>8</v>
      </c>
      <c r="J304" s="14">
        <f t="shared" si="85"/>
        <v>0</v>
      </c>
      <c r="K304" s="14" t="str">
        <f>IF(Base!$C$2-K300&lt;0,"0",Base!$C$2-K300)</f>
        <v>0</v>
      </c>
      <c r="L304" s="9"/>
      <c r="N304"/>
      <c r="O304"/>
    </row>
    <row r="305" spans="2:15" x14ac:dyDescent="0.25">
      <c r="N305"/>
      <c r="O305"/>
    </row>
    <row r="306" spans="2:15" ht="15.75" x14ac:dyDescent="0.25">
      <c r="B306" s="47" t="s">
        <v>3</v>
      </c>
      <c r="C306" s="51">
        <f>VLOOKUP(C299+1,Base!$F$3:$F$55,1,FALSE)</f>
        <v>44</v>
      </c>
      <c r="D306" s="55">
        <f>B308</f>
        <v>778633</v>
      </c>
      <c r="E306" s="55">
        <f>D306+1</f>
        <v>778634</v>
      </c>
      <c r="F306" s="55">
        <f t="shared" ref="F306:J306" si="86">E306+1</f>
        <v>778635</v>
      </c>
      <c r="G306" s="55">
        <f t="shared" si="86"/>
        <v>778636</v>
      </c>
      <c r="H306" s="55">
        <f t="shared" si="86"/>
        <v>778637</v>
      </c>
      <c r="I306" s="55">
        <f t="shared" si="86"/>
        <v>778638</v>
      </c>
      <c r="J306" s="55">
        <f t="shared" si="86"/>
        <v>778639</v>
      </c>
      <c r="K306" s="10" t="s">
        <v>7</v>
      </c>
      <c r="L306" s="9"/>
      <c r="N306"/>
      <c r="O306"/>
    </row>
    <row r="307" spans="2:15" x14ac:dyDescent="0.25">
      <c r="B307" s="45" t="s">
        <v>30</v>
      </c>
      <c r="C307" s="71" t="s">
        <v>0</v>
      </c>
      <c r="D307" s="52">
        <v>6</v>
      </c>
      <c r="E307" s="52">
        <v>8</v>
      </c>
      <c r="F307" s="52">
        <v>8</v>
      </c>
      <c r="G307" s="52">
        <v>8</v>
      </c>
      <c r="H307" s="52">
        <v>8</v>
      </c>
      <c r="I307" s="52">
        <v>8</v>
      </c>
      <c r="J307" s="53"/>
      <c r="K307" s="11">
        <f>D311+E311+F311+G311+H311+I311+J311</f>
        <v>51</v>
      </c>
      <c r="L307" s="7"/>
      <c r="N307"/>
      <c r="O307"/>
    </row>
    <row r="308" spans="2:15" x14ac:dyDescent="0.25">
      <c r="B308" s="46">
        <f>7*C306+DATE((2015+$K$2),1,3)-WEEKDAY(DATE((2015+$K$2),1,3))-5</f>
        <v>778633</v>
      </c>
      <c r="C308" s="72"/>
      <c r="D308" s="52">
        <v>12</v>
      </c>
      <c r="E308" s="52">
        <v>12</v>
      </c>
      <c r="F308" s="52">
        <v>12</v>
      </c>
      <c r="G308" s="52">
        <v>12</v>
      </c>
      <c r="H308" s="52">
        <v>12</v>
      </c>
      <c r="I308" s="52">
        <v>12</v>
      </c>
      <c r="J308" s="53"/>
      <c r="K308" s="12" t="s">
        <v>5</v>
      </c>
      <c r="L308" s="8"/>
      <c r="N308"/>
      <c r="O308"/>
    </row>
    <row r="309" spans="2:15" x14ac:dyDescent="0.25">
      <c r="B309" s="45" t="s">
        <v>31</v>
      </c>
      <c r="C309" s="71" t="s">
        <v>1</v>
      </c>
      <c r="D309" s="52">
        <v>13</v>
      </c>
      <c r="E309" s="52">
        <v>13</v>
      </c>
      <c r="F309" s="52">
        <v>13</v>
      </c>
      <c r="G309" s="52">
        <v>13</v>
      </c>
      <c r="H309" s="52">
        <v>13</v>
      </c>
      <c r="I309" s="52">
        <v>13</v>
      </c>
      <c r="J309" s="53"/>
      <c r="K309" s="14">
        <f>IF(K307-Base!$C$2&lt;0,"0",K307-Base!$C$2)</f>
        <v>16</v>
      </c>
      <c r="L309" s="8"/>
      <c r="N309"/>
      <c r="O309"/>
    </row>
    <row r="310" spans="2:15" x14ac:dyDescent="0.25">
      <c r="B310" s="46">
        <f>7*C306+DATE((2015+$K$2),1,3)-WEEKDAY(DATE((2015+$K$2),1,3))+1</f>
        <v>778639</v>
      </c>
      <c r="C310" s="72"/>
      <c r="D310" s="52">
        <v>18</v>
      </c>
      <c r="E310" s="52">
        <v>17</v>
      </c>
      <c r="F310" s="52">
        <v>17</v>
      </c>
      <c r="G310" s="52">
        <v>17</v>
      </c>
      <c r="H310" s="52">
        <v>17</v>
      </c>
      <c r="I310" s="52">
        <v>17</v>
      </c>
      <c r="J310" s="53"/>
      <c r="K310" s="13" t="s">
        <v>6</v>
      </c>
      <c r="L310" s="8"/>
      <c r="N310"/>
      <c r="O310"/>
    </row>
    <row r="311" spans="2:15" x14ac:dyDescent="0.25">
      <c r="B311" s="69" t="s">
        <v>2</v>
      </c>
      <c r="C311" s="70"/>
      <c r="D311" s="14">
        <f>(D308-D307)+(D310-D309)</f>
        <v>11</v>
      </c>
      <c r="E311" s="14">
        <f t="shared" ref="E311:J311" si="87">(E308-E307)+E310-E309</f>
        <v>8</v>
      </c>
      <c r="F311" s="14">
        <f t="shared" si="87"/>
        <v>8</v>
      </c>
      <c r="G311" s="14">
        <f t="shared" si="87"/>
        <v>8</v>
      </c>
      <c r="H311" s="14">
        <f t="shared" si="87"/>
        <v>8</v>
      </c>
      <c r="I311" s="14">
        <f t="shared" si="87"/>
        <v>8</v>
      </c>
      <c r="J311" s="14">
        <f t="shared" si="87"/>
        <v>0</v>
      </c>
      <c r="K311" s="14" t="str">
        <f>IF(Base!$C$2-K307&lt;0,"0",Base!$C$2-K307)</f>
        <v>0</v>
      </c>
      <c r="L311" s="9"/>
      <c r="N311"/>
      <c r="O311"/>
    </row>
    <row r="312" spans="2:15" x14ac:dyDescent="0.25">
      <c r="N312"/>
      <c r="O312"/>
    </row>
    <row r="313" spans="2:15" ht="15.75" x14ac:dyDescent="0.25">
      <c r="B313" s="47" t="s">
        <v>3</v>
      </c>
      <c r="C313" s="51">
        <f>VLOOKUP(C306+1,Base!$F$3:$F$55,1,FALSE)</f>
        <v>45</v>
      </c>
      <c r="D313" s="55">
        <f>B315</f>
        <v>778640</v>
      </c>
      <c r="E313" s="55">
        <f>D313+1</f>
        <v>778641</v>
      </c>
      <c r="F313" s="55">
        <f t="shared" ref="F313:J313" si="88">E313+1</f>
        <v>778642</v>
      </c>
      <c r="G313" s="55">
        <f t="shared" si="88"/>
        <v>778643</v>
      </c>
      <c r="H313" s="55">
        <f t="shared" si="88"/>
        <v>778644</v>
      </c>
      <c r="I313" s="55">
        <f t="shared" si="88"/>
        <v>778645</v>
      </c>
      <c r="J313" s="55">
        <f t="shared" si="88"/>
        <v>778646</v>
      </c>
      <c r="K313" s="10" t="s">
        <v>7</v>
      </c>
      <c r="L313" s="9"/>
      <c r="N313"/>
      <c r="O313"/>
    </row>
    <row r="314" spans="2:15" x14ac:dyDescent="0.25">
      <c r="B314" s="45" t="s">
        <v>30</v>
      </c>
      <c r="C314" s="71" t="s">
        <v>0</v>
      </c>
      <c r="D314" s="52">
        <v>6</v>
      </c>
      <c r="E314" s="52">
        <v>8</v>
      </c>
      <c r="F314" s="52">
        <v>8</v>
      </c>
      <c r="G314" s="52">
        <v>8</v>
      </c>
      <c r="H314" s="52">
        <v>8</v>
      </c>
      <c r="I314" s="52"/>
      <c r="J314" s="53"/>
      <c r="K314" s="11">
        <f>D318+E318+F318+G318+H318+I318+J318</f>
        <v>43</v>
      </c>
      <c r="L314" s="7"/>
      <c r="N314"/>
      <c r="O314"/>
    </row>
    <row r="315" spans="2:15" x14ac:dyDescent="0.25">
      <c r="B315" s="46">
        <f>7*C313+DATE((2015+$K$2),1,3)-WEEKDAY(DATE((2015+$K$2),1,3))-5</f>
        <v>778640</v>
      </c>
      <c r="C315" s="72"/>
      <c r="D315" s="52">
        <v>12</v>
      </c>
      <c r="E315" s="52">
        <v>12</v>
      </c>
      <c r="F315" s="52">
        <v>12</v>
      </c>
      <c r="G315" s="52">
        <v>12</v>
      </c>
      <c r="H315" s="52">
        <v>12</v>
      </c>
      <c r="I315" s="52"/>
      <c r="J315" s="53"/>
      <c r="K315" s="12" t="s">
        <v>5</v>
      </c>
      <c r="L315" s="8"/>
      <c r="N315"/>
      <c r="O315"/>
    </row>
    <row r="316" spans="2:15" x14ac:dyDescent="0.25">
      <c r="B316" s="45" t="s">
        <v>31</v>
      </c>
      <c r="C316" s="71" t="s">
        <v>1</v>
      </c>
      <c r="D316" s="52">
        <v>13</v>
      </c>
      <c r="E316" s="52">
        <v>13</v>
      </c>
      <c r="F316" s="52">
        <v>13</v>
      </c>
      <c r="G316" s="52">
        <v>13</v>
      </c>
      <c r="H316" s="52">
        <v>13</v>
      </c>
      <c r="I316" s="52"/>
      <c r="J316" s="53"/>
      <c r="K316" s="14">
        <f>IF(K314-Base!$C$2&lt;0,"0",K314-Base!$C$2)</f>
        <v>8</v>
      </c>
      <c r="L316" s="8"/>
      <c r="N316"/>
      <c r="O316"/>
    </row>
    <row r="317" spans="2:15" x14ac:dyDescent="0.25">
      <c r="B317" s="46">
        <f>7*C313+DATE((2015+$K$2),1,3)-WEEKDAY(DATE((2015+$K$2),1,3))+1</f>
        <v>778646</v>
      </c>
      <c r="C317" s="72"/>
      <c r="D317" s="52">
        <v>18</v>
      </c>
      <c r="E317" s="52">
        <v>17</v>
      </c>
      <c r="F317" s="52">
        <v>17</v>
      </c>
      <c r="G317" s="52">
        <v>17</v>
      </c>
      <c r="H317" s="52">
        <v>17</v>
      </c>
      <c r="I317" s="52"/>
      <c r="J317" s="53"/>
      <c r="K317" s="13" t="s">
        <v>6</v>
      </c>
      <c r="L317" s="8"/>
      <c r="N317"/>
      <c r="O317"/>
    </row>
    <row r="318" spans="2:15" x14ac:dyDescent="0.25">
      <c r="B318" s="69" t="s">
        <v>2</v>
      </c>
      <c r="C318" s="70"/>
      <c r="D318" s="14">
        <f>(D315-D314)+(D317-D316)</f>
        <v>11</v>
      </c>
      <c r="E318" s="14">
        <f t="shared" ref="E318:J318" si="89">(E315-E314)+E317-E316</f>
        <v>8</v>
      </c>
      <c r="F318" s="14">
        <f t="shared" si="89"/>
        <v>8</v>
      </c>
      <c r="G318" s="14">
        <f t="shared" si="89"/>
        <v>8</v>
      </c>
      <c r="H318" s="14">
        <f t="shared" si="89"/>
        <v>8</v>
      </c>
      <c r="I318" s="14">
        <f t="shared" si="89"/>
        <v>0</v>
      </c>
      <c r="J318" s="14">
        <f t="shared" si="89"/>
        <v>0</v>
      </c>
      <c r="K318" s="14" t="str">
        <f>IF(Base!$C$2-K314&lt;0,"0",Base!$C$2-K314)</f>
        <v>0</v>
      </c>
      <c r="L318" s="9"/>
      <c r="N318"/>
      <c r="O318"/>
    </row>
    <row r="319" spans="2:15" x14ac:dyDescent="0.25">
      <c r="N319"/>
      <c r="O319"/>
    </row>
    <row r="320" spans="2:15" ht="15.75" x14ac:dyDescent="0.25">
      <c r="B320" s="47" t="s">
        <v>3</v>
      </c>
      <c r="C320" s="51">
        <f>VLOOKUP(C313+1,Base!$F$3:$F$55,1,FALSE)</f>
        <v>46</v>
      </c>
      <c r="D320" s="55">
        <f>B322</f>
        <v>778647</v>
      </c>
      <c r="E320" s="55">
        <f>D320+1</f>
        <v>778648</v>
      </c>
      <c r="F320" s="55">
        <f t="shared" ref="F320:J320" si="90">E320+1</f>
        <v>778649</v>
      </c>
      <c r="G320" s="55">
        <f t="shared" si="90"/>
        <v>778650</v>
      </c>
      <c r="H320" s="55">
        <f t="shared" si="90"/>
        <v>778651</v>
      </c>
      <c r="I320" s="55">
        <f t="shared" si="90"/>
        <v>778652</v>
      </c>
      <c r="J320" s="55">
        <f t="shared" si="90"/>
        <v>778653</v>
      </c>
      <c r="K320" s="10" t="s">
        <v>7</v>
      </c>
      <c r="L320" s="9"/>
      <c r="N320"/>
      <c r="O320"/>
    </row>
    <row r="321" spans="2:15" x14ac:dyDescent="0.25">
      <c r="B321" s="45" t="s">
        <v>30</v>
      </c>
      <c r="C321" s="71" t="s">
        <v>0</v>
      </c>
      <c r="D321" s="52">
        <v>6</v>
      </c>
      <c r="E321" s="52">
        <v>8</v>
      </c>
      <c r="F321" s="52">
        <v>8</v>
      </c>
      <c r="G321" s="52">
        <v>8</v>
      </c>
      <c r="H321" s="52">
        <v>8</v>
      </c>
      <c r="I321" s="52">
        <v>8</v>
      </c>
      <c r="J321" s="53"/>
      <c r="K321" s="11">
        <f>D325+E325+F325+G325+H325+I325+J325</f>
        <v>51</v>
      </c>
      <c r="L321" s="7"/>
      <c r="N321"/>
      <c r="O321"/>
    </row>
    <row r="322" spans="2:15" x14ac:dyDescent="0.25">
      <c r="B322" s="46">
        <f>7*C320+DATE((2015+$K$2),1,3)-WEEKDAY(DATE((2015+$K$2),1,3))-5</f>
        <v>778647</v>
      </c>
      <c r="C322" s="72"/>
      <c r="D322" s="52">
        <v>12</v>
      </c>
      <c r="E322" s="52">
        <v>12</v>
      </c>
      <c r="F322" s="52">
        <v>12</v>
      </c>
      <c r="G322" s="52">
        <v>12</v>
      </c>
      <c r="H322" s="52">
        <v>12</v>
      </c>
      <c r="I322" s="52">
        <v>12</v>
      </c>
      <c r="J322" s="53"/>
      <c r="K322" s="12" t="s">
        <v>5</v>
      </c>
      <c r="L322" s="8"/>
      <c r="N322"/>
      <c r="O322"/>
    </row>
    <row r="323" spans="2:15" x14ac:dyDescent="0.25">
      <c r="B323" s="45" t="s">
        <v>31</v>
      </c>
      <c r="C323" s="71" t="s">
        <v>1</v>
      </c>
      <c r="D323" s="52">
        <v>13</v>
      </c>
      <c r="E323" s="52">
        <v>13</v>
      </c>
      <c r="F323" s="52">
        <v>13</v>
      </c>
      <c r="G323" s="52">
        <v>13</v>
      </c>
      <c r="H323" s="52">
        <v>13</v>
      </c>
      <c r="I323" s="52">
        <v>13</v>
      </c>
      <c r="J323" s="53"/>
      <c r="K323" s="14">
        <f>IF(K321-Base!$C$2&lt;0,"0",K321-Base!$C$2)</f>
        <v>16</v>
      </c>
      <c r="L323" s="8"/>
      <c r="N323"/>
      <c r="O323"/>
    </row>
    <row r="324" spans="2:15" x14ac:dyDescent="0.25">
      <c r="B324" s="46">
        <f>7*C320+DATE((2015+$K$2),1,3)-WEEKDAY(DATE((2015+$K$2),1,3))+1</f>
        <v>778653</v>
      </c>
      <c r="C324" s="72"/>
      <c r="D324" s="52">
        <v>18</v>
      </c>
      <c r="E324" s="52">
        <v>17</v>
      </c>
      <c r="F324" s="52">
        <v>17</v>
      </c>
      <c r="G324" s="52">
        <v>17</v>
      </c>
      <c r="H324" s="52">
        <v>17</v>
      </c>
      <c r="I324" s="52">
        <v>17</v>
      </c>
      <c r="J324" s="53"/>
      <c r="K324" s="13" t="s">
        <v>6</v>
      </c>
      <c r="L324" s="8"/>
      <c r="N324"/>
      <c r="O324"/>
    </row>
    <row r="325" spans="2:15" x14ac:dyDescent="0.25">
      <c r="B325" s="69" t="s">
        <v>2</v>
      </c>
      <c r="C325" s="70"/>
      <c r="D325" s="14">
        <f>(D322-D321)+(D324-D323)</f>
        <v>11</v>
      </c>
      <c r="E325" s="14">
        <f t="shared" ref="E325:J325" si="91">(E322-E321)+E324-E323</f>
        <v>8</v>
      </c>
      <c r="F325" s="14">
        <f t="shared" si="91"/>
        <v>8</v>
      </c>
      <c r="G325" s="14">
        <f t="shared" si="91"/>
        <v>8</v>
      </c>
      <c r="H325" s="14">
        <f t="shared" si="91"/>
        <v>8</v>
      </c>
      <c r="I325" s="14">
        <f t="shared" si="91"/>
        <v>8</v>
      </c>
      <c r="J325" s="14">
        <f t="shared" si="91"/>
        <v>0</v>
      </c>
      <c r="K325" s="14" t="str">
        <f>IF(Base!$C$2-K321&lt;0,"0",Base!$C$2-K321)</f>
        <v>0</v>
      </c>
      <c r="L325" s="9"/>
      <c r="N325"/>
      <c r="O325"/>
    </row>
    <row r="326" spans="2:15" x14ac:dyDescent="0.25">
      <c r="N326"/>
      <c r="O326"/>
    </row>
    <row r="327" spans="2:15" ht="15.75" x14ac:dyDescent="0.25">
      <c r="B327" s="47" t="s">
        <v>3</v>
      </c>
      <c r="C327" s="51">
        <f>VLOOKUP(C320+1,Base!$F$3:$F$55,1,FALSE)</f>
        <v>47</v>
      </c>
      <c r="D327" s="55">
        <f>B329</f>
        <v>778654</v>
      </c>
      <c r="E327" s="55">
        <f>D327+1</f>
        <v>778655</v>
      </c>
      <c r="F327" s="55">
        <f t="shared" ref="F327:J327" si="92">E327+1</f>
        <v>778656</v>
      </c>
      <c r="G327" s="55">
        <f t="shared" si="92"/>
        <v>778657</v>
      </c>
      <c r="H327" s="55">
        <f t="shared" si="92"/>
        <v>778658</v>
      </c>
      <c r="I327" s="55">
        <f t="shared" si="92"/>
        <v>778659</v>
      </c>
      <c r="J327" s="55">
        <f t="shared" si="92"/>
        <v>778660</v>
      </c>
      <c r="K327" s="10" t="s">
        <v>7</v>
      </c>
      <c r="L327" s="9"/>
      <c r="N327"/>
      <c r="O327"/>
    </row>
    <row r="328" spans="2:15" x14ac:dyDescent="0.25">
      <c r="B328" s="45" t="s">
        <v>30</v>
      </c>
      <c r="C328" s="71" t="s">
        <v>0</v>
      </c>
      <c r="D328" s="52">
        <v>6</v>
      </c>
      <c r="E328" s="52">
        <v>8</v>
      </c>
      <c r="F328" s="52">
        <v>8</v>
      </c>
      <c r="G328" s="52">
        <v>8</v>
      </c>
      <c r="H328" s="52">
        <v>8</v>
      </c>
      <c r="I328" s="52">
        <v>8</v>
      </c>
      <c r="J328" s="53"/>
      <c r="K328" s="11">
        <f>D332+E332+F332+G332+H332+I332+J332</f>
        <v>51</v>
      </c>
      <c r="L328" s="7"/>
      <c r="N328"/>
      <c r="O328"/>
    </row>
    <row r="329" spans="2:15" x14ac:dyDescent="0.25">
      <c r="B329" s="46">
        <f>7*C327+DATE((2015+$K$2),1,3)-WEEKDAY(DATE((2015+$K$2),1,3))-5</f>
        <v>778654</v>
      </c>
      <c r="C329" s="72"/>
      <c r="D329" s="52">
        <v>12</v>
      </c>
      <c r="E329" s="52">
        <v>12</v>
      </c>
      <c r="F329" s="52">
        <v>12</v>
      </c>
      <c r="G329" s="52">
        <v>12</v>
      </c>
      <c r="H329" s="52">
        <v>12</v>
      </c>
      <c r="I329" s="52">
        <v>12</v>
      </c>
      <c r="J329" s="53"/>
      <c r="K329" s="12" t="s">
        <v>5</v>
      </c>
      <c r="L329" s="8"/>
      <c r="N329"/>
      <c r="O329"/>
    </row>
    <row r="330" spans="2:15" x14ac:dyDescent="0.25">
      <c r="B330" s="45" t="s">
        <v>31</v>
      </c>
      <c r="C330" s="71" t="s">
        <v>1</v>
      </c>
      <c r="D330" s="52">
        <v>13</v>
      </c>
      <c r="E330" s="52">
        <v>13</v>
      </c>
      <c r="F330" s="52">
        <v>13</v>
      </c>
      <c r="G330" s="52">
        <v>13</v>
      </c>
      <c r="H330" s="52">
        <v>13</v>
      </c>
      <c r="I330" s="52">
        <v>13</v>
      </c>
      <c r="J330" s="53"/>
      <c r="K330" s="14">
        <f>IF(K328-Base!$C$2&lt;0,"0",K328-Base!$C$2)</f>
        <v>16</v>
      </c>
      <c r="L330" s="8"/>
      <c r="N330"/>
      <c r="O330"/>
    </row>
    <row r="331" spans="2:15" x14ac:dyDescent="0.25">
      <c r="B331" s="46">
        <f>7*C327+DATE((2015+$K$2),1,3)-WEEKDAY(DATE((2015+$K$2),1,3))+1</f>
        <v>778660</v>
      </c>
      <c r="C331" s="72"/>
      <c r="D331" s="52">
        <v>18</v>
      </c>
      <c r="E331" s="52">
        <v>17</v>
      </c>
      <c r="F331" s="52">
        <v>17</v>
      </c>
      <c r="G331" s="52">
        <v>17</v>
      </c>
      <c r="H331" s="52">
        <v>17</v>
      </c>
      <c r="I331" s="52">
        <v>17</v>
      </c>
      <c r="J331" s="53"/>
      <c r="K331" s="13" t="s">
        <v>6</v>
      </c>
      <c r="L331" s="8"/>
      <c r="N331"/>
      <c r="O331"/>
    </row>
    <row r="332" spans="2:15" x14ac:dyDescent="0.25">
      <c r="B332" s="69" t="s">
        <v>2</v>
      </c>
      <c r="C332" s="70"/>
      <c r="D332" s="14">
        <f>(D329-D328)+(D331-D330)</f>
        <v>11</v>
      </c>
      <c r="E332" s="14">
        <f t="shared" ref="E332:J332" si="93">(E329-E328)+E331-E330</f>
        <v>8</v>
      </c>
      <c r="F332" s="14">
        <f t="shared" si="93"/>
        <v>8</v>
      </c>
      <c r="G332" s="14">
        <f t="shared" si="93"/>
        <v>8</v>
      </c>
      <c r="H332" s="14">
        <f t="shared" si="93"/>
        <v>8</v>
      </c>
      <c r="I332" s="14">
        <f t="shared" si="93"/>
        <v>8</v>
      </c>
      <c r="J332" s="14">
        <f t="shared" si="93"/>
        <v>0</v>
      </c>
      <c r="K332" s="14" t="str">
        <f>IF(Base!$C$2-K328&lt;0,"0",Base!$C$2-K328)</f>
        <v>0</v>
      </c>
      <c r="L332" s="9"/>
      <c r="N332"/>
      <c r="O332"/>
    </row>
    <row r="333" spans="2:15" x14ac:dyDescent="0.25">
      <c r="N333"/>
      <c r="O333"/>
    </row>
    <row r="334" spans="2:15" ht="15.75" x14ac:dyDescent="0.25">
      <c r="B334" s="47" t="s">
        <v>3</v>
      </c>
      <c r="C334" s="51">
        <f>VLOOKUP(C327+1,Base!$F$3:$F$55,1,FALSE)</f>
        <v>48</v>
      </c>
      <c r="D334" s="55">
        <f>B336</f>
        <v>778661</v>
      </c>
      <c r="E334" s="55">
        <f>D334+1</f>
        <v>778662</v>
      </c>
      <c r="F334" s="55">
        <f t="shared" ref="F334:J334" si="94">E334+1</f>
        <v>778663</v>
      </c>
      <c r="G334" s="55">
        <f t="shared" si="94"/>
        <v>778664</v>
      </c>
      <c r="H334" s="55">
        <f t="shared" si="94"/>
        <v>778665</v>
      </c>
      <c r="I334" s="55">
        <f t="shared" si="94"/>
        <v>778666</v>
      </c>
      <c r="J334" s="55">
        <f t="shared" si="94"/>
        <v>778667</v>
      </c>
      <c r="K334" s="10" t="s">
        <v>7</v>
      </c>
      <c r="L334" s="9"/>
      <c r="N334"/>
      <c r="O334"/>
    </row>
    <row r="335" spans="2:15" x14ac:dyDescent="0.25">
      <c r="B335" s="45" t="s">
        <v>30</v>
      </c>
      <c r="C335" s="71" t="s">
        <v>0</v>
      </c>
      <c r="D335" s="52">
        <v>6</v>
      </c>
      <c r="E335" s="52">
        <v>8</v>
      </c>
      <c r="F335" s="52">
        <v>8</v>
      </c>
      <c r="G335" s="52">
        <v>8</v>
      </c>
      <c r="H335" s="52">
        <v>8</v>
      </c>
      <c r="I335" s="52">
        <v>8</v>
      </c>
      <c r="J335" s="53"/>
      <c r="K335" s="11">
        <f>D339+E339+F339+G339+H339+I339+J339</f>
        <v>51</v>
      </c>
      <c r="L335" s="7"/>
      <c r="N335"/>
      <c r="O335"/>
    </row>
    <row r="336" spans="2:15" x14ac:dyDescent="0.25">
      <c r="B336" s="46">
        <f>7*C334+DATE((2015+$K$2),1,3)-WEEKDAY(DATE((2015+$K$2),1,3))-5</f>
        <v>778661</v>
      </c>
      <c r="C336" s="72"/>
      <c r="D336" s="52">
        <v>12</v>
      </c>
      <c r="E336" s="52">
        <v>12</v>
      </c>
      <c r="F336" s="52">
        <v>12</v>
      </c>
      <c r="G336" s="52">
        <v>12</v>
      </c>
      <c r="H336" s="52">
        <v>12</v>
      </c>
      <c r="I336" s="52">
        <v>12</v>
      </c>
      <c r="J336" s="53"/>
      <c r="K336" s="12" t="s">
        <v>5</v>
      </c>
      <c r="L336" s="8"/>
      <c r="N336"/>
      <c r="O336"/>
    </row>
    <row r="337" spans="2:15" x14ac:dyDescent="0.25">
      <c r="B337" s="45" t="s">
        <v>31</v>
      </c>
      <c r="C337" s="71" t="s">
        <v>1</v>
      </c>
      <c r="D337" s="52">
        <v>13</v>
      </c>
      <c r="E337" s="52">
        <v>13</v>
      </c>
      <c r="F337" s="52">
        <v>13</v>
      </c>
      <c r="G337" s="52">
        <v>13</v>
      </c>
      <c r="H337" s="52">
        <v>13</v>
      </c>
      <c r="I337" s="52">
        <v>13</v>
      </c>
      <c r="J337" s="53"/>
      <c r="K337" s="14">
        <f>IF(K335-Base!$C$2&lt;0,"0",K335-Base!$C$2)</f>
        <v>16</v>
      </c>
      <c r="L337" s="8"/>
      <c r="N337"/>
      <c r="O337"/>
    </row>
    <row r="338" spans="2:15" x14ac:dyDescent="0.25">
      <c r="B338" s="46">
        <f>7*C334+DATE((2015+$K$2),1,3)-WEEKDAY(DATE((2015+$K$2),1,3))+1</f>
        <v>778667</v>
      </c>
      <c r="C338" s="72"/>
      <c r="D338" s="52">
        <v>18</v>
      </c>
      <c r="E338" s="52">
        <v>17</v>
      </c>
      <c r="F338" s="52">
        <v>17</v>
      </c>
      <c r="G338" s="52">
        <v>17</v>
      </c>
      <c r="H338" s="52">
        <v>17</v>
      </c>
      <c r="I338" s="52">
        <v>17</v>
      </c>
      <c r="J338" s="53"/>
      <c r="K338" s="13" t="s">
        <v>6</v>
      </c>
      <c r="L338" s="8"/>
      <c r="N338"/>
      <c r="O338"/>
    </row>
    <row r="339" spans="2:15" x14ac:dyDescent="0.25">
      <c r="B339" s="69" t="s">
        <v>2</v>
      </c>
      <c r="C339" s="70"/>
      <c r="D339" s="14">
        <f>(D336-D335)+(D338-D337)</f>
        <v>11</v>
      </c>
      <c r="E339" s="14">
        <f t="shared" ref="E339:J339" si="95">(E336-E335)+E338-E337</f>
        <v>8</v>
      </c>
      <c r="F339" s="14">
        <f t="shared" si="95"/>
        <v>8</v>
      </c>
      <c r="G339" s="14">
        <f t="shared" si="95"/>
        <v>8</v>
      </c>
      <c r="H339" s="14">
        <f t="shared" si="95"/>
        <v>8</v>
      </c>
      <c r="I339" s="14">
        <f t="shared" si="95"/>
        <v>8</v>
      </c>
      <c r="J339" s="14">
        <f t="shared" si="95"/>
        <v>0</v>
      </c>
      <c r="K339" s="14" t="str">
        <f>IF(Base!$C$2-K335&lt;0,"0",Base!$C$2-K335)</f>
        <v>0</v>
      </c>
      <c r="L339" s="9"/>
      <c r="N339"/>
      <c r="O339"/>
    </row>
    <row r="340" spans="2:15" x14ac:dyDescent="0.25">
      <c r="N340"/>
      <c r="O340"/>
    </row>
    <row r="341" spans="2:15" ht="15.75" x14ac:dyDescent="0.25">
      <c r="B341" s="47" t="s">
        <v>3</v>
      </c>
      <c r="C341" s="51">
        <f>VLOOKUP(C334+1,Base!$F$3:$F$55,1,FALSE)</f>
        <v>49</v>
      </c>
      <c r="D341" s="55">
        <f>B343</f>
        <v>778668</v>
      </c>
      <c r="E341" s="55">
        <f>D341+1</f>
        <v>778669</v>
      </c>
      <c r="F341" s="55">
        <f t="shared" ref="F341:J341" si="96">E341+1</f>
        <v>778670</v>
      </c>
      <c r="G341" s="55">
        <f t="shared" si="96"/>
        <v>778671</v>
      </c>
      <c r="H341" s="55">
        <f t="shared" si="96"/>
        <v>778672</v>
      </c>
      <c r="I341" s="55">
        <f t="shared" si="96"/>
        <v>778673</v>
      </c>
      <c r="J341" s="55">
        <f t="shared" si="96"/>
        <v>778674</v>
      </c>
      <c r="K341" s="10" t="s">
        <v>7</v>
      </c>
      <c r="L341" s="9"/>
      <c r="N341"/>
      <c r="O341"/>
    </row>
    <row r="342" spans="2:15" x14ac:dyDescent="0.25">
      <c r="B342" s="45" t="s">
        <v>30</v>
      </c>
      <c r="C342" s="71" t="s">
        <v>0</v>
      </c>
      <c r="D342" s="52">
        <v>6</v>
      </c>
      <c r="E342" s="52">
        <v>8</v>
      </c>
      <c r="F342" s="52">
        <v>8</v>
      </c>
      <c r="G342" s="52">
        <v>8</v>
      </c>
      <c r="H342" s="52">
        <v>8</v>
      </c>
      <c r="I342" s="52">
        <v>8</v>
      </c>
      <c r="J342" s="53"/>
      <c r="K342" s="11">
        <f>D346+E346+F346+G346+H346+I346+J346</f>
        <v>51</v>
      </c>
      <c r="L342" s="7"/>
      <c r="N342"/>
      <c r="O342"/>
    </row>
    <row r="343" spans="2:15" x14ac:dyDescent="0.25">
      <c r="B343" s="46">
        <f>7*C341+DATE((2015+$K$2),1,3)-WEEKDAY(DATE((2015+$K$2),1,3))-5</f>
        <v>778668</v>
      </c>
      <c r="C343" s="72"/>
      <c r="D343" s="52">
        <v>12</v>
      </c>
      <c r="E343" s="52">
        <v>12</v>
      </c>
      <c r="F343" s="52">
        <v>12</v>
      </c>
      <c r="G343" s="52">
        <v>12</v>
      </c>
      <c r="H343" s="52">
        <v>12</v>
      </c>
      <c r="I343" s="52">
        <v>12</v>
      </c>
      <c r="J343" s="53"/>
      <c r="K343" s="12" t="s">
        <v>5</v>
      </c>
      <c r="L343" s="8"/>
      <c r="N343"/>
      <c r="O343"/>
    </row>
    <row r="344" spans="2:15" x14ac:dyDescent="0.25">
      <c r="B344" s="45" t="s">
        <v>31</v>
      </c>
      <c r="C344" s="71" t="s">
        <v>1</v>
      </c>
      <c r="D344" s="52">
        <v>13</v>
      </c>
      <c r="E344" s="52">
        <v>13</v>
      </c>
      <c r="F344" s="52">
        <v>13</v>
      </c>
      <c r="G344" s="52">
        <v>13</v>
      </c>
      <c r="H344" s="52">
        <v>13</v>
      </c>
      <c r="I344" s="52">
        <v>13</v>
      </c>
      <c r="J344" s="53"/>
      <c r="K344" s="14">
        <f>IF(K342-Base!$C$2&lt;0,"0",K342-Base!$C$2)</f>
        <v>16</v>
      </c>
      <c r="L344" s="8"/>
      <c r="N344"/>
      <c r="O344"/>
    </row>
    <row r="345" spans="2:15" x14ac:dyDescent="0.25">
      <c r="B345" s="46">
        <f>7*C341+DATE((2015+$K$2),1,3)-WEEKDAY(DATE((2015+$K$2),1,3))+1</f>
        <v>778674</v>
      </c>
      <c r="C345" s="72"/>
      <c r="D345" s="52">
        <v>18</v>
      </c>
      <c r="E345" s="52">
        <v>17</v>
      </c>
      <c r="F345" s="52">
        <v>17</v>
      </c>
      <c r="G345" s="52">
        <v>17</v>
      </c>
      <c r="H345" s="52">
        <v>17</v>
      </c>
      <c r="I345" s="52">
        <v>17</v>
      </c>
      <c r="J345" s="53"/>
      <c r="K345" s="13" t="s">
        <v>6</v>
      </c>
      <c r="L345" s="8"/>
      <c r="N345"/>
      <c r="O345"/>
    </row>
    <row r="346" spans="2:15" x14ac:dyDescent="0.25">
      <c r="B346" s="69" t="s">
        <v>2</v>
      </c>
      <c r="C346" s="70"/>
      <c r="D346" s="14">
        <f>(D343-D342)+(D345-D344)</f>
        <v>11</v>
      </c>
      <c r="E346" s="14">
        <f t="shared" ref="E346:J346" si="97">(E343-E342)+E345-E344</f>
        <v>8</v>
      </c>
      <c r="F346" s="14">
        <f t="shared" si="97"/>
        <v>8</v>
      </c>
      <c r="G346" s="14">
        <f t="shared" si="97"/>
        <v>8</v>
      </c>
      <c r="H346" s="14">
        <f t="shared" si="97"/>
        <v>8</v>
      </c>
      <c r="I346" s="14">
        <f t="shared" si="97"/>
        <v>8</v>
      </c>
      <c r="J346" s="14">
        <f t="shared" si="97"/>
        <v>0</v>
      </c>
      <c r="K346" s="14" t="str">
        <f>IF(Base!$C$2-K342&lt;0,"0",Base!$C$2-K342)</f>
        <v>0</v>
      </c>
      <c r="L346" s="9"/>
      <c r="N346"/>
      <c r="O346"/>
    </row>
    <row r="347" spans="2:15" x14ac:dyDescent="0.25">
      <c r="N347"/>
      <c r="O347"/>
    </row>
    <row r="348" spans="2:15" ht="15.75" x14ac:dyDescent="0.25">
      <c r="B348" s="47" t="s">
        <v>3</v>
      </c>
      <c r="C348" s="51">
        <f>VLOOKUP(C341+1,Base!$F$3:$F$55,1,FALSE)</f>
        <v>50</v>
      </c>
      <c r="D348" s="55">
        <f>B350</f>
        <v>778675</v>
      </c>
      <c r="E348" s="55">
        <f>D348+1</f>
        <v>778676</v>
      </c>
      <c r="F348" s="55">
        <f t="shared" ref="F348:J348" si="98">E348+1</f>
        <v>778677</v>
      </c>
      <c r="G348" s="55">
        <f t="shared" si="98"/>
        <v>778678</v>
      </c>
      <c r="H348" s="55">
        <f t="shared" si="98"/>
        <v>778679</v>
      </c>
      <c r="I348" s="55">
        <f t="shared" si="98"/>
        <v>778680</v>
      </c>
      <c r="J348" s="55">
        <f t="shared" si="98"/>
        <v>778681</v>
      </c>
      <c r="K348" s="10" t="s">
        <v>7</v>
      </c>
      <c r="L348" s="9"/>
      <c r="N348"/>
      <c r="O348"/>
    </row>
    <row r="349" spans="2:15" x14ac:dyDescent="0.25">
      <c r="B349" s="45" t="s">
        <v>30</v>
      </c>
      <c r="C349" s="71" t="s">
        <v>0</v>
      </c>
      <c r="D349" s="52">
        <v>6</v>
      </c>
      <c r="E349" s="52">
        <v>8</v>
      </c>
      <c r="F349" s="52">
        <v>8</v>
      </c>
      <c r="G349" s="52">
        <v>8</v>
      </c>
      <c r="H349" s="52">
        <v>8</v>
      </c>
      <c r="I349" s="52">
        <v>8</v>
      </c>
      <c r="J349" s="53"/>
      <c r="K349" s="11">
        <f>D353+E353+F353+G353+H353+I353+J353</f>
        <v>51</v>
      </c>
      <c r="L349" s="7"/>
      <c r="N349"/>
      <c r="O349"/>
    </row>
    <row r="350" spans="2:15" x14ac:dyDescent="0.25">
      <c r="B350" s="46">
        <f>7*C348+DATE((2015+$K$2),1,3)-WEEKDAY(DATE((2015+$K$2),1,3))-5</f>
        <v>778675</v>
      </c>
      <c r="C350" s="72"/>
      <c r="D350" s="52">
        <v>12</v>
      </c>
      <c r="E350" s="52">
        <v>12</v>
      </c>
      <c r="F350" s="52">
        <v>12</v>
      </c>
      <c r="G350" s="52">
        <v>12</v>
      </c>
      <c r="H350" s="52">
        <v>12</v>
      </c>
      <c r="I350" s="52">
        <v>12</v>
      </c>
      <c r="J350" s="53"/>
      <c r="K350" s="12" t="s">
        <v>5</v>
      </c>
      <c r="L350" s="8"/>
      <c r="N350"/>
      <c r="O350"/>
    </row>
    <row r="351" spans="2:15" x14ac:dyDescent="0.25">
      <c r="B351" s="45" t="s">
        <v>31</v>
      </c>
      <c r="C351" s="71" t="s">
        <v>1</v>
      </c>
      <c r="D351" s="52">
        <v>13</v>
      </c>
      <c r="E351" s="52">
        <v>13</v>
      </c>
      <c r="F351" s="52">
        <v>13</v>
      </c>
      <c r="G351" s="52">
        <v>13</v>
      </c>
      <c r="H351" s="52">
        <v>13</v>
      </c>
      <c r="I351" s="52">
        <v>13</v>
      </c>
      <c r="J351" s="53"/>
      <c r="K351" s="14">
        <f>IF(K349-Base!$C$2&lt;0,"0",K349-Base!$C$2)</f>
        <v>16</v>
      </c>
      <c r="L351" s="8"/>
      <c r="N351"/>
      <c r="O351"/>
    </row>
    <row r="352" spans="2:15" x14ac:dyDescent="0.25">
      <c r="B352" s="46">
        <f>7*C348+DATE((2015+$K$2),1,3)-WEEKDAY(DATE((2015+$K$2),1,3))+1</f>
        <v>778681</v>
      </c>
      <c r="C352" s="72"/>
      <c r="D352" s="52">
        <v>18</v>
      </c>
      <c r="E352" s="52">
        <v>17</v>
      </c>
      <c r="F352" s="52">
        <v>17</v>
      </c>
      <c r="G352" s="52">
        <v>17</v>
      </c>
      <c r="H352" s="52">
        <v>17</v>
      </c>
      <c r="I352" s="52">
        <v>17</v>
      </c>
      <c r="J352" s="53"/>
      <c r="K352" s="13" t="s">
        <v>6</v>
      </c>
      <c r="L352" s="8"/>
      <c r="N352"/>
      <c r="O352"/>
    </row>
    <row r="353" spans="2:15" x14ac:dyDescent="0.25">
      <c r="B353" s="69" t="s">
        <v>2</v>
      </c>
      <c r="C353" s="70"/>
      <c r="D353" s="14">
        <f>(D350-D349)+(D352-D351)</f>
        <v>11</v>
      </c>
      <c r="E353" s="14">
        <f t="shared" ref="E353:J353" si="99">(E350-E349)+E352-E351</f>
        <v>8</v>
      </c>
      <c r="F353" s="14">
        <f t="shared" si="99"/>
        <v>8</v>
      </c>
      <c r="G353" s="14">
        <f t="shared" si="99"/>
        <v>8</v>
      </c>
      <c r="H353" s="14">
        <f t="shared" si="99"/>
        <v>8</v>
      </c>
      <c r="I353" s="14">
        <f t="shared" si="99"/>
        <v>8</v>
      </c>
      <c r="J353" s="14">
        <f t="shared" si="99"/>
        <v>0</v>
      </c>
      <c r="K353" s="14" t="str">
        <f>IF(Base!$C$2-K349&lt;0,"0",Base!$C$2-K349)</f>
        <v>0</v>
      </c>
      <c r="L353" s="9"/>
      <c r="N353"/>
      <c r="O353"/>
    </row>
    <row r="354" spans="2:15" x14ac:dyDescent="0.25">
      <c r="N354"/>
      <c r="O354"/>
    </row>
    <row r="355" spans="2:15" ht="15.75" x14ac:dyDescent="0.25">
      <c r="B355" s="47" t="s">
        <v>3</v>
      </c>
      <c r="C355" s="51">
        <f>VLOOKUP(C348+1,Base!$F$3:$F$55,1,FALSE)</f>
        <v>51</v>
      </c>
      <c r="D355" s="55">
        <f>B357</f>
        <v>778682</v>
      </c>
      <c r="E355" s="55">
        <f>D355+1</f>
        <v>778683</v>
      </c>
      <c r="F355" s="55">
        <f t="shared" ref="F355:J355" si="100">E355+1</f>
        <v>778684</v>
      </c>
      <c r="G355" s="55">
        <f t="shared" si="100"/>
        <v>778685</v>
      </c>
      <c r="H355" s="55">
        <f t="shared" si="100"/>
        <v>778686</v>
      </c>
      <c r="I355" s="55">
        <f t="shared" si="100"/>
        <v>778687</v>
      </c>
      <c r="J355" s="55">
        <f t="shared" si="100"/>
        <v>778688</v>
      </c>
      <c r="K355" s="10" t="s">
        <v>7</v>
      </c>
      <c r="L355" s="9"/>
      <c r="N355"/>
      <c r="O355"/>
    </row>
    <row r="356" spans="2:15" x14ac:dyDescent="0.25">
      <c r="B356" s="45" t="s">
        <v>30</v>
      </c>
      <c r="C356" s="71" t="s">
        <v>0</v>
      </c>
      <c r="D356" s="52">
        <v>6</v>
      </c>
      <c r="E356" s="52">
        <v>8</v>
      </c>
      <c r="F356" s="52">
        <v>8</v>
      </c>
      <c r="G356" s="52">
        <v>8</v>
      </c>
      <c r="H356" s="52">
        <v>8</v>
      </c>
      <c r="I356" s="52"/>
      <c r="J356" s="53"/>
      <c r="K356" s="11">
        <f>D360+E360+F360+G360+H360+I360+J360</f>
        <v>43</v>
      </c>
      <c r="L356" s="7"/>
      <c r="N356"/>
      <c r="O356"/>
    </row>
    <row r="357" spans="2:15" x14ac:dyDescent="0.25">
      <c r="B357" s="46">
        <f>7*C355+DATE((2015+$K$2),1,3)-WEEKDAY(DATE((2015+$K$2),1,3))-5</f>
        <v>778682</v>
      </c>
      <c r="C357" s="72"/>
      <c r="D357" s="52">
        <v>12</v>
      </c>
      <c r="E357" s="52">
        <v>12</v>
      </c>
      <c r="F357" s="52">
        <v>12</v>
      </c>
      <c r="G357" s="52">
        <v>12</v>
      </c>
      <c r="H357" s="52">
        <v>12</v>
      </c>
      <c r="I357" s="52"/>
      <c r="J357" s="53"/>
      <c r="K357" s="12" t="s">
        <v>5</v>
      </c>
      <c r="L357" s="8"/>
      <c r="N357"/>
      <c r="O357"/>
    </row>
    <row r="358" spans="2:15" x14ac:dyDescent="0.25">
      <c r="B358" s="45" t="s">
        <v>31</v>
      </c>
      <c r="C358" s="71" t="s">
        <v>1</v>
      </c>
      <c r="D358" s="52">
        <v>13</v>
      </c>
      <c r="E358" s="52">
        <v>13</v>
      </c>
      <c r="F358" s="52">
        <v>13</v>
      </c>
      <c r="G358" s="52">
        <v>13</v>
      </c>
      <c r="H358" s="52">
        <v>13</v>
      </c>
      <c r="I358" s="52"/>
      <c r="J358" s="53"/>
      <c r="K358" s="14">
        <f>IF(K356-Base!$C$2&lt;0,"0",K356-Base!$C$2)</f>
        <v>8</v>
      </c>
      <c r="L358" s="8"/>
      <c r="N358"/>
      <c r="O358"/>
    </row>
    <row r="359" spans="2:15" x14ac:dyDescent="0.25">
      <c r="B359" s="46">
        <f>7*C355+DATE((2015+$K$2),1,3)-WEEKDAY(DATE((2015+$K$2),1,3))+1</f>
        <v>778688</v>
      </c>
      <c r="C359" s="72"/>
      <c r="D359" s="52">
        <v>18</v>
      </c>
      <c r="E359" s="52">
        <v>17</v>
      </c>
      <c r="F359" s="52">
        <v>17</v>
      </c>
      <c r="G359" s="52">
        <v>17</v>
      </c>
      <c r="H359" s="52">
        <v>17</v>
      </c>
      <c r="I359" s="52"/>
      <c r="J359" s="53"/>
      <c r="K359" s="13" t="s">
        <v>6</v>
      </c>
      <c r="L359" s="8"/>
      <c r="N359"/>
      <c r="O359"/>
    </row>
    <row r="360" spans="2:15" x14ac:dyDescent="0.25">
      <c r="B360" s="69" t="s">
        <v>2</v>
      </c>
      <c r="C360" s="70"/>
      <c r="D360" s="14">
        <f>(D357-D356)+(D359-D358)</f>
        <v>11</v>
      </c>
      <c r="E360" s="14">
        <f t="shared" ref="E360:J360" si="101">(E357-E356)+E359-E358</f>
        <v>8</v>
      </c>
      <c r="F360" s="14">
        <f t="shared" si="101"/>
        <v>8</v>
      </c>
      <c r="G360" s="14">
        <f t="shared" si="101"/>
        <v>8</v>
      </c>
      <c r="H360" s="14">
        <f t="shared" si="101"/>
        <v>8</v>
      </c>
      <c r="I360" s="14">
        <f t="shared" si="101"/>
        <v>0</v>
      </c>
      <c r="J360" s="14">
        <f t="shared" si="101"/>
        <v>0</v>
      </c>
      <c r="K360" s="14" t="str">
        <f>IF(Base!$C$2-K356&lt;0,"0",Base!$C$2-K356)</f>
        <v>0</v>
      </c>
      <c r="L360" s="9"/>
      <c r="N360"/>
      <c r="O360"/>
    </row>
    <row r="361" spans="2:15" x14ac:dyDescent="0.25">
      <c r="N361"/>
      <c r="O361"/>
    </row>
    <row r="362" spans="2:15" ht="15.75" x14ac:dyDescent="0.25">
      <c r="B362" s="47" t="s">
        <v>3</v>
      </c>
      <c r="C362" s="51">
        <f>VLOOKUP(C355+1,Base!$F$3:$F$55,1,FALSE)</f>
        <v>52</v>
      </c>
      <c r="D362" s="55">
        <f>B364</f>
        <v>778689</v>
      </c>
      <c r="E362" s="55">
        <f>D362+1</f>
        <v>778690</v>
      </c>
      <c r="F362" s="55">
        <f t="shared" ref="F362:J362" si="102">E362+1</f>
        <v>778691</v>
      </c>
      <c r="G362" s="55">
        <f t="shared" si="102"/>
        <v>778692</v>
      </c>
      <c r="H362" s="55">
        <f t="shared" si="102"/>
        <v>778693</v>
      </c>
      <c r="I362" s="55">
        <f t="shared" si="102"/>
        <v>778694</v>
      </c>
      <c r="J362" s="55">
        <f t="shared" si="102"/>
        <v>778695</v>
      </c>
      <c r="K362" s="10" t="s">
        <v>7</v>
      </c>
      <c r="L362" s="9"/>
      <c r="N362"/>
      <c r="O362"/>
    </row>
    <row r="363" spans="2:15" x14ac:dyDescent="0.25">
      <c r="B363" s="45" t="s">
        <v>30</v>
      </c>
      <c r="C363" s="71" t="s">
        <v>0</v>
      </c>
      <c r="D363" s="52">
        <v>6</v>
      </c>
      <c r="E363" s="52">
        <v>8</v>
      </c>
      <c r="F363" s="52">
        <v>8</v>
      </c>
      <c r="G363" s="52">
        <v>8</v>
      </c>
      <c r="H363" s="52">
        <v>8</v>
      </c>
      <c r="I363" s="52">
        <v>8</v>
      </c>
      <c r="J363" s="53"/>
      <c r="K363" s="11">
        <f>D367+E367+F367+G367+H367+I367+J367</f>
        <v>51</v>
      </c>
      <c r="L363" s="7"/>
      <c r="N363"/>
      <c r="O363"/>
    </row>
    <row r="364" spans="2:15" x14ac:dyDescent="0.25">
      <c r="B364" s="46">
        <f>7*C362+DATE((2015+$K$2),1,3)-WEEKDAY(DATE((2015+$K$2),1,3))-5</f>
        <v>778689</v>
      </c>
      <c r="C364" s="72"/>
      <c r="D364" s="52">
        <v>12</v>
      </c>
      <c r="E364" s="52">
        <v>12</v>
      </c>
      <c r="F364" s="52">
        <v>12</v>
      </c>
      <c r="G364" s="52">
        <v>12</v>
      </c>
      <c r="H364" s="52">
        <v>12</v>
      </c>
      <c r="I364" s="52">
        <v>12</v>
      </c>
      <c r="J364" s="53"/>
      <c r="K364" s="12" t="s">
        <v>5</v>
      </c>
      <c r="L364" s="8"/>
      <c r="N364"/>
      <c r="O364"/>
    </row>
    <row r="365" spans="2:15" x14ac:dyDescent="0.25">
      <c r="B365" s="45" t="s">
        <v>31</v>
      </c>
      <c r="C365" s="71" t="s">
        <v>1</v>
      </c>
      <c r="D365" s="52">
        <v>13</v>
      </c>
      <c r="E365" s="52">
        <v>13</v>
      </c>
      <c r="F365" s="52">
        <v>13</v>
      </c>
      <c r="G365" s="52">
        <v>13</v>
      </c>
      <c r="H365" s="52">
        <v>13</v>
      </c>
      <c r="I365" s="52">
        <v>13</v>
      </c>
      <c r="J365" s="53"/>
      <c r="K365" s="14">
        <f>IF(K363-Base!$C$2&lt;0,"0",K363-Base!$C$2)</f>
        <v>16</v>
      </c>
      <c r="L365" s="8"/>
      <c r="N365"/>
      <c r="O365"/>
    </row>
    <row r="366" spans="2:15" x14ac:dyDescent="0.25">
      <c r="B366" s="46">
        <f>7*C362+DATE((2015+$K$2),1,3)-WEEKDAY(DATE((2015+$K$2),1,3))+1</f>
        <v>778695</v>
      </c>
      <c r="C366" s="72"/>
      <c r="D366" s="52">
        <v>18</v>
      </c>
      <c r="E366" s="52">
        <v>17</v>
      </c>
      <c r="F366" s="52">
        <v>17</v>
      </c>
      <c r="G366" s="52">
        <v>17</v>
      </c>
      <c r="H366" s="52">
        <v>17</v>
      </c>
      <c r="I366" s="52">
        <v>17</v>
      </c>
      <c r="J366" s="53"/>
      <c r="K366" s="13" t="s">
        <v>6</v>
      </c>
      <c r="L366" s="8"/>
      <c r="N366"/>
      <c r="O366"/>
    </row>
    <row r="367" spans="2:15" x14ac:dyDescent="0.25">
      <c r="B367" s="69" t="s">
        <v>2</v>
      </c>
      <c r="C367" s="70"/>
      <c r="D367" s="14">
        <f>(D364-D363)+(D366-D365)</f>
        <v>11</v>
      </c>
      <c r="E367" s="14">
        <f t="shared" ref="E367:J367" si="103">(E364-E363)+E366-E365</f>
        <v>8</v>
      </c>
      <c r="F367" s="14">
        <f t="shared" si="103"/>
        <v>8</v>
      </c>
      <c r="G367" s="14">
        <f t="shared" si="103"/>
        <v>8</v>
      </c>
      <c r="H367" s="14">
        <f t="shared" si="103"/>
        <v>8</v>
      </c>
      <c r="I367" s="14">
        <f t="shared" si="103"/>
        <v>8</v>
      </c>
      <c r="J367" s="14">
        <f t="shared" si="103"/>
        <v>0</v>
      </c>
      <c r="K367" s="14" t="str">
        <f>IF(Base!$C$2-K363&lt;0,"0",Base!$C$2-K363)</f>
        <v>0</v>
      </c>
      <c r="L367" s="9"/>
      <c r="N367"/>
      <c r="O367"/>
    </row>
    <row r="368" spans="2:15" x14ac:dyDescent="0.25">
      <c r="N368"/>
      <c r="O368"/>
    </row>
    <row r="369" spans="2:15" ht="15.75" x14ac:dyDescent="0.25">
      <c r="B369" s="47" t="s">
        <v>3</v>
      </c>
      <c r="C369" s="51">
        <f>VLOOKUP(C362+1,Base!$F$3:$F$55,1,FALSE)</f>
        <v>53</v>
      </c>
      <c r="D369" s="55">
        <f>B371</f>
        <v>778696</v>
      </c>
      <c r="E369" s="55">
        <f>D369+1</f>
        <v>778697</v>
      </c>
      <c r="F369" s="55">
        <f t="shared" ref="F369:J369" si="104">E369+1</f>
        <v>778698</v>
      </c>
      <c r="G369" s="55">
        <f t="shared" si="104"/>
        <v>778699</v>
      </c>
      <c r="H369" s="55">
        <f t="shared" si="104"/>
        <v>778700</v>
      </c>
      <c r="I369" s="55">
        <f t="shared" si="104"/>
        <v>778701</v>
      </c>
      <c r="J369" s="55">
        <f t="shared" si="104"/>
        <v>778702</v>
      </c>
      <c r="K369" s="10" t="s">
        <v>7</v>
      </c>
      <c r="L369" s="9"/>
      <c r="N369"/>
      <c r="O369"/>
    </row>
    <row r="370" spans="2:15" x14ac:dyDescent="0.25">
      <c r="B370" s="45" t="s">
        <v>30</v>
      </c>
      <c r="C370" s="71" t="s">
        <v>0</v>
      </c>
      <c r="D370" s="52">
        <v>6</v>
      </c>
      <c r="E370" s="52">
        <v>8</v>
      </c>
      <c r="F370" s="52">
        <v>8</v>
      </c>
      <c r="G370" s="52">
        <v>8</v>
      </c>
      <c r="H370" s="52">
        <v>8</v>
      </c>
      <c r="I370" s="52">
        <v>8</v>
      </c>
      <c r="J370" s="53"/>
      <c r="K370" s="11">
        <f>D374+E374+F374+G374+H374+I374+J374</f>
        <v>51</v>
      </c>
      <c r="L370" s="7"/>
      <c r="N370"/>
      <c r="O370"/>
    </row>
    <row r="371" spans="2:15" x14ac:dyDescent="0.25">
      <c r="B371" s="46">
        <f>7*C369+DATE((2015+$K$2),1,3)-WEEKDAY(DATE((2015+$K$2),1,3))-5</f>
        <v>778696</v>
      </c>
      <c r="C371" s="72"/>
      <c r="D371" s="52">
        <v>12</v>
      </c>
      <c r="E371" s="52">
        <v>12</v>
      </c>
      <c r="F371" s="52">
        <v>12</v>
      </c>
      <c r="G371" s="52">
        <v>12</v>
      </c>
      <c r="H371" s="52">
        <v>12</v>
      </c>
      <c r="I371" s="52">
        <v>12</v>
      </c>
      <c r="J371" s="53"/>
      <c r="K371" s="12" t="s">
        <v>5</v>
      </c>
      <c r="L371" s="8"/>
      <c r="N371"/>
      <c r="O371"/>
    </row>
    <row r="372" spans="2:15" x14ac:dyDescent="0.25">
      <c r="B372" s="45" t="s">
        <v>31</v>
      </c>
      <c r="C372" s="71" t="s">
        <v>1</v>
      </c>
      <c r="D372" s="52">
        <v>13</v>
      </c>
      <c r="E372" s="52">
        <v>13</v>
      </c>
      <c r="F372" s="52">
        <v>13</v>
      </c>
      <c r="G372" s="52">
        <v>13</v>
      </c>
      <c r="H372" s="52">
        <v>13</v>
      </c>
      <c r="I372" s="52">
        <v>13</v>
      </c>
      <c r="J372" s="53"/>
      <c r="K372" s="14">
        <f>IF(K370-Base!$C$2&lt;0,"0",K370-Base!$C$2)</f>
        <v>16</v>
      </c>
      <c r="L372" s="8"/>
      <c r="N372"/>
      <c r="O372"/>
    </row>
    <row r="373" spans="2:15" x14ac:dyDescent="0.25">
      <c r="B373" s="46">
        <f>7*C369+DATE((2015+$K$2),1,3)-WEEKDAY(DATE((2015+$K$2),1,3))+1</f>
        <v>778702</v>
      </c>
      <c r="C373" s="72"/>
      <c r="D373" s="52">
        <v>18</v>
      </c>
      <c r="E373" s="52">
        <v>17</v>
      </c>
      <c r="F373" s="52">
        <v>17</v>
      </c>
      <c r="G373" s="52">
        <v>17</v>
      </c>
      <c r="H373" s="52">
        <v>17</v>
      </c>
      <c r="I373" s="52">
        <v>17</v>
      </c>
      <c r="J373" s="53"/>
      <c r="K373" s="13" t="s">
        <v>6</v>
      </c>
      <c r="L373" s="8"/>
      <c r="N373"/>
      <c r="O373"/>
    </row>
    <row r="374" spans="2:15" x14ac:dyDescent="0.25">
      <c r="B374" s="69" t="s">
        <v>2</v>
      </c>
      <c r="C374" s="70"/>
      <c r="D374" s="14">
        <f>(D371-D370)+(D373-D372)</f>
        <v>11</v>
      </c>
      <c r="E374" s="14">
        <f t="shared" ref="E374:J374" si="105">(E371-E370)+E373-E372</f>
        <v>8</v>
      </c>
      <c r="F374" s="14">
        <f t="shared" si="105"/>
        <v>8</v>
      </c>
      <c r="G374" s="14">
        <f t="shared" si="105"/>
        <v>8</v>
      </c>
      <c r="H374" s="14">
        <f t="shared" si="105"/>
        <v>8</v>
      </c>
      <c r="I374" s="14">
        <f t="shared" si="105"/>
        <v>8</v>
      </c>
      <c r="J374" s="14">
        <f t="shared" si="105"/>
        <v>0</v>
      </c>
      <c r="K374" s="14" t="str">
        <f>IF(Base!$C$2-K370&lt;0,"0",Base!$C$2-K370)</f>
        <v>0</v>
      </c>
      <c r="L374" s="9"/>
      <c r="N374"/>
      <c r="O374"/>
    </row>
  </sheetData>
  <dataConsolidate/>
  <mergeCells count="161">
    <mergeCell ref="N2:O2"/>
    <mergeCell ref="N3:O3"/>
    <mergeCell ref="C41:C42"/>
    <mergeCell ref="C43:C44"/>
    <mergeCell ref="B45:C45"/>
    <mergeCell ref="C48:C49"/>
    <mergeCell ref="C34:C35"/>
    <mergeCell ref="C36:C37"/>
    <mergeCell ref="B38:C38"/>
    <mergeCell ref="B31:C31"/>
    <mergeCell ref="C6:C7"/>
    <mergeCell ref="C8:C9"/>
    <mergeCell ref="C13:C14"/>
    <mergeCell ref="C15:C16"/>
    <mergeCell ref="C20:C21"/>
    <mergeCell ref="C22:C23"/>
    <mergeCell ref="C27:C28"/>
    <mergeCell ref="C29:C30"/>
    <mergeCell ref="B17:C17"/>
    <mergeCell ref="B24:C24"/>
    <mergeCell ref="B10:C10"/>
    <mergeCell ref="B59:C59"/>
    <mergeCell ref="C62:C63"/>
    <mergeCell ref="C64:C65"/>
    <mergeCell ref="B66:C66"/>
    <mergeCell ref="C69:C70"/>
    <mergeCell ref="C50:C51"/>
    <mergeCell ref="B52:C52"/>
    <mergeCell ref="C55:C56"/>
    <mergeCell ref="C57:C58"/>
    <mergeCell ref="C83:C84"/>
    <mergeCell ref="C85:C86"/>
    <mergeCell ref="B87:C87"/>
    <mergeCell ref="C90:C91"/>
    <mergeCell ref="C92:C93"/>
    <mergeCell ref="C71:C72"/>
    <mergeCell ref="B73:C73"/>
    <mergeCell ref="C76:C77"/>
    <mergeCell ref="C78:C79"/>
    <mergeCell ref="B80:C80"/>
    <mergeCell ref="C106:C107"/>
    <mergeCell ref="B108:C108"/>
    <mergeCell ref="C111:C112"/>
    <mergeCell ref="C113:C114"/>
    <mergeCell ref="B115:C115"/>
    <mergeCell ref="B94:C94"/>
    <mergeCell ref="C97:C98"/>
    <mergeCell ref="C99:C100"/>
    <mergeCell ref="B101:C101"/>
    <mergeCell ref="C104:C105"/>
    <mergeCell ref="B129:C129"/>
    <mergeCell ref="C132:C133"/>
    <mergeCell ref="C134:C135"/>
    <mergeCell ref="B136:C136"/>
    <mergeCell ref="C139:C140"/>
    <mergeCell ref="C118:C119"/>
    <mergeCell ref="C120:C121"/>
    <mergeCell ref="B122:C122"/>
    <mergeCell ref="C125:C126"/>
    <mergeCell ref="C127:C128"/>
    <mergeCell ref="C153:C154"/>
    <mergeCell ref="C155:C156"/>
    <mergeCell ref="B157:C157"/>
    <mergeCell ref="C160:C161"/>
    <mergeCell ref="C162:C163"/>
    <mergeCell ref="C141:C142"/>
    <mergeCell ref="B143:C143"/>
    <mergeCell ref="C146:C147"/>
    <mergeCell ref="C148:C149"/>
    <mergeCell ref="B150:C150"/>
    <mergeCell ref="C176:C177"/>
    <mergeCell ref="B178:C178"/>
    <mergeCell ref="C181:C182"/>
    <mergeCell ref="C183:C184"/>
    <mergeCell ref="B185:C185"/>
    <mergeCell ref="B164:C164"/>
    <mergeCell ref="C167:C168"/>
    <mergeCell ref="C169:C170"/>
    <mergeCell ref="B171:C171"/>
    <mergeCell ref="C174:C175"/>
    <mergeCell ref="B199:C199"/>
    <mergeCell ref="C202:C203"/>
    <mergeCell ref="C204:C205"/>
    <mergeCell ref="B206:C206"/>
    <mergeCell ref="C209:C210"/>
    <mergeCell ref="C188:C189"/>
    <mergeCell ref="C190:C191"/>
    <mergeCell ref="B192:C192"/>
    <mergeCell ref="C195:C196"/>
    <mergeCell ref="C197:C198"/>
    <mergeCell ref="C223:C224"/>
    <mergeCell ref="C225:C226"/>
    <mergeCell ref="B227:C227"/>
    <mergeCell ref="C230:C231"/>
    <mergeCell ref="C232:C233"/>
    <mergeCell ref="C211:C212"/>
    <mergeCell ref="B213:C213"/>
    <mergeCell ref="C216:C217"/>
    <mergeCell ref="C218:C219"/>
    <mergeCell ref="B220:C220"/>
    <mergeCell ref="C246:C247"/>
    <mergeCell ref="B248:C248"/>
    <mergeCell ref="C251:C252"/>
    <mergeCell ref="C253:C254"/>
    <mergeCell ref="B255:C255"/>
    <mergeCell ref="B234:C234"/>
    <mergeCell ref="C237:C238"/>
    <mergeCell ref="C239:C240"/>
    <mergeCell ref="B241:C241"/>
    <mergeCell ref="C244:C245"/>
    <mergeCell ref="B269:C269"/>
    <mergeCell ref="C272:C273"/>
    <mergeCell ref="C274:C275"/>
    <mergeCell ref="B276:C276"/>
    <mergeCell ref="C279:C280"/>
    <mergeCell ref="C258:C259"/>
    <mergeCell ref="C260:C261"/>
    <mergeCell ref="B262:C262"/>
    <mergeCell ref="C265:C266"/>
    <mergeCell ref="C267:C268"/>
    <mergeCell ref="C293:C294"/>
    <mergeCell ref="C295:C296"/>
    <mergeCell ref="B297:C297"/>
    <mergeCell ref="C300:C301"/>
    <mergeCell ref="C302:C303"/>
    <mergeCell ref="C281:C282"/>
    <mergeCell ref="B283:C283"/>
    <mergeCell ref="C286:C287"/>
    <mergeCell ref="C288:C289"/>
    <mergeCell ref="B290:C290"/>
    <mergeCell ref="C316:C317"/>
    <mergeCell ref="B318:C318"/>
    <mergeCell ref="C321:C322"/>
    <mergeCell ref="C323:C324"/>
    <mergeCell ref="B325:C325"/>
    <mergeCell ref="B304:C304"/>
    <mergeCell ref="C307:C308"/>
    <mergeCell ref="C309:C310"/>
    <mergeCell ref="B311:C311"/>
    <mergeCell ref="C314:C315"/>
    <mergeCell ref="B339:C339"/>
    <mergeCell ref="C342:C343"/>
    <mergeCell ref="C344:C345"/>
    <mergeCell ref="B346:C346"/>
    <mergeCell ref="C349:C350"/>
    <mergeCell ref="C328:C329"/>
    <mergeCell ref="C330:C331"/>
    <mergeCell ref="B332:C332"/>
    <mergeCell ref="C335:C336"/>
    <mergeCell ref="C337:C338"/>
    <mergeCell ref="B374:C374"/>
    <mergeCell ref="C363:C364"/>
    <mergeCell ref="C365:C366"/>
    <mergeCell ref="B367:C367"/>
    <mergeCell ref="C370:C371"/>
    <mergeCell ref="C372:C373"/>
    <mergeCell ref="C351:C352"/>
    <mergeCell ref="B353:C353"/>
    <mergeCell ref="C356:C357"/>
    <mergeCell ref="C358:C359"/>
    <mergeCell ref="B360:C360"/>
  </mergeCells>
  <conditionalFormatting sqref="K6">
    <cfRule type="cellIs" dxfId="1079" priority="272" operator="greaterThan">
      <formula>44</formula>
    </cfRule>
    <cfRule type="cellIs" dxfId="1078" priority="273" operator="lessThan">
      <formula>35</formula>
    </cfRule>
    <cfRule type="cellIs" dxfId="1077" priority="276" operator="greaterThan">
      <formula>44</formula>
    </cfRule>
  </conditionalFormatting>
  <conditionalFormatting sqref="D10:J10">
    <cfRule type="cellIs" dxfId="1076" priority="270" operator="greaterThan">
      <formula>11</formula>
    </cfRule>
  </conditionalFormatting>
  <conditionalFormatting sqref="K13">
    <cfRule type="cellIs" dxfId="1075" priority="242" operator="greaterThan">
      <formula>44</formula>
    </cfRule>
    <cfRule type="cellIs" dxfId="1074" priority="243" operator="lessThan">
      <formula>35</formula>
    </cfRule>
    <cfRule type="cellIs" dxfId="1073" priority="244" operator="greaterThan">
      <formula>44</formula>
    </cfRule>
  </conditionalFormatting>
  <conditionalFormatting sqref="D17:J17">
    <cfRule type="cellIs" dxfId="1072" priority="241" operator="greaterThan">
      <formula>11</formula>
    </cfRule>
  </conditionalFormatting>
  <conditionalFormatting sqref="K20">
    <cfRule type="cellIs" dxfId="1071" priority="238" operator="greaterThan">
      <formula>44</formula>
    </cfRule>
    <cfRule type="cellIs" dxfId="1070" priority="239" operator="lessThan">
      <formula>35</formula>
    </cfRule>
    <cfRule type="cellIs" dxfId="1069" priority="240" operator="greaterThan">
      <formula>44</formula>
    </cfRule>
  </conditionalFormatting>
  <conditionalFormatting sqref="D24:J24">
    <cfRule type="cellIs" dxfId="1068" priority="237" operator="greaterThan">
      <formula>11</formula>
    </cfRule>
  </conditionalFormatting>
  <conditionalFormatting sqref="K27">
    <cfRule type="cellIs" dxfId="1067" priority="234" operator="greaterThan">
      <formula>44</formula>
    </cfRule>
    <cfRule type="cellIs" dxfId="1066" priority="235" operator="lessThan">
      <formula>35</formula>
    </cfRule>
    <cfRule type="cellIs" dxfId="1065" priority="236" operator="greaterThan">
      <formula>44</formula>
    </cfRule>
  </conditionalFormatting>
  <conditionalFormatting sqref="D31:J31">
    <cfRule type="cellIs" dxfId="1064" priority="233" operator="greaterThan">
      <formula>11</formula>
    </cfRule>
  </conditionalFormatting>
  <conditionalFormatting sqref="S3">
    <cfRule type="cellIs" dxfId="1063" priority="232" operator="lessThan">
      <formula>0</formula>
    </cfRule>
  </conditionalFormatting>
  <conditionalFormatting sqref="S2">
    <cfRule type="cellIs" dxfId="1062" priority="231" operator="lessThan">
      <formula>0</formula>
    </cfRule>
  </conditionalFormatting>
  <conditionalFormatting sqref="K10">
    <cfRule type="cellIs" dxfId="1061" priority="229" operator="lessThanOrEqual">
      <formula>0</formula>
    </cfRule>
    <cfRule type="cellIs" dxfId="1060" priority="230" operator="lessThan">
      <formula>0</formula>
    </cfRule>
  </conditionalFormatting>
  <conditionalFormatting sqref="K34">
    <cfRule type="cellIs" dxfId="1059" priority="226" operator="greaterThan">
      <formula>44</formula>
    </cfRule>
    <cfRule type="cellIs" dxfId="1058" priority="227" operator="lessThan">
      <formula>35</formula>
    </cfRule>
    <cfRule type="cellIs" dxfId="1057" priority="228" operator="greaterThan">
      <formula>44</formula>
    </cfRule>
  </conditionalFormatting>
  <conditionalFormatting sqref="D38:J38">
    <cfRule type="cellIs" dxfId="1056" priority="225" operator="greaterThan">
      <formula>11</formula>
    </cfRule>
  </conditionalFormatting>
  <conditionalFormatting sqref="K41">
    <cfRule type="cellIs" dxfId="1055" priority="222" operator="greaterThan">
      <formula>44</formula>
    </cfRule>
    <cfRule type="cellIs" dxfId="1054" priority="223" operator="lessThan">
      <formula>35</formula>
    </cfRule>
    <cfRule type="cellIs" dxfId="1053" priority="224" operator="greaterThan">
      <formula>44</formula>
    </cfRule>
  </conditionalFormatting>
  <conditionalFormatting sqref="D45:J45">
    <cfRule type="cellIs" dxfId="1052" priority="221" operator="greaterThan">
      <formula>11</formula>
    </cfRule>
  </conditionalFormatting>
  <conditionalFormatting sqref="K48">
    <cfRule type="cellIs" dxfId="1051" priority="218" operator="greaterThan">
      <formula>44</formula>
    </cfRule>
    <cfRule type="cellIs" dxfId="1050" priority="219" operator="lessThan">
      <formula>35</formula>
    </cfRule>
    <cfRule type="cellIs" dxfId="1049" priority="220" operator="greaterThan">
      <formula>44</formula>
    </cfRule>
  </conditionalFormatting>
  <conditionalFormatting sqref="D52:J52">
    <cfRule type="cellIs" dxfId="1048" priority="217" operator="greaterThan">
      <formula>11</formula>
    </cfRule>
  </conditionalFormatting>
  <conditionalFormatting sqref="K55">
    <cfRule type="cellIs" dxfId="1047" priority="214" operator="greaterThan">
      <formula>44</formula>
    </cfRule>
    <cfRule type="cellIs" dxfId="1046" priority="215" operator="lessThan">
      <formula>35</formula>
    </cfRule>
    <cfRule type="cellIs" dxfId="1045" priority="216" operator="greaterThan">
      <formula>44</formula>
    </cfRule>
  </conditionalFormatting>
  <conditionalFormatting sqref="D59:J59">
    <cfRule type="cellIs" dxfId="1044" priority="213" operator="greaterThan">
      <formula>11</formula>
    </cfRule>
  </conditionalFormatting>
  <conditionalFormatting sqref="K62">
    <cfRule type="cellIs" dxfId="1043" priority="210" operator="greaterThan">
      <formula>44</formula>
    </cfRule>
    <cfRule type="cellIs" dxfId="1042" priority="211" operator="lessThan">
      <formula>35</formula>
    </cfRule>
    <cfRule type="cellIs" dxfId="1041" priority="212" operator="greaterThan">
      <formula>44</formula>
    </cfRule>
  </conditionalFormatting>
  <conditionalFormatting sqref="D66:J66">
    <cfRule type="cellIs" dxfId="1040" priority="209" operator="greaterThan">
      <formula>11</formula>
    </cfRule>
  </conditionalFormatting>
  <conditionalFormatting sqref="K69">
    <cfRule type="cellIs" dxfId="1039" priority="206" operator="greaterThan">
      <formula>44</formula>
    </cfRule>
    <cfRule type="cellIs" dxfId="1038" priority="207" operator="lessThan">
      <formula>35</formula>
    </cfRule>
    <cfRule type="cellIs" dxfId="1037" priority="208" operator="greaterThan">
      <formula>44</formula>
    </cfRule>
  </conditionalFormatting>
  <conditionalFormatting sqref="D73:J73">
    <cfRule type="cellIs" dxfId="1036" priority="205" operator="greaterThan">
      <formula>11</formula>
    </cfRule>
  </conditionalFormatting>
  <conditionalFormatting sqref="K76">
    <cfRule type="cellIs" dxfId="1035" priority="202" operator="greaterThan">
      <formula>44</formula>
    </cfRule>
    <cfRule type="cellIs" dxfId="1034" priority="203" operator="lessThan">
      <formula>35</formula>
    </cfRule>
    <cfRule type="cellIs" dxfId="1033" priority="204" operator="greaterThan">
      <formula>44</formula>
    </cfRule>
  </conditionalFormatting>
  <conditionalFormatting sqref="D80:J80">
    <cfRule type="cellIs" dxfId="1032" priority="201" operator="greaterThan">
      <formula>11</formula>
    </cfRule>
  </conditionalFormatting>
  <conditionalFormatting sqref="K83">
    <cfRule type="cellIs" dxfId="1031" priority="198" operator="greaterThan">
      <formula>44</formula>
    </cfRule>
    <cfRule type="cellIs" dxfId="1030" priority="199" operator="lessThan">
      <formula>35</formula>
    </cfRule>
    <cfRule type="cellIs" dxfId="1029" priority="200" operator="greaterThan">
      <formula>44</formula>
    </cfRule>
  </conditionalFormatting>
  <conditionalFormatting sqref="D87:J87">
    <cfRule type="cellIs" dxfId="1028" priority="197" operator="greaterThan">
      <formula>11</formula>
    </cfRule>
  </conditionalFormatting>
  <conditionalFormatting sqref="K90">
    <cfRule type="cellIs" dxfId="1027" priority="194" operator="greaterThan">
      <formula>44</formula>
    </cfRule>
    <cfRule type="cellIs" dxfId="1026" priority="195" operator="lessThan">
      <formula>35</formula>
    </cfRule>
    <cfRule type="cellIs" dxfId="1025" priority="196" operator="greaterThan">
      <formula>44</formula>
    </cfRule>
  </conditionalFormatting>
  <conditionalFormatting sqref="D94:J94">
    <cfRule type="cellIs" dxfId="1024" priority="193" operator="greaterThan">
      <formula>11</formula>
    </cfRule>
  </conditionalFormatting>
  <conditionalFormatting sqref="K97">
    <cfRule type="cellIs" dxfId="1023" priority="190" operator="greaterThan">
      <formula>44</formula>
    </cfRule>
    <cfRule type="cellIs" dxfId="1022" priority="191" operator="lessThan">
      <formula>35</formula>
    </cfRule>
    <cfRule type="cellIs" dxfId="1021" priority="192" operator="greaterThan">
      <formula>44</formula>
    </cfRule>
  </conditionalFormatting>
  <conditionalFormatting sqref="D101:J101">
    <cfRule type="cellIs" dxfId="1020" priority="189" operator="greaterThan">
      <formula>11</formula>
    </cfRule>
  </conditionalFormatting>
  <conditionalFormatting sqref="K104">
    <cfRule type="cellIs" dxfId="1019" priority="186" operator="greaterThan">
      <formula>44</formula>
    </cfRule>
    <cfRule type="cellIs" dxfId="1018" priority="187" operator="lessThan">
      <formula>35</formula>
    </cfRule>
    <cfRule type="cellIs" dxfId="1017" priority="188" operator="greaterThan">
      <formula>44</formula>
    </cfRule>
  </conditionalFormatting>
  <conditionalFormatting sqref="D108:J108">
    <cfRule type="cellIs" dxfId="1016" priority="185" operator="greaterThan">
      <formula>11</formula>
    </cfRule>
  </conditionalFormatting>
  <conditionalFormatting sqref="K111">
    <cfRule type="cellIs" dxfId="1015" priority="182" operator="greaterThan">
      <formula>44</formula>
    </cfRule>
    <cfRule type="cellIs" dxfId="1014" priority="183" operator="lessThan">
      <formula>35</formula>
    </cfRule>
    <cfRule type="cellIs" dxfId="1013" priority="184" operator="greaterThan">
      <formula>44</formula>
    </cfRule>
  </conditionalFormatting>
  <conditionalFormatting sqref="D115:J115">
    <cfRule type="cellIs" dxfId="1012" priority="181" operator="greaterThan">
      <formula>11</formula>
    </cfRule>
  </conditionalFormatting>
  <conditionalFormatting sqref="K118">
    <cfRule type="cellIs" dxfId="1011" priority="178" operator="greaterThan">
      <formula>44</formula>
    </cfRule>
    <cfRule type="cellIs" dxfId="1010" priority="179" operator="lessThan">
      <formula>35</formula>
    </cfRule>
    <cfRule type="cellIs" dxfId="1009" priority="180" operator="greaterThan">
      <formula>44</formula>
    </cfRule>
  </conditionalFormatting>
  <conditionalFormatting sqref="D122:J122">
    <cfRule type="cellIs" dxfId="1008" priority="177" operator="greaterThan">
      <formula>11</formula>
    </cfRule>
  </conditionalFormatting>
  <conditionalFormatting sqref="K125">
    <cfRule type="cellIs" dxfId="1007" priority="174" operator="greaterThan">
      <formula>44</formula>
    </cfRule>
    <cfRule type="cellIs" dxfId="1006" priority="175" operator="lessThan">
      <formula>35</formula>
    </cfRule>
    <cfRule type="cellIs" dxfId="1005" priority="176" operator="greaterThan">
      <formula>44</formula>
    </cfRule>
  </conditionalFormatting>
  <conditionalFormatting sqref="D129:J129">
    <cfRule type="cellIs" dxfId="1004" priority="173" operator="greaterThan">
      <formula>11</formula>
    </cfRule>
  </conditionalFormatting>
  <conditionalFormatting sqref="K132">
    <cfRule type="cellIs" dxfId="1003" priority="170" operator="greaterThan">
      <formula>44</formula>
    </cfRule>
    <cfRule type="cellIs" dxfId="1002" priority="171" operator="lessThan">
      <formula>35</formula>
    </cfRule>
    <cfRule type="cellIs" dxfId="1001" priority="172" operator="greaterThan">
      <formula>44</formula>
    </cfRule>
  </conditionalFormatting>
  <conditionalFormatting sqref="D136:J136">
    <cfRule type="cellIs" dxfId="1000" priority="169" operator="greaterThan">
      <formula>11</formula>
    </cfRule>
  </conditionalFormatting>
  <conditionalFormatting sqref="K139">
    <cfRule type="cellIs" dxfId="999" priority="166" operator="greaterThan">
      <formula>44</formula>
    </cfRule>
    <cfRule type="cellIs" dxfId="998" priority="167" operator="lessThan">
      <formula>35</formula>
    </cfRule>
    <cfRule type="cellIs" dxfId="997" priority="168" operator="greaterThan">
      <formula>44</formula>
    </cfRule>
  </conditionalFormatting>
  <conditionalFormatting sqref="D143:J143">
    <cfRule type="cellIs" dxfId="996" priority="165" operator="greaterThan">
      <formula>11</formula>
    </cfRule>
  </conditionalFormatting>
  <conditionalFormatting sqref="K146">
    <cfRule type="cellIs" dxfId="995" priority="162" operator="greaterThan">
      <formula>44</formula>
    </cfRule>
    <cfRule type="cellIs" dxfId="994" priority="163" operator="lessThan">
      <formula>35</formula>
    </cfRule>
    <cfRule type="cellIs" dxfId="993" priority="164" operator="greaterThan">
      <formula>44</formula>
    </cfRule>
  </conditionalFormatting>
  <conditionalFormatting sqref="D150:J150">
    <cfRule type="cellIs" dxfId="992" priority="161" operator="greaterThan">
      <formula>11</formula>
    </cfRule>
  </conditionalFormatting>
  <conditionalFormatting sqref="K153">
    <cfRule type="cellIs" dxfId="991" priority="158" operator="greaterThan">
      <formula>44</formula>
    </cfRule>
    <cfRule type="cellIs" dxfId="990" priority="159" operator="lessThan">
      <formula>35</formula>
    </cfRule>
    <cfRule type="cellIs" dxfId="989" priority="160" operator="greaterThan">
      <formula>44</formula>
    </cfRule>
  </conditionalFormatting>
  <conditionalFormatting sqref="D157:J157">
    <cfRule type="cellIs" dxfId="988" priority="157" operator="greaterThan">
      <formula>11</formula>
    </cfRule>
  </conditionalFormatting>
  <conditionalFormatting sqref="K160">
    <cfRule type="cellIs" dxfId="987" priority="154" operator="greaterThan">
      <formula>44</formula>
    </cfRule>
    <cfRule type="cellIs" dxfId="986" priority="155" operator="lessThan">
      <formula>35</formula>
    </cfRule>
    <cfRule type="cellIs" dxfId="985" priority="156" operator="greaterThan">
      <formula>44</formula>
    </cfRule>
  </conditionalFormatting>
  <conditionalFormatting sqref="D164:J164">
    <cfRule type="cellIs" dxfId="984" priority="153" operator="greaterThan">
      <formula>11</formula>
    </cfRule>
  </conditionalFormatting>
  <conditionalFormatting sqref="K167">
    <cfRule type="cellIs" dxfId="983" priority="150" operator="greaterThan">
      <formula>44</formula>
    </cfRule>
    <cfRule type="cellIs" dxfId="982" priority="151" operator="lessThan">
      <formula>35</formula>
    </cfRule>
    <cfRule type="cellIs" dxfId="981" priority="152" operator="greaterThan">
      <formula>44</formula>
    </cfRule>
  </conditionalFormatting>
  <conditionalFormatting sqref="D171:J171">
    <cfRule type="cellIs" dxfId="980" priority="149" operator="greaterThan">
      <formula>11</formula>
    </cfRule>
  </conditionalFormatting>
  <conditionalFormatting sqref="K174">
    <cfRule type="cellIs" dxfId="979" priority="146" operator="greaterThan">
      <formula>44</formula>
    </cfRule>
    <cfRule type="cellIs" dxfId="978" priority="147" operator="lessThan">
      <formula>35</formula>
    </cfRule>
    <cfRule type="cellIs" dxfId="977" priority="148" operator="greaterThan">
      <formula>44</formula>
    </cfRule>
  </conditionalFormatting>
  <conditionalFormatting sqref="D178:J178">
    <cfRule type="cellIs" dxfId="976" priority="145" operator="greaterThan">
      <formula>11</formula>
    </cfRule>
  </conditionalFormatting>
  <conditionalFormatting sqref="K181">
    <cfRule type="cellIs" dxfId="975" priority="142" operator="greaterThan">
      <formula>44</formula>
    </cfRule>
    <cfRule type="cellIs" dxfId="974" priority="143" operator="lessThan">
      <formula>35</formula>
    </cfRule>
    <cfRule type="cellIs" dxfId="973" priority="144" operator="greaterThan">
      <formula>44</formula>
    </cfRule>
  </conditionalFormatting>
  <conditionalFormatting sqref="D185:J185">
    <cfRule type="cellIs" dxfId="972" priority="141" operator="greaterThan">
      <formula>11</formula>
    </cfRule>
  </conditionalFormatting>
  <conditionalFormatting sqref="K188">
    <cfRule type="cellIs" dxfId="971" priority="138" operator="greaterThan">
      <formula>44</formula>
    </cfRule>
    <cfRule type="cellIs" dxfId="970" priority="139" operator="lessThan">
      <formula>35</formula>
    </cfRule>
    <cfRule type="cellIs" dxfId="969" priority="140" operator="greaterThan">
      <formula>44</formula>
    </cfRule>
  </conditionalFormatting>
  <conditionalFormatting sqref="D192:J192">
    <cfRule type="cellIs" dxfId="968" priority="137" operator="greaterThan">
      <formula>11</formula>
    </cfRule>
  </conditionalFormatting>
  <conditionalFormatting sqref="K195">
    <cfRule type="cellIs" dxfId="967" priority="134" operator="greaterThan">
      <formula>44</formula>
    </cfRule>
    <cfRule type="cellIs" dxfId="966" priority="135" operator="lessThan">
      <formula>35</formula>
    </cfRule>
    <cfRule type="cellIs" dxfId="965" priority="136" operator="greaterThan">
      <formula>44</formula>
    </cfRule>
  </conditionalFormatting>
  <conditionalFormatting sqref="D199:J199">
    <cfRule type="cellIs" dxfId="964" priority="133" operator="greaterThan">
      <formula>11</formula>
    </cfRule>
  </conditionalFormatting>
  <conditionalFormatting sqref="K202">
    <cfRule type="cellIs" dxfId="963" priority="130" operator="greaterThan">
      <formula>44</formula>
    </cfRule>
    <cfRule type="cellIs" dxfId="962" priority="131" operator="lessThan">
      <formula>35</formula>
    </cfRule>
    <cfRule type="cellIs" dxfId="961" priority="132" operator="greaterThan">
      <formula>44</formula>
    </cfRule>
  </conditionalFormatting>
  <conditionalFormatting sqref="D206:J206">
    <cfRule type="cellIs" dxfId="960" priority="129" operator="greaterThan">
      <formula>11</formula>
    </cfRule>
  </conditionalFormatting>
  <conditionalFormatting sqref="K209">
    <cfRule type="cellIs" dxfId="959" priority="126" operator="greaterThan">
      <formula>44</formula>
    </cfRule>
    <cfRule type="cellIs" dxfId="958" priority="127" operator="lessThan">
      <formula>35</formula>
    </cfRule>
    <cfRule type="cellIs" dxfId="957" priority="128" operator="greaterThan">
      <formula>44</formula>
    </cfRule>
  </conditionalFormatting>
  <conditionalFormatting sqref="D213:J213">
    <cfRule type="cellIs" dxfId="956" priority="125" operator="greaterThan">
      <formula>11</formula>
    </cfRule>
  </conditionalFormatting>
  <conditionalFormatting sqref="K216">
    <cfRule type="cellIs" dxfId="955" priority="122" operator="greaterThan">
      <formula>44</formula>
    </cfRule>
    <cfRule type="cellIs" dxfId="954" priority="123" operator="lessThan">
      <formula>35</formula>
    </cfRule>
    <cfRule type="cellIs" dxfId="953" priority="124" operator="greaterThan">
      <formula>44</formula>
    </cfRule>
  </conditionalFormatting>
  <conditionalFormatting sqref="D220:J220">
    <cfRule type="cellIs" dxfId="952" priority="121" operator="greaterThan">
      <formula>11</formula>
    </cfRule>
  </conditionalFormatting>
  <conditionalFormatting sqref="K223">
    <cfRule type="cellIs" dxfId="951" priority="118" operator="greaterThan">
      <formula>44</formula>
    </cfRule>
    <cfRule type="cellIs" dxfId="950" priority="119" operator="lessThan">
      <formula>35</formula>
    </cfRule>
    <cfRule type="cellIs" dxfId="949" priority="120" operator="greaterThan">
      <formula>44</formula>
    </cfRule>
  </conditionalFormatting>
  <conditionalFormatting sqref="D227:J227">
    <cfRule type="cellIs" dxfId="948" priority="117" operator="greaterThan">
      <formula>11</formula>
    </cfRule>
  </conditionalFormatting>
  <conditionalFormatting sqref="K230">
    <cfRule type="cellIs" dxfId="947" priority="114" operator="greaterThan">
      <formula>44</formula>
    </cfRule>
    <cfRule type="cellIs" dxfId="946" priority="115" operator="lessThan">
      <formula>35</formula>
    </cfRule>
    <cfRule type="cellIs" dxfId="945" priority="116" operator="greaterThan">
      <formula>44</formula>
    </cfRule>
  </conditionalFormatting>
  <conditionalFormatting sqref="D234:J234">
    <cfRule type="cellIs" dxfId="944" priority="113" operator="greaterThan">
      <formula>11</formula>
    </cfRule>
  </conditionalFormatting>
  <conditionalFormatting sqref="K237">
    <cfRule type="cellIs" dxfId="943" priority="110" operator="greaterThan">
      <formula>44</formula>
    </cfRule>
    <cfRule type="cellIs" dxfId="942" priority="111" operator="lessThan">
      <formula>35</formula>
    </cfRule>
    <cfRule type="cellIs" dxfId="941" priority="112" operator="greaterThan">
      <formula>44</formula>
    </cfRule>
  </conditionalFormatting>
  <conditionalFormatting sqref="D241:J241">
    <cfRule type="cellIs" dxfId="940" priority="109" operator="greaterThan">
      <formula>11</formula>
    </cfRule>
  </conditionalFormatting>
  <conditionalFormatting sqref="K244">
    <cfRule type="cellIs" dxfId="939" priority="106" operator="greaterThan">
      <formula>44</formula>
    </cfRule>
    <cfRule type="cellIs" dxfId="938" priority="107" operator="lessThan">
      <formula>35</formula>
    </cfRule>
    <cfRule type="cellIs" dxfId="937" priority="108" operator="greaterThan">
      <formula>44</formula>
    </cfRule>
  </conditionalFormatting>
  <conditionalFormatting sqref="D248:J248">
    <cfRule type="cellIs" dxfId="936" priority="105" operator="greaterThan">
      <formula>11</formula>
    </cfRule>
  </conditionalFormatting>
  <conditionalFormatting sqref="K251">
    <cfRule type="cellIs" dxfId="935" priority="102" operator="greaterThan">
      <formula>44</formula>
    </cfRule>
    <cfRule type="cellIs" dxfId="934" priority="103" operator="lessThan">
      <formula>35</formula>
    </cfRule>
    <cfRule type="cellIs" dxfId="933" priority="104" operator="greaterThan">
      <formula>44</formula>
    </cfRule>
  </conditionalFormatting>
  <conditionalFormatting sqref="D255:J255">
    <cfRule type="cellIs" dxfId="932" priority="101" operator="greaterThan">
      <formula>11</formula>
    </cfRule>
  </conditionalFormatting>
  <conditionalFormatting sqref="K258">
    <cfRule type="cellIs" dxfId="931" priority="98" operator="greaterThan">
      <formula>44</formula>
    </cfRule>
    <cfRule type="cellIs" dxfId="930" priority="99" operator="lessThan">
      <formula>35</formula>
    </cfRule>
    <cfRule type="cellIs" dxfId="929" priority="100" operator="greaterThan">
      <formula>44</formula>
    </cfRule>
  </conditionalFormatting>
  <conditionalFormatting sqref="D262:J262">
    <cfRule type="cellIs" dxfId="928" priority="97" operator="greaterThan">
      <formula>11</formula>
    </cfRule>
  </conditionalFormatting>
  <conditionalFormatting sqref="K265">
    <cfRule type="cellIs" dxfId="927" priority="94" operator="greaterThan">
      <formula>44</formula>
    </cfRule>
    <cfRule type="cellIs" dxfId="926" priority="95" operator="lessThan">
      <formula>35</formula>
    </cfRule>
    <cfRule type="cellIs" dxfId="925" priority="96" operator="greaterThan">
      <formula>44</formula>
    </cfRule>
  </conditionalFormatting>
  <conditionalFormatting sqref="D269:J269">
    <cfRule type="cellIs" dxfId="924" priority="93" operator="greaterThan">
      <formula>11</formula>
    </cfRule>
  </conditionalFormatting>
  <conditionalFormatting sqref="K272">
    <cfRule type="cellIs" dxfId="923" priority="90" operator="greaterThan">
      <formula>44</formula>
    </cfRule>
    <cfRule type="cellIs" dxfId="922" priority="91" operator="lessThan">
      <formula>35</formula>
    </cfRule>
    <cfRule type="cellIs" dxfId="921" priority="92" operator="greaterThan">
      <formula>44</formula>
    </cfRule>
  </conditionalFormatting>
  <conditionalFormatting sqref="D276:J276">
    <cfRule type="cellIs" dxfId="920" priority="89" operator="greaterThan">
      <formula>11</formula>
    </cfRule>
  </conditionalFormatting>
  <conditionalFormatting sqref="K279">
    <cfRule type="cellIs" dxfId="919" priority="86" operator="greaterThan">
      <formula>44</formula>
    </cfRule>
    <cfRule type="cellIs" dxfId="918" priority="87" operator="lessThan">
      <formula>35</formula>
    </cfRule>
    <cfRule type="cellIs" dxfId="917" priority="88" operator="greaterThan">
      <formula>44</formula>
    </cfRule>
  </conditionalFormatting>
  <conditionalFormatting sqref="D283:J283">
    <cfRule type="cellIs" dxfId="916" priority="85" operator="greaterThan">
      <formula>11</formula>
    </cfRule>
  </conditionalFormatting>
  <conditionalFormatting sqref="K286">
    <cfRule type="cellIs" dxfId="915" priority="82" operator="greaterThan">
      <formula>44</formula>
    </cfRule>
    <cfRule type="cellIs" dxfId="914" priority="83" operator="lessThan">
      <formula>35</formula>
    </cfRule>
    <cfRule type="cellIs" dxfId="913" priority="84" operator="greaterThan">
      <formula>44</formula>
    </cfRule>
  </conditionalFormatting>
  <conditionalFormatting sqref="D290:J290">
    <cfRule type="cellIs" dxfId="912" priority="81" operator="greaterThan">
      <formula>11</formula>
    </cfRule>
  </conditionalFormatting>
  <conditionalFormatting sqref="K293">
    <cfRule type="cellIs" dxfId="911" priority="78" operator="greaterThan">
      <formula>44</formula>
    </cfRule>
    <cfRule type="cellIs" dxfId="910" priority="79" operator="lessThan">
      <formula>35</formula>
    </cfRule>
    <cfRule type="cellIs" dxfId="909" priority="80" operator="greaterThan">
      <formula>44</formula>
    </cfRule>
  </conditionalFormatting>
  <conditionalFormatting sqref="D297:J297">
    <cfRule type="cellIs" dxfId="908" priority="77" operator="greaterThan">
      <formula>11</formula>
    </cfRule>
  </conditionalFormatting>
  <conditionalFormatting sqref="K300">
    <cfRule type="cellIs" dxfId="907" priority="74" operator="greaterThan">
      <formula>44</formula>
    </cfRule>
    <cfRule type="cellIs" dxfId="906" priority="75" operator="lessThan">
      <formula>35</formula>
    </cfRule>
    <cfRule type="cellIs" dxfId="905" priority="76" operator="greaterThan">
      <formula>44</formula>
    </cfRule>
  </conditionalFormatting>
  <conditionalFormatting sqref="D304:J304">
    <cfRule type="cellIs" dxfId="904" priority="73" operator="greaterThan">
      <formula>11</formula>
    </cfRule>
  </conditionalFormatting>
  <conditionalFormatting sqref="K307">
    <cfRule type="cellIs" dxfId="903" priority="70" operator="greaterThan">
      <formula>44</formula>
    </cfRule>
    <cfRule type="cellIs" dxfId="902" priority="71" operator="lessThan">
      <formula>35</formula>
    </cfRule>
    <cfRule type="cellIs" dxfId="901" priority="72" operator="greaterThan">
      <formula>44</formula>
    </cfRule>
  </conditionalFormatting>
  <conditionalFormatting sqref="D311:J311">
    <cfRule type="cellIs" dxfId="900" priority="69" operator="greaterThan">
      <formula>11</formula>
    </cfRule>
  </conditionalFormatting>
  <conditionalFormatting sqref="K314">
    <cfRule type="cellIs" dxfId="899" priority="66" operator="greaterThan">
      <formula>44</formula>
    </cfRule>
    <cfRule type="cellIs" dxfId="898" priority="67" operator="lessThan">
      <formula>35</formula>
    </cfRule>
    <cfRule type="cellIs" dxfId="897" priority="68" operator="greaterThan">
      <formula>44</formula>
    </cfRule>
  </conditionalFormatting>
  <conditionalFormatting sqref="D318:J318">
    <cfRule type="cellIs" dxfId="896" priority="65" operator="greaterThan">
      <formula>11</formula>
    </cfRule>
  </conditionalFormatting>
  <conditionalFormatting sqref="K321">
    <cfRule type="cellIs" dxfId="895" priority="62" operator="greaterThan">
      <formula>44</formula>
    </cfRule>
    <cfRule type="cellIs" dxfId="894" priority="63" operator="lessThan">
      <formula>35</formula>
    </cfRule>
    <cfRule type="cellIs" dxfId="893" priority="64" operator="greaterThan">
      <formula>44</formula>
    </cfRule>
  </conditionalFormatting>
  <conditionalFormatting sqref="D325:J325">
    <cfRule type="cellIs" dxfId="892" priority="61" operator="greaterThan">
      <formula>11</formula>
    </cfRule>
  </conditionalFormatting>
  <conditionalFormatting sqref="K328">
    <cfRule type="cellIs" dxfId="891" priority="58" operator="greaterThan">
      <formula>44</formula>
    </cfRule>
    <cfRule type="cellIs" dxfId="890" priority="59" operator="lessThan">
      <formula>35</formula>
    </cfRule>
    <cfRule type="cellIs" dxfId="889" priority="60" operator="greaterThan">
      <formula>44</formula>
    </cfRule>
  </conditionalFormatting>
  <conditionalFormatting sqref="D332:J332">
    <cfRule type="cellIs" dxfId="888" priority="57" operator="greaterThan">
      <formula>11</formula>
    </cfRule>
  </conditionalFormatting>
  <conditionalFormatting sqref="K335">
    <cfRule type="cellIs" dxfId="887" priority="54" operator="greaterThan">
      <formula>44</formula>
    </cfRule>
    <cfRule type="cellIs" dxfId="886" priority="55" operator="lessThan">
      <formula>35</formula>
    </cfRule>
    <cfRule type="cellIs" dxfId="885" priority="56" operator="greaterThan">
      <formula>44</formula>
    </cfRule>
  </conditionalFormatting>
  <conditionalFormatting sqref="D339:J339">
    <cfRule type="cellIs" dxfId="884" priority="53" operator="greaterThan">
      <formula>11</formula>
    </cfRule>
  </conditionalFormatting>
  <conditionalFormatting sqref="K342">
    <cfRule type="cellIs" dxfId="883" priority="50" operator="greaterThan">
      <formula>44</formula>
    </cfRule>
    <cfRule type="cellIs" dxfId="882" priority="51" operator="lessThan">
      <formula>35</formula>
    </cfRule>
    <cfRule type="cellIs" dxfId="881" priority="52" operator="greaterThan">
      <formula>44</formula>
    </cfRule>
  </conditionalFormatting>
  <conditionalFormatting sqref="D346:J346">
    <cfRule type="cellIs" dxfId="880" priority="49" operator="greaterThan">
      <formula>11</formula>
    </cfRule>
  </conditionalFormatting>
  <conditionalFormatting sqref="K349">
    <cfRule type="cellIs" dxfId="879" priority="46" operator="greaterThan">
      <formula>44</formula>
    </cfRule>
    <cfRule type="cellIs" dxfId="878" priority="47" operator="lessThan">
      <formula>35</formula>
    </cfRule>
    <cfRule type="cellIs" dxfId="877" priority="48" operator="greaterThan">
      <formula>44</formula>
    </cfRule>
  </conditionalFormatting>
  <conditionalFormatting sqref="D353:J353">
    <cfRule type="cellIs" dxfId="876" priority="45" operator="greaterThan">
      <formula>11</formula>
    </cfRule>
  </conditionalFormatting>
  <conditionalFormatting sqref="K356">
    <cfRule type="cellIs" dxfId="875" priority="42" operator="greaterThan">
      <formula>44</formula>
    </cfRule>
    <cfRule type="cellIs" dxfId="874" priority="43" operator="lessThan">
      <formula>35</formula>
    </cfRule>
    <cfRule type="cellIs" dxfId="873" priority="44" operator="greaterThan">
      <formula>44</formula>
    </cfRule>
  </conditionalFormatting>
  <conditionalFormatting sqref="D360:J360">
    <cfRule type="cellIs" dxfId="872" priority="41" operator="greaterThan">
      <formula>11</formula>
    </cfRule>
  </conditionalFormatting>
  <conditionalFormatting sqref="K363">
    <cfRule type="cellIs" dxfId="871" priority="38" operator="greaterThan">
      <formula>44</formula>
    </cfRule>
    <cfRule type="cellIs" dxfId="870" priority="39" operator="lessThan">
      <formula>35</formula>
    </cfRule>
    <cfRule type="cellIs" dxfId="869" priority="40" operator="greaterThan">
      <formula>44</formula>
    </cfRule>
  </conditionalFormatting>
  <conditionalFormatting sqref="D367:J367">
    <cfRule type="cellIs" dxfId="868" priority="37" operator="greaterThan">
      <formula>11</formula>
    </cfRule>
  </conditionalFormatting>
  <conditionalFormatting sqref="K370">
    <cfRule type="cellIs" dxfId="867" priority="34" operator="greaterThan">
      <formula>44</formula>
    </cfRule>
    <cfRule type="cellIs" dxfId="866" priority="35" operator="lessThan">
      <formula>35</formula>
    </cfRule>
    <cfRule type="cellIs" dxfId="865" priority="36" operator="greaterThan">
      <formula>44</formula>
    </cfRule>
  </conditionalFormatting>
  <conditionalFormatting sqref="D374:J374">
    <cfRule type="cellIs" dxfId="864" priority="33" operator="greaterThan">
      <formula>11</formula>
    </cfRule>
  </conditionalFormatting>
  <pageMargins left="0.7" right="0.7" top="0.75" bottom="0.75" header="0.3" footer="0.3"/>
  <pageSetup paperSize="9" scale="1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B1:S374"/>
  <sheetViews>
    <sheetView zoomScaleNormal="100" workbookViewId="0">
      <pane ySplit="3" topLeftCell="A4" activePane="bottomLeft" state="frozen"/>
      <selection pane="bottomLeft" activeCell="G20" sqref="G20"/>
    </sheetView>
  </sheetViews>
  <sheetFormatPr baseColWidth="10" defaultRowHeight="15" x14ac:dyDescent="0.25"/>
  <cols>
    <col min="1" max="1" width="1.625" customWidth="1"/>
    <col min="2" max="2" width="10.625" customWidth="1"/>
    <col min="3" max="3" width="10.125" customWidth="1"/>
    <col min="10" max="10" width="10.5" customWidth="1"/>
    <col min="11" max="11" width="13.375" bestFit="1" customWidth="1"/>
    <col min="12" max="12" width="2.375" customWidth="1"/>
    <col min="13" max="13" width="1.75" customWidth="1"/>
    <col min="14" max="14" width="9.25" style="48" customWidth="1"/>
    <col min="15" max="15" width="3.25" style="54" customWidth="1"/>
    <col min="16" max="16" width="11.5" bestFit="1" customWidth="1"/>
    <col min="17" max="17" width="8.75" customWidth="1"/>
    <col min="18" max="18" width="11.125" bestFit="1" customWidth="1"/>
    <col min="19" max="19" width="11.25" bestFit="1" customWidth="1"/>
  </cols>
  <sheetData>
    <row r="1" spans="2:19" ht="4.5" customHeight="1" thickBot="1" x14ac:dyDescent="0.3"/>
    <row r="2" spans="2:19" ht="12.75" customHeight="1" thickBot="1" x14ac:dyDescent="0.3">
      <c r="C2" s="6" t="s">
        <v>47</v>
      </c>
      <c r="J2" s="44" t="s">
        <v>29</v>
      </c>
      <c r="K2">
        <v>2016</v>
      </c>
      <c r="N2" s="73" t="s">
        <v>43</v>
      </c>
      <c r="O2" s="74"/>
      <c r="P2" s="49" t="s">
        <v>42</v>
      </c>
      <c r="Q2" s="28">
        <f>K6+K13+K20+K27+K34+K41+K48+K55+K62+K69+K76+K83+K90+K97+K104+K111+K118+K125+K132+K139+K146+K153+K160+K167+K174+K181+K188+K195+K202+K209+K216+K223+K230+K237+K244+K251+K258+K265+K272+K279+K286+K293+K300+K307+K314+K321+K328+K335+K342+K349+K356+K363+K370</f>
        <v>2017</v>
      </c>
      <c r="R2" s="50" t="s">
        <v>45</v>
      </c>
      <c r="S2" s="27">
        <f>Q3-Q2</f>
        <v>-993</v>
      </c>
    </row>
    <row r="3" spans="2:19" ht="12.75" customHeight="1" thickBot="1" x14ac:dyDescent="0.3">
      <c r="N3" s="75" t="s">
        <v>43</v>
      </c>
      <c r="O3" s="76"/>
      <c r="P3" s="49" t="s">
        <v>44</v>
      </c>
      <c r="Q3" s="28">
        <v>1024</v>
      </c>
      <c r="R3" s="50" t="s">
        <v>46</v>
      </c>
      <c r="S3" s="27">
        <f>Q2-Q3</f>
        <v>993</v>
      </c>
    </row>
    <row r="4" spans="2:19" ht="9" customHeight="1" x14ac:dyDescent="0.25">
      <c r="N4"/>
      <c r="O4"/>
    </row>
    <row r="5" spans="2:19" ht="12.75" customHeight="1" x14ac:dyDescent="0.25">
      <c r="B5" s="47" t="s">
        <v>3</v>
      </c>
      <c r="C5" s="51">
        <f>Base!F3</f>
        <v>1</v>
      </c>
      <c r="D5" s="55">
        <f>B7</f>
        <v>778332</v>
      </c>
      <c r="E5" s="55">
        <f>D5+1</f>
        <v>778333</v>
      </c>
      <c r="F5" s="55">
        <f t="shared" ref="F5:J5" si="0">E5+1</f>
        <v>778334</v>
      </c>
      <c r="G5" s="55">
        <f t="shared" si="0"/>
        <v>778335</v>
      </c>
      <c r="H5" s="55">
        <f t="shared" si="0"/>
        <v>778336</v>
      </c>
      <c r="I5" s="55">
        <f t="shared" si="0"/>
        <v>778337</v>
      </c>
      <c r="J5" s="55">
        <f t="shared" si="0"/>
        <v>778338</v>
      </c>
      <c r="K5" s="10" t="s">
        <v>7</v>
      </c>
      <c r="L5" s="9"/>
      <c r="N5"/>
      <c r="O5"/>
    </row>
    <row r="6" spans="2:19" x14ac:dyDescent="0.25">
      <c r="B6" s="45" t="s">
        <v>30</v>
      </c>
      <c r="C6" s="71" t="s">
        <v>0</v>
      </c>
      <c r="D6" s="52">
        <v>6</v>
      </c>
      <c r="E6" s="52">
        <v>8</v>
      </c>
      <c r="F6" s="52">
        <v>8</v>
      </c>
      <c r="G6" s="52">
        <v>8</v>
      </c>
      <c r="H6" s="52"/>
      <c r="I6" s="52"/>
      <c r="J6" s="53"/>
      <c r="K6" s="11">
        <f>D10+E10+F10+G10+H10+I10+J10</f>
        <v>35</v>
      </c>
      <c r="L6" s="7"/>
      <c r="N6"/>
      <c r="O6"/>
    </row>
    <row r="7" spans="2:19" x14ac:dyDescent="0.25">
      <c r="B7" s="46">
        <f>7*C5+DATE((2015+$K$2),1,3)-WEEKDAY(DATE((2015+$K$2),1,3))-5</f>
        <v>778332</v>
      </c>
      <c r="C7" s="72"/>
      <c r="D7" s="52">
        <v>12</v>
      </c>
      <c r="E7" s="52">
        <v>12</v>
      </c>
      <c r="F7" s="52">
        <v>12</v>
      </c>
      <c r="G7" s="52">
        <v>12</v>
      </c>
      <c r="H7" s="52"/>
      <c r="I7" s="52"/>
      <c r="J7" s="53"/>
      <c r="K7" s="12" t="s">
        <v>5</v>
      </c>
      <c r="L7" s="8"/>
      <c r="M7" s="21"/>
      <c r="N7"/>
      <c r="O7"/>
    </row>
    <row r="8" spans="2:19" x14ac:dyDescent="0.25">
      <c r="B8" s="45" t="s">
        <v>31</v>
      </c>
      <c r="C8" s="71" t="s">
        <v>1</v>
      </c>
      <c r="D8" s="52">
        <v>13</v>
      </c>
      <c r="E8" s="52">
        <v>13</v>
      </c>
      <c r="F8" s="52">
        <v>13</v>
      </c>
      <c r="G8" s="52">
        <v>13</v>
      </c>
      <c r="H8" s="52"/>
      <c r="I8" s="52"/>
      <c r="J8" s="53"/>
      <c r="K8" s="14">
        <f>IF(K6-Base!$C$2&lt;0,"0",K6-Base!$C$2)</f>
        <v>0</v>
      </c>
      <c r="L8" s="8"/>
      <c r="M8" s="21"/>
      <c r="N8"/>
      <c r="O8"/>
    </row>
    <row r="9" spans="2:19" x14ac:dyDescent="0.25">
      <c r="B9" s="46">
        <f>7*C5+DATE((2015+$K$2),1,3)-WEEKDAY(DATE((2015+$K$2),1,3))+1</f>
        <v>778338</v>
      </c>
      <c r="C9" s="72"/>
      <c r="D9" s="52">
        <v>18</v>
      </c>
      <c r="E9" s="52">
        <v>17</v>
      </c>
      <c r="F9" s="52">
        <v>17</v>
      </c>
      <c r="G9" s="52">
        <v>17</v>
      </c>
      <c r="H9" s="52"/>
      <c r="I9" s="52"/>
      <c r="J9" s="53"/>
      <c r="K9" s="13" t="s">
        <v>6</v>
      </c>
      <c r="L9" s="8"/>
      <c r="N9"/>
      <c r="O9"/>
    </row>
    <row r="10" spans="2:19" x14ac:dyDescent="0.25">
      <c r="B10" s="69" t="s">
        <v>2</v>
      </c>
      <c r="C10" s="70"/>
      <c r="D10" s="14">
        <f>(D7-D6)+(D9-D8)</f>
        <v>11</v>
      </c>
      <c r="E10" s="14">
        <f t="shared" ref="E10:J10" si="1">(E7-E6)+E9-E8</f>
        <v>8</v>
      </c>
      <c r="F10" s="14">
        <f t="shared" si="1"/>
        <v>8</v>
      </c>
      <c r="G10" s="14">
        <f t="shared" si="1"/>
        <v>8</v>
      </c>
      <c r="H10" s="14">
        <f t="shared" si="1"/>
        <v>0</v>
      </c>
      <c r="I10" s="14">
        <f t="shared" si="1"/>
        <v>0</v>
      </c>
      <c r="J10" s="14">
        <f t="shared" si="1"/>
        <v>0</v>
      </c>
      <c r="K10" s="14">
        <f>IF(Base!$C$2-K6&lt;0,"0",Base!$C$2-K6)</f>
        <v>0</v>
      </c>
      <c r="L10" s="9"/>
      <c r="N10"/>
      <c r="O10"/>
    </row>
    <row r="11" spans="2:19" x14ac:dyDescent="0.25">
      <c r="N11"/>
      <c r="O11"/>
    </row>
    <row r="12" spans="2:19" ht="15.75" x14ac:dyDescent="0.25">
      <c r="B12" s="47" t="s">
        <v>3</v>
      </c>
      <c r="C12" s="51">
        <f>VLOOKUP(C5+1,Base!$F$3:$F$55,1,FALSE)</f>
        <v>2</v>
      </c>
      <c r="D12" s="55">
        <f>B14</f>
        <v>778339</v>
      </c>
      <c r="E12" s="55">
        <f>D12+1</f>
        <v>778340</v>
      </c>
      <c r="F12" s="55">
        <f t="shared" ref="F12:J12" si="2">E12+1</f>
        <v>778341</v>
      </c>
      <c r="G12" s="55">
        <f t="shared" si="2"/>
        <v>778342</v>
      </c>
      <c r="H12" s="55">
        <f t="shared" si="2"/>
        <v>778343</v>
      </c>
      <c r="I12" s="55">
        <f t="shared" si="2"/>
        <v>778344</v>
      </c>
      <c r="J12" s="55">
        <f t="shared" si="2"/>
        <v>778345</v>
      </c>
      <c r="K12" s="10" t="s">
        <v>7</v>
      </c>
      <c r="L12" s="9"/>
      <c r="N12"/>
      <c r="O12"/>
    </row>
    <row r="13" spans="2:19" x14ac:dyDescent="0.25">
      <c r="B13" s="45" t="s">
        <v>30</v>
      </c>
      <c r="C13" s="71" t="s">
        <v>0</v>
      </c>
      <c r="D13" s="52">
        <v>6</v>
      </c>
      <c r="E13" s="52">
        <v>8</v>
      </c>
      <c r="F13" s="52">
        <v>8</v>
      </c>
      <c r="G13" s="52">
        <v>8</v>
      </c>
      <c r="H13" s="52">
        <v>8</v>
      </c>
      <c r="I13" s="52"/>
      <c r="J13" s="53"/>
      <c r="K13" s="11">
        <f>D17+E17+F17+G17+H17+I17+J17</f>
        <v>43</v>
      </c>
      <c r="L13" s="7"/>
      <c r="N13"/>
      <c r="O13"/>
    </row>
    <row r="14" spans="2:19" x14ac:dyDescent="0.25">
      <c r="B14" s="46">
        <f>7*C12+DATE((2015+$K$2),1,3)-WEEKDAY(DATE((2015+$K$2),1,3))-5</f>
        <v>778339</v>
      </c>
      <c r="C14" s="72"/>
      <c r="D14" s="52">
        <v>12</v>
      </c>
      <c r="E14" s="52">
        <v>12</v>
      </c>
      <c r="F14" s="52">
        <v>12</v>
      </c>
      <c r="G14" s="52">
        <v>12</v>
      </c>
      <c r="H14" s="52">
        <v>12</v>
      </c>
      <c r="I14" s="52"/>
      <c r="J14" s="53"/>
      <c r="K14" s="12" t="s">
        <v>5</v>
      </c>
      <c r="L14" s="8"/>
      <c r="N14"/>
      <c r="O14"/>
    </row>
    <row r="15" spans="2:19" x14ac:dyDescent="0.25">
      <c r="B15" s="45" t="s">
        <v>31</v>
      </c>
      <c r="C15" s="71" t="s">
        <v>1</v>
      </c>
      <c r="D15" s="52">
        <v>13</v>
      </c>
      <c r="E15" s="52">
        <v>13</v>
      </c>
      <c r="F15" s="52">
        <v>13</v>
      </c>
      <c r="G15" s="52">
        <v>13</v>
      </c>
      <c r="H15" s="52">
        <v>13</v>
      </c>
      <c r="I15" s="52"/>
      <c r="J15" s="53"/>
      <c r="K15" s="14">
        <f>IF(K13-Base!$C$2&lt;0,"0",K13-Base!$C$2)</f>
        <v>8</v>
      </c>
      <c r="L15" s="8"/>
      <c r="N15"/>
      <c r="O15"/>
    </row>
    <row r="16" spans="2:19" x14ac:dyDescent="0.25">
      <c r="B16" s="46">
        <f>7*C12+DATE((2015+$K$2),1,3)-WEEKDAY(DATE((2015+$K$2),1,3))+1</f>
        <v>778345</v>
      </c>
      <c r="C16" s="72"/>
      <c r="D16" s="52">
        <v>18</v>
      </c>
      <c r="E16" s="52">
        <v>17</v>
      </c>
      <c r="F16" s="52">
        <v>17</v>
      </c>
      <c r="G16" s="52">
        <v>17</v>
      </c>
      <c r="H16" s="52">
        <v>17</v>
      </c>
      <c r="I16" s="52"/>
      <c r="J16" s="53"/>
      <c r="K16" s="13" t="s">
        <v>6</v>
      </c>
      <c r="L16" s="8"/>
      <c r="N16"/>
      <c r="O16"/>
    </row>
    <row r="17" spans="2:15" x14ac:dyDescent="0.25">
      <c r="B17" s="69" t="s">
        <v>2</v>
      </c>
      <c r="C17" s="70"/>
      <c r="D17" s="14">
        <f>(D14-D13)+(D16-D15)</f>
        <v>11</v>
      </c>
      <c r="E17" s="14">
        <f t="shared" ref="E17:J17" si="3">(E14-E13)+E16-E15</f>
        <v>8</v>
      </c>
      <c r="F17" s="14">
        <f t="shared" si="3"/>
        <v>8</v>
      </c>
      <c r="G17" s="14">
        <f t="shared" si="3"/>
        <v>8</v>
      </c>
      <c r="H17" s="14">
        <f t="shared" si="3"/>
        <v>8</v>
      </c>
      <c r="I17" s="14">
        <f t="shared" si="3"/>
        <v>0</v>
      </c>
      <c r="J17" s="14">
        <f t="shared" si="3"/>
        <v>0</v>
      </c>
      <c r="K17" s="14" t="str">
        <f>IF(Base!$C$2-K13&lt;0,"0",Base!$C$2-K13)</f>
        <v>0</v>
      </c>
      <c r="L17" s="9"/>
      <c r="N17"/>
      <c r="O17"/>
    </row>
    <row r="18" spans="2:15" x14ac:dyDescent="0.25">
      <c r="N18"/>
      <c r="O18"/>
    </row>
    <row r="19" spans="2:15" ht="15.75" x14ac:dyDescent="0.25">
      <c r="B19" s="47" t="s">
        <v>3</v>
      </c>
      <c r="C19" s="51">
        <f>VLOOKUP(C12+1,Base!$F$3:$F$55,1,FALSE)</f>
        <v>3</v>
      </c>
      <c r="D19" s="55">
        <f>B21</f>
        <v>778346</v>
      </c>
      <c r="E19" s="55">
        <f>D19+1</f>
        <v>778347</v>
      </c>
      <c r="F19" s="55">
        <f t="shared" ref="F19:J19" si="4">E19+1</f>
        <v>778348</v>
      </c>
      <c r="G19" s="55">
        <f t="shared" si="4"/>
        <v>778349</v>
      </c>
      <c r="H19" s="55">
        <f t="shared" si="4"/>
        <v>778350</v>
      </c>
      <c r="I19" s="55">
        <f t="shared" si="4"/>
        <v>778351</v>
      </c>
      <c r="J19" s="55">
        <f t="shared" si="4"/>
        <v>778352</v>
      </c>
      <c r="K19" s="10" t="s">
        <v>7</v>
      </c>
      <c r="L19" s="9"/>
      <c r="N19"/>
      <c r="O19"/>
    </row>
    <row r="20" spans="2:15" x14ac:dyDescent="0.25">
      <c r="B20" s="45" t="s">
        <v>30</v>
      </c>
      <c r="C20" s="71" t="s">
        <v>0</v>
      </c>
      <c r="D20" s="52">
        <v>6</v>
      </c>
      <c r="E20" s="52">
        <v>8</v>
      </c>
      <c r="F20" s="52">
        <v>8</v>
      </c>
      <c r="G20" s="52">
        <v>8</v>
      </c>
      <c r="H20" s="52">
        <v>8</v>
      </c>
      <c r="I20" s="52"/>
      <c r="J20" s="53"/>
      <c r="K20" s="11">
        <f>D24+E24+F24+G24+H24+I24+J24</f>
        <v>43</v>
      </c>
      <c r="L20" s="7"/>
      <c r="N20"/>
      <c r="O20"/>
    </row>
    <row r="21" spans="2:15" x14ac:dyDescent="0.25">
      <c r="B21" s="46">
        <f>7*C19+DATE((2015+$K$2),1,3)-WEEKDAY(DATE((2015+$K$2),1,3))-5</f>
        <v>778346</v>
      </c>
      <c r="C21" s="72"/>
      <c r="D21" s="52">
        <v>12</v>
      </c>
      <c r="E21" s="52">
        <v>12</v>
      </c>
      <c r="F21" s="52">
        <v>12</v>
      </c>
      <c r="G21" s="52">
        <v>12</v>
      </c>
      <c r="H21" s="52">
        <v>12</v>
      </c>
      <c r="I21" s="52"/>
      <c r="J21" s="53"/>
      <c r="K21" s="12" t="s">
        <v>5</v>
      </c>
      <c r="L21" s="8"/>
      <c r="N21"/>
      <c r="O21"/>
    </row>
    <row r="22" spans="2:15" x14ac:dyDescent="0.25">
      <c r="B22" s="45" t="s">
        <v>31</v>
      </c>
      <c r="C22" s="71" t="s">
        <v>1</v>
      </c>
      <c r="D22" s="52">
        <v>13</v>
      </c>
      <c r="E22" s="52">
        <v>13</v>
      </c>
      <c r="F22" s="52">
        <v>13</v>
      </c>
      <c r="G22" s="52">
        <v>13</v>
      </c>
      <c r="H22" s="52">
        <v>13</v>
      </c>
      <c r="I22" s="52"/>
      <c r="J22" s="53"/>
      <c r="K22" s="14">
        <f>IF(K20-Base!$C$2&lt;0,"0",K20-Base!$C$2)</f>
        <v>8</v>
      </c>
      <c r="L22" s="8"/>
      <c r="N22"/>
      <c r="O22"/>
    </row>
    <row r="23" spans="2:15" x14ac:dyDescent="0.25">
      <c r="B23" s="46">
        <f>7*C19+DATE((2015+$K$2),1,3)-WEEKDAY(DATE((2015+$K$2),1,3))+1</f>
        <v>778352</v>
      </c>
      <c r="C23" s="72"/>
      <c r="D23" s="52">
        <v>18</v>
      </c>
      <c r="E23" s="52">
        <v>17</v>
      </c>
      <c r="F23" s="52">
        <v>17</v>
      </c>
      <c r="G23" s="52">
        <v>17</v>
      </c>
      <c r="H23" s="52">
        <v>17</v>
      </c>
      <c r="I23" s="52"/>
      <c r="J23" s="53"/>
      <c r="K23" s="13" t="s">
        <v>6</v>
      </c>
      <c r="L23" s="8"/>
      <c r="N23"/>
      <c r="O23"/>
    </row>
    <row r="24" spans="2:15" x14ac:dyDescent="0.25">
      <c r="B24" s="69" t="s">
        <v>2</v>
      </c>
      <c r="C24" s="70"/>
      <c r="D24" s="14">
        <f>(D21-D20)+(D23-D22)</f>
        <v>11</v>
      </c>
      <c r="E24" s="14">
        <f t="shared" ref="E24:J24" si="5">(E21-E20)+E23-E22</f>
        <v>8</v>
      </c>
      <c r="F24" s="14">
        <f t="shared" si="5"/>
        <v>8</v>
      </c>
      <c r="G24" s="14">
        <f t="shared" si="5"/>
        <v>8</v>
      </c>
      <c r="H24" s="14">
        <f t="shared" si="5"/>
        <v>8</v>
      </c>
      <c r="I24" s="14">
        <f t="shared" si="5"/>
        <v>0</v>
      </c>
      <c r="J24" s="14">
        <f t="shared" si="5"/>
        <v>0</v>
      </c>
      <c r="K24" s="14" t="str">
        <f>IF(Base!$C$2-K20&lt;0,"0",Base!$C$2-K20)</f>
        <v>0</v>
      </c>
      <c r="L24" s="9"/>
      <c r="N24"/>
      <c r="O24"/>
    </row>
    <row r="25" spans="2:15" x14ac:dyDescent="0.25">
      <c r="N25"/>
      <c r="O25"/>
    </row>
    <row r="26" spans="2:15" ht="15.75" x14ac:dyDescent="0.25">
      <c r="B26" s="47" t="s">
        <v>3</v>
      </c>
      <c r="C26" s="51">
        <f>VLOOKUP(C19+1,Base!$F$3:$F$55,1,FALSE)</f>
        <v>4</v>
      </c>
      <c r="D26" s="55">
        <f>B28</f>
        <v>778353</v>
      </c>
      <c r="E26" s="55">
        <f>D26+1</f>
        <v>778354</v>
      </c>
      <c r="F26" s="55">
        <f t="shared" ref="F26:J26" si="6">E26+1</f>
        <v>778355</v>
      </c>
      <c r="G26" s="55">
        <f t="shared" si="6"/>
        <v>778356</v>
      </c>
      <c r="H26" s="55">
        <f t="shared" si="6"/>
        <v>778357</v>
      </c>
      <c r="I26" s="55">
        <f t="shared" si="6"/>
        <v>778358</v>
      </c>
      <c r="J26" s="55">
        <f t="shared" si="6"/>
        <v>778359</v>
      </c>
      <c r="K26" s="10" t="s">
        <v>7</v>
      </c>
      <c r="L26" s="9"/>
      <c r="N26"/>
      <c r="O26"/>
    </row>
    <row r="27" spans="2:15" x14ac:dyDescent="0.25">
      <c r="B27" s="45" t="s">
        <v>30</v>
      </c>
      <c r="C27" s="71" t="s">
        <v>0</v>
      </c>
      <c r="D27" s="52">
        <v>6</v>
      </c>
      <c r="E27" s="52">
        <v>8</v>
      </c>
      <c r="F27" s="52">
        <v>8</v>
      </c>
      <c r="G27" s="52">
        <v>8</v>
      </c>
      <c r="H27" s="52">
        <v>8</v>
      </c>
      <c r="I27" s="52"/>
      <c r="J27" s="53"/>
      <c r="K27" s="11">
        <f>D31+E31+F31+G31+H31+I31+J31</f>
        <v>43</v>
      </c>
      <c r="L27" s="7"/>
      <c r="N27"/>
      <c r="O27"/>
    </row>
    <row r="28" spans="2:15" x14ac:dyDescent="0.25">
      <c r="B28" s="46">
        <f>7*C26+DATE((2015+$K$2),1,3)-WEEKDAY(DATE((2015+$K$2),1,3))-5</f>
        <v>778353</v>
      </c>
      <c r="C28" s="72"/>
      <c r="D28" s="52">
        <v>12</v>
      </c>
      <c r="E28" s="52">
        <v>12</v>
      </c>
      <c r="F28" s="52">
        <v>12</v>
      </c>
      <c r="G28" s="52">
        <v>12</v>
      </c>
      <c r="H28" s="52">
        <v>12</v>
      </c>
      <c r="I28" s="52"/>
      <c r="J28" s="53"/>
      <c r="K28" s="12" t="s">
        <v>5</v>
      </c>
      <c r="L28" s="8"/>
      <c r="N28"/>
      <c r="O28"/>
    </row>
    <row r="29" spans="2:15" x14ac:dyDescent="0.25">
      <c r="B29" s="45" t="s">
        <v>31</v>
      </c>
      <c r="C29" s="71" t="s">
        <v>1</v>
      </c>
      <c r="D29" s="52">
        <v>13</v>
      </c>
      <c r="E29" s="52">
        <v>13</v>
      </c>
      <c r="F29" s="52">
        <v>13</v>
      </c>
      <c r="G29" s="52">
        <v>13</v>
      </c>
      <c r="H29" s="52">
        <v>13</v>
      </c>
      <c r="I29" s="52"/>
      <c r="J29" s="53"/>
      <c r="K29" s="14">
        <f>IF(K27-Base!$C$2&lt;0,"0",K27-Base!$C$2)</f>
        <v>8</v>
      </c>
      <c r="L29" s="8"/>
      <c r="N29"/>
      <c r="O29"/>
    </row>
    <row r="30" spans="2:15" x14ac:dyDescent="0.25">
      <c r="B30" s="46">
        <f>7*C26+DATE((2015+$K$2),1,3)-WEEKDAY(DATE((2015+$K$2),1,3))+1</f>
        <v>778359</v>
      </c>
      <c r="C30" s="72"/>
      <c r="D30" s="52">
        <v>18</v>
      </c>
      <c r="E30" s="52">
        <v>17</v>
      </c>
      <c r="F30" s="52">
        <v>17</v>
      </c>
      <c r="G30" s="52">
        <v>17</v>
      </c>
      <c r="H30" s="52">
        <v>17</v>
      </c>
      <c r="I30" s="52"/>
      <c r="J30" s="53"/>
      <c r="K30" s="13" t="s">
        <v>6</v>
      </c>
      <c r="L30" s="8"/>
      <c r="N30"/>
      <c r="O30"/>
    </row>
    <row r="31" spans="2:15" x14ac:dyDescent="0.25">
      <c r="B31" s="69" t="s">
        <v>2</v>
      </c>
      <c r="C31" s="70"/>
      <c r="D31" s="14">
        <f>(D28-D27)+(D30-D29)</f>
        <v>11</v>
      </c>
      <c r="E31" s="14">
        <f t="shared" ref="E31:J31" si="7">(E28-E27)+E30-E29</f>
        <v>8</v>
      </c>
      <c r="F31" s="14">
        <f t="shared" si="7"/>
        <v>8</v>
      </c>
      <c r="G31" s="14">
        <f t="shared" si="7"/>
        <v>8</v>
      </c>
      <c r="H31" s="14">
        <f t="shared" si="7"/>
        <v>8</v>
      </c>
      <c r="I31" s="14">
        <f t="shared" si="7"/>
        <v>0</v>
      </c>
      <c r="J31" s="14">
        <f t="shared" si="7"/>
        <v>0</v>
      </c>
      <c r="K31" s="14" t="str">
        <f>IF(Base!$C$2-K27&lt;0,"0",Base!$C$2-K27)</f>
        <v>0</v>
      </c>
      <c r="L31" s="9"/>
      <c r="N31"/>
      <c r="O31"/>
    </row>
    <row r="32" spans="2:15" x14ac:dyDescent="0.25">
      <c r="N32"/>
      <c r="O32"/>
    </row>
    <row r="33" spans="2:15" ht="15.75" x14ac:dyDescent="0.25">
      <c r="B33" s="47" t="s">
        <v>3</v>
      </c>
      <c r="C33" s="51">
        <f>VLOOKUP(C26+1,Base!$F$3:$F$55,1,FALSE)</f>
        <v>5</v>
      </c>
      <c r="D33" s="55">
        <f>B35</f>
        <v>778360</v>
      </c>
      <c r="E33" s="55">
        <f>D33+1</f>
        <v>778361</v>
      </c>
      <c r="F33" s="55">
        <f t="shared" ref="F33:J33" si="8">E33+1</f>
        <v>778362</v>
      </c>
      <c r="G33" s="55">
        <f t="shared" si="8"/>
        <v>778363</v>
      </c>
      <c r="H33" s="55">
        <f t="shared" si="8"/>
        <v>778364</v>
      </c>
      <c r="I33" s="55">
        <f t="shared" si="8"/>
        <v>778365</v>
      </c>
      <c r="J33" s="55">
        <f t="shared" si="8"/>
        <v>778366</v>
      </c>
      <c r="K33" s="10" t="s">
        <v>7</v>
      </c>
      <c r="L33" s="9"/>
      <c r="N33"/>
      <c r="O33"/>
    </row>
    <row r="34" spans="2:15" x14ac:dyDescent="0.25">
      <c r="B34" s="45" t="s">
        <v>30</v>
      </c>
      <c r="C34" s="71" t="s">
        <v>0</v>
      </c>
      <c r="D34" s="52">
        <v>6</v>
      </c>
      <c r="E34" s="52">
        <v>8</v>
      </c>
      <c r="F34" s="52">
        <v>8</v>
      </c>
      <c r="G34" s="52">
        <v>8</v>
      </c>
      <c r="H34" s="52"/>
      <c r="I34" s="52"/>
      <c r="J34" s="53"/>
      <c r="K34" s="11">
        <f>D38+E38+F38+G38+H38+I38+J38</f>
        <v>35</v>
      </c>
      <c r="L34" s="7"/>
      <c r="N34"/>
      <c r="O34"/>
    </row>
    <row r="35" spans="2:15" x14ac:dyDescent="0.25">
      <c r="B35" s="46">
        <f>7*C33+DATE((2015+$K$2),1,3)-WEEKDAY(DATE((2015+$K$2),1,3))-5</f>
        <v>778360</v>
      </c>
      <c r="C35" s="72"/>
      <c r="D35" s="52">
        <v>12</v>
      </c>
      <c r="E35" s="52">
        <v>12</v>
      </c>
      <c r="F35" s="52">
        <v>12</v>
      </c>
      <c r="G35" s="52">
        <v>12</v>
      </c>
      <c r="H35" s="52"/>
      <c r="I35" s="52"/>
      <c r="J35" s="53"/>
      <c r="K35" s="12" t="s">
        <v>5</v>
      </c>
      <c r="L35" s="8"/>
      <c r="N35"/>
      <c r="O35"/>
    </row>
    <row r="36" spans="2:15" x14ac:dyDescent="0.25">
      <c r="B36" s="45" t="s">
        <v>31</v>
      </c>
      <c r="C36" s="71" t="s">
        <v>1</v>
      </c>
      <c r="D36" s="52">
        <v>13</v>
      </c>
      <c r="E36" s="52">
        <v>13</v>
      </c>
      <c r="F36" s="52">
        <v>13</v>
      </c>
      <c r="G36" s="52">
        <v>13</v>
      </c>
      <c r="H36" s="52"/>
      <c r="I36" s="52"/>
      <c r="J36" s="53"/>
      <c r="K36" s="14">
        <f>IF(K34-Base!$C$2&lt;0,"0",K34-Base!$C$2)</f>
        <v>0</v>
      </c>
      <c r="L36" s="8"/>
      <c r="N36"/>
      <c r="O36"/>
    </row>
    <row r="37" spans="2:15" x14ac:dyDescent="0.25">
      <c r="B37" s="46">
        <f>7*C33+DATE((2015+$K$2),1,3)-WEEKDAY(DATE((2015+$K$2),1,3))+1</f>
        <v>778366</v>
      </c>
      <c r="C37" s="72"/>
      <c r="D37" s="52">
        <v>18</v>
      </c>
      <c r="E37" s="52">
        <v>17</v>
      </c>
      <c r="F37" s="52">
        <v>17</v>
      </c>
      <c r="G37" s="52">
        <v>17</v>
      </c>
      <c r="H37" s="52"/>
      <c r="I37" s="52"/>
      <c r="J37" s="53"/>
      <c r="K37" s="13" t="s">
        <v>6</v>
      </c>
      <c r="L37" s="8"/>
      <c r="N37"/>
      <c r="O37"/>
    </row>
    <row r="38" spans="2:15" x14ac:dyDescent="0.25">
      <c r="B38" s="69" t="s">
        <v>2</v>
      </c>
      <c r="C38" s="70"/>
      <c r="D38" s="14">
        <f>(D35-D34)+(D37-D36)</f>
        <v>11</v>
      </c>
      <c r="E38" s="14">
        <f t="shared" ref="E38:J38" si="9">(E35-E34)+E37-E36</f>
        <v>8</v>
      </c>
      <c r="F38" s="14">
        <f t="shared" si="9"/>
        <v>8</v>
      </c>
      <c r="G38" s="14">
        <f t="shared" si="9"/>
        <v>8</v>
      </c>
      <c r="H38" s="14">
        <f t="shared" si="9"/>
        <v>0</v>
      </c>
      <c r="I38" s="14">
        <f t="shared" si="9"/>
        <v>0</v>
      </c>
      <c r="J38" s="14">
        <f t="shared" si="9"/>
        <v>0</v>
      </c>
      <c r="K38" s="14">
        <f>IF(Base!$C$2-K34&lt;0,"0",Base!$C$2-K34)</f>
        <v>0</v>
      </c>
      <c r="L38" s="9"/>
      <c r="N38"/>
      <c r="O38"/>
    </row>
    <row r="39" spans="2:15" x14ac:dyDescent="0.25">
      <c r="N39"/>
      <c r="O39"/>
    </row>
    <row r="40" spans="2:15" ht="15.75" x14ac:dyDescent="0.25">
      <c r="B40" s="47" t="s">
        <v>3</v>
      </c>
      <c r="C40" s="51">
        <f>VLOOKUP(C33+1,Base!$F$3:$F$55,1,FALSE)</f>
        <v>6</v>
      </c>
      <c r="D40" s="55">
        <f>B42</f>
        <v>778367</v>
      </c>
      <c r="E40" s="55">
        <f>D40+1</f>
        <v>778368</v>
      </c>
      <c r="F40" s="55">
        <f t="shared" ref="F40:J40" si="10">E40+1</f>
        <v>778369</v>
      </c>
      <c r="G40" s="55">
        <f t="shared" si="10"/>
        <v>778370</v>
      </c>
      <c r="H40" s="55">
        <f t="shared" si="10"/>
        <v>778371</v>
      </c>
      <c r="I40" s="55">
        <f t="shared" si="10"/>
        <v>778372</v>
      </c>
      <c r="J40" s="55">
        <f t="shared" si="10"/>
        <v>778373</v>
      </c>
      <c r="K40" s="10" t="s">
        <v>7</v>
      </c>
      <c r="L40" s="9"/>
      <c r="N40"/>
      <c r="O40"/>
    </row>
    <row r="41" spans="2:15" x14ac:dyDescent="0.25">
      <c r="B41" s="45" t="s">
        <v>30</v>
      </c>
      <c r="C41" s="71" t="s">
        <v>0</v>
      </c>
      <c r="D41" s="52">
        <v>6</v>
      </c>
      <c r="E41" s="52">
        <v>8</v>
      </c>
      <c r="F41" s="52">
        <v>8</v>
      </c>
      <c r="G41" s="52">
        <v>8</v>
      </c>
      <c r="H41" s="52"/>
      <c r="I41" s="52"/>
      <c r="J41" s="53"/>
      <c r="K41" s="11">
        <f>D45+E45+F45+G45+H45+I45+J45</f>
        <v>35</v>
      </c>
      <c r="L41" s="7"/>
      <c r="N41"/>
      <c r="O41"/>
    </row>
    <row r="42" spans="2:15" x14ac:dyDescent="0.25">
      <c r="B42" s="46">
        <f>7*C40+DATE((2015+$K$2),1,3)-WEEKDAY(DATE((2015+$K$2),1,3))-5</f>
        <v>778367</v>
      </c>
      <c r="C42" s="72"/>
      <c r="D42" s="52">
        <v>12</v>
      </c>
      <c r="E42" s="52">
        <v>12</v>
      </c>
      <c r="F42" s="52">
        <v>12</v>
      </c>
      <c r="G42" s="52">
        <v>12</v>
      </c>
      <c r="H42" s="52"/>
      <c r="I42" s="52"/>
      <c r="J42" s="53"/>
      <c r="K42" s="12" t="s">
        <v>5</v>
      </c>
      <c r="L42" s="8"/>
      <c r="N42"/>
      <c r="O42"/>
    </row>
    <row r="43" spans="2:15" x14ac:dyDescent="0.25">
      <c r="B43" s="45" t="s">
        <v>31</v>
      </c>
      <c r="C43" s="71" t="s">
        <v>1</v>
      </c>
      <c r="D43" s="52">
        <v>13</v>
      </c>
      <c r="E43" s="52">
        <v>13</v>
      </c>
      <c r="F43" s="52">
        <v>13</v>
      </c>
      <c r="G43" s="52">
        <v>13</v>
      </c>
      <c r="H43" s="52"/>
      <c r="I43" s="52"/>
      <c r="J43" s="53"/>
      <c r="K43" s="14">
        <f>IF(K41-Base!$C$2&lt;0,"0",K41-Base!$C$2)</f>
        <v>0</v>
      </c>
      <c r="L43" s="8"/>
      <c r="N43"/>
      <c r="O43"/>
    </row>
    <row r="44" spans="2:15" x14ac:dyDescent="0.25">
      <c r="B44" s="46">
        <f>7*C40+DATE((2015+$K$2),1,3)-WEEKDAY(DATE((2015+$K$2),1,3))+1</f>
        <v>778373</v>
      </c>
      <c r="C44" s="72"/>
      <c r="D44" s="52">
        <v>18</v>
      </c>
      <c r="E44" s="52">
        <v>17</v>
      </c>
      <c r="F44" s="52">
        <v>17</v>
      </c>
      <c r="G44" s="52">
        <v>17</v>
      </c>
      <c r="H44" s="52"/>
      <c r="I44" s="52"/>
      <c r="J44" s="53"/>
      <c r="K44" s="13" t="s">
        <v>6</v>
      </c>
      <c r="L44" s="8"/>
      <c r="N44"/>
      <c r="O44"/>
    </row>
    <row r="45" spans="2:15" x14ac:dyDescent="0.25">
      <c r="B45" s="69" t="s">
        <v>2</v>
      </c>
      <c r="C45" s="70"/>
      <c r="D45" s="14">
        <f>(D42-D41)+(D44-D43)</f>
        <v>11</v>
      </c>
      <c r="E45" s="14">
        <f t="shared" ref="E45:J45" si="11">(E42-E41)+E44-E43</f>
        <v>8</v>
      </c>
      <c r="F45" s="14">
        <f t="shared" si="11"/>
        <v>8</v>
      </c>
      <c r="G45" s="14">
        <f t="shared" si="11"/>
        <v>8</v>
      </c>
      <c r="H45" s="14">
        <f t="shared" si="11"/>
        <v>0</v>
      </c>
      <c r="I45" s="14">
        <f t="shared" si="11"/>
        <v>0</v>
      </c>
      <c r="J45" s="14">
        <f t="shared" si="11"/>
        <v>0</v>
      </c>
      <c r="K45" s="14">
        <f>IF(Base!$C$2-K41&lt;0,"0",Base!$C$2-K41)</f>
        <v>0</v>
      </c>
      <c r="L45" s="9"/>
      <c r="N45"/>
      <c r="O45"/>
    </row>
    <row r="46" spans="2:15" x14ac:dyDescent="0.25">
      <c r="N46"/>
      <c r="O46"/>
    </row>
    <row r="47" spans="2:15" ht="15.75" x14ac:dyDescent="0.25">
      <c r="B47" s="47" t="s">
        <v>3</v>
      </c>
      <c r="C47" s="51">
        <f>VLOOKUP(C40+1,Base!$F$3:$F$55,1,FALSE)</f>
        <v>7</v>
      </c>
      <c r="D47" s="55">
        <f>B49</f>
        <v>778374</v>
      </c>
      <c r="E47" s="55">
        <f>D47+1</f>
        <v>778375</v>
      </c>
      <c r="F47" s="55">
        <f t="shared" ref="F47:J47" si="12">E47+1</f>
        <v>778376</v>
      </c>
      <c r="G47" s="55">
        <f t="shared" si="12"/>
        <v>778377</v>
      </c>
      <c r="H47" s="55">
        <f t="shared" si="12"/>
        <v>778378</v>
      </c>
      <c r="I47" s="55">
        <f t="shared" si="12"/>
        <v>778379</v>
      </c>
      <c r="J47" s="55">
        <f t="shared" si="12"/>
        <v>778380</v>
      </c>
      <c r="K47" s="10" t="s">
        <v>7</v>
      </c>
      <c r="L47" s="9"/>
      <c r="N47"/>
      <c r="O47"/>
    </row>
    <row r="48" spans="2:15" x14ac:dyDescent="0.25">
      <c r="B48" s="45" t="s">
        <v>30</v>
      </c>
      <c r="C48" s="71" t="s">
        <v>0</v>
      </c>
      <c r="D48" s="52">
        <v>6</v>
      </c>
      <c r="E48" s="52">
        <v>8</v>
      </c>
      <c r="F48" s="52">
        <v>8</v>
      </c>
      <c r="G48" s="52">
        <v>8</v>
      </c>
      <c r="H48" s="52"/>
      <c r="I48" s="52"/>
      <c r="J48" s="53"/>
      <c r="K48" s="11">
        <f>D52+E52+F52+G52+H52+I52+J52</f>
        <v>35</v>
      </c>
      <c r="L48" s="7"/>
      <c r="N48"/>
      <c r="O48"/>
    </row>
    <row r="49" spans="2:15" x14ac:dyDescent="0.25">
      <c r="B49" s="46">
        <f>7*C47+DATE((2015+$K$2),1,3)-WEEKDAY(DATE((2015+$K$2),1,3))-5</f>
        <v>778374</v>
      </c>
      <c r="C49" s="72"/>
      <c r="D49" s="52">
        <v>12</v>
      </c>
      <c r="E49" s="52">
        <v>12</v>
      </c>
      <c r="F49" s="52">
        <v>12</v>
      </c>
      <c r="G49" s="52">
        <v>12</v>
      </c>
      <c r="H49" s="52"/>
      <c r="I49" s="52"/>
      <c r="J49" s="53"/>
      <c r="K49" s="12" t="s">
        <v>5</v>
      </c>
      <c r="L49" s="8"/>
      <c r="N49"/>
      <c r="O49"/>
    </row>
    <row r="50" spans="2:15" x14ac:dyDescent="0.25">
      <c r="B50" s="45" t="s">
        <v>31</v>
      </c>
      <c r="C50" s="71" t="s">
        <v>1</v>
      </c>
      <c r="D50" s="52">
        <v>13</v>
      </c>
      <c r="E50" s="52">
        <v>13</v>
      </c>
      <c r="F50" s="52">
        <v>13</v>
      </c>
      <c r="G50" s="52">
        <v>13</v>
      </c>
      <c r="H50" s="52"/>
      <c r="I50" s="52"/>
      <c r="J50" s="53"/>
      <c r="K50" s="14">
        <f>IF(K48-Base!$C$2&lt;0,"0",K48-Base!$C$2)</f>
        <v>0</v>
      </c>
      <c r="L50" s="8"/>
      <c r="N50"/>
      <c r="O50"/>
    </row>
    <row r="51" spans="2:15" x14ac:dyDescent="0.25">
      <c r="B51" s="46">
        <f>7*C47+DATE((2015+$K$2),1,3)-WEEKDAY(DATE((2015+$K$2),1,3))+1</f>
        <v>778380</v>
      </c>
      <c r="C51" s="72"/>
      <c r="D51" s="52">
        <v>18</v>
      </c>
      <c r="E51" s="52">
        <v>17</v>
      </c>
      <c r="F51" s="52">
        <v>17</v>
      </c>
      <c r="G51" s="52">
        <v>17</v>
      </c>
      <c r="H51" s="52"/>
      <c r="I51" s="52"/>
      <c r="J51" s="53"/>
      <c r="K51" s="13" t="s">
        <v>6</v>
      </c>
      <c r="L51" s="8"/>
      <c r="N51"/>
      <c r="O51"/>
    </row>
    <row r="52" spans="2:15" x14ac:dyDescent="0.25">
      <c r="B52" s="69" t="s">
        <v>2</v>
      </c>
      <c r="C52" s="70"/>
      <c r="D52" s="14">
        <f>(D49-D48)+(D51-D50)</f>
        <v>11</v>
      </c>
      <c r="E52" s="14">
        <f t="shared" ref="E52:J52" si="13">(E49-E48)+E51-E50</f>
        <v>8</v>
      </c>
      <c r="F52" s="14">
        <f t="shared" si="13"/>
        <v>8</v>
      </c>
      <c r="G52" s="14">
        <f t="shared" si="13"/>
        <v>8</v>
      </c>
      <c r="H52" s="14">
        <f t="shared" si="13"/>
        <v>0</v>
      </c>
      <c r="I52" s="14">
        <f t="shared" si="13"/>
        <v>0</v>
      </c>
      <c r="J52" s="14">
        <f t="shared" si="13"/>
        <v>0</v>
      </c>
      <c r="K52" s="14">
        <f>IF(Base!$C$2-K48&lt;0,"0",Base!$C$2-K48)</f>
        <v>0</v>
      </c>
      <c r="L52" s="9"/>
      <c r="N52"/>
      <c r="O52"/>
    </row>
    <row r="53" spans="2:15" x14ac:dyDescent="0.25">
      <c r="N53"/>
      <c r="O53"/>
    </row>
    <row r="54" spans="2:15" ht="15.75" x14ac:dyDescent="0.25">
      <c r="B54" s="47" t="s">
        <v>3</v>
      </c>
      <c r="C54" s="51">
        <f>VLOOKUP(C47+1,Base!$F$3:$F$55,1,FALSE)</f>
        <v>8</v>
      </c>
      <c r="D54" s="55">
        <f>B56</f>
        <v>778381</v>
      </c>
      <c r="E54" s="55">
        <f>D54+1</f>
        <v>778382</v>
      </c>
      <c r="F54" s="55">
        <f t="shared" ref="F54:J54" si="14">E54+1</f>
        <v>778383</v>
      </c>
      <c r="G54" s="55">
        <f t="shared" si="14"/>
        <v>778384</v>
      </c>
      <c r="H54" s="55">
        <f t="shared" si="14"/>
        <v>778385</v>
      </c>
      <c r="I54" s="55">
        <f t="shared" si="14"/>
        <v>778386</v>
      </c>
      <c r="J54" s="55">
        <f t="shared" si="14"/>
        <v>778387</v>
      </c>
      <c r="K54" s="10" t="s">
        <v>7</v>
      </c>
      <c r="L54" s="9"/>
      <c r="N54"/>
      <c r="O54"/>
    </row>
    <row r="55" spans="2:15" x14ac:dyDescent="0.25">
      <c r="B55" s="45" t="s">
        <v>30</v>
      </c>
      <c r="C55" s="71" t="s">
        <v>0</v>
      </c>
      <c r="D55" s="52">
        <v>6</v>
      </c>
      <c r="E55" s="52">
        <v>8</v>
      </c>
      <c r="F55" s="52">
        <v>8</v>
      </c>
      <c r="G55" s="52">
        <v>8</v>
      </c>
      <c r="H55" s="52"/>
      <c r="I55" s="52"/>
      <c r="J55" s="53"/>
      <c r="K55" s="11">
        <f>D59+E59+F59+G59+H59+I59+J59</f>
        <v>35</v>
      </c>
      <c r="L55" s="7"/>
      <c r="N55"/>
      <c r="O55"/>
    </row>
    <row r="56" spans="2:15" x14ac:dyDescent="0.25">
      <c r="B56" s="46">
        <f>7*C54+DATE((2015+$K$2),1,3)-WEEKDAY(DATE((2015+$K$2),1,3))-5</f>
        <v>778381</v>
      </c>
      <c r="C56" s="72"/>
      <c r="D56" s="52">
        <v>12</v>
      </c>
      <c r="E56" s="52">
        <v>12</v>
      </c>
      <c r="F56" s="52">
        <v>12</v>
      </c>
      <c r="G56" s="52">
        <v>12</v>
      </c>
      <c r="H56" s="52"/>
      <c r="I56" s="52"/>
      <c r="J56" s="53"/>
      <c r="K56" s="12" t="s">
        <v>5</v>
      </c>
      <c r="L56" s="8"/>
      <c r="N56"/>
      <c r="O56"/>
    </row>
    <row r="57" spans="2:15" x14ac:dyDescent="0.25">
      <c r="B57" s="45" t="s">
        <v>31</v>
      </c>
      <c r="C57" s="71" t="s">
        <v>1</v>
      </c>
      <c r="D57" s="52">
        <v>13</v>
      </c>
      <c r="E57" s="52">
        <v>13</v>
      </c>
      <c r="F57" s="52">
        <v>13</v>
      </c>
      <c r="G57" s="52">
        <v>13</v>
      </c>
      <c r="H57" s="52"/>
      <c r="I57" s="52"/>
      <c r="J57" s="53"/>
      <c r="K57" s="14">
        <f>IF(K55-Base!$C$2&lt;0,"0",K55-Base!$C$2)</f>
        <v>0</v>
      </c>
      <c r="L57" s="8"/>
      <c r="N57"/>
      <c r="O57"/>
    </row>
    <row r="58" spans="2:15" x14ac:dyDescent="0.25">
      <c r="B58" s="46">
        <f>7*C54+DATE((2015+$K$2),1,3)-WEEKDAY(DATE((2015+$K$2),1,3))+1</f>
        <v>778387</v>
      </c>
      <c r="C58" s="72"/>
      <c r="D58" s="52">
        <v>18</v>
      </c>
      <c r="E58" s="52">
        <v>17</v>
      </c>
      <c r="F58" s="52">
        <v>17</v>
      </c>
      <c r="G58" s="52">
        <v>17</v>
      </c>
      <c r="H58" s="52"/>
      <c r="I58" s="52"/>
      <c r="J58" s="53"/>
      <c r="K58" s="13" t="s">
        <v>6</v>
      </c>
      <c r="L58" s="8"/>
      <c r="N58"/>
      <c r="O58"/>
    </row>
    <row r="59" spans="2:15" x14ac:dyDescent="0.25">
      <c r="B59" s="69" t="s">
        <v>2</v>
      </c>
      <c r="C59" s="70"/>
      <c r="D59" s="14">
        <f>(D56-D55)+(D58-D57)</f>
        <v>11</v>
      </c>
      <c r="E59" s="14">
        <f t="shared" ref="E59:J59" si="15">(E56-E55)+E58-E57</f>
        <v>8</v>
      </c>
      <c r="F59" s="14">
        <f t="shared" si="15"/>
        <v>8</v>
      </c>
      <c r="G59" s="14">
        <f t="shared" si="15"/>
        <v>8</v>
      </c>
      <c r="H59" s="14">
        <f t="shared" si="15"/>
        <v>0</v>
      </c>
      <c r="I59" s="14">
        <f t="shared" si="15"/>
        <v>0</v>
      </c>
      <c r="J59" s="14">
        <f t="shared" si="15"/>
        <v>0</v>
      </c>
      <c r="K59" s="14">
        <f>IF(Base!$C$2-K55&lt;0,"0",Base!$C$2-K55)</f>
        <v>0</v>
      </c>
      <c r="L59" s="9"/>
      <c r="N59"/>
      <c r="O59"/>
    </row>
    <row r="60" spans="2:15" x14ac:dyDescent="0.25">
      <c r="N60"/>
      <c r="O60"/>
    </row>
    <row r="61" spans="2:15" ht="15.75" x14ac:dyDescent="0.25">
      <c r="B61" s="47" t="s">
        <v>3</v>
      </c>
      <c r="C61" s="51">
        <f>VLOOKUP(C54+1,Base!$F$3:$F$55,1,FALSE)</f>
        <v>9</v>
      </c>
      <c r="D61" s="55">
        <f>B63</f>
        <v>778388</v>
      </c>
      <c r="E61" s="55">
        <f>D61+1</f>
        <v>778389</v>
      </c>
      <c r="F61" s="55">
        <f t="shared" ref="F61:J61" si="16">E61+1</f>
        <v>778390</v>
      </c>
      <c r="G61" s="55">
        <f t="shared" si="16"/>
        <v>778391</v>
      </c>
      <c r="H61" s="55">
        <f t="shared" si="16"/>
        <v>778392</v>
      </c>
      <c r="I61" s="55">
        <f t="shared" si="16"/>
        <v>778393</v>
      </c>
      <c r="J61" s="55">
        <f t="shared" si="16"/>
        <v>778394</v>
      </c>
      <c r="K61" s="10" t="s">
        <v>7</v>
      </c>
      <c r="L61" s="9"/>
      <c r="N61"/>
      <c r="O61"/>
    </row>
    <row r="62" spans="2:15" x14ac:dyDescent="0.25">
      <c r="B62" s="45" t="s">
        <v>30</v>
      </c>
      <c r="C62" s="71" t="s">
        <v>0</v>
      </c>
      <c r="D62" s="52">
        <v>6</v>
      </c>
      <c r="E62" s="52">
        <v>8</v>
      </c>
      <c r="F62" s="52"/>
      <c r="G62" s="52"/>
      <c r="H62" s="52"/>
      <c r="I62" s="52"/>
      <c r="J62" s="53"/>
      <c r="K62" s="11">
        <f>D66+E66+F66+G66+H66+I66+J66</f>
        <v>19</v>
      </c>
      <c r="L62" s="7"/>
      <c r="N62"/>
      <c r="O62"/>
    </row>
    <row r="63" spans="2:15" x14ac:dyDescent="0.25">
      <c r="B63" s="46">
        <f>7*C61+DATE((2015+$K$2),1,3)-WEEKDAY(DATE((2015+$K$2),1,3))-5</f>
        <v>778388</v>
      </c>
      <c r="C63" s="72"/>
      <c r="D63" s="52">
        <v>12</v>
      </c>
      <c r="E63" s="52">
        <v>12</v>
      </c>
      <c r="F63" s="52"/>
      <c r="G63" s="52"/>
      <c r="H63" s="52"/>
      <c r="I63" s="52"/>
      <c r="J63" s="53"/>
      <c r="K63" s="12" t="s">
        <v>5</v>
      </c>
      <c r="L63" s="8"/>
      <c r="N63"/>
      <c r="O63"/>
    </row>
    <row r="64" spans="2:15" x14ac:dyDescent="0.25">
      <c r="B64" s="45" t="s">
        <v>31</v>
      </c>
      <c r="C64" s="71" t="s">
        <v>1</v>
      </c>
      <c r="D64" s="52">
        <v>13</v>
      </c>
      <c r="E64" s="52">
        <v>13</v>
      </c>
      <c r="F64" s="52"/>
      <c r="G64" s="52"/>
      <c r="H64" s="52"/>
      <c r="I64" s="52"/>
      <c r="J64" s="53"/>
      <c r="K64" s="14" t="str">
        <f>IF(K62-Base!$C$2&lt;0,"0",K62-Base!$C$2)</f>
        <v>0</v>
      </c>
      <c r="L64" s="8"/>
      <c r="N64"/>
      <c r="O64"/>
    </row>
    <row r="65" spans="2:15" x14ac:dyDescent="0.25">
      <c r="B65" s="46">
        <f>7*C61+DATE((2015+$K$2),1,3)-WEEKDAY(DATE((2015+$K$2),1,3))+1</f>
        <v>778394</v>
      </c>
      <c r="C65" s="72"/>
      <c r="D65" s="52">
        <v>18</v>
      </c>
      <c r="E65" s="52">
        <v>17</v>
      </c>
      <c r="F65" s="52"/>
      <c r="G65" s="52"/>
      <c r="H65" s="52"/>
      <c r="I65" s="52"/>
      <c r="J65" s="53"/>
      <c r="K65" s="13" t="s">
        <v>6</v>
      </c>
      <c r="L65" s="8"/>
      <c r="N65"/>
      <c r="O65"/>
    </row>
    <row r="66" spans="2:15" x14ac:dyDescent="0.25">
      <c r="B66" s="69" t="s">
        <v>2</v>
      </c>
      <c r="C66" s="70"/>
      <c r="D66" s="14">
        <f>(D63-D62)+(D65-D64)</f>
        <v>11</v>
      </c>
      <c r="E66" s="14">
        <f t="shared" ref="E66:J66" si="17">(E63-E62)+E65-E64</f>
        <v>8</v>
      </c>
      <c r="F66" s="14">
        <f t="shared" si="17"/>
        <v>0</v>
      </c>
      <c r="G66" s="14">
        <f t="shared" si="17"/>
        <v>0</v>
      </c>
      <c r="H66" s="14">
        <f t="shared" si="17"/>
        <v>0</v>
      </c>
      <c r="I66" s="14">
        <f t="shared" si="17"/>
        <v>0</v>
      </c>
      <c r="J66" s="14">
        <f t="shared" si="17"/>
        <v>0</v>
      </c>
      <c r="K66" s="14">
        <f>IF(Base!$C$2-K62&lt;0,"0",Base!$C$2-K62)</f>
        <v>16</v>
      </c>
      <c r="L66" s="9"/>
      <c r="N66"/>
      <c r="O66"/>
    </row>
    <row r="67" spans="2:15" x14ac:dyDescent="0.25">
      <c r="N67"/>
      <c r="O67"/>
    </row>
    <row r="68" spans="2:15" ht="15.75" x14ac:dyDescent="0.25">
      <c r="B68" s="47" t="s">
        <v>3</v>
      </c>
      <c r="C68" s="51">
        <f>VLOOKUP(C61+1,Base!$F$3:$F$55,1,FALSE)</f>
        <v>10</v>
      </c>
      <c r="D68" s="55">
        <f>B70</f>
        <v>778395</v>
      </c>
      <c r="E68" s="55">
        <f>D68+1</f>
        <v>778396</v>
      </c>
      <c r="F68" s="55">
        <f t="shared" ref="F68:J68" si="18">E68+1</f>
        <v>778397</v>
      </c>
      <c r="G68" s="55">
        <f t="shared" si="18"/>
        <v>778398</v>
      </c>
      <c r="H68" s="55">
        <f t="shared" si="18"/>
        <v>778399</v>
      </c>
      <c r="I68" s="55">
        <f t="shared" si="18"/>
        <v>778400</v>
      </c>
      <c r="J68" s="55">
        <f t="shared" si="18"/>
        <v>778401</v>
      </c>
      <c r="K68" s="10" t="s">
        <v>7</v>
      </c>
      <c r="L68" s="9"/>
      <c r="N68"/>
      <c r="O68"/>
    </row>
    <row r="69" spans="2:15" x14ac:dyDescent="0.25">
      <c r="B69" s="45" t="s">
        <v>30</v>
      </c>
      <c r="C69" s="71" t="s">
        <v>0</v>
      </c>
      <c r="D69" s="52">
        <v>6</v>
      </c>
      <c r="E69" s="52">
        <v>8</v>
      </c>
      <c r="F69" s="52">
        <v>8</v>
      </c>
      <c r="G69" s="52">
        <v>8</v>
      </c>
      <c r="H69" s="52">
        <v>8</v>
      </c>
      <c r="I69" s="52">
        <v>8</v>
      </c>
      <c r="J69" s="53"/>
      <c r="K69" s="11">
        <f>D73+E73+F73+G73+H73+I73+J73</f>
        <v>51</v>
      </c>
      <c r="L69" s="7"/>
      <c r="N69"/>
      <c r="O69"/>
    </row>
    <row r="70" spans="2:15" x14ac:dyDescent="0.25">
      <c r="B70" s="46">
        <f>7*C68+DATE((2015+$K$2),1,3)-WEEKDAY(DATE((2015+$K$2),1,3))-5</f>
        <v>778395</v>
      </c>
      <c r="C70" s="72"/>
      <c r="D70" s="52">
        <v>12</v>
      </c>
      <c r="E70" s="52">
        <v>12</v>
      </c>
      <c r="F70" s="52">
        <v>12</v>
      </c>
      <c r="G70" s="52">
        <v>12</v>
      </c>
      <c r="H70" s="52">
        <v>12</v>
      </c>
      <c r="I70" s="52">
        <v>12</v>
      </c>
      <c r="J70" s="53"/>
      <c r="K70" s="12" t="s">
        <v>5</v>
      </c>
      <c r="L70" s="8"/>
      <c r="N70"/>
      <c r="O70"/>
    </row>
    <row r="71" spans="2:15" x14ac:dyDescent="0.25">
      <c r="B71" s="45" t="s">
        <v>31</v>
      </c>
      <c r="C71" s="71" t="s">
        <v>1</v>
      </c>
      <c r="D71" s="52">
        <v>13</v>
      </c>
      <c r="E71" s="52">
        <v>13</v>
      </c>
      <c r="F71" s="52">
        <v>13</v>
      </c>
      <c r="G71" s="52">
        <v>13</v>
      </c>
      <c r="H71" s="52">
        <v>13</v>
      </c>
      <c r="I71" s="52">
        <v>13</v>
      </c>
      <c r="J71" s="53"/>
      <c r="K71" s="14">
        <f>IF(K69-Base!$C$2&lt;0,"0",K69-Base!$C$2)</f>
        <v>16</v>
      </c>
      <c r="L71" s="8"/>
      <c r="N71"/>
      <c r="O71"/>
    </row>
    <row r="72" spans="2:15" x14ac:dyDescent="0.25">
      <c r="B72" s="46">
        <f>7*C68+DATE((2015+$K$2),1,3)-WEEKDAY(DATE((2015+$K$2),1,3))+1</f>
        <v>778401</v>
      </c>
      <c r="C72" s="72"/>
      <c r="D72" s="52">
        <v>18</v>
      </c>
      <c r="E72" s="52">
        <v>17</v>
      </c>
      <c r="F72" s="52">
        <v>17</v>
      </c>
      <c r="G72" s="52">
        <v>17</v>
      </c>
      <c r="H72" s="52">
        <v>17</v>
      </c>
      <c r="I72" s="52">
        <v>17</v>
      </c>
      <c r="J72" s="53"/>
      <c r="K72" s="13" t="s">
        <v>6</v>
      </c>
      <c r="L72" s="8"/>
      <c r="N72"/>
      <c r="O72"/>
    </row>
    <row r="73" spans="2:15" x14ac:dyDescent="0.25">
      <c r="B73" s="69" t="s">
        <v>2</v>
      </c>
      <c r="C73" s="70"/>
      <c r="D73" s="14">
        <f>(D70-D69)+(D72-D71)</f>
        <v>11</v>
      </c>
      <c r="E73" s="14">
        <f t="shared" ref="E73:J73" si="19">(E70-E69)+E72-E71</f>
        <v>8</v>
      </c>
      <c r="F73" s="14">
        <f t="shared" si="19"/>
        <v>8</v>
      </c>
      <c r="G73" s="14">
        <f t="shared" si="19"/>
        <v>8</v>
      </c>
      <c r="H73" s="14">
        <f t="shared" si="19"/>
        <v>8</v>
      </c>
      <c r="I73" s="14">
        <f t="shared" si="19"/>
        <v>8</v>
      </c>
      <c r="J73" s="14">
        <f t="shared" si="19"/>
        <v>0</v>
      </c>
      <c r="K73" s="14" t="str">
        <f>IF(Base!$C$2-K69&lt;0,"0",Base!$C$2-K69)</f>
        <v>0</v>
      </c>
      <c r="L73" s="9"/>
      <c r="N73"/>
      <c r="O73"/>
    </row>
    <row r="74" spans="2:15" x14ac:dyDescent="0.25">
      <c r="N74"/>
      <c r="O74"/>
    </row>
    <row r="75" spans="2:15" ht="15.75" x14ac:dyDescent="0.25">
      <c r="B75" s="47" t="s">
        <v>3</v>
      </c>
      <c r="C75" s="51">
        <f>VLOOKUP(C68+1,Base!$F$3:$F$55,1,FALSE)</f>
        <v>11</v>
      </c>
      <c r="D75" s="55">
        <f>B77</f>
        <v>778402</v>
      </c>
      <c r="E75" s="55">
        <f>D75+1</f>
        <v>778403</v>
      </c>
      <c r="F75" s="55">
        <f t="shared" ref="F75:J75" si="20">E75+1</f>
        <v>778404</v>
      </c>
      <c r="G75" s="55">
        <f t="shared" si="20"/>
        <v>778405</v>
      </c>
      <c r="H75" s="55">
        <f t="shared" si="20"/>
        <v>778406</v>
      </c>
      <c r="I75" s="55">
        <f t="shared" si="20"/>
        <v>778407</v>
      </c>
      <c r="J75" s="55">
        <f t="shared" si="20"/>
        <v>778408</v>
      </c>
      <c r="K75" s="10" t="s">
        <v>7</v>
      </c>
      <c r="L75" s="9"/>
      <c r="N75"/>
      <c r="O75"/>
    </row>
    <row r="76" spans="2:15" x14ac:dyDescent="0.25">
      <c r="B76" s="45" t="s">
        <v>30</v>
      </c>
      <c r="C76" s="71" t="s">
        <v>0</v>
      </c>
      <c r="D76" s="52">
        <v>6</v>
      </c>
      <c r="E76" s="52"/>
      <c r="F76" s="52"/>
      <c r="G76" s="52">
        <v>8</v>
      </c>
      <c r="H76" s="52">
        <v>8</v>
      </c>
      <c r="I76" s="52">
        <v>8</v>
      </c>
      <c r="J76" s="53"/>
      <c r="K76" s="11">
        <f>D80+E80+F80+G80+H80+I80+J80</f>
        <v>35</v>
      </c>
      <c r="L76" s="7"/>
      <c r="N76"/>
      <c r="O76"/>
    </row>
    <row r="77" spans="2:15" x14ac:dyDescent="0.25">
      <c r="B77" s="46">
        <f>7*C75+DATE((2015+$K$2),1,3)-WEEKDAY(DATE((2015+$K$2),1,3))-5</f>
        <v>778402</v>
      </c>
      <c r="C77" s="72"/>
      <c r="D77" s="52">
        <v>12</v>
      </c>
      <c r="E77" s="52"/>
      <c r="F77" s="52"/>
      <c r="G77" s="52">
        <v>12</v>
      </c>
      <c r="H77" s="52">
        <v>12</v>
      </c>
      <c r="I77" s="52">
        <v>12</v>
      </c>
      <c r="J77" s="53"/>
      <c r="K77" s="12" t="s">
        <v>5</v>
      </c>
      <c r="L77" s="8"/>
      <c r="N77"/>
      <c r="O77"/>
    </row>
    <row r="78" spans="2:15" x14ac:dyDescent="0.25">
      <c r="B78" s="45" t="s">
        <v>31</v>
      </c>
      <c r="C78" s="71" t="s">
        <v>1</v>
      </c>
      <c r="D78" s="52">
        <v>13</v>
      </c>
      <c r="E78" s="52"/>
      <c r="F78" s="52"/>
      <c r="G78" s="52">
        <v>13</v>
      </c>
      <c r="H78" s="52">
        <v>13</v>
      </c>
      <c r="I78" s="52">
        <v>13</v>
      </c>
      <c r="J78" s="53"/>
      <c r="K78" s="14">
        <f>IF(K76-Base!$C$2&lt;0,"0",K76-Base!$C$2)</f>
        <v>0</v>
      </c>
      <c r="L78" s="8"/>
      <c r="N78"/>
      <c r="O78"/>
    </row>
    <row r="79" spans="2:15" x14ac:dyDescent="0.25">
      <c r="B79" s="46">
        <f>7*C75+DATE((2015+$K$2),1,3)-WEEKDAY(DATE((2015+$K$2),1,3))+1</f>
        <v>778408</v>
      </c>
      <c r="C79" s="72"/>
      <c r="D79" s="52">
        <v>18</v>
      </c>
      <c r="E79" s="52"/>
      <c r="F79" s="52"/>
      <c r="G79" s="52">
        <v>17</v>
      </c>
      <c r="H79" s="52">
        <v>17</v>
      </c>
      <c r="I79" s="52">
        <v>17</v>
      </c>
      <c r="J79" s="53"/>
      <c r="K79" s="13" t="s">
        <v>6</v>
      </c>
      <c r="L79" s="8"/>
      <c r="N79"/>
      <c r="O79"/>
    </row>
    <row r="80" spans="2:15" x14ac:dyDescent="0.25">
      <c r="B80" s="69" t="s">
        <v>2</v>
      </c>
      <c r="C80" s="70"/>
      <c r="D80" s="14">
        <f>(D77-D76)+(D79-D78)</f>
        <v>11</v>
      </c>
      <c r="E80" s="14">
        <f t="shared" ref="E80:J80" si="21">(E77-E76)+E79-E78</f>
        <v>0</v>
      </c>
      <c r="F80" s="14">
        <f t="shared" si="21"/>
        <v>0</v>
      </c>
      <c r="G80" s="14">
        <f t="shared" si="21"/>
        <v>8</v>
      </c>
      <c r="H80" s="14">
        <f t="shared" si="21"/>
        <v>8</v>
      </c>
      <c r="I80" s="14">
        <f t="shared" si="21"/>
        <v>8</v>
      </c>
      <c r="J80" s="14">
        <f t="shared" si="21"/>
        <v>0</v>
      </c>
      <c r="K80" s="14">
        <f>IF(Base!$C$2-K76&lt;0,"0",Base!$C$2-K76)</f>
        <v>0</v>
      </c>
      <c r="L80" s="9"/>
      <c r="N80"/>
      <c r="O80"/>
    </row>
    <row r="81" spans="2:15" x14ac:dyDescent="0.25">
      <c r="N81"/>
      <c r="O81"/>
    </row>
    <row r="82" spans="2:15" ht="15.75" x14ac:dyDescent="0.25">
      <c r="B82" s="47" t="s">
        <v>3</v>
      </c>
      <c r="C82" s="51">
        <f>VLOOKUP(C75+1,Base!$F$3:$F$55,1,FALSE)</f>
        <v>12</v>
      </c>
      <c r="D82" s="55">
        <f>B84</f>
        <v>778409</v>
      </c>
      <c r="E82" s="55">
        <f>D82+1</f>
        <v>778410</v>
      </c>
      <c r="F82" s="55">
        <f t="shared" ref="F82:J82" si="22">E82+1</f>
        <v>778411</v>
      </c>
      <c r="G82" s="55">
        <f t="shared" si="22"/>
        <v>778412</v>
      </c>
      <c r="H82" s="55">
        <f t="shared" si="22"/>
        <v>778413</v>
      </c>
      <c r="I82" s="55">
        <f t="shared" si="22"/>
        <v>778414</v>
      </c>
      <c r="J82" s="55">
        <f t="shared" si="22"/>
        <v>778415</v>
      </c>
      <c r="K82" s="10" t="s">
        <v>7</v>
      </c>
      <c r="L82" s="9"/>
      <c r="N82"/>
      <c r="O82"/>
    </row>
    <row r="83" spans="2:15" x14ac:dyDescent="0.25">
      <c r="B83" s="45" t="s">
        <v>30</v>
      </c>
      <c r="C83" s="71" t="s">
        <v>0</v>
      </c>
      <c r="D83" s="52">
        <v>6</v>
      </c>
      <c r="E83" s="52">
        <v>8</v>
      </c>
      <c r="F83" s="52">
        <v>8</v>
      </c>
      <c r="G83" s="52">
        <v>8</v>
      </c>
      <c r="H83" s="52">
        <v>8</v>
      </c>
      <c r="I83" s="52">
        <v>8</v>
      </c>
      <c r="J83" s="53"/>
      <c r="K83" s="11">
        <f>D87+E87+F87+G87+H87+I87+J87</f>
        <v>51</v>
      </c>
      <c r="L83" s="7"/>
      <c r="N83"/>
      <c r="O83"/>
    </row>
    <row r="84" spans="2:15" x14ac:dyDescent="0.25">
      <c r="B84" s="46">
        <f>7*C82+DATE((2015+$K$2),1,3)-WEEKDAY(DATE((2015+$K$2),1,3))-5</f>
        <v>778409</v>
      </c>
      <c r="C84" s="72"/>
      <c r="D84" s="52">
        <v>12</v>
      </c>
      <c r="E84" s="52">
        <v>12</v>
      </c>
      <c r="F84" s="52">
        <v>12</v>
      </c>
      <c r="G84" s="52">
        <v>12</v>
      </c>
      <c r="H84" s="52">
        <v>12</v>
      </c>
      <c r="I84" s="52">
        <v>12</v>
      </c>
      <c r="J84" s="53"/>
      <c r="K84" s="12" t="s">
        <v>5</v>
      </c>
      <c r="L84" s="8"/>
      <c r="N84"/>
      <c r="O84"/>
    </row>
    <row r="85" spans="2:15" x14ac:dyDescent="0.25">
      <c r="B85" s="45" t="s">
        <v>31</v>
      </c>
      <c r="C85" s="71" t="s">
        <v>1</v>
      </c>
      <c r="D85" s="52">
        <v>13</v>
      </c>
      <c r="E85" s="52">
        <v>13</v>
      </c>
      <c r="F85" s="52">
        <v>13</v>
      </c>
      <c r="G85" s="52">
        <v>13</v>
      </c>
      <c r="H85" s="52">
        <v>13</v>
      </c>
      <c r="I85" s="52">
        <v>13</v>
      </c>
      <c r="J85" s="53"/>
      <c r="K85" s="14">
        <f>IF(K83-Base!$C$2&lt;0,"0",K83-Base!$C$2)</f>
        <v>16</v>
      </c>
      <c r="L85" s="8"/>
      <c r="N85"/>
      <c r="O85"/>
    </row>
    <row r="86" spans="2:15" x14ac:dyDescent="0.25">
      <c r="B86" s="46">
        <f>7*C82+DATE((2015+$K$2),1,3)-WEEKDAY(DATE((2015+$K$2),1,3))+1</f>
        <v>778415</v>
      </c>
      <c r="C86" s="72"/>
      <c r="D86" s="52">
        <v>18</v>
      </c>
      <c r="E86" s="52">
        <v>17</v>
      </c>
      <c r="F86" s="52">
        <v>17</v>
      </c>
      <c r="G86" s="52">
        <v>17</v>
      </c>
      <c r="H86" s="52">
        <v>17</v>
      </c>
      <c r="I86" s="52">
        <v>17</v>
      </c>
      <c r="J86" s="53"/>
      <c r="K86" s="13" t="s">
        <v>6</v>
      </c>
      <c r="L86" s="8"/>
      <c r="N86"/>
      <c r="O86"/>
    </row>
    <row r="87" spans="2:15" x14ac:dyDescent="0.25">
      <c r="B87" s="69" t="s">
        <v>2</v>
      </c>
      <c r="C87" s="70"/>
      <c r="D87" s="14">
        <f>(D84-D83)+(D86-D85)</f>
        <v>11</v>
      </c>
      <c r="E87" s="14">
        <f t="shared" ref="E87:J87" si="23">(E84-E83)+E86-E85</f>
        <v>8</v>
      </c>
      <c r="F87" s="14">
        <f t="shared" si="23"/>
        <v>8</v>
      </c>
      <c r="G87" s="14">
        <f t="shared" si="23"/>
        <v>8</v>
      </c>
      <c r="H87" s="14">
        <f t="shared" si="23"/>
        <v>8</v>
      </c>
      <c r="I87" s="14">
        <f t="shared" si="23"/>
        <v>8</v>
      </c>
      <c r="J87" s="14">
        <f t="shared" si="23"/>
        <v>0</v>
      </c>
      <c r="K87" s="14" t="str">
        <f>IF(Base!$C$2-K83&lt;0,"0",Base!$C$2-K83)</f>
        <v>0</v>
      </c>
      <c r="L87" s="9"/>
      <c r="N87"/>
      <c r="O87"/>
    </row>
    <row r="88" spans="2:15" x14ac:dyDescent="0.25">
      <c r="N88"/>
      <c r="O88"/>
    </row>
    <row r="89" spans="2:15" ht="15.75" x14ac:dyDescent="0.25">
      <c r="B89" s="47" t="s">
        <v>3</v>
      </c>
      <c r="C89" s="51">
        <f>VLOOKUP(C82+1,Base!$F$3:$F$55,1,FALSE)</f>
        <v>13</v>
      </c>
      <c r="D89" s="55">
        <f>B91</f>
        <v>778416</v>
      </c>
      <c r="E89" s="55">
        <f>D89+1</f>
        <v>778417</v>
      </c>
      <c r="F89" s="55">
        <f t="shared" ref="F89:J89" si="24">E89+1</f>
        <v>778418</v>
      </c>
      <c r="G89" s="55">
        <f t="shared" si="24"/>
        <v>778419</v>
      </c>
      <c r="H89" s="55">
        <f t="shared" si="24"/>
        <v>778420</v>
      </c>
      <c r="I89" s="55">
        <f t="shared" si="24"/>
        <v>778421</v>
      </c>
      <c r="J89" s="55">
        <f t="shared" si="24"/>
        <v>778422</v>
      </c>
      <c r="K89" s="10" t="s">
        <v>7</v>
      </c>
      <c r="L89" s="9"/>
      <c r="N89"/>
      <c r="O89"/>
    </row>
    <row r="90" spans="2:15" x14ac:dyDescent="0.25">
      <c r="B90" s="45" t="s">
        <v>30</v>
      </c>
      <c r="C90" s="71" t="s">
        <v>0</v>
      </c>
      <c r="D90" s="52">
        <v>6</v>
      </c>
      <c r="E90" s="52"/>
      <c r="F90" s="52"/>
      <c r="G90" s="52"/>
      <c r="H90" s="52"/>
      <c r="I90" s="52"/>
      <c r="J90" s="53"/>
      <c r="K90" s="11">
        <f>D94+E94+F94+G94+H94+I94+J94</f>
        <v>11</v>
      </c>
      <c r="L90" s="7"/>
      <c r="N90"/>
      <c r="O90"/>
    </row>
    <row r="91" spans="2:15" x14ac:dyDescent="0.25">
      <c r="B91" s="46">
        <f>7*C89+DATE((2015+$K$2),1,3)-WEEKDAY(DATE((2015+$K$2),1,3))-5</f>
        <v>778416</v>
      </c>
      <c r="C91" s="72"/>
      <c r="D91" s="52">
        <v>12</v>
      </c>
      <c r="E91" s="52"/>
      <c r="F91" s="52"/>
      <c r="G91" s="52"/>
      <c r="H91" s="52"/>
      <c r="I91" s="52"/>
      <c r="J91" s="53"/>
      <c r="K91" s="12" t="s">
        <v>5</v>
      </c>
      <c r="L91" s="8"/>
      <c r="N91"/>
      <c r="O91"/>
    </row>
    <row r="92" spans="2:15" x14ac:dyDescent="0.25">
      <c r="B92" s="45" t="s">
        <v>31</v>
      </c>
      <c r="C92" s="71" t="s">
        <v>1</v>
      </c>
      <c r="D92" s="52">
        <v>13</v>
      </c>
      <c r="E92" s="52"/>
      <c r="F92" s="52"/>
      <c r="G92" s="52"/>
      <c r="H92" s="52"/>
      <c r="I92" s="52"/>
      <c r="J92" s="53"/>
      <c r="K92" s="14" t="str">
        <f>IF(K90-Base!$C$2&lt;0,"0",K90-Base!$C$2)</f>
        <v>0</v>
      </c>
      <c r="L92" s="8"/>
      <c r="N92"/>
      <c r="O92"/>
    </row>
    <row r="93" spans="2:15" x14ac:dyDescent="0.25">
      <c r="B93" s="46">
        <f>7*C89+DATE((2015+$K$2),1,3)-WEEKDAY(DATE((2015+$K$2),1,3))+1</f>
        <v>778422</v>
      </c>
      <c r="C93" s="72"/>
      <c r="D93" s="52">
        <v>18</v>
      </c>
      <c r="E93" s="52"/>
      <c r="F93" s="52"/>
      <c r="G93" s="52"/>
      <c r="H93" s="52"/>
      <c r="I93" s="52"/>
      <c r="J93" s="53"/>
      <c r="K93" s="13" t="s">
        <v>6</v>
      </c>
      <c r="L93" s="8"/>
      <c r="N93"/>
      <c r="O93"/>
    </row>
    <row r="94" spans="2:15" x14ac:dyDescent="0.25">
      <c r="B94" s="69" t="s">
        <v>2</v>
      </c>
      <c r="C94" s="70"/>
      <c r="D94" s="14">
        <f>(D91-D90)+(D93-D92)</f>
        <v>11</v>
      </c>
      <c r="E94" s="14">
        <f t="shared" ref="E94:J94" si="25">(E91-E90)+E93-E92</f>
        <v>0</v>
      </c>
      <c r="F94" s="14">
        <f t="shared" si="25"/>
        <v>0</v>
      </c>
      <c r="G94" s="14">
        <f t="shared" si="25"/>
        <v>0</v>
      </c>
      <c r="H94" s="14">
        <f t="shared" si="25"/>
        <v>0</v>
      </c>
      <c r="I94" s="14">
        <f t="shared" si="25"/>
        <v>0</v>
      </c>
      <c r="J94" s="14">
        <f t="shared" si="25"/>
        <v>0</v>
      </c>
      <c r="K94" s="14">
        <f>IF(Base!$C$2-K90&lt;0,"0",Base!$C$2-K90)</f>
        <v>24</v>
      </c>
      <c r="L94" s="9"/>
      <c r="N94"/>
      <c r="O94"/>
    </row>
    <row r="95" spans="2:15" x14ac:dyDescent="0.25">
      <c r="N95"/>
      <c r="O95"/>
    </row>
    <row r="96" spans="2:15" ht="15.75" x14ac:dyDescent="0.25">
      <c r="B96" s="47" t="s">
        <v>3</v>
      </c>
      <c r="C96" s="51">
        <f>VLOOKUP(C89+1,Base!$F$3:$F$55,1,FALSE)</f>
        <v>14</v>
      </c>
      <c r="D96" s="55">
        <f>B98</f>
        <v>778423</v>
      </c>
      <c r="E96" s="55">
        <f>D96+1</f>
        <v>778424</v>
      </c>
      <c r="F96" s="55">
        <f t="shared" ref="F96:J96" si="26">E96+1</f>
        <v>778425</v>
      </c>
      <c r="G96" s="55">
        <f t="shared" si="26"/>
        <v>778426</v>
      </c>
      <c r="H96" s="55">
        <f t="shared" si="26"/>
        <v>778427</v>
      </c>
      <c r="I96" s="55">
        <f t="shared" si="26"/>
        <v>778428</v>
      </c>
      <c r="J96" s="55">
        <f t="shared" si="26"/>
        <v>778429</v>
      </c>
      <c r="K96" s="10" t="s">
        <v>7</v>
      </c>
      <c r="L96" s="9"/>
      <c r="N96"/>
      <c r="O96"/>
    </row>
    <row r="97" spans="2:15" x14ac:dyDescent="0.25">
      <c r="B97" s="45" t="s">
        <v>30</v>
      </c>
      <c r="C97" s="71" t="s">
        <v>0</v>
      </c>
      <c r="D97" s="52">
        <v>6</v>
      </c>
      <c r="E97" s="52">
        <v>8</v>
      </c>
      <c r="F97" s="52">
        <v>8</v>
      </c>
      <c r="G97" s="52"/>
      <c r="H97" s="52"/>
      <c r="I97" s="52"/>
      <c r="J97" s="53"/>
      <c r="K97" s="11">
        <f>D101+E101+F101+G101+H101+I101+J101</f>
        <v>27</v>
      </c>
      <c r="L97" s="7"/>
      <c r="N97"/>
      <c r="O97"/>
    </row>
    <row r="98" spans="2:15" x14ac:dyDescent="0.25">
      <c r="B98" s="46">
        <f>7*C96+DATE((2015+$K$2),1,3)-WEEKDAY(DATE((2015+$K$2),1,3))-5</f>
        <v>778423</v>
      </c>
      <c r="C98" s="72"/>
      <c r="D98" s="52">
        <v>12</v>
      </c>
      <c r="E98" s="52">
        <v>12</v>
      </c>
      <c r="F98" s="52">
        <v>12</v>
      </c>
      <c r="G98" s="52"/>
      <c r="H98" s="52"/>
      <c r="I98" s="52"/>
      <c r="J98" s="53"/>
      <c r="K98" s="12" t="s">
        <v>5</v>
      </c>
      <c r="L98" s="8"/>
      <c r="N98"/>
      <c r="O98"/>
    </row>
    <row r="99" spans="2:15" x14ac:dyDescent="0.25">
      <c r="B99" s="45" t="s">
        <v>31</v>
      </c>
      <c r="C99" s="71" t="s">
        <v>1</v>
      </c>
      <c r="D99" s="52">
        <v>13</v>
      </c>
      <c r="E99" s="52">
        <v>13</v>
      </c>
      <c r="F99" s="52">
        <v>13</v>
      </c>
      <c r="G99" s="52"/>
      <c r="H99" s="52"/>
      <c r="I99" s="52"/>
      <c r="J99" s="53"/>
      <c r="K99" s="14" t="str">
        <f>IF(K97-Base!$C$2&lt;0,"0",K97-Base!$C$2)</f>
        <v>0</v>
      </c>
      <c r="L99" s="8"/>
      <c r="N99"/>
      <c r="O99"/>
    </row>
    <row r="100" spans="2:15" x14ac:dyDescent="0.25">
      <c r="B100" s="46">
        <f>7*C96+DATE((2015+$K$2),1,3)-WEEKDAY(DATE((2015+$K$2),1,3))+1</f>
        <v>778429</v>
      </c>
      <c r="C100" s="72"/>
      <c r="D100" s="52">
        <v>18</v>
      </c>
      <c r="E100" s="52">
        <v>17</v>
      </c>
      <c r="F100" s="52">
        <v>17</v>
      </c>
      <c r="G100" s="52"/>
      <c r="H100" s="52"/>
      <c r="I100" s="52"/>
      <c r="J100" s="53"/>
      <c r="K100" s="13" t="s">
        <v>6</v>
      </c>
      <c r="L100" s="8"/>
      <c r="N100"/>
      <c r="O100"/>
    </row>
    <row r="101" spans="2:15" x14ac:dyDescent="0.25">
      <c r="B101" s="69" t="s">
        <v>2</v>
      </c>
      <c r="C101" s="70"/>
      <c r="D101" s="14">
        <f>(D98-D97)+(D100-D99)</f>
        <v>11</v>
      </c>
      <c r="E101" s="14">
        <f t="shared" ref="E101:J101" si="27">(E98-E97)+E100-E99</f>
        <v>8</v>
      </c>
      <c r="F101" s="14">
        <f t="shared" si="27"/>
        <v>8</v>
      </c>
      <c r="G101" s="14">
        <f t="shared" si="27"/>
        <v>0</v>
      </c>
      <c r="H101" s="14">
        <f t="shared" si="27"/>
        <v>0</v>
      </c>
      <c r="I101" s="14">
        <f t="shared" si="27"/>
        <v>0</v>
      </c>
      <c r="J101" s="14">
        <f t="shared" si="27"/>
        <v>0</v>
      </c>
      <c r="K101" s="14">
        <f>IF(Base!$C$2-K97&lt;0,"0",Base!$C$2-K97)</f>
        <v>8</v>
      </c>
      <c r="L101" s="9"/>
      <c r="N101"/>
      <c r="O101"/>
    </row>
    <row r="102" spans="2:15" x14ac:dyDescent="0.25">
      <c r="N102"/>
      <c r="O102"/>
    </row>
    <row r="103" spans="2:15" ht="15.75" x14ac:dyDescent="0.25">
      <c r="B103" s="47" t="s">
        <v>3</v>
      </c>
      <c r="C103" s="51">
        <f>VLOOKUP(C96+1,Base!$F$3:$F$55,1,FALSE)</f>
        <v>15</v>
      </c>
      <c r="D103" s="55">
        <f>B105</f>
        <v>778430</v>
      </c>
      <c r="E103" s="55">
        <f>D103+1</f>
        <v>778431</v>
      </c>
      <c r="F103" s="55">
        <f t="shared" ref="F103:J103" si="28">E103+1</f>
        <v>778432</v>
      </c>
      <c r="G103" s="55">
        <f t="shared" si="28"/>
        <v>778433</v>
      </c>
      <c r="H103" s="55">
        <f t="shared" si="28"/>
        <v>778434</v>
      </c>
      <c r="I103" s="55">
        <f t="shared" si="28"/>
        <v>778435</v>
      </c>
      <c r="J103" s="55">
        <f t="shared" si="28"/>
        <v>778436</v>
      </c>
      <c r="K103" s="10" t="s">
        <v>7</v>
      </c>
      <c r="L103" s="9"/>
      <c r="N103"/>
      <c r="O103"/>
    </row>
    <row r="104" spans="2:15" x14ac:dyDescent="0.25">
      <c r="B104" s="45" t="s">
        <v>30</v>
      </c>
      <c r="C104" s="71" t="s">
        <v>0</v>
      </c>
      <c r="D104" s="52">
        <v>6</v>
      </c>
      <c r="E104" s="52">
        <v>8</v>
      </c>
      <c r="F104" s="52">
        <v>8</v>
      </c>
      <c r="G104" s="52">
        <v>8</v>
      </c>
      <c r="H104" s="52"/>
      <c r="I104" s="52"/>
      <c r="J104" s="53"/>
      <c r="K104" s="11">
        <f>D108+E108+F108+G108+H108+I108+J108</f>
        <v>35</v>
      </c>
      <c r="L104" s="7"/>
      <c r="N104"/>
      <c r="O104"/>
    </row>
    <row r="105" spans="2:15" x14ac:dyDescent="0.25">
      <c r="B105" s="46">
        <f>7*C103+DATE((2015+$K$2),1,3)-WEEKDAY(DATE((2015+$K$2),1,3))-5</f>
        <v>778430</v>
      </c>
      <c r="C105" s="72"/>
      <c r="D105" s="52">
        <v>12</v>
      </c>
      <c r="E105" s="52">
        <v>12</v>
      </c>
      <c r="F105" s="52">
        <v>12</v>
      </c>
      <c r="G105" s="52">
        <v>12</v>
      </c>
      <c r="H105" s="52"/>
      <c r="I105" s="52"/>
      <c r="J105" s="53"/>
      <c r="K105" s="12" t="s">
        <v>5</v>
      </c>
      <c r="L105" s="8"/>
      <c r="N105"/>
      <c r="O105"/>
    </row>
    <row r="106" spans="2:15" x14ac:dyDescent="0.25">
      <c r="B106" s="45" t="s">
        <v>31</v>
      </c>
      <c r="C106" s="71" t="s">
        <v>1</v>
      </c>
      <c r="D106" s="52">
        <v>13</v>
      </c>
      <c r="E106" s="52">
        <v>13</v>
      </c>
      <c r="F106" s="52">
        <v>13</v>
      </c>
      <c r="G106" s="52">
        <v>13</v>
      </c>
      <c r="H106" s="52"/>
      <c r="I106" s="52"/>
      <c r="J106" s="53"/>
      <c r="K106" s="14">
        <f>IF(K104-Base!$C$2&lt;0,"0",K104-Base!$C$2)</f>
        <v>0</v>
      </c>
      <c r="L106" s="8"/>
      <c r="N106"/>
      <c r="O106"/>
    </row>
    <row r="107" spans="2:15" x14ac:dyDescent="0.25">
      <c r="B107" s="46">
        <f>7*C103+DATE((2015+$K$2),1,3)-WEEKDAY(DATE((2015+$K$2),1,3))+1</f>
        <v>778436</v>
      </c>
      <c r="C107" s="72"/>
      <c r="D107" s="52">
        <v>18</v>
      </c>
      <c r="E107" s="52">
        <v>17</v>
      </c>
      <c r="F107" s="52">
        <v>17</v>
      </c>
      <c r="G107" s="52">
        <v>17</v>
      </c>
      <c r="H107" s="52"/>
      <c r="I107" s="52"/>
      <c r="J107" s="53"/>
      <c r="K107" s="13" t="s">
        <v>6</v>
      </c>
      <c r="L107" s="8"/>
      <c r="N107"/>
      <c r="O107"/>
    </row>
    <row r="108" spans="2:15" x14ac:dyDescent="0.25">
      <c r="B108" s="69" t="s">
        <v>2</v>
      </c>
      <c r="C108" s="70"/>
      <c r="D108" s="14">
        <f>(D105-D104)+(D107-D106)</f>
        <v>11</v>
      </c>
      <c r="E108" s="14">
        <f t="shared" ref="E108:J108" si="29">(E105-E104)+E107-E106</f>
        <v>8</v>
      </c>
      <c r="F108" s="14">
        <f t="shared" si="29"/>
        <v>8</v>
      </c>
      <c r="G108" s="14">
        <f t="shared" si="29"/>
        <v>8</v>
      </c>
      <c r="H108" s="14">
        <f t="shared" si="29"/>
        <v>0</v>
      </c>
      <c r="I108" s="14">
        <f t="shared" si="29"/>
        <v>0</v>
      </c>
      <c r="J108" s="14">
        <f t="shared" si="29"/>
        <v>0</v>
      </c>
      <c r="K108" s="14">
        <f>IF(Base!$C$2-K104&lt;0,"0",Base!$C$2-K104)</f>
        <v>0</v>
      </c>
      <c r="L108" s="9"/>
      <c r="N108"/>
      <c r="O108"/>
    </row>
    <row r="109" spans="2:15" x14ac:dyDescent="0.25">
      <c r="N109"/>
      <c r="O109"/>
    </row>
    <row r="110" spans="2:15" ht="15.75" x14ac:dyDescent="0.25">
      <c r="B110" s="47" t="s">
        <v>3</v>
      </c>
      <c r="C110" s="51">
        <f>VLOOKUP(C103+1,Base!$F$3:$F$55,1,FALSE)</f>
        <v>16</v>
      </c>
      <c r="D110" s="55">
        <f>B112</f>
        <v>778437</v>
      </c>
      <c r="E110" s="55">
        <f>D110+1</f>
        <v>778438</v>
      </c>
      <c r="F110" s="55">
        <f t="shared" ref="F110:J110" si="30">E110+1</f>
        <v>778439</v>
      </c>
      <c r="G110" s="55">
        <f t="shared" si="30"/>
        <v>778440</v>
      </c>
      <c r="H110" s="55">
        <f t="shared" si="30"/>
        <v>778441</v>
      </c>
      <c r="I110" s="55">
        <f t="shared" si="30"/>
        <v>778442</v>
      </c>
      <c r="J110" s="55">
        <f t="shared" si="30"/>
        <v>778443</v>
      </c>
      <c r="K110" s="10" t="s">
        <v>7</v>
      </c>
      <c r="L110" s="9"/>
      <c r="N110"/>
      <c r="O110"/>
    </row>
    <row r="111" spans="2:15" x14ac:dyDescent="0.25">
      <c r="B111" s="45" t="s">
        <v>30</v>
      </c>
      <c r="C111" s="71" t="s">
        <v>0</v>
      </c>
      <c r="D111" s="52">
        <v>6</v>
      </c>
      <c r="E111" s="52">
        <v>8</v>
      </c>
      <c r="F111" s="52">
        <v>8</v>
      </c>
      <c r="G111" s="52"/>
      <c r="H111" s="52">
        <v>8</v>
      </c>
      <c r="I111" s="52">
        <v>8</v>
      </c>
      <c r="J111" s="53"/>
      <c r="K111" s="11">
        <f>D115+E115+F115+G115+H115+I115+J115</f>
        <v>43</v>
      </c>
      <c r="L111" s="7"/>
      <c r="N111"/>
      <c r="O111"/>
    </row>
    <row r="112" spans="2:15" x14ac:dyDescent="0.25">
      <c r="B112" s="46">
        <f>7*C110+DATE((2015+$K$2),1,3)-WEEKDAY(DATE((2015+$K$2),1,3))-5</f>
        <v>778437</v>
      </c>
      <c r="C112" s="72"/>
      <c r="D112" s="52">
        <v>12</v>
      </c>
      <c r="E112" s="52">
        <v>12</v>
      </c>
      <c r="F112" s="52">
        <v>12</v>
      </c>
      <c r="G112" s="52"/>
      <c r="H112" s="52">
        <v>12</v>
      </c>
      <c r="I112" s="52">
        <v>12</v>
      </c>
      <c r="J112" s="53"/>
      <c r="K112" s="12" t="s">
        <v>5</v>
      </c>
      <c r="L112" s="8"/>
      <c r="N112"/>
      <c r="O112"/>
    </row>
    <row r="113" spans="2:15" x14ac:dyDescent="0.25">
      <c r="B113" s="45" t="s">
        <v>31</v>
      </c>
      <c r="C113" s="71" t="s">
        <v>1</v>
      </c>
      <c r="D113" s="52">
        <v>13</v>
      </c>
      <c r="E113" s="52">
        <v>13</v>
      </c>
      <c r="F113" s="52">
        <v>13</v>
      </c>
      <c r="G113" s="52"/>
      <c r="H113" s="52">
        <v>13</v>
      </c>
      <c r="I113" s="52">
        <v>13</v>
      </c>
      <c r="J113" s="53"/>
      <c r="K113" s="14">
        <f>IF(K111-Base!$C$2&lt;0,"0",K111-Base!$C$2)</f>
        <v>8</v>
      </c>
      <c r="L113" s="8"/>
      <c r="N113"/>
      <c r="O113"/>
    </row>
    <row r="114" spans="2:15" x14ac:dyDescent="0.25">
      <c r="B114" s="46">
        <f>7*C110+DATE((2015+$K$2),1,3)-WEEKDAY(DATE((2015+$K$2),1,3))+1</f>
        <v>778443</v>
      </c>
      <c r="C114" s="72"/>
      <c r="D114" s="52">
        <v>18</v>
      </c>
      <c r="E114" s="52">
        <v>17</v>
      </c>
      <c r="F114" s="52">
        <v>17</v>
      </c>
      <c r="G114" s="52"/>
      <c r="H114" s="52">
        <v>17</v>
      </c>
      <c r="I114" s="52">
        <v>17</v>
      </c>
      <c r="J114" s="53"/>
      <c r="K114" s="13" t="s">
        <v>6</v>
      </c>
      <c r="L114" s="8"/>
      <c r="N114"/>
      <c r="O114"/>
    </row>
    <row r="115" spans="2:15" x14ac:dyDescent="0.25">
      <c r="B115" s="69" t="s">
        <v>2</v>
      </c>
      <c r="C115" s="70"/>
      <c r="D115" s="14">
        <f>(D112-D111)+(D114-D113)</f>
        <v>11</v>
      </c>
      <c r="E115" s="14">
        <f t="shared" ref="E115:J115" si="31">(E112-E111)+E114-E113</f>
        <v>8</v>
      </c>
      <c r="F115" s="14">
        <f t="shared" si="31"/>
        <v>8</v>
      </c>
      <c r="G115" s="14">
        <f t="shared" si="31"/>
        <v>0</v>
      </c>
      <c r="H115" s="14">
        <f t="shared" si="31"/>
        <v>8</v>
      </c>
      <c r="I115" s="14">
        <f t="shared" si="31"/>
        <v>8</v>
      </c>
      <c r="J115" s="14">
        <f t="shared" si="31"/>
        <v>0</v>
      </c>
      <c r="K115" s="14" t="str">
        <f>IF(Base!$C$2-K111&lt;0,"0",Base!$C$2-K111)</f>
        <v>0</v>
      </c>
      <c r="L115" s="9"/>
      <c r="N115"/>
      <c r="O115"/>
    </row>
    <row r="116" spans="2:15" x14ac:dyDescent="0.25">
      <c r="N116"/>
      <c r="O116"/>
    </row>
    <row r="117" spans="2:15" ht="15.75" x14ac:dyDescent="0.25">
      <c r="B117" s="47" t="s">
        <v>3</v>
      </c>
      <c r="C117" s="51">
        <f>VLOOKUP(C110+1,Base!$F$3:$F$55,1,FALSE)</f>
        <v>17</v>
      </c>
      <c r="D117" s="55">
        <f>B119</f>
        <v>778444</v>
      </c>
      <c r="E117" s="55">
        <f>D117+1</f>
        <v>778445</v>
      </c>
      <c r="F117" s="55">
        <f t="shared" ref="F117:J117" si="32">E117+1</f>
        <v>778446</v>
      </c>
      <c r="G117" s="55">
        <f t="shared" si="32"/>
        <v>778447</v>
      </c>
      <c r="H117" s="55">
        <f t="shared" si="32"/>
        <v>778448</v>
      </c>
      <c r="I117" s="55">
        <f t="shared" si="32"/>
        <v>778449</v>
      </c>
      <c r="J117" s="55">
        <f t="shared" si="32"/>
        <v>778450</v>
      </c>
      <c r="K117" s="10" t="s">
        <v>7</v>
      </c>
      <c r="L117" s="9"/>
      <c r="N117"/>
      <c r="O117"/>
    </row>
    <row r="118" spans="2:15" x14ac:dyDescent="0.25">
      <c r="B118" s="45" t="s">
        <v>30</v>
      </c>
      <c r="C118" s="71" t="s">
        <v>0</v>
      </c>
      <c r="D118" s="52">
        <v>6</v>
      </c>
      <c r="E118" s="52"/>
      <c r="F118" s="52"/>
      <c r="G118" s="52">
        <v>8</v>
      </c>
      <c r="H118" s="52">
        <v>8</v>
      </c>
      <c r="I118" s="52">
        <v>8</v>
      </c>
      <c r="J118" s="53"/>
      <c r="K118" s="11">
        <f>D122+E122+F122+G122+H122+I122+J122</f>
        <v>35</v>
      </c>
      <c r="L118" s="7"/>
      <c r="N118"/>
      <c r="O118"/>
    </row>
    <row r="119" spans="2:15" x14ac:dyDescent="0.25">
      <c r="B119" s="46">
        <f>7*C117+DATE((2015+$K$2),1,3)-WEEKDAY(DATE((2015+$K$2),1,3))-5</f>
        <v>778444</v>
      </c>
      <c r="C119" s="72"/>
      <c r="D119" s="52">
        <v>12</v>
      </c>
      <c r="E119" s="52"/>
      <c r="F119" s="52"/>
      <c r="G119" s="52">
        <v>12</v>
      </c>
      <c r="H119" s="52">
        <v>12</v>
      </c>
      <c r="I119" s="52">
        <v>12</v>
      </c>
      <c r="J119" s="53"/>
      <c r="K119" s="12" t="s">
        <v>5</v>
      </c>
      <c r="L119" s="8"/>
      <c r="N119"/>
      <c r="O119"/>
    </row>
    <row r="120" spans="2:15" x14ac:dyDescent="0.25">
      <c r="B120" s="45" t="s">
        <v>31</v>
      </c>
      <c r="C120" s="71" t="s">
        <v>1</v>
      </c>
      <c r="D120" s="52">
        <v>13</v>
      </c>
      <c r="E120" s="52"/>
      <c r="F120" s="52"/>
      <c r="G120" s="52">
        <v>13</v>
      </c>
      <c r="H120" s="52">
        <v>13</v>
      </c>
      <c r="I120" s="52">
        <v>13</v>
      </c>
      <c r="J120" s="53"/>
      <c r="K120" s="14">
        <f>IF(K118-Base!$C$2&lt;0,"0",K118-Base!$C$2)</f>
        <v>0</v>
      </c>
      <c r="L120" s="8"/>
      <c r="N120"/>
      <c r="O120"/>
    </row>
    <row r="121" spans="2:15" x14ac:dyDescent="0.25">
      <c r="B121" s="46">
        <f>7*C117+DATE((2015+$K$2),1,3)-WEEKDAY(DATE((2015+$K$2),1,3))+1</f>
        <v>778450</v>
      </c>
      <c r="C121" s="72"/>
      <c r="D121" s="52">
        <v>18</v>
      </c>
      <c r="E121" s="52"/>
      <c r="F121" s="52"/>
      <c r="G121" s="52">
        <v>17</v>
      </c>
      <c r="H121" s="52">
        <v>17</v>
      </c>
      <c r="I121" s="52">
        <v>17</v>
      </c>
      <c r="J121" s="53"/>
      <c r="K121" s="13" t="s">
        <v>6</v>
      </c>
      <c r="L121" s="8"/>
      <c r="N121"/>
      <c r="O121"/>
    </row>
    <row r="122" spans="2:15" x14ac:dyDescent="0.25">
      <c r="B122" s="69" t="s">
        <v>2</v>
      </c>
      <c r="C122" s="70"/>
      <c r="D122" s="14">
        <f>(D119-D118)+(D121-D120)</f>
        <v>11</v>
      </c>
      <c r="E122" s="14">
        <f t="shared" ref="E122:J122" si="33">(E119-E118)+E121-E120</f>
        <v>0</v>
      </c>
      <c r="F122" s="14">
        <f t="shared" si="33"/>
        <v>0</v>
      </c>
      <c r="G122" s="14">
        <f t="shared" si="33"/>
        <v>8</v>
      </c>
      <c r="H122" s="14">
        <f t="shared" si="33"/>
        <v>8</v>
      </c>
      <c r="I122" s="14">
        <f t="shared" si="33"/>
        <v>8</v>
      </c>
      <c r="J122" s="14">
        <f t="shared" si="33"/>
        <v>0</v>
      </c>
      <c r="K122" s="14">
        <f>IF(Base!$C$2-K118&lt;0,"0",Base!$C$2-K118)</f>
        <v>0</v>
      </c>
      <c r="L122" s="9"/>
      <c r="N122"/>
      <c r="O122"/>
    </row>
    <row r="123" spans="2:15" x14ac:dyDescent="0.25">
      <c r="N123"/>
      <c r="O123"/>
    </row>
    <row r="124" spans="2:15" ht="15.75" x14ac:dyDescent="0.25">
      <c r="B124" s="47" t="s">
        <v>3</v>
      </c>
      <c r="C124" s="51">
        <f>VLOOKUP(C117+1,Base!$F$3:$F$55,1,FALSE)</f>
        <v>18</v>
      </c>
      <c r="D124" s="55">
        <f>B126</f>
        <v>778451</v>
      </c>
      <c r="E124" s="55">
        <f>D124+1</f>
        <v>778452</v>
      </c>
      <c r="F124" s="55">
        <f t="shared" ref="F124:J124" si="34">E124+1</f>
        <v>778453</v>
      </c>
      <c r="G124" s="55">
        <f t="shared" si="34"/>
        <v>778454</v>
      </c>
      <c r="H124" s="55">
        <f t="shared" si="34"/>
        <v>778455</v>
      </c>
      <c r="I124" s="55">
        <f t="shared" si="34"/>
        <v>778456</v>
      </c>
      <c r="J124" s="55">
        <f t="shared" si="34"/>
        <v>778457</v>
      </c>
      <c r="K124" s="10" t="s">
        <v>7</v>
      </c>
      <c r="L124" s="9"/>
      <c r="N124"/>
      <c r="O124"/>
    </row>
    <row r="125" spans="2:15" x14ac:dyDescent="0.25">
      <c r="B125" s="45" t="s">
        <v>30</v>
      </c>
      <c r="C125" s="71" t="s">
        <v>0</v>
      </c>
      <c r="D125" s="52">
        <v>6</v>
      </c>
      <c r="E125" s="52">
        <v>8</v>
      </c>
      <c r="F125" s="52"/>
      <c r="G125" s="52"/>
      <c r="H125" s="52"/>
      <c r="I125" s="52"/>
      <c r="J125" s="53"/>
      <c r="K125" s="11">
        <f>D129+E129+F129+G129+H129+I129+J129</f>
        <v>19</v>
      </c>
      <c r="L125" s="7"/>
      <c r="N125"/>
      <c r="O125"/>
    </row>
    <row r="126" spans="2:15" x14ac:dyDescent="0.25">
      <c r="B126" s="46">
        <f>7*C124+DATE((2015+$K$2),1,3)-WEEKDAY(DATE((2015+$K$2),1,3))-5</f>
        <v>778451</v>
      </c>
      <c r="C126" s="72"/>
      <c r="D126" s="52">
        <v>12</v>
      </c>
      <c r="E126" s="52">
        <v>12</v>
      </c>
      <c r="F126" s="52"/>
      <c r="G126" s="52"/>
      <c r="H126" s="52"/>
      <c r="I126" s="52"/>
      <c r="J126" s="53"/>
      <c r="K126" s="12" t="s">
        <v>5</v>
      </c>
      <c r="L126" s="8"/>
      <c r="N126"/>
      <c r="O126"/>
    </row>
    <row r="127" spans="2:15" x14ac:dyDescent="0.25">
      <c r="B127" s="45" t="s">
        <v>31</v>
      </c>
      <c r="C127" s="71" t="s">
        <v>1</v>
      </c>
      <c r="D127" s="52">
        <v>13</v>
      </c>
      <c r="E127" s="52">
        <v>13</v>
      </c>
      <c r="F127" s="52"/>
      <c r="G127" s="52"/>
      <c r="H127" s="52"/>
      <c r="I127" s="52"/>
      <c r="J127" s="53"/>
      <c r="K127" s="14" t="str">
        <f>IF(K125-Base!$C$2&lt;0,"0",K125-Base!$C$2)</f>
        <v>0</v>
      </c>
      <c r="L127" s="8"/>
      <c r="N127"/>
      <c r="O127"/>
    </row>
    <row r="128" spans="2:15" x14ac:dyDescent="0.25">
      <c r="B128" s="46">
        <f>7*C124+DATE((2015+$K$2),1,3)-WEEKDAY(DATE((2015+$K$2),1,3))+1</f>
        <v>778457</v>
      </c>
      <c r="C128" s="72"/>
      <c r="D128" s="52">
        <v>18</v>
      </c>
      <c r="E128" s="52">
        <v>17</v>
      </c>
      <c r="F128" s="52"/>
      <c r="G128" s="52"/>
      <c r="H128" s="52"/>
      <c r="I128" s="52"/>
      <c r="J128" s="53"/>
      <c r="K128" s="13" t="s">
        <v>6</v>
      </c>
      <c r="L128" s="8"/>
      <c r="N128"/>
      <c r="O128"/>
    </row>
    <row r="129" spans="2:15" x14ac:dyDescent="0.25">
      <c r="B129" s="69" t="s">
        <v>2</v>
      </c>
      <c r="C129" s="70"/>
      <c r="D129" s="14">
        <f>(D126-D125)+(D128-D127)</f>
        <v>11</v>
      </c>
      <c r="E129" s="14">
        <f t="shared" ref="E129:J129" si="35">(E126-E125)+E128-E127</f>
        <v>8</v>
      </c>
      <c r="F129" s="14">
        <f t="shared" si="35"/>
        <v>0</v>
      </c>
      <c r="G129" s="14">
        <f t="shared" si="35"/>
        <v>0</v>
      </c>
      <c r="H129" s="14">
        <f t="shared" si="35"/>
        <v>0</v>
      </c>
      <c r="I129" s="14">
        <f t="shared" si="35"/>
        <v>0</v>
      </c>
      <c r="J129" s="14">
        <f t="shared" si="35"/>
        <v>0</v>
      </c>
      <c r="K129" s="14">
        <f>IF(Base!$C$2-K125&lt;0,"0",Base!$C$2-K125)</f>
        <v>16</v>
      </c>
      <c r="L129" s="9"/>
      <c r="N129"/>
      <c r="O129"/>
    </row>
    <row r="130" spans="2:15" x14ac:dyDescent="0.25">
      <c r="N130"/>
      <c r="O130"/>
    </row>
    <row r="131" spans="2:15" ht="15.75" x14ac:dyDescent="0.25">
      <c r="B131" s="47" t="s">
        <v>3</v>
      </c>
      <c r="C131" s="51">
        <f>VLOOKUP(C124+1,Base!$F$3:$F$55,1,FALSE)</f>
        <v>19</v>
      </c>
      <c r="D131" s="55">
        <f>B133</f>
        <v>778458</v>
      </c>
      <c r="E131" s="55">
        <f>D131+1</f>
        <v>778459</v>
      </c>
      <c r="F131" s="55">
        <f t="shared" ref="F131:J131" si="36">E131+1</f>
        <v>778460</v>
      </c>
      <c r="G131" s="55">
        <f t="shared" si="36"/>
        <v>778461</v>
      </c>
      <c r="H131" s="55">
        <f t="shared" si="36"/>
        <v>778462</v>
      </c>
      <c r="I131" s="55">
        <f t="shared" si="36"/>
        <v>778463</v>
      </c>
      <c r="J131" s="55">
        <f t="shared" si="36"/>
        <v>778464</v>
      </c>
      <c r="K131" s="10" t="s">
        <v>7</v>
      </c>
      <c r="L131" s="9"/>
      <c r="N131"/>
      <c r="O131"/>
    </row>
    <row r="132" spans="2:15" x14ac:dyDescent="0.25">
      <c r="B132" s="45" t="s">
        <v>30</v>
      </c>
      <c r="C132" s="71" t="s">
        <v>0</v>
      </c>
      <c r="D132" s="52">
        <v>6</v>
      </c>
      <c r="E132" s="52">
        <v>8</v>
      </c>
      <c r="F132" s="52">
        <v>8</v>
      </c>
      <c r="G132" s="52">
        <v>8</v>
      </c>
      <c r="H132" s="52">
        <v>8</v>
      </c>
      <c r="I132" s="52">
        <v>8</v>
      </c>
      <c r="J132" s="53"/>
      <c r="K132" s="11">
        <f>D136+E136+F136+G136+H136+I136+J136</f>
        <v>51</v>
      </c>
      <c r="L132" s="7"/>
      <c r="N132"/>
      <c r="O132"/>
    </row>
    <row r="133" spans="2:15" x14ac:dyDescent="0.25">
      <c r="B133" s="46">
        <f>7*C131+DATE((2015+$K$2),1,3)-WEEKDAY(DATE((2015+$K$2),1,3))-5</f>
        <v>778458</v>
      </c>
      <c r="C133" s="72"/>
      <c r="D133" s="52">
        <v>12</v>
      </c>
      <c r="E133" s="52">
        <v>12</v>
      </c>
      <c r="F133" s="52">
        <v>12</v>
      </c>
      <c r="G133" s="52">
        <v>12</v>
      </c>
      <c r="H133" s="52">
        <v>12</v>
      </c>
      <c r="I133" s="52">
        <v>12</v>
      </c>
      <c r="J133" s="53"/>
      <c r="K133" s="12" t="s">
        <v>5</v>
      </c>
      <c r="L133" s="8"/>
      <c r="N133"/>
      <c r="O133"/>
    </row>
    <row r="134" spans="2:15" x14ac:dyDescent="0.25">
      <c r="B134" s="45" t="s">
        <v>31</v>
      </c>
      <c r="C134" s="71" t="s">
        <v>1</v>
      </c>
      <c r="D134" s="52">
        <v>13</v>
      </c>
      <c r="E134" s="52">
        <v>13</v>
      </c>
      <c r="F134" s="52">
        <v>13</v>
      </c>
      <c r="G134" s="52">
        <v>13</v>
      </c>
      <c r="H134" s="52">
        <v>13</v>
      </c>
      <c r="I134" s="52">
        <v>13</v>
      </c>
      <c r="J134" s="53"/>
      <c r="K134" s="14">
        <f>IF(K132-Base!$C$2&lt;0,"0",K132-Base!$C$2)</f>
        <v>16</v>
      </c>
      <c r="L134" s="8"/>
      <c r="N134"/>
      <c r="O134"/>
    </row>
    <row r="135" spans="2:15" x14ac:dyDescent="0.25">
      <c r="B135" s="46">
        <f>7*C131+DATE((2015+$K$2),1,3)-WEEKDAY(DATE((2015+$K$2),1,3))+1</f>
        <v>778464</v>
      </c>
      <c r="C135" s="72"/>
      <c r="D135" s="52">
        <v>18</v>
      </c>
      <c r="E135" s="52">
        <v>17</v>
      </c>
      <c r="F135" s="52">
        <v>17</v>
      </c>
      <c r="G135" s="52">
        <v>17</v>
      </c>
      <c r="H135" s="52">
        <v>17</v>
      </c>
      <c r="I135" s="52">
        <v>17</v>
      </c>
      <c r="J135" s="53"/>
      <c r="K135" s="13" t="s">
        <v>6</v>
      </c>
      <c r="L135" s="8"/>
      <c r="N135"/>
      <c r="O135"/>
    </row>
    <row r="136" spans="2:15" x14ac:dyDescent="0.25">
      <c r="B136" s="69" t="s">
        <v>2</v>
      </c>
      <c r="C136" s="70"/>
      <c r="D136" s="14">
        <f>(D133-D132)+(D135-D134)</f>
        <v>11</v>
      </c>
      <c r="E136" s="14">
        <f t="shared" ref="E136:J136" si="37">(E133-E132)+E135-E134</f>
        <v>8</v>
      </c>
      <c r="F136" s="14">
        <f t="shared" si="37"/>
        <v>8</v>
      </c>
      <c r="G136" s="14">
        <f t="shared" si="37"/>
        <v>8</v>
      </c>
      <c r="H136" s="14">
        <f t="shared" si="37"/>
        <v>8</v>
      </c>
      <c r="I136" s="14">
        <f t="shared" si="37"/>
        <v>8</v>
      </c>
      <c r="J136" s="14">
        <f t="shared" si="37"/>
        <v>0</v>
      </c>
      <c r="K136" s="14" t="str">
        <f>IF(Base!$C$2-K132&lt;0,"0",Base!$C$2-K132)</f>
        <v>0</v>
      </c>
      <c r="L136" s="9"/>
      <c r="N136"/>
      <c r="O136"/>
    </row>
    <row r="137" spans="2:15" x14ac:dyDescent="0.25">
      <c r="N137"/>
      <c r="O137"/>
    </row>
    <row r="138" spans="2:15" ht="15.75" x14ac:dyDescent="0.25">
      <c r="B138" s="47" t="s">
        <v>3</v>
      </c>
      <c r="C138" s="51">
        <f>VLOOKUP(C131+1,Base!$F$3:$F$55,1,FALSE)</f>
        <v>20</v>
      </c>
      <c r="D138" s="55">
        <f>B140</f>
        <v>778465</v>
      </c>
      <c r="E138" s="55">
        <f>D138+1</f>
        <v>778466</v>
      </c>
      <c r="F138" s="55">
        <f t="shared" ref="F138:J138" si="38">E138+1</f>
        <v>778467</v>
      </c>
      <c r="G138" s="55">
        <f t="shared" si="38"/>
        <v>778468</v>
      </c>
      <c r="H138" s="55">
        <f t="shared" si="38"/>
        <v>778469</v>
      </c>
      <c r="I138" s="55">
        <f t="shared" si="38"/>
        <v>778470</v>
      </c>
      <c r="J138" s="55">
        <f t="shared" si="38"/>
        <v>778471</v>
      </c>
      <c r="K138" s="10" t="s">
        <v>7</v>
      </c>
      <c r="L138" s="9"/>
      <c r="N138"/>
      <c r="O138"/>
    </row>
    <row r="139" spans="2:15" x14ac:dyDescent="0.25">
      <c r="B139" s="45" t="s">
        <v>30</v>
      </c>
      <c r="C139" s="71" t="s">
        <v>0</v>
      </c>
      <c r="D139" s="52">
        <v>6</v>
      </c>
      <c r="E139" s="52"/>
      <c r="F139" s="52"/>
      <c r="G139" s="52"/>
      <c r="H139" s="52"/>
      <c r="I139" s="52"/>
      <c r="J139" s="53"/>
      <c r="K139" s="11">
        <f>D143+E143+F143+G143+H143+I143+J143</f>
        <v>11</v>
      </c>
      <c r="L139" s="7"/>
      <c r="N139"/>
      <c r="O139"/>
    </row>
    <row r="140" spans="2:15" x14ac:dyDescent="0.25">
      <c r="B140" s="46">
        <f>7*C138+DATE((2015+$K$2),1,3)-WEEKDAY(DATE((2015+$K$2),1,3))-5</f>
        <v>778465</v>
      </c>
      <c r="C140" s="72"/>
      <c r="D140" s="52">
        <v>12</v>
      </c>
      <c r="E140" s="52"/>
      <c r="F140" s="52"/>
      <c r="G140" s="52"/>
      <c r="H140" s="52"/>
      <c r="I140" s="52"/>
      <c r="J140" s="53"/>
      <c r="K140" s="12" t="s">
        <v>5</v>
      </c>
      <c r="L140" s="8"/>
      <c r="N140"/>
      <c r="O140"/>
    </row>
    <row r="141" spans="2:15" x14ac:dyDescent="0.25">
      <c r="B141" s="45" t="s">
        <v>31</v>
      </c>
      <c r="C141" s="71" t="s">
        <v>1</v>
      </c>
      <c r="D141" s="52">
        <v>13</v>
      </c>
      <c r="E141" s="52"/>
      <c r="F141" s="52"/>
      <c r="G141" s="52"/>
      <c r="H141" s="52"/>
      <c r="I141" s="52"/>
      <c r="J141" s="53"/>
      <c r="K141" s="14" t="str">
        <f>IF(K139-Base!$C$2&lt;0,"0",K139-Base!$C$2)</f>
        <v>0</v>
      </c>
      <c r="L141" s="8"/>
      <c r="N141"/>
      <c r="O141"/>
    </row>
    <row r="142" spans="2:15" x14ac:dyDescent="0.25">
      <c r="B142" s="46">
        <f>7*C138+DATE((2015+$K$2),1,3)-WEEKDAY(DATE((2015+$K$2),1,3))+1</f>
        <v>778471</v>
      </c>
      <c r="C142" s="72"/>
      <c r="D142" s="52">
        <v>18</v>
      </c>
      <c r="E142" s="52"/>
      <c r="F142" s="52"/>
      <c r="G142" s="52"/>
      <c r="H142" s="52"/>
      <c r="I142" s="52"/>
      <c r="J142" s="53"/>
      <c r="K142" s="13" t="s">
        <v>6</v>
      </c>
      <c r="L142" s="8"/>
      <c r="N142"/>
      <c r="O142"/>
    </row>
    <row r="143" spans="2:15" x14ac:dyDescent="0.25">
      <c r="B143" s="69" t="s">
        <v>2</v>
      </c>
      <c r="C143" s="70"/>
      <c r="D143" s="14">
        <f>(D140-D139)+(D142-D141)</f>
        <v>11</v>
      </c>
      <c r="E143" s="14">
        <f t="shared" ref="E143:J143" si="39">(E140-E139)+E142-E141</f>
        <v>0</v>
      </c>
      <c r="F143" s="14">
        <f t="shared" si="39"/>
        <v>0</v>
      </c>
      <c r="G143" s="14">
        <f t="shared" si="39"/>
        <v>0</v>
      </c>
      <c r="H143" s="14">
        <f t="shared" si="39"/>
        <v>0</v>
      </c>
      <c r="I143" s="14">
        <f t="shared" si="39"/>
        <v>0</v>
      </c>
      <c r="J143" s="14">
        <f t="shared" si="39"/>
        <v>0</v>
      </c>
      <c r="K143" s="14">
        <f>IF(Base!$C$2-K139&lt;0,"0",Base!$C$2-K139)</f>
        <v>24</v>
      </c>
      <c r="L143" s="9"/>
      <c r="N143"/>
      <c r="O143"/>
    </row>
    <row r="144" spans="2:15" x14ac:dyDescent="0.25">
      <c r="N144"/>
      <c r="O144"/>
    </row>
    <row r="145" spans="2:15" ht="15.75" x14ac:dyDescent="0.25">
      <c r="B145" s="47" t="s">
        <v>3</v>
      </c>
      <c r="C145" s="51">
        <f>VLOOKUP(C138+1,Base!$F$3:$F$55,1,FALSE)</f>
        <v>21</v>
      </c>
      <c r="D145" s="55">
        <f>B147</f>
        <v>778472</v>
      </c>
      <c r="E145" s="55">
        <f>D145+1</f>
        <v>778473</v>
      </c>
      <c r="F145" s="55">
        <f t="shared" ref="F145:J145" si="40">E145+1</f>
        <v>778474</v>
      </c>
      <c r="G145" s="55">
        <f t="shared" si="40"/>
        <v>778475</v>
      </c>
      <c r="H145" s="55">
        <f t="shared" si="40"/>
        <v>778476</v>
      </c>
      <c r="I145" s="55">
        <f t="shared" si="40"/>
        <v>778477</v>
      </c>
      <c r="J145" s="55">
        <f t="shared" si="40"/>
        <v>778478</v>
      </c>
      <c r="K145" s="10" t="s">
        <v>7</v>
      </c>
      <c r="L145" s="9"/>
      <c r="N145"/>
      <c r="O145"/>
    </row>
    <row r="146" spans="2:15" x14ac:dyDescent="0.25">
      <c r="B146" s="45" t="s">
        <v>30</v>
      </c>
      <c r="C146" s="71" t="s">
        <v>0</v>
      </c>
      <c r="D146" s="52">
        <v>6</v>
      </c>
      <c r="E146" s="52">
        <v>8</v>
      </c>
      <c r="F146" s="52">
        <v>8</v>
      </c>
      <c r="G146" s="52">
        <v>8</v>
      </c>
      <c r="H146" s="52">
        <v>8</v>
      </c>
      <c r="I146" s="52"/>
      <c r="J146" s="53"/>
      <c r="K146" s="11">
        <f>D150+E150+F150+G150+H150+I150+J150</f>
        <v>43</v>
      </c>
      <c r="L146" s="7"/>
      <c r="N146"/>
      <c r="O146"/>
    </row>
    <row r="147" spans="2:15" x14ac:dyDescent="0.25">
      <c r="B147" s="46">
        <f>7*C145+DATE((2015+$K$2),1,3)-WEEKDAY(DATE((2015+$K$2),1,3))-5</f>
        <v>778472</v>
      </c>
      <c r="C147" s="72"/>
      <c r="D147" s="52">
        <v>12</v>
      </c>
      <c r="E147" s="52">
        <v>12</v>
      </c>
      <c r="F147" s="52">
        <v>12</v>
      </c>
      <c r="G147" s="52">
        <v>12</v>
      </c>
      <c r="H147" s="52">
        <v>12</v>
      </c>
      <c r="I147" s="52"/>
      <c r="J147" s="53"/>
      <c r="K147" s="12" t="s">
        <v>5</v>
      </c>
      <c r="L147" s="8"/>
      <c r="N147"/>
      <c r="O147"/>
    </row>
    <row r="148" spans="2:15" x14ac:dyDescent="0.25">
      <c r="B148" s="45" t="s">
        <v>31</v>
      </c>
      <c r="C148" s="71" t="s">
        <v>1</v>
      </c>
      <c r="D148" s="52">
        <v>13</v>
      </c>
      <c r="E148" s="52">
        <v>13</v>
      </c>
      <c r="F148" s="52">
        <v>13</v>
      </c>
      <c r="G148" s="52">
        <v>13</v>
      </c>
      <c r="H148" s="52">
        <v>13</v>
      </c>
      <c r="I148" s="52"/>
      <c r="J148" s="53"/>
      <c r="K148" s="14">
        <f>IF(K146-Base!$C$2&lt;0,"0",K146-Base!$C$2)</f>
        <v>8</v>
      </c>
      <c r="L148" s="8"/>
      <c r="N148"/>
      <c r="O148"/>
    </row>
    <row r="149" spans="2:15" x14ac:dyDescent="0.25">
      <c r="B149" s="46">
        <f>7*C145+DATE((2015+$K$2),1,3)-WEEKDAY(DATE((2015+$K$2),1,3))+1</f>
        <v>778478</v>
      </c>
      <c r="C149" s="72"/>
      <c r="D149" s="52">
        <v>18</v>
      </c>
      <c r="E149" s="52">
        <v>17</v>
      </c>
      <c r="F149" s="52">
        <v>17</v>
      </c>
      <c r="G149" s="52">
        <v>17</v>
      </c>
      <c r="H149" s="52">
        <v>17</v>
      </c>
      <c r="I149" s="52"/>
      <c r="J149" s="53"/>
      <c r="K149" s="13" t="s">
        <v>6</v>
      </c>
      <c r="L149" s="8"/>
      <c r="N149"/>
      <c r="O149"/>
    </row>
    <row r="150" spans="2:15" x14ac:dyDescent="0.25">
      <c r="B150" s="69" t="s">
        <v>2</v>
      </c>
      <c r="C150" s="70"/>
      <c r="D150" s="14">
        <f>(D147-D146)+(D149-D148)</f>
        <v>11</v>
      </c>
      <c r="E150" s="14">
        <f t="shared" ref="E150:J150" si="41">(E147-E146)+E149-E148</f>
        <v>8</v>
      </c>
      <c r="F150" s="14">
        <f t="shared" si="41"/>
        <v>8</v>
      </c>
      <c r="G150" s="14">
        <f t="shared" si="41"/>
        <v>8</v>
      </c>
      <c r="H150" s="14">
        <f t="shared" si="41"/>
        <v>8</v>
      </c>
      <c r="I150" s="14">
        <f t="shared" si="41"/>
        <v>0</v>
      </c>
      <c r="J150" s="14">
        <f t="shared" si="41"/>
        <v>0</v>
      </c>
      <c r="K150" s="14" t="str">
        <f>IF(Base!$C$2-K146&lt;0,"0",Base!$C$2-K146)</f>
        <v>0</v>
      </c>
      <c r="L150" s="9"/>
      <c r="N150"/>
      <c r="O150"/>
    </row>
    <row r="151" spans="2:15" x14ac:dyDescent="0.25">
      <c r="N151"/>
      <c r="O151"/>
    </row>
    <row r="152" spans="2:15" ht="15.75" x14ac:dyDescent="0.25">
      <c r="B152" s="47" t="s">
        <v>3</v>
      </c>
      <c r="C152" s="51">
        <f>VLOOKUP(C145+1,Base!$F$3:$F$55,1,FALSE)</f>
        <v>22</v>
      </c>
      <c r="D152" s="55">
        <f>B154</f>
        <v>778479</v>
      </c>
      <c r="E152" s="55">
        <f>D152+1</f>
        <v>778480</v>
      </c>
      <c r="F152" s="55">
        <f t="shared" ref="F152:J152" si="42">E152+1</f>
        <v>778481</v>
      </c>
      <c r="G152" s="55">
        <f t="shared" si="42"/>
        <v>778482</v>
      </c>
      <c r="H152" s="55">
        <f t="shared" si="42"/>
        <v>778483</v>
      </c>
      <c r="I152" s="55">
        <f t="shared" si="42"/>
        <v>778484</v>
      </c>
      <c r="J152" s="55">
        <f t="shared" si="42"/>
        <v>778485</v>
      </c>
      <c r="K152" s="10" t="s">
        <v>7</v>
      </c>
      <c r="L152" s="9"/>
      <c r="N152"/>
      <c r="O152"/>
    </row>
    <row r="153" spans="2:15" x14ac:dyDescent="0.25">
      <c r="B153" s="45" t="s">
        <v>30</v>
      </c>
      <c r="C153" s="71" t="s">
        <v>0</v>
      </c>
      <c r="D153" s="52"/>
      <c r="E153" s="52"/>
      <c r="F153" s="52"/>
      <c r="G153" s="52"/>
      <c r="H153" s="52"/>
      <c r="I153" s="52"/>
      <c r="J153" s="53"/>
      <c r="K153" s="11">
        <f>D157+E157+F157+G157+H157+I157+J157</f>
        <v>0</v>
      </c>
      <c r="L153" s="7"/>
      <c r="N153"/>
      <c r="O153"/>
    </row>
    <row r="154" spans="2:15" x14ac:dyDescent="0.25">
      <c r="B154" s="46">
        <f>7*C152+DATE((2015+$K$2),1,3)-WEEKDAY(DATE((2015+$K$2),1,3))-5</f>
        <v>778479</v>
      </c>
      <c r="C154" s="72"/>
      <c r="D154" s="52"/>
      <c r="E154" s="52"/>
      <c r="F154" s="52"/>
      <c r="G154" s="52"/>
      <c r="H154" s="52"/>
      <c r="I154" s="52"/>
      <c r="J154" s="53"/>
      <c r="K154" s="12" t="s">
        <v>5</v>
      </c>
      <c r="L154" s="8"/>
      <c r="N154"/>
      <c r="O154"/>
    </row>
    <row r="155" spans="2:15" x14ac:dyDescent="0.25">
      <c r="B155" s="45" t="s">
        <v>31</v>
      </c>
      <c r="C155" s="71" t="s">
        <v>1</v>
      </c>
      <c r="D155" s="52"/>
      <c r="E155" s="52"/>
      <c r="F155" s="52"/>
      <c r="G155" s="52"/>
      <c r="H155" s="52"/>
      <c r="I155" s="52"/>
      <c r="J155" s="53"/>
      <c r="K155" s="14" t="str">
        <f>IF(K153-Base!$C$2&lt;0,"0",K153-Base!$C$2)</f>
        <v>0</v>
      </c>
      <c r="L155" s="8"/>
      <c r="N155"/>
      <c r="O155"/>
    </row>
    <row r="156" spans="2:15" x14ac:dyDescent="0.25">
      <c r="B156" s="46">
        <f>7*C152+DATE((2015+$K$2),1,3)-WEEKDAY(DATE((2015+$K$2),1,3))+1</f>
        <v>778485</v>
      </c>
      <c r="C156" s="72"/>
      <c r="D156" s="52"/>
      <c r="E156" s="52"/>
      <c r="F156" s="52"/>
      <c r="G156" s="52"/>
      <c r="H156" s="52"/>
      <c r="I156" s="52"/>
      <c r="J156" s="53"/>
      <c r="K156" s="13" t="s">
        <v>6</v>
      </c>
      <c r="L156" s="8"/>
      <c r="N156"/>
      <c r="O156"/>
    </row>
    <row r="157" spans="2:15" x14ac:dyDescent="0.25">
      <c r="B157" s="69" t="s">
        <v>2</v>
      </c>
      <c r="C157" s="70"/>
      <c r="D157" s="14">
        <f>(D154-D153)+(D156-D155)</f>
        <v>0</v>
      </c>
      <c r="E157" s="14">
        <f t="shared" ref="E157:J157" si="43">(E154-E153)+E156-E155</f>
        <v>0</v>
      </c>
      <c r="F157" s="14">
        <f t="shared" si="43"/>
        <v>0</v>
      </c>
      <c r="G157" s="14">
        <f t="shared" si="43"/>
        <v>0</v>
      </c>
      <c r="H157" s="14">
        <f t="shared" si="43"/>
        <v>0</v>
      </c>
      <c r="I157" s="14">
        <f t="shared" si="43"/>
        <v>0</v>
      </c>
      <c r="J157" s="14">
        <f t="shared" si="43"/>
        <v>0</v>
      </c>
      <c r="K157" s="14">
        <f>IF(Base!$C$2-K153&lt;0,"0",Base!$C$2-K153)</f>
        <v>35</v>
      </c>
      <c r="L157" s="9"/>
      <c r="N157"/>
      <c r="O157"/>
    </row>
    <row r="158" spans="2:15" x14ac:dyDescent="0.25">
      <c r="N158"/>
      <c r="O158"/>
    </row>
    <row r="159" spans="2:15" ht="15.75" x14ac:dyDescent="0.25">
      <c r="B159" s="47" t="s">
        <v>3</v>
      </c>
      <c r="C159" s="51">
        <f>VLOOKUP(C152+1,Base!$F$3:$F$55,1,FALSE)</f>
        <v>23</v>
      </c>
      <c r="D159" s="55">
        <f>B161</f>
        <v>778486</v>
      </c>
      <c r="E159" s="55">
        <f>D159+1</f>
        <v>778487</v>
      </c>
      <c r="F159" s="55">
        <f t="shared" ref="F159:J159" si="44">E159+1</f>
        <v>778488</v>
      </c>
      <c r="G159" s="55">
        <f t="shared" si="44"/>
        <v>778489</v>
      </c>
      <c r="H159" s="55">
        <f t="shared" si="44"/>
        <v>778490</v>
      </c>
      <c r="I159" s="55">
        <f t="shared" si="44"/>
        <v>778491</v>
      </c>
      <c r="J159" s="55">
        <f t="shared" si="44"/>
        <v>778492</v>
      </c>
      <c r="K159" s="10" t="s">
        <v>7</v>
      </c>
      <c r="L159" s="9"/>
      <c r="N159"/>
      <c r="O159"/>
    </row>
    <row r="160" spans="2:15" x14ac:dyDescent="0.25">
      <c r="B160" s="45" t="s">
        <v>30</v>
      </c>
      <c r="C160" s="71" t="s">
        <v>0</v>
      </c>
      <c r="D160" s="52">
        <v>6</v>
      </c>
      <c r="E160" s="52">
        <v>8</v>
      </c>
      <c r="F160" s="52">
        <v>8</v>
      </c>
      <c r="G160" s="52">
        <v>8</v>
      </c>
      <c r="H160" s="52">
        <v>8</v>
      </c>
      <c r="I160" s="52">
        <v>8</v>
      </c>
      <c r="J160" s="53"/>
      <c r="K160" s="11">
        <f>D164+E164+F164+G164+H164+I164+J164</f>
        <v>51</v>
      </c>
      <c r="L160" s="7"/>
      <c r="N160"/>
      <c r="O160"/>
    </row>
    <row r="161" spans="2:15" x14ac:dyDescent="0.25">
      <c r="B161" s="46">
        <f>7*C159+DATE((2015+$K$2),1,3)-WEEKDAY(DATE((2015+$K$2),1,3))-5</f>
        <v>778486</v>
      </c>
      <c r="C161" s="72"/>
      <c r="D161" s="52">
        <v>12</v>
      </c>
      <c r="E161" s="52">
        <v>12</v>
      </c>
      <c r="F161" s="52">
        <v>12</v>
      </c>
      <c r="G161" s="52">
        <v>12</v>
      </c>
      <c r="H161" s="52">
        <v>12</v>
      </c>
      <c r="I161" s="52">
        <v>12</v>
      </c>
      <c r="J161" s="53"/>
      <c r="K161" s="12" t="s">
        <v>5</v>
      </c>
      <c r="L161" s="8"/>
      <c r="N161"/>
      <c r="O161"/>
    </row>
    <row r="162" spans="2:15" x14ac:dyDescent="0.25">
      <c r="B162" s="45" t="s">
        <v>31</v>
      </c>
      <c r="C162" s="71" t="s">
        <v>1</v>
      </c>
      <c r="D162" s="52">
        <v>13</v>
      </c>
      <c r="E162" s="52">
        <v>13</v>
      </c>
      <c r="F162" s="52">
        <v>13</v>
      </c>
      <c r="G162" s="52">
        <v>13</v>
      </c>
      <c r="H162" s="52">
        <v>13</v>
      </c>
      <c r="I162" s="52">
        <v>13</v>
      </c>
      <c r="J162" s="53"/>
      <c r="K162" s="14">
        <f>IF(K160-Base!$C$2&lt;0,"0",K160-Base!$C$2)</f>
        <v>16</v>
      </c>
      <c r="L162" s="8"/>
      <c r="N162"/>
      <c r="O162"/>
    </row>
    <row r="163" spans="2:15" x14ac:dyDescent="0.25">
      <c r="B163" s="46">
        <f>7*C159+DATE((2015+$K$2),1,3)-WEEKDAY(DATE((2015+$K$2),1,3))+1</f>
        <v>778492</v>
      </c>
      <c r="C163" s="72"/>
      <c r="D163" s="52">
        <v>18</v>
      </c>
      <c r="E163" s="52">
        <v>17</v>
      </c>
      <c r="F163" s="52">
        <v>17</v>
      </c>
      <c r="G163" s="52">
        <v>17</v>
      </c>
      <c r="H163" s="52">
        <v>17</v>
      </c>
      <c r="I163" s="52">
        <v>17</v>
      </c>
      <c r="J163" s="53"/>
      <c r="K163" s="13" t="s">
        <v>6</v>
      </c>
      <c r="L163" s="8"/>
      <c r="N163"/>
      <c r="O163"/>
    </row>
    <row r="164" spans="2:15" x14ac:dyDescent="0.25">
      <c r="B164" s="69" t="s">
        <v>2</v>
      </c>
      <c r="C164" s="70"/>
      <c r="D164" s="14">
        <f>(D161-D160)+(D163-D162)</f>
        <v>11</v>
      </c>
      <c r="E164" s="14">
        <f t="shared" ref="E164:J164" si="45">(E161-E160)+E163-E162</f>
        <v>8</v>
      </c>
      <c r="F164" s="14">
        <f t="shared" si="45"/>
        <v>8</v>
      </c>
      <c r="G164" s="14">
        <f t="shared" si="45"/>
        <v>8</v>
      </c>
      <c r="H164" s="14">
        <f t="shared" si="45"/>
        <v>8</v>
      </c>
      <c r="I164" s="14">
        <f t="shared" si="45"/>
        <v>8</v>
      </c>
      <c r="J164" s="14">
        <f t="shared" si="45"/>
        <v>0</v>
      </c>
      <c r="K164" s="14" t="str">
        <f>IF(Base!$C$2-K160&lt;0,"0",Base!$C$2-K160)</f>
        <v>0</v>
      </c>
      <c r="L164" s="9"/>
      <c r="N164"/>
      <c r="O164"/>
    </row>
    <row r="165" spans="2:15" x14ac:dyDescent="0.25">
      <c r="N165"/>
      <c r="O165"/>
    </row>
    <row r="166" spans="2:15" ht="15.75" x14ac:dyDescent="0.25">
      <c r="B166" s="47" t="s">
        <v>3</v>
      </c>
      <c r="C166" s="51">
        <f>VLOOKUP(C159+1,Base!$F$3:$F$55,1,FALSE)</f>
        <v>24</v>
      </c>
      <c r="D166" s="55">
        <f>B168</f>
        <v>778493</v>
      </c>
      <c r="E166" s="55">
        <f>D166+1</f>
        <v>778494</v>
      </c>
      <c r="F166" s="55">
        <f t="shared" ref="F166:J166" si="46">E166+1</f>
        <v>778495</v>
      </c>
      <c r="G166" s="55">
        <f t="shared" si="46"/>
        <v>778496</v>
      </c>
      <c r="H166" s="55">
        <f t="shared" si="46"/>
        <v>778497</v>
      </c>
      <c r="I166" s="55">
        <f t="shared" si="46"/>
        <v>778498</v>
      </c>
      <c r="J166" s="55">
        <f t="shared" si="46"/>
        <v>778499</v>
      </c>
      <c r="K166" s="10" t="s">
        <v>7</v>
      </c>
      <c r="L166" s="9"/>
      <c r="N166"/>
      <c r="O166"/>
    </row>
    <row r="167" spans="2:15" x14ac:dyDescent="0.25">
      <c r="B167" s="45" t="s">
        <v>30</v>
      </c>
      <c r="C167" s="71" t="s">
        <v>0</v>
      </c>
      <c r="D167" s="52">
        <v>6</v>
      </c>
      <c r="E167" s="52">
        <v>8</v>
      </c>
      <c r="F167" s="52">
        <v>8</v>
      </c>
      <c r="G167" s="52">
        <v>8</v>
      </c>
      <c r="H167" s="52">
        <v>8</v>
      </c>
      <c r="I167" s="52">
        <v>8</v>
      </c>
      <c r="J167" s="53"/>
      <c r="K167" s="11">
        <f>D171+E171+F171+G171+H171+I171+J171</f>
        <v>51</v>
      </c>
      <c r="L167" s="7"/>
      <c r="N167"/>
      <c r="O167"/>
    </row>
    <row r="168" spans="2:15" x14ac:dyDescent="0.25">
      <c r="B168" s="46">
        <f>7*C166+DATE((2015+$K$2),1,3)-WEEKDAY(DATE((2015+$K$2),1,3))-5</f>
        <v>778493</v>
      </c>
      <c r="C168" s="72"/>
      <c r="D168" s="52">
        <v>12</v>
      </c>
      <c r="E168" s="52">
        <v>12</v>
      </c>
      <c r="F168" s="52">
        <v>12</v>
      </c>
      <c r="G168" s="52">
        <v>12</v>
      </c>
      <c r="H168" s="52">
        <v>12</v>
      </c>
      <c r="I168" s="52">
        <v>12</v>
      </c>
      <c r="J168" s="53"/>
      <c r="K168" s="12" t="s">
        <v>5</v>
      </c>
      <c r="L168" s="8"/>
      <c r="N168"/>
      <c r="O168"/>
    </row>
    <row r="169" spans="2:15" x14ac:dyDescent="0.25">
      <c r="B169" s="45" t="s">
        <v>31</v>
      </c>
      <c r="C169" s="71" t="s">
        <v>1</v>
      </c>
      <c r="D169" s="52">
        <v>13</v>
      </c>
      <c r="E169" s="52">
        <v>13</v>
      </c>
      <c r="F169" s="52">
        <v>13</v>
      </c>
      <c r="G169" s="52">
        <v>13</v>
      </c>
      <c r="H169" s="52">
        <v>13</v>
      </c>
      <c r="I169" s="52">
        <v>13</v>
      </c>
      <c r="J169" s="53"/>
      <c r="K169" s="14">
        <f>IF(K167-Base!$C$2&lt;0,"0",K167-Base!$C$2)</f>
        <v>16</v>
      </c>
      <c r="L169" s="8"/>
      <c r="N169"/>
      <c r="O169"/>
    </row>
    <row r="170" spans="2:15" x14ac:dyDescent="0.25">
      <c r="B170" s="46">
        <f>7*C166+DATE((2015+$K$2),1,3)-WEEKDAY(DATE((2015+$K$2),1,3))+1</f>
        <v>778499</v>
      </c>
      <c r="C170" s="72"/>
      <c r="D170" s="52">
        <v>18</v>
      </c>
      <c r="E170" s="52">
        <v>17</v>
      </c>
      <c r="F170" s="52">
        <v>17</v>
      </c>
      <c r="G170" s="52">
        <v>17</v>
      </c>
      <c r="H170" s="52">
        <v>17</v>
      </c>
      <c r="I170" s="52">
        <v>17</v>
      </c>
      <c r="J170" s="53"/>
      <c r="K170" s="13" t="s">
        <v>6</v>
      </c>
      <c r="L170" s="8"/>
      <c r="N170"/>
      <c r="O170"/>
    </row>
    <row r="171" spans="2:15" x14ac:dyDescent="0.25">
      <c r="B171" s="69" t="s">
        <v>2</v>
      </c>
      <c r="C171" s="70"/>
      <c r="D171" s="14">
        <f>(D168-D167)+(D170-D169)</f>
        <v>11</v>
      </c>
      <c r="E171" s="14">
        <f t="shared" ref="E171:J171" si="47">(E168-E167)+E170-E169</f>
        <v>8</v>
      </c>
      <c r="F171" s="14">
        <f t="shared" si="47"/>
        <v>8</v>
      </c>
      <c r="G171" s="14">
        <f t="shared" si="47"/>
        <v>8</v>
      </c>
      <c r="H171" s="14">
        <f t="shared" si="47"/>
        <v>8</v>
      </c>
      <c r="I171" s="14">
        <f t="shared" si="47"/>
        <v>8</v>
      </c>
      <c r="J171" s="14">
        <f t="shared" si="47"/>
        <v>0</v>
      </c>
      <c r="K171" s="14" t="str">
        <f>IF(Base!$C$2-K167&lt;0,"0",Base!$C$2-K167)</f>
        <v>0</v>
      </c>
      <c r="L171" s="9"/>
      <c r="N171"/>
      <c r="O171"/>
    </row>
    <row r="172" spans="2:15" x14ac:dyDescent="0.25">
      <c r="N172"/>
      <c r="O172"/>
    </row>
    <row r="173" spans="2:15" ht="15.75" x14ac:dyDescent="0.25">
      <c r="B173" s="47" t="s">
        <v>3</v>
      </c>
      <c r="C173" s="51">
        <f>VLOOKUP(C166+1,Base!$F$3:$F$55,1,FALSE)</f>
        <v>25</v>
      </c>
      <c r="D173" s="55">
        <f>B175</f>
        <v>778500</v>
      </c>
      <c r="E173" s="55">
        <f>D173+1</f>
        <v>778501</v>
      </c>
      <c r="F173" s="55">
        <f t="shared" ref="F173:J173" si="48">E173+1</f>
        <v>778502</v>
      </c>
      <c r="G173" s="55">
        <f t="shared" si="48"/>
        <v>778503</v>
      </c>
      <c r="H173" s="55">
        <f t="shared" si="48"/>
        <v>778504</v>
      </c>
      <c r="I173" s="55">
        <f t="shared" si="48"/>
        <v>778505</v>
      </c>
      <c r="J173" s="55">
        <f t="shared" si="48"/>
        <v>778506</v>
      </c>
      <c r="K173" s="10" t="s">
        <v>7</v>
      </c>
      <c r="L173" s="9"/>
      <c r="N173"/>
      <c r="O173"/>
    </row>
    <row r="174" spans="2:15" x14ac:dyDescent="0.25">
      <c r="B174" s="45" t="s">
        <v>30</v>
      </c>
      <c r="C174" s="71" t="s">
        <v>0</v>
      </c>
      <c r="D174" s="52">
        <v>6</v>
      </c>
      <c r="E174" s="52"/>
      <c r="F174" s="52"/>
      <c r="G174" s="52"/>
      <c r="H174" s="52"/>
      <c r="I174" s="52"/>
      <c r="J174" s="53"/>
      <c r="K174" s="11">
        <f>D178+E178+F178+G178+H178+I178+J178</f>
        <v>11</v>
      </c>
      <c r="L174" s="7"/>
      <c r="N174"/>
      <c r="O174"/>
    </row>
    <row r="175" spans="2:15" x14ac:dyDescent="0.25">
      <c r="B175" s="46">
        <f>7*C173+DATE((2015+$K$2),1,3)-WEEKDAY(DATE((2015+$K$2),1,3))-5</f>
        <v>778500</v>
      </c>
      <c r="C175" s="72"/>
      <c r="D175" s="52">
        <v>12</v>
      </c>
      <c r="E175" s="52"/>
      <c r="F175" s="52"/>
      <c r="G175" s="52"/>
      <c r="H175" s="52"/>
      <c r="I175" s="52"/>
      <c r="J175" s="53"/>
      <c r="K175" s="12" t="s">
        <v>5</v>
      </c>
      <c r="L175" s="8"/>
      <c r="N175"/>
      <c r="O175"/>
    </row>
    <row r="176" spans="2:15" x14ac:dyDescent="0.25">
      <c r="B176" s="45" t="s">
        <v>31</v>
      </c>
      <c r="C176" s="71" t="s">
        <v>1</v>
      </c>
      <c r="D176" s="52">
        <v>13</v>
      </c>
      <c r="E176" s="52"/>
      <c r="F176" s="52"/>
      <c r="G176" s="52"/>
      <c r="H176" s="52"/>
      <c r="I176" s="52"/>
      <c r="J176" s="53"/>
      <c r="K176" s="14" t="str">
        <f>IF(K174-Base!$C$2&lt;0,"0",K174-Base!$C$2)</f>
        <v>0</v>
      </c>
      <c r="L176" s="8"/>
      <c r="N176"/>
      <c r="O176"/>
    </row>
    <row r="177" spans="2:15" x14ac:dyDescent="0.25">
      <c r="B177" s="46">
        <f>7*C173+DATE((2015+$K$2),1,3)-WEEKDAY(DATE((2015+$K$2),1,3))+1</f>
        <v>778506</v>
      </c>
      <c r="C177" s="72"/>
      <c r="D177" s="52">
        <v>18</v>
      </c>
      <c r="E177" s="52"/>
      <c r="F177" s="52"/>
      <c r="G177" s="52"/>
      <c r="H177" s="52"/>
      <c r="I177" s="52"/>
      <c r="J177" s="53"/>
      <c r="K177" s="13" t="s">
        <v>6</v>
      </c>
      <c r="L177" s="8"/>
      <c r="N177"/>
      <c r="O177"/>
    </row>
    <row r="178" spans="2:15" x14ac:dyDescent="0.25">
      <c r="B178" s="69" t="s">
        <v>2</v>
      </c>
      <c r="C178" s="70"/>
      <c r="D178" s="14">
        <f>(D175-D174)+(D177-D176)</f>
        <v>11</v>
      </c>
      <c r="E178" s="14">
        <f t="shared" ref="E178:J178" si="49">(E175-E174)+E177-E176</f>
        <v>0</v>
      </c>
      <c r="F178" s="14">
        <f t="shared" si="49"/>
        <v>0</v>
      </c>
      <c r="G178" s="14">
        <f t="shared" si="49"/>
        <v>0</v>
      </c>
      <c r="H178" s="14">
        <f t="shared" si="49"/>
        <v>0</v>
      </c>
      <c r="I178" s="14">
        <f t="shared" si="49"/>
        <v>0</v>
      </c>
      <c r="J178" s="14">
        <f t="shared" si="49"/>
        <v>0</v>
      </c>
      <c r="K178" s="14">
        <f>IF(Base!$C$2-K174&lt;0,"0",Base!$C$2-K174)</f>
        <v>24</v>
      </c>
      <c r="L178" s="9"/>
      <c r="N178"/>
      <c r="O178"/>
    </row>
    <row r="179" spans="2:15" x14ac:dyDescent="0.25">
      <c r="N179"/>
      <c r="O179"/>
    </row>
    <row r="180" spans="2:15" ht="15.75" x14ac:dyDescent="0.25">
      <c r="B180" s="47" t="s">
        <v>3</v>
      </c>
      <c r="C180" s="51">
        <f>VLOOKUP(C173+1,Base!$F$3:$F$55,1,FALSE)</f>
        <v>26</v>
      </c>
      <c r="D180" s="55">
        <f>B182</f>
        <v>778507</v>
      </c>
      <c r="E180" s="55">
        <f>D180+1</f>
        <v>778508</v>
      </c>
      <c r="F180" s="55">
        <f t="shared" ref="F180:J180" si="50">E180+1</f>
        <v>778509</v>
      </c>
      <c r="G180" s="55">
        <f t="shared" si="50"/>
        <v>778510</v>
      </c>
      <c r="H180" s="55">
        <f t="shared" si="50"/>
        <v>778511</v>
      </c>
      <c r="I180" s="55">
        <f t="shared" si="50"/>
        <v>778512</v>
      </c>
      <c r="J180" s="55">
        <f t="shared" si="50"/>
        <v>778513</v>
      </c>
      <c r="K180" s="10" t="s">
        <v>7</v>
      </c>
      <c r="L180" s="9"/>
      <c r="N180"/>
      <c r="O180"/>
    </row>
    <row r="181" spans="2:15" x14ac:dyDescent="0.25">
      <c r="B181" s="45" t="s">
        <v>30</v>
      </c>
      <c r="C181" s="71" t="s">
        <v>0</v>
      </c>
      <c r="D181" s="52">
        <v>6</v>
      </c>
      <c r="E181" s="52">
        <v>8</v>
      </c>
      <c r="F181" s="52">
        <v>8</v>
      </c>
      <c r="G181" s="52">
        <v>8</v>
      </c>
      <c r="H181" s="52">
        <v>8</v>
      </c>
      <c r="I181" s="52">
        <v>8</v>
      </c>
      <c r="J181" s="53"/>
      <c r="K181" s="11">
        <f>D185+E185+F185+G185+H185+I185+J185</f>
        <v>51</v>
      </c>
      <c r="L181" s="7"/>
      <c r="N181"/>
      <c r="O181"/>
    </row>
    <row r="182" spans="2:15" x14ac:dyDescent="0.25">
      <c r="B182" s="46">
        <f>7*C180+DATE((2015+$K$2),1,3)-WEEKDAY(DATE((2015+$K$2),1,3))-5</f>
        <v>778507</v>
      </c>
      <c r="C182" s="72"/>
      <c r="D182" s="52">
        <v>12</v>
      </c>
      <c r="E182" s="52">
        <v>12</v>
      </c>
      <c r="F182" s="52">
        <v>12</v>
      </c>
      <c r="G182" s="52">
        <v>12</v>
      </c>
      <c r="H182" s="52">
        <v>12</v>
      </c>
      <c r="I182" s="52">
        <v>12</v>
      </c>
      <c r="J182" s="53"/>
      <c r="K182" s="12" t="s">
        <v>5</v>
      </c>
      <c r="L182" s="8"/>
      <c r="N182"/>
      <c r="O182"/>
    </row>
    <row r="183" spans="2:15" x14ac:dyDescent="0.25">
      <c r="B183" s="45" t="s">
        <v>31</v>
      </c>
      <c r="C183" s="71" t="s">
        <v>1</v>
      </c>
      <c r="D183" s="52">
        <v>13</v>
      </c>
      <c r="E183" s="52">
        <v>13</v>
      </c>
      <c r="F183" s="52">
        <v>13</v>
      </c>
      <c r="G183" s="52">
        <v>13</v>
      </c>
      <c r="H183" s="52">
        <v>13</v>
      </c>
      <c r="I183" s="52">
        <v>13</v>
      </c>
      <c r="J183" s="53"/>
      <c r="K183" s="14">
        <f>IF(K181-Base!$C$2&lt;0,"0",K181-Base!$C$2)</f>
        <v>16</v>
      </c>
      <c r="L183" s="8"/>
      <c r="N183"/>
      <c r="O183"/>
    </row>
    <row r="184" spans="2:15" x14ac:dyDescent="0.25">
      <c r="B184" s="46">
        <f>7*C180+DATE((2015+$K$2),1,3)-WEEKDAY(DATE((2015+$K$2),1,3))+1</f>
        <v>778513</v>
      </c>
      <c r="C184" s="72"/>
      <c r="D184" s="52">
        <v>18</v>
      </c>
      <c r="E184" s="52">
        <v>17</v>
      </c>
      <c r="F184" s="52">
        <v>17</v>
      </c>
      <c r="G184" s="52">
        <v>17</v>
      </c>
      <c r="H184" s="52">
        <v>17</v>
      </c>
      <c r="I184" s="52">
        <v>17</v>
      </c>
      <c r="J184" s="53"/>
      <c r="K184" s="13" t="s">
        <v>6</v>
      </c>
      <c r="L184" s="8"/>
      <c r="N184"/>
      <c r="O184"/>
    </row>
    <row r="185" spans="2:15" x14ac:dyDescent="0.25">
      <c r="B185" s="69" t="s">
        <v>2</v>
      </c>
      <c r="C185" s="70"/>
      <c r="D185" s="14">
        <f>(D182-D181)+(D184-D183)</f>
        <v>11</v>
      </c>
      <c r="E185" s="14">
        <f t="shared" ref="E185:J185" si="51">(E182-E181)+E184-E183</f>
        <v>8</v>
      </c>
      <c r="F185" s="14">
        <f t="shared" si="51"/>
        <v>8</v>
      </c>
      <c r="G185" s="14">
        <f t="shared" si="51"/>
        <v>8</v>
      </c>
      <c r="H185" s="14">
        <f t="shared" si="51"/>
        <v>8</v>
      </c>
      <c r="I185" s="14">
        <f t="shared" si="51"/>
        <v>8</v>
      </c>
      <c r="J185" s="14">
        <f t="shared" si="51"/>
        <v>0</v>
      </c>
      <c r="K185" s="14" t="str">
        <f>IF(Base!$C$2-K181&lt;0,"0",Base!$C$2-K181)</f>
        <v>0</v>
      </c>
      <c r="L185" s="9"/>
      <c r="N185"/>
      <c r="O185"/>
    </row>
    <row r="186" spans="2:15" x14ac:dyDescent="0.25">
      <c r="N186"/>
      <c r="O186"/>
    </row>
    <row r="187" spans="2:15" ht="15.75" x14ac:dyDescent="0.25">
      <c r="B187" s="47" t="s">
        <v>3</v>
      </c>
      <c r="C187" s="51">
        <f>VLOOKUP(C180+1,Base!$F$3:$F$55,1,FALSE)</f>
        <v>27</v>
      </c>
      <c r="D187" s="55">
        <f>B189</f>
        <v>778514</v>
      </c>
      <c r="E187" s="55">
        <f>D187+1</f>
        <v>778515</v>
      </c>
      <c r="F187" s="55">
        <f t="shared" ref="F187:J187" si="52">E187+1</f>
        <v>778516</v>
      </c>
      <c r="G187" s="55">
        <f t="shared" si="52"/>
        <v>778517</v>
      </c>
      <c r="H187" s="55">
        <f t="shared" si="52"/>
        <v>778518</v>
      </c>
      <c r="I187" s="55">
        <f t="shared" si="52"/>
        <v>778519</v>
      </c>
      <c r="J187" s="55">
        <f t="shared" si="52"/>
        <v>778520</v>
      </c>
      <c r="K187" s="10" t="s">
        <v>7</v>
      </c>
      <c r="L187" s="9"/>
      <c r="N187"/>
      <c r="O187"/>
    </row>
    <row r="188" spans="2:15" x14ac:dyDescent="0.25">
      <c r="B188" s="45" t="s">
        <v>30</v>
      </c>
      <c r="C188" s="71" t="s">
        <v>0</v>
      </c>
      <c r="D188" s="52">
        <v>6</v>
      </c>
      <c r="E188" s="52">
        <v>8</v>
      </c>
      <c r="F188" s="52">
        <v>8</v>
      </c>
      <c r="G188" s="52">
        <v>8</v>
      </c>
      <c r="H188" s="52">
        <v>8</v>
      </c>
      <c r="I188" s="52"/>
      <c r="J188" s="53"/>
      <c r="K188" s="11">
        <f>D192+E192+F192+G192+H192+I192+J192</f>
        <v>43</v>
      </c>
      <c r="L188" s="7"/>
      <c r="N188"/>
      <c r="O188"/>
    </row>
    <row r="189" spans="2:15" x14ac:dyDescent="0.25">
      <c r="B189" s="46">
        <f>7*C187+DATE((2015+$K$2),1,3)-WEEKDAY(DATE((2015+$K$2),1,3))-5</f>
        <v>778514</v>
      </c>
      <c r="C189" s="72"/>
      <c r="D189" s="52">
        <v>12</v>
      </c>
      <c r="E189" s="52">
        <v>12</v>
      </c>
      <c r="F189" s="52">
        <v>12</v>
      </c>
      <c r="G189" s="52">
        <v>12</v>
      </c>
      <c r="H189" s="52">
        <v>12</v>
      </c>
      <c r="I189" s="52"/>
      <c r="J189" s="53"/>
      <c r="K189" s="12" t="s">
        <v>5</v>
      </c>
      <c r="L189" s="8"/>
      <c r="N189"/>
      <c r="O189"/>
    </row>
    <row r="190" spans="2:15" x14ac:dyDescent="0.25">
      <c r="B190" s="45" t="s">
        <v>31</v>
      </c>
      <c r="C190" s="71" t="s">
        <v>1</v>
      </c>
      <c r="D190" s="52">
        <v>13</v>
      </c>
      <c r="E190" s="52">
        <v>13</v>
      </c>
      <c r="F190" s="52">
        <v>13</v>
      </c>
      <c r="G190" s="52">
        <v>13</v>
      </c>
      <c r="H190" s="52">
        <v>13</v>
      </c>
      <c r="I190" s="52"/>
      <c r="J190" s="53"/>
      <c r="K190" s="14">
        <f>IF(K188-Base!$C$2&lt;0,"0",K188-Base!$C$2)</f>
        <v>8</v>
      </c>
      <c r="L190" s="8"/>
      <c r="N190"/>
      <c r="O190"/>
    </row>
    <row r="191" spans="2:15" x14ac:dyDescent="0.25">
      <c r="B191" s="46">
        <f>7*C187+DATE((2015+$K$2),1,3)-WEEKDAY(DATE((2015+$K$2),1,3))+1</f>
        <v>778520</v>
      </c>
      <c r="C191" s="72"/>
      <c r="D191" s="52">
        <v>18</v>
      </c>
      <c r="E191" s="52">
        <v>17</v>
      </c>
      <c r="F191" s="52">
        <v>17</v>
      </c>
      <c r="G191" s="52">
        <v>17</v>
      </c>
      <c r="H191" s="52">
        <v>17</v>
      </c>
      <c r="I191" s="52"/>
      <c r="J191" s="53"/>
      <c r="K191" s="13" t="s">
        <v>6</v>
      </c>
      <c r="L191" s="8"/>
      <c r="N191"/>
      <c r="O191"/>
    </row>
    <row r="192" spans="2:15" x14ac:dyDescent="0.25">
      <c r="B192" s="69" t="s">
        <v>2</v>
      </c>
      <c r="C192" s="70"/>
      <c r="D192" s="14">
        <f>(D189-D188)+(D191-D190)</f>
        <v>11</v>
      </c>
      <c r="E192" s="14">
        <f t="shared" ref="E192:J192" si="53">(E189-E188)+E191-E190</f>
        <v>8</v>
      </c>
      <c r="F192" s="14">
        <f t="shared" si="53"/>
        <v>8</v>
      </c>
      <c r="G192" s="14">
        <f t="shared" si="53"/>
        <v>8</v>
      </c>
      <c r="H192" s="14">
        <f t="shared" si="53"/>
        <v>8</v>
      </c>
      <c r="I192" s="14">
        <f t="shared" si="53"/>
        <v>0</v>
      </c>
      <c r="J192" s="14">
        <f t="shared" si="53"/>
        <v>0</v>
      </c>
      <c r="K192" s="14" t="str">
        <f>IF(Base!$C$2-K188&lt;0,"0",Base!$C$2-K188)</f>
        <v>0</v>
      </c>
      <c r="L192" s="9"/>
      <c r="N192"/>
      <c r="O192"/>
    </row>
    <row r="193" spans="2:15" x14ac:dyDescent="0.25">
      <c r="N193"/>
      <c r="O193"/>
    </row>
    <row r="194" spans="2:15" ht="15.75" x14ac:dyDescent="0.25">
      <c r="B194" s="47" t="s">
        <v>3</v>
      </c>
      <c r="C194" s="51">
        <f>VLOOKUP(C187+1,Base!$F$3:$F$55,1,FALSE)</f>
        <v>28</v>
      </c>
      <c r="D194" s="55">
        <f>B196</f>
        <v>778521</v>
      </c>
      <c r="E194" s="55">
        <f>D194+1</f>
        <v>778522</v>
      </c>
      <c r="F194" s="55">
        <f t="shared" ref="F194:J194" si="54">E194+1</f>
        <v>778523</v>
      </c>
      <c r="G194" s="55">
        <f t="shared" si="54"/>
        <v>778524</v>
      </c>
      <c r="H194" s="55">
        <f t="shared" si="54"/>
        <v>778525</v>
      </c>
      <c r="I194" s="55">
        <f t="shared" si="54"/>
        <v>778526</v>
      </c>
      <c r="J194" s="55">
        <f t="shared" si="54"/>
        <v>778527</v>
      </c>
      <c r="K194" s="10" t="s">
        <v>7</v>
      </c>
      <c r="L194" s="9"/>
      <c r="N194"/>
      <c r="O194"/>
    </row>
    <row r="195" spans="2:15" x14ac:dyDescent="0.25">
      <c r="B195" s="45" t="s">
        <v>30</v>
      </c>
      <c r="C195" s="71" t="s">
        <v>0</v>
      </c>
      <c r="D195" s="52">
        <v>6</v>
      </c>
      <c r="E195" s="52">
        <v>8</v>
      </c>
      <c r="F195" s="52">
        <v>8</v>
      </c>
      <c r="G195" s="52">
        <v>8</v>
      </c>
      <c r="H195" s="52">
        <v>8</v>
      </c>
      <c r="I195" s="52">
        <v>8</v>
      </c>
      <c r="J195" s="53"/>
      <c r="K195" s="11">
        <f>D199+E199+F199+G199+H199+I199+J199</f>
        <v>51</v>
      </c>
      <c r="L195" s="7"/>
      <c r="N195"/>
      <c r="O195"/>
    </row>
    <row r="196" spans="2:15" x14ac:dyDescent="0.25">
      <c r="B196" s="46">
        <f>7*C194+DATE((2015+$K$2),1,3)-WEEKDAY(DATE((2015+$K$2),1,3))-5</f>
        <v>778521</v>
      </c>
      <c r="C196" s="72"/>
      <c r="D196" s="52">
        <v>12</v>
      </c>
      <c r="E196" s="52">
        <v>12</v>
      </c>
      <c r="F196" s="52">
        <v>12</v>
      </c>
      <c r="G196" s="52">
        <v>12</v>
      </c>
      <c r="H196" s="52">
        <v>12</v>
      </c>
      <c r="I196" s="52">
        <v>12</v>
      </c>
      <c r="J196" s="53"/>
      <c r="K196" s="12" t="s">
        <v>5</v>
      </c>
      <c r="L196" s="8"/>
      <c r="N196"/>
      <c r="O196"/>
    </row>
    <row r="197" spans="2:15" x14ac:dyDescent="0.25">
      <c r="B197" s="45" t="s">
        <v>31</v>
      </c>
      <c r="C197" s="71" t="s">
        <v>1</v>
      </c>
      <c r="D197" s="52">
        <v>13</v>
      </c>
      <c r="E197" s="52">
        <v>13</v>
      </c>
      <c r="F197" s="52">
        <v>13</v>
      </c>
      <c r="G197" s="52">
        <v>13</v>
      </c>
      <c r="H197" s="52">
        <v>13</v>
      </c>
      <c r="I197" s="52">
        <v>13</v>
      </c>
      <c r="J197" s="53"/>
      <c r="K197" s="14">
        <f>IF(K195-Base!$C$2&lt;0,"0",K195-Base!$C$2)</f>
        <v>16</v>
      </c>
      <c r="L197" s="8"/>
      <c r="N197"/>
      <c r="O197"/>
    </row>
    <row r="198" spans="2:15" x14ac:dyDescent="0.25">
      <c r="B198" s="46">
        <f>7*C194+DATE((2015+$K$2),1,3)-WEEKDAY(DATE((2015+$K$2),1,3))+1</f>
        <v>778527</v>
      </c>
      <c r="C198" s="72"/>
      <c r="D198" s="52">
        <v>18</v>
      </c>
      <c r="E198" s="52">
        <v>17</v>
      </c>
      <c r="F198" s="52">
        <v>17</v>
      </c>
      <c r="G198" s="52">
        <v>17</v>
      </c>
      <c r="H198" s="52">
        <v>17</v>
      </c>
      <c r="I198" s="52">
        <v>17</v>
      </c>
      <c r="J198" s="53"/>
      <c r="K198" s="13" t="s">
        <v>6</v>
      </c>
      <c r="L198" s="8"/>
      <c r="N198"/>
      <c r="O198"/>
    </row>
    <row r="199" spans="2:15" x14ac:dyDescent="0.25">
      <c r="B199" s="69" t="s">
        <v>2</v>
      </c>
      <c r="C199" s="70"/>
      <c r="D199" s="14">
        <f>(D196-D195)+(D198-D197)</f>
        <v>11</v>
      </c>
      <c r="E199" s="14">
        <f t="shared" ref="E199:J199" si="55">(E196-E195)+E198-E197</f>
        <v>8</v>
      </c>
      <c r="F199" s="14">
        <f t="shared" si="55"/>
        <v>8</v>
      </c>
      <c r="G199" s="14">
        <f t="shared" si="55"/>
        <v>8</v>
      </c>
      <c r="H199" s="14">
        <f t="shared" si="55"/>
        <v>8</v>
      </c>
      <c r="I199" s="14">
        <f t="shared" si="55"/>
        <v>8</v>
      </c>
      <c r="J199" s="14">
        <f t="shared" si="55"/>
        <v>0</v>
      </c>
      <c r="K199" s="14" t="str">
        <f>IF(Base!$C$2-K195&lt;0,"0",Base!$C$2-K195)</f>
        <v>0</v>
      </c>
      <c r="L199" s="9"/>
      <c r="N199"/>
      <c r="O199"/>
    </row>
    <row r="200" spans="2:15" x14ac:dyDescent="0.25">
      <c r="N200"/>
      <c r="O200"/>
    </row>
    <row r="201" spans="2:15" ht="15.75" x14ac:dyDescent="0.25">
      <c r="B201" s="47" t="s">
        <v>3</v>
      </c>
      <c r="C201" s="51">
        <f>VLOOKUP(C194+1,Base!$F$3:$F$55,1,FALSE)</f>
        <v>29</v>
      </c>
      <c r="D201" s="55">
        <f>B203</f>
        <v>778528</v>
      </c>
      <c r="E201" s="55">
        <f>D201+1</f>
        <v>778529</v>
      </c>
      <c r="F201" s="55">
        <f t="shared" ref="F201:J201" si="56">E201+1</f>
        <v>778530</v>
      </c>
      <c r="G201" s="55">
        <f t="shared" si="56"/>
        <v>778531</v>
      </c>
      <c r="H201" s="55">
        <f t="shared" si="56"/>
        <v>778532</v>
      </c>
      <c r="I201" s="55">
        <f t="shared" si="56"/>
        <v>778533</v>
      </c>
      <c r="J201" s="55">
        <f t="shared" si="56"/>
        <v>778534</v>
      </c>
      <c r="K201" s="10" t="s">
        <v>7</v>
      </c>
      <c r="L201" s="9"/>
      <c r="N201"/>
      <c r="O201"/>
    </row>
    <row r="202" spans="2:15" x14ac:dyDescent="0.25">
      <c r="B202" s="45" t="s">
        <v>30</v>
      </c>
      <c r="C202" s="71" t="s">
        <v>0</v>
      </c>
      <c r="D202" s="52">
        <v>6</v>
      </c>
      <c r="E202" s="52">
        <v>8</v>
      </c>
      <c r="F202" s="52">
        <v>8</v>
      </c>
      <c r="G202" s="52">
        <v>8</v>
      </c>
      <c r="H202" s="52">
        <v>8</v>
      </c>
      <c r="I202" s="52">
        <v>8</v>
      </c>
      <c r="J202" s="53"/>
      <c r="K202" s="11">
        <f>D206+E206+F206+G206+H206+I206+J206</f>
        <v>51</v>
      </c>
      <c r="L202" s="7"/>
      <c r="N202"/>
      <c r="O202"/>
    </row>
    <row r="203" spans="2:15" x14ac:dyDescent="0.25">
      <c r="B203" s="46">
        <f>7*C201+DATE((2015+$K$2),1,3)-WEEKDAY(DATE((2015+$K$2),1,3))-5</f>
        <v>778528</v>
      </c>
      <c r="C203" s="72"/>
      <c r="D203" s="52">
        <v>12</v>
      </c>
      <c r="E203" s="52">
        <v>12</v>
      </c>
      <c r="F203" s="52">
        <v>12</v>
      </c>
      <c r="G203" s="52">
        <v>12</v>
      </c>
      <c r="H203" s="52">
        <v>12</v>
      </c>
      <c r="I203" s="52">
        <v>12</v>
      </c>
      <c r="J203" s="53"/>
      <c r="K203" s="12" t="s">
        <v>5</v>
      </c>
      <c r="L203" s="8"/>
      <c r="N203"/>
      <c r="O203"/>
    </row>
    <row r="204" spans="2:15" x14ac:dyDescent="0.25">
      <c r="B204" s="45" t="s">
        <v>31</v>
      </c>
      <c r="C204" s="71" t="s">
        <v>1</v>
      </c>
      <c r="D204" s="52">
        <v>13</v>
      </c>
      <c r="E204" s="52">
        <v>13</v>
      </c>
      <c r="F204" s="52">
        <v>13</v>
      </c>
      <c r="G204" s="52">
        <v>13</v>
      </c>
      <c r="H204" s="52">
        <v>13</v>
      </c>
      <c r="I204" s="52">
        <v>13</v>
      </c>
      <c r="J204" s="53"/>
      <c r="K204" s="14">
        <f>IF(K202-Base!$C$2&lt;0,"0",K202-Base!$C$2)</f>
        <v>16</v>
      </c>
      <c r="L204" s="8"/>
      <c r="N204"/>
      <c r="O204"/>
    </row>
    <row r="205" spans="2:15" x14ac:dyDescent="0.25">
      <c r="B205" s="46">
        <f>7*C201+DATE((2015+$K$2),1,3)-WEEKDAY(DATE((2015+$K$2),1,3))+1</f>
        <v>778534</v>
      </c>
      <c r="C205" s="72"/>
      <c r="D205" s="52">
        <v>18</v>
      </c>
      <c r="E205" s="52">
        <v>17</v>
      </c>
      <c r="F205" s="52">
        <v>17</v>
      </c>
      <c r="G205" s="52">
        <v>17</v>
      </c>
      <c r="H205" s="52">
        <v>17</v>
      </c>
      <c r="I205" s="52">
        <v>17</v>
      </c>
      <c r="J205" s="53"/>
      <c r="K205" s="13" t="s">
        <v>6</v>
      </c>
      <c r="L205" s="8"/>
      <c r="N205"/>
      <c r="O205"/>
    </row>
    <row r="206" spans="2:15" x14ac:dyDescent="0.25">
      <c r="B206" s="69" t="s">
        <v>2</v>
      </c>
      <c r="C206" s="70"/>
      <c r="D206" s="14">
        <f>(D203-D202)+(D205-D204)</f>
        <v>11</v>
      </c>
      <c r="E206" s="14">
        <f t="shared" ref="E206:J206" si="57">(E203-E202)+E205-E204</f>
        <v>8</v>
      </c>
      <c r="F206" s="14">
        <f t="shared" si="57"/>
        <v>8</v>
      </c>
      <c r="G206" s="14">
        <f t="shared" si="57"/>
        <v>8</v>
      </c>
      <c r="H206" s="14">
        <f t="shared" si="57"/>
        <v>8</v>
      </c>
      <c r="I206" s="14">
        <f t="shared" si="57"/>
        <v>8</v>
      </c>
      <c r="J206" s="14">
        <f t="shared" si="57"/>
        <v>0</v>
      </c>
      <c r="K206" s="14" t="str">
        <f>IF(Base!$C$2-K202&lt;0,"0",Base!$C$2-K202)</f>
        <v>0</v>
      </c>
      <c r="L206" s="9"/>
      <c r="N206"/>
      <c r="O206"/>
    </row>
    <row r="207" spans="2:15" x14ac:dyDescent="0.25">
      <c r="N207"/>
      <c r="O207"/>
    </row>
    <row r="208" spans="2:15" ht="15.75" x14ac:dyDescent="0.25">
      <c r="B208" s="47" t="s">
        <v>3</v>
      </c>
      <c r="C208" s="51">
        <f>VLOOKUP(C201+1,Base!$F$3:$F$55,1,FALSE)</f>
        <v>30</v>
      </c>
      <c r="D208" s="55">
        <f>B210</f>
        <v>778535</v>
      </c>
      <c r="E208" s="55">
        <f>D208+1</f>
        <v>778536</v>
      </c>
      <c r="F208" s="55">
        <f t="shared" ref="F208:J208" si="58">E208+1</f>
        <v>778537</v>
      </c>
      <c r="G208" s="55">
        <f t="shared" si="58"/>
        <v>778538</v>
      </c>
      <c r="H208" s="55">
        <f t="shared" si="58"/>
        <v>778539</v>
      </c>
      <c r="I208" s="55">
        <f t="shared" si="58"/>
        <v>778540</v>
      </c>
      <c r="J208" s="55">
        <f t="shared" si="58"/>
        <v>778541</v>
      </c>
      <c r="K208" s="10" t="s">
        <v>7</v>
      </c>
      <c r="L208" s="9"/>
      <c r="N208"/>
      <c r="O208"/>
    </row>
    <row r="209" spans="2:15" x14ac:dyDescent="0.25">
      <c r="B209" s="45" t="s">
        <v>30</v>
      </c>
      <c r="C209" s="71" t="s">
        <v>0</v>
      </c>
      <c r="D209" s="52">
        <v>6</v>
      </c>
      <c r="E209" s="52"/>
      <c r="F209" s="52"/>
      <c r="G209" s="52"/>
      <c r="H209" s="52"/>
      <c r="I209" s="52"/>
      <c r="J209" s="53"/>
      <c r="K209" s="11">
        <f>D213+E213+F213+G213+H213+I213+J213</f>
        <v>11</v>
      </c>
      <c r="L209" s="7"/>
      <c r="N209"/>
      <c r="O209"/>
    </row>
    <row r="210" spans="2:15" x14ac:dyDescent="0.25">
      <c r="B210" s="46">
        <f>7*C208+DATE((2015+$K$2),1,3)-WEEKDAY(DATE((2015+$K$2),1,3))-5</f>
        <v>778535</v>
      </c>
      <c r="C210" s="72"/>
      <c r="D210" s="52">
        <v>12</v>
      </c>
      <c r="E210" s="52"/>
      <c r="F210" s="52"/>
      <c r="G210" s="52"/>
      <c r="H210" s="52"/>
      <c r="I210" s="52"/>
      <c r="J210" s="53"/>
      <c r="K210" s="12" t="s">
        <v>5</v>
      </c>
      <c r="L210" s="8"/>
      <c r="N210"/>
      <c r="O210"/>
    </row>
    <row r="211" spans="2:15" x14ac:dyDescent="0.25">
      <c r="B211" s="45" t="s">
        <v>31</v>
      </c>
      <c r="C211" s="71" t="s">
        <v>1</v>
      </c>
      <c r="D211" s="52">
        <v>13</v>
      </c>
      <c r="E211" s="52"/>
      <c r="F211" s="52"/>
      <c r="G211" s="52"/>
      <c r="H211" s="52"/>
      <c r="I211" s="52"/>
      <c r="J211" s="53"/>
      <c r="K211" s="14" t="str">
        <f>IF(K209-Base!$C$2&lt;0,"0",K209-Base!$C$2)</f>
        <v>0</v>
      </c>
      <c r="L211" s="8"/>
      <c r="N211"/>
      <c r="O211"/>
    </row>
    <row r="212" spans="2:15" x14ac:dyDescent="0.25">
      <c r="B212" s="46">
        <f>7*C208+DATE((2015+$K$2),1,3)-WEEKDAY(DATE((2015+$K$2),1,3))+1</f>
        <v>778541</v>
      </c>
      <c r="C212" s="72"/>
      <c r="D212" s="52">
        <v>18</v>
      </c>
      <c r="E212" s="52"/>
      <c r="F212" s="52"/>
      <c r="G212" s="52"/>
      <c r="H212" s="52"/>
      <c r="I212" s="52"/>
      <c r="J212" s="53"/>
      <c r="K212" s="13" t="s">
        <v>6</v>
      </c>
      <c r="L212" s="8"/>
      <c r="N212"/>
      <c r="O212"/>
    </row>
    <row r="213" spans="2:15" x14ac:dyDescent="0.25">
      <c r="B213" s="69" t="s">
        <v>2</v>
      </c>
      <c r="C213" s="70"/>
      <c r="D213" s="14">
        <f>(D210-D209)+(D212-D211)</f>
        <v>11</v>
      </c>
      <c r="E213" s="14">
        <f t="shared" ref="E213:J213" si="59">(E210-E209)+E212-E211</f>
        <v>0</v>
      </c>
      <c r="F213" s="14">
        <f t="shared" si="59"/>
        <v>0</v>
      </c>
      <c r="G213" s="14">
        <f t="shared" si="59"/>
        <v>0</v>
      </c>
      <c r="H213" s="14">
        <f t="shared" si="59"/>
        <v>0</v>
      </c>
      <c r="I213" s="14">
        <f t="shared" si="59"/>
        <v>0</v>
      </c>
      <c r="J213" s="14">
        <f t="shared" si="59"/>
        <v>0</v>
      </c>
      <c r="K213" s="14">
        <f>IF(Base!$C$2-K209&lt;0,"0",Base!$C$2-K209)</f>
        <v>24</v>
      </c>
      <c r="L213" s="9"/>
      <c r="N213"/>
      <c r="O213"/>
    </row>
    <row r="214" spans="2:15" x14ac:dyDescent="0.25">
      <c r="N214"/>
      <c r="O214"/>
    </row>
    <row r="215" spans="2:15" ht="15.75" x14ac:dyDescent="0.25">
      <c r="B215" s="47" t="s">
        <v>3</v>
      </c>
      <c r="C215" s="51">
        <f>VLOOKUP(C208+1,Base!$F$3:$F$55,1,FALSE)</f>
        <v>31</v>
      </c>
      <c r="D215" s="55">
        <f>B217</f>
        <v>778542</v>
      </c>
      <c r="E215" s="55">
        <f>D215+1</f>
        <v>778543</v>
      </c>
      <c r="F215" s="55">
        <f t="shared" ref="F215:J215" si="60">E215+1</f>
        <v>778544</v>
      </c>
      <c r="G215" s="55">
        <f t="shared" si="60"/>
        <v>778545</v>
      </c>
      <c r="H215" s="55">
        <f t="shared" si="60"/>
        <v>778546</v>
      </c>
      <c r="I215" s="55">
        <f t="shared" si="60"/>
        <v>778547</v>
      </c>
      <c r="J215" s="55">
        <f t="shared" si="60"/>
        <v>778548</v>
      </c>
      <c r="K215" s="10" t="s">
        <v>7</v>
      </c>
      <c r="L215" s="9"/>
      <c r="N215"/>
      <c r="O215"/>
    </row>
    <row r="216" spans="2:15" x14ac:dyDescent="0.25">
      <c r="B216" s="45" t="s">
        <v>30</v>
      </c>
      <c r="C216" s="71" t="s">
        <v>0</v>
      </c>
      <c r="D216" s="52">
        <v>6</v>
      </c>
      <c r="E216" s="52">
        <v>8</v>
      </c>
      <c r="F216" s="52">
        <v>8</v>
      </c>
      <c r="G216" s="52">
        <v>8</v>
      </c>
      <c r="H216" s="52">
        <v>8</v>
      </c>
      <c r="I216" s="52">
        <v>8</v>
      </c>
      <c r="J216" s="53"/>
      <c r="K216" s="11">
        <f>D220+E220+F220+G220+H220+I220+J220</f>
        <v>51</v>
      </c>
      <c r="L216" s="7"/>
      <c r="N216"/>
      <c r="O216"/>
    </row>
    <row r="217" spans="2:15" x14ac:dyDescent="0.25">
      <c r="B217" s="46">
        <f>7*C215+DATE((2015+$K$2),1,3)-WEEKDAY(DATE((2015+$K$2),1,3))-5</f>
        <v>778542</v>
      </c>
      <c r="C217" s="72"/>
      <c r="D217" s="52">
        <v>12</v>
      </c>
      <c r="E217" s="52">
        <v>12</v>
      </c>
      <c r="F217" s="52">
        <v>12</v>
      </c>
      <c r="G217" s="52">
        <v>12</v>
      </c>
      <c r="H217" s="52">
        <v>12</v>
      </c>
      <c r="I217" s="52">
        <v>12</v>
      </c>
      <c r="J217" s="53"/>
      <c r="K217" s="12" t="s">
        <v>5</v>
      </c>
      <c r="L217" s="8"/>
      <c r="N217"/>
      <c r="O217"/>
    </row>
    <row r="218" spans="2:15" x14ac:dyDescent="0.25">
      <c r="B218" s="45" t="s">
        <v>31</v>
      </c>
      <c r="C218" s="71" t="s">
        <v>1</v>
      </c>
      <c r="D218" s="52">
        <v>13</v>
      </c>
      <c r="E218" s="52">
        <v>13</v>
      </c>
      <c r="F218" s="52">
        <v>13</v>
      </c>
      <c r="G218" s="52">
        <v>13</v>
      </c>
      <c r="H218" s="52">
        <v>13</v>
      </c>
      <c r="I218" s="52">
        <v>13</v>
      </c>
      <c r="J218" s="53"/>
      <c r="K218" s="14">
        <f>IF(K216-Base!$C$2&lt;0,"0",K216-Base!$C$2)</f>
        <v>16</v>
      </c>
      <c r="L218" s="8"/>
      <c r="N218"/>
      <c r="O218"/>
    </row>
    <row r="219" spans="2:15" x14ac:dyDescent="0.25">
      <c r="B219" s="46">
        <f>7*C215+DATE((2015+$K$2),1,3)-WEEKDAY(DATE((2015+$K$2),1,3))+1</f>
        <v>778548</v>
      </c>
      <c r="C219" s="72"/>
      <c r="D219" s="52">
        <v>18</v>
      </c>
      <c r="E219" s="52">
        <v>17</v>
      </c>
      <c r="F219" s="52">
        <v>17</v>
      </c>
      <c r="G219" s="52">
        <v>17</v>
      </c>
      <c r="H219" s="52">
        <v>17</v>
      </c>
      <c r="I219" s="52">
        <v>17</v>
      </c>
      <c r="J219" s="53"/>
      <c r="K219" s="13" t="s">
        <v>6</v>
      </c>
      <c r="L219" s="8"/>
      <c r="N219"/>
      <c r="O219"/>
    </row>
    <row r="220" spans="2:15" x14ac:dyDescent="0.25">
      <c r="B220" s="69" t="s">
        <v>2</v>
      </c>
      <c r="C220" s="70"/>
      <c r="D220" s="14">
        <f>(D217-D216)+(D219-D218)</f>
        <v>11</v>
      </c>
      <c r="E220" s="14">
        <f t="shared" ref="E220:J220" si="61">(E217-E216)+E219-E218</f>
        <v>8</v>
      </c>
      <c r="F220" s="14">
        <f t="shared" si="61"/>
        <v>8</v>
      </c>
      <c r="G220" s="14">
        <f t="shared" si="61"/>
        <v>8</v>
      </c>
      <c r="H220" s="14">
        <f t="shared" si="61"/>
        <v>8</v>
      </c>
      <c r="I220" s="14">
        <f t="shared" si="61"/>
        <v>8</v>
      </c>
      <c r="J220" s="14">
        <f t="shared" si="61"/>
        <v>0</v>
      </c>
      <c r="K220" s="14" t="str">
        <f>IF(Base!$C$2-K216&lt;0,"0",Base!$C$2-K216)</f>
        <v>0</v>
      </c>
      <c r="L220" s="9"/>
      <c r="N220"/>
      <c r="O220"/>
    </row>
    <row r="221" spans="2:15" x14ac:dyDescent="0.25">
      <c r="N221"/>
      <c r="O221"/>
    </row>
    <row r="222" spans="2:15" ht="15.75" x14ac:dyDescent="0.25">
      <c r="B222" s="47" t="s">
        <v>3</v>
      </c>
      <c r="C222" s="51">
        <f>VLOOKUP(C215+1,Base!$F$3:$F$55,1,FALSE)</f>
        <v>32</v>
      </c>
      <c r="D222" s="55">
        <f>B224</f>
        <v>778549</v>
      </c>
      <c r="E222" s="55">
        <f>D222+1</f>
        <v>778550</v>
      </c>
      <c r="F222" s="55">
        <f t="shared" ref="F222:J222" si="62">E222+1</f>
        <v>778551</v>
      </c>
      <c r="G222" s="55">
        <f t="shared" si="62"/>
        <v>778552</v>
      </c>
      <c r="H222" s="55">
        <f t="shared" si="62"/>
        <v>778553</v>
      </c>
      <c r="I222" s="55">
        <f t="shared" si="62"/>
        <v>778554</v>
      </c>
      <c r="J222" s="55">
        <f t="shared" si="62"/>
        <v>778555</v>
      </c>
      <c r="K222" s="10" t="s">
        <v>7</v>
      </c>
      <c r="L222" s="9"/>
      <c r="N222"/>
      <c r="O222"/>
    </row>
    <row r="223" spans="2:15" x14ac:dyDescent="0.25">
      <c r="B223" s="45" t="s">
        <v>30</v>
      </c>
      <c r="C223" s="71" t="s">
        <v>0</v>
      </c>
      <c r="D223" s="52">
        <v>6</v>
      </c>
      <c r="E223" s="52"/>
      <c r="F223" s="52"/>
      <c r="G223" s="52"/>
      <c r="H223" s="52"/>
      <c r="I223" s="52"/>
      <c r="J223" s="53"/>
      <c r="K223" s="11">
        <f>D227+E227+F227+G227+H227+I227+J227</f>
        <v>11</v>
      </c>
      <c r="L223" s="7"/>
      <c r="N223"/>
      <c r="O223"/>
    </row>
    <row r="224" spans="2:15" x14ac:dyDescent="0.25">
      <c r="B224" s="46">
        <f>7*C222+DATE((2015+$K$2),1,3)-WEEKDAY(DATE((2015+$K$2),1,3))-5</f>
        <v>778549</v>
      </c>
      <c r="C224" s="72"/>
      <c r="D224" s="52">
        <v>12</v>
      </c>
      <c r="E224" s="52"/>
      <c r="F224" s="52"/>
      <c r="G224" s="52"/>
      <c r="H224" s="52"/>
      <c r="I224" s="52"/>
      <c r="J224" s="53"/>
      <c r="K224" s="12" t="s">
        <v>5</v>
      </c>
      <c r="L224" s="8"/>
      <c r="N224"/>
      <c r="O224"/>
    </row>
    <row r="225" spans="2:15" x14ac:dyDescent="0.25">
      <c r="B225" s="45" t="s">
        <v>31</v>
      </c>
      <c r="C225" s="71" t="s">
        <v>1</v>
      </c>
      <c r="D225" s="52">
        <v>13</v>
      </c>
      <c r="E225" s="52"/>
      <c r="F225" s="52"/>
      <c r="G225" s="52"/>
      <c r="H225" s="52"/>
      <c r="I225" s="52"/>
      <c r="J225" s="53"/>
      <c r="K225" s="14" t="str">
        <f>IF(K223-Base!$C$2&lt;0,"0",K223-Base!$C$2)</f>
        <v>0</v>
      </c>
      <c r="L225" s="8"/>
      <c r="N225"/>
      <c r="O225"/>
    </row>
    <row r="226" spans="2:15" x14ac:dyDescent="0.25">
      <c r="B226" s="46">
        <f>7*C222+DATE((2015+$K$2),1,3)-WEEKDAY(DATE((2015+$K$2),1,3))+1</f>
        <v>778555</v>
      </c>
      <c r="C226" s="72"/>
      <c r="D226" s="52">
        <v>18</v>
      </c>
      <c r="E226" s="52"/>
      <c r="F226" s="52"/>
      <c r="G226" s="52"/>
      <c r="H226" s="52"/>
      <c r="I226" s="52"/>
      <c r="J226" s="53"/>
      <c r="K226" s="13" t="s">
        <v>6</v>
      </c>
      <c r="L226" s="8"/>
      <c r="N226"/>
      <c r="O226"/>
    </row>
    <row r="227" spans="2:15" x14ac:dyDescent="0.25">
      <c r="B227" s="69" t="s">
        <v>2</v>
      </c>
      <c r="C227" s="70"/>
      <c r="D227" s="14">
        <f>(D224-D223)+(D226-D225)</f>
        <v>11</v>
      </c>
      <c r="E227" s="14">
        <f t="shared" ref="E227:J227" si="63">(E224-E223)+E226-E225</f>
        <v>0</v>
      </c>
      <c r="F227" s="14">
        <f t="shared" si="63"/>
        <v>0</v>
      </c>
      <c r="G227" s="14">
        <f t="shared" si="63"/>
        <v>0</v>
      </c>
      <c r="H227" s="14">
        <f t="shared" si="63"/>
        <v>0</v>
      </c>
      <c r="I227" s="14">
        <f t="shared" si="63"/>
        <v>0</v>
      </c>
      <c r="J227" s="14">
        <f t="shared" si="63"/>
        <v>0</v>
      </c>
      <c r="K227" s="14">
        <f>IF(Base!$C$2-K223&lt;0,"0",Base!$C$2-K223)</f>
        <v>24</v>
      </c>
      <c r="L227" s="9"/>
      <c r="N227"/>
      <c r="O227"/>
    </row>
    <row r="228" spans="2:15" x14ac:dyDescent="0.25">
      <c r="N228"/>
      <c r="O228"/>
    </row>
    <row r="229" spans="2:15" ht="15.75" x14ac:dyDescent="0.25">
      <c r="B229" s="47" t="s">
        <v>3</v>
      </c>
      <c r="C229" s="51">
        <f>VLOOKUP(C222+1,Base!$F$3:$F$55,1,FALSE)</f>
        <v>33</v>
      </c>
      <c r="D229" s="55">
        <f>B231</f>
        <v>778556</v>
      </c>
      <c r="E229" s="55">
        <f>D229+1</f>
        <v>778557</v>
      </c>
      <c r="F229" s="55">
        <f t="shared" ref="F229:J229" si="64">E229+1</f>
        <v>778558</v>
      </c>
      <c r="G229" s="55">
        <f t="shared" si="64"/>
        <v>778559</v>
      </c>
      <c r="H229" s="55">
        <f t="shared" si="64"/>
        <v>778560</v>
      </c>
      <c r="I229" s="55">
        <f t="shared" si="64"/>
        <v>778561</v>
      </c>
      <c r="J229" s="55">
        <f t="shared" si="64"/>
        <v>778562</v>
      </c>
      <c r="K229" s="10" t="s">
        <v>7</v>
      </c>
      <c r="L229" s="9"/>
      <c r="N229"/>
      <c r="O229"/>
    </row>
    <row r="230" spans="2:15" x14ac:dyDescent="0.25">
      <c r="B230" s="45" t="s">
        <v>30</v>
      </c>
      <c r="C230" s="71" t="s">
        <v>0</v>
      </c>
      <c r="D230" s="52">
        <v>6</v>
      </c>
      <c r="E230" s="52">
        <v>8</v>
      </c>
      <c r="F230" s="52">
        <v>8</v>
      </c>
      <c r="G230" s="52">
        <v>8</v>
      </c>
      <c r="H230" s="52">
        <v>8</v>
      </c>
      <c r="I230" s="52"/>
      <c r="J230" s="53"/>
      <c r="K230" s="11">
        <f>D234+E234+F234+G234+H234+I234+J234</f>
        <v>43</v>
      </c>
      <c r="L230" s="7"/>
      <c r="N230"/>
      <c r="O230"/>
    </row>
    <row r="231" spans="2:15" x14ac:dyDescent="0.25">
      <c r="B231" s="46">
        <f>7*C229+DATE((2015+$K$2),1,3)-WEEKDAY(DATE((2015+$K$2),1,3))-5</f>
        <v>778556</v>
      </c>
      <c r="C231" s="72"/>
      <c r="D231" s="52">
        <v>12</v>
      </c>
      <c r="E231" s="52">
        <v>12</v>
      </c>
      <c r="F231" s="52">
        <v>12</v>
      </c>
      <c r="G231" s="52">
        <v>12</v>
      </c>
      <c r="H231" s="52">
        <v>12</v>
      </c>
      <c r="I231" s="52"/>
      <c r="J231" s="53"/>
      <c r="K231" s="12" t="s">
        <v>5</v>
      </c>
      <c r="L231" s="8"/>
      <c r="N231"/>
      <c r="O231"/>
    </row>
    <row r="232" spans="2:15" x14ac:dyDescent="0.25">
      <c r="B232" s="45" t="s">
        <v>31</v>
      </c>
      <c r="C232" s="71" t="s">
        <v>1</v>
      </c>
      <c r="D232" s="52">
        <v>13</v>
      </c>
      <c r="E232" s="52">
        <v>13</v>
      </c>
      <c r="F232" s="52">
        <v>13</v>
      </c>
      <c r="G232" s="52">
        <v>13</v>
      </c>
      <c r="H232" s="52">
        <v>13</v>
      </c>
      <c r="I232" s="52"/>
      <c r="J232" s="53"/>
      <c r="K232" s="14">
        <f>IF(K230-Base!$C$2&lt;0,"0",K230-Base!$C$2)</f>
        <v>8</v>
      </c>
      <c r="L232" s="8"/>
      <c r="N232"/>
      <c r="O232"/>
    </row>
    <row r="233" spans="2:15" x14ac:dyDescent="0.25">
      <c r="B233" s="46">
        <f>7*C229+DATE((2015+$K$2),1,3)-WEEKDAY(DATE((2015+$K$2),1,3))+1</f>
        <v>778562</v>
      </c>
      <c r="C233" s="72"/>
      <c r="D233" s="52">
        <v>18</v>
      </c>
      <c r="E233" s="52">
        <v>17</v>
      </c>
      <c r="F233" s="52">
        <v>17</v>
      </c>
      <c r="G233" s="52">
        <v>17</v>
      </c>
      <c r="H233" s="52">
        <v>17</v>
      </c>
      <c r="I233" s="52"/>
      <c r="J233" s="53"/>
      <c r="K233" s="13" t="s">
        <v>6</v>
      </c>
      <c r="L233" s="8"/>
      <c r="N233"/>
      <c r="O233"/>
    </row>
    <row r="234" spans="2:15" x14ac:dyDescent="0.25">
      <c r="B234" s="69" t="s">
        <v>2</v>
      </c>
      <c r="C234" s="70"/>
      <c r="D234" s="14">
        <f>(D231-D230)+(D233-D232)</f>
        <v>11</v>
      </c>
      <c r="E234" s="14">
        <f t="shared" ref="E234:J234" si="65">(E231-E230)+E233-E232</f>
        <v>8</v>
      </c>
      <c r="F234" s="14">
        <f t="shared" si="65"/>
        <v>8</v>
      </c>
      <c r="G234" s="14">
        <f t="shared" si="65"/>
        <v>8</v>
      </c>
      <c r="H234" s="14">
        <f t="shared" si="65"/>
        <v>8</v>
      </c>
      <c r="I234" s="14">
        <f t="shared" si="65"/>
        <v>0</v>
      </c>
      <c r="J234" s="14">
        <f t="shared" si="65"/>
        <v>0</v>
      </c>
      <c r="K234" s="14" t="str">
        <f>IF(Base!$C$2-K230&lt;0,"0",Base!$C$2-K230)</f>
        <v>0</v>
      </c>
      <c r="L234" s="9"/>
      <c r="N234"/>
      <c r="O234"/>
    </row>
    <row r="235" spans="2:15" x14ac:dyDescent="0.25">
      <c r="N235"/>
      <c r="O235"/>
    </row>
    <row r="236" spans="2:15" ht="15.75" x14ac:dyDescent="0.25">
      <c r="B236" s="47" t="s">
        <v>3</v>
      </c>
      <c r="C236" s="51">
        <f>VLOOKUP(C229+1,Base!$F$3:$F$55,1,FALSE)</f>
        <v>34</v>
      </c>
      <c r="D236" s="55">
        <f>B238</f>
        <v>778563</v>
      </c>
      <c r="E236" s="55">
        <f>D236+1</f>
        <v>778564</v>
      </c>
      <c r="F236" s="55">
        <f t="shared" ref="F236:J236" si="66">E236+1</f>
        <v>778565</v>
      </c>
      <c r="G236" s="55">
        <f t="shared" si="66"/>
        <v>778566</v>
      </c>
      <c r="H236" s="55">
        <f t="shared" si="66"/>
        <v>778567</v>
      </c>
      <c r="I236" s="55">
        <f t="shared" si="66"/>
        <v>778568</v>
      </c>
      <c r="J236" s="55">
        <f t="shared" si="66"/>
        <v>778569</v>
      </c>
      <c r="K236" s="10" t="s">
        <v>7</v>
      </c>
      <c r="L236" s="9"/>
      <c r="N236"/>
      <c r="O236"/>
    </row>
    <row r="237" spans="2:15" x14ac:dyDescent="0.25">
      <c r="B237" s="45" t="s">
        <v>30</v>
      </c>
      <c r="C237" s="71" t="s">
        <v>0</v>
      </c>
      <c r="D237" s="52">
        <v>6</v>
      </c>
      <c r="E237" s="52"/>
      <c r="F237" s="52"/>
      <c r="G237" s="52"/>
      <c r="H237" s="52"/>
      <c r="I237" s="52"/>
      <c r="J237" s="53"/>
      <c r="K237" s="11">
        <f>D241+E241+F241+G241+H241+I241+J241</f>
        <v>11</v>
      </c>
      <c r="L237" s="7"/>
      <c r="N237"/>
      <c r="O237"/>
    </row>
    <row r="238" spans="2:15" x14ac:dyDescent="0.25">
      <c r="B238" s="46">
        <f>7*C236+DATE((2015+$K$2),1,3)-WEEKDAY(DATE((2015+$K$2),1,3))-5</f>
        <v>778563</v>
      </c>
      <c r="C238" s="72"/>
      <c r="D238" s="52">
        <v>12</v>
      </c>
      <c r="E238" s="52"/>
      <c r="F238" s="52"/>
      <c r="G238" s="52"/>
      <c r="H238" s="52"/>
      <c r="I238" s="52"/>
      <c r="J238" s="53"/>
      <c r="K238" s="12" t="s">
        <v>5</v>
      </c>
      <c r="L238" s="8"/>
      <c r="N238"/>
      <c r="O238"/>
    </row>
    <row r="239" spans="2:15" x14ac:dyDescent="0.25">
      <c r="B239" s="45" t="s">
        <v>31</v>
      </c>
      <c r="C239" s="71" t="s">
        <v>1</v>
      </c>
      <c r="D239" s="52">
        <v>13</v>
      </c>
      <c r="E239" s="52"/>
      <c r="F239" s="52"/>
      <c r="G239" s="52"/>
      <c r="H239" s="52"/>
      <c r="I239" s="52"/>
      <c r="J239" s="53"/>
      <c r="K239" s="14" t="str">
        <f>IF(K237-Base!$C$2&lt;0,"0",K237-Base!$C$2)</f>
        <v>0</v>
      </c>
      <c r="L239" s="8"/>
      <c r="N239"/>
      <c r="O239"/>
    </row>
    <row r="240" spans="2:15" x14ac:dyDescent="0.25">
      <c r="B240" s="46">
        <f>7*C236+DATE((2015+$K$2),1,3)-WEEKDAY(DATE((2015+$K$2),1,3))+1</f>
        <v>778569</v>
      </c>
      <c r="C240" s="72"/>
      <c r="D240" s="52">
        <v>18</v>
      </c>
      <c r="E240" s="52"/>
      <c r="F240" s="52"/>
      <c r="G240" s="52"/>
      <c r="H240" s="52"/>
      <c r="I240" s="52"/>
      <c r="J240" s="53"/>
      <c r="K240" s="13" t="s">
        <v>6</v>
      </c>
      <c r="L240" s="8"/>
      <c r="N240"/>
      <c r="O240"/>
    </row>
    <row r="241" spans="2:15" x14ac:dyDescent="0.25">
      <c r="B241" s="69" t="s">
        <v>2</v>
      </c>
      <c r="C241" s="70"/>
      <c r="D241" s="14">
        <f>(D238-D237)+(D240-D239)</f>
        <v>11</v>
      </c>
      <c r="E241" s="14">
        <f t="shared" ref="E241:J241" si="67">(E238-E237)+E240-E239</f>
        <v>0</v>
      </c>
      <c r="F241" s="14">
        <f t="shared" si="67"/>
        <v>0</v>
      </c>
      <c r="G241" s="14">
        <f t="shared" si="67"/>
        <v>0</v>
      </c>
      <c r="H241" s="14">
        <f t="shared" si="67"/>
        <v>0</v>
      </c>
      <c r="I241" s="14">
        <f t="shared" si="67"/>
        <v>0</v>
      </c>
      <c r="J241" s="14">
        <f t="shared" si="67"/>
        <v>0</v>
      </c>
      <c r="K241" s="14">
        <f>IF(Base!$C$2-K237&lt;0,"0",Base!$C$2-K237)</f>
        <v>24</v>
      </c>
      <c r="L241" s="9"/>
      <c r="N241"/>
      <c r="O241"/>
    </row>
    <row r="242" spans="2:15" x14ac:dyDescent="0.25">
      <c r="N242"/>
      <c r="O242"/>
    </row>
    <row r="243" spans="2:15" ht="15.75" x14ac:dyDescent="0.25">
      <c r="B243" s="47" t="s">
        <v>3</v>
      </c>
      <c r="C243" s="51">
        <f>VLOOKUP(C236+1,Base!$F$3:$F$55,1,FALSE)</f>
        <v>35</v>
      </c>
      <c r="D243" s="55">
        <f>B245</f>
        <v>778570</v>
      </c>
      <c r="E243" s="55">
        <f>D243+1</f>
        <v>778571</v>
      </c>
      <c r="F243" s="55">
        <f t="shared" ref="F243:J243" si="68">E243+1</f>
        <v>778572</v>
      </c>
      <c r="G243" s="55">
        <f t="shared" si="68"/>
        <v>778573</v>
      </c>
      <c r="H243" s="55">
        <f t="shared" si="68"/>
        <v>778574</v>
      </c>
      <c r="I243" s="55">
        <f t="shared" si="68"/>
        <v>778575</v>
      </c>
      <c r="J243" s="55">
        <f t="shared" si="68"/>
        <v>778576</v>
      </c>
      <c r="K243" s="10" t="s">
        <v>7</v>
      </c>
      <c r="L243" s="9"/>
      <c r="N243"/>
      <c r="O243"/>
    </row>
    <row r="244" spans="2:15" x14ac:dyDescent="0.25">
      <c r="B244" s="45" t="s">
        <v>30</v>
      </c>
      <c r="C244" s="71" t="s">
        <v>0</v>
      </c>
      <c r="D244" s="52">
        <v>6</v>
      </c>
      <c r="E244" s="52">
        <v>8</v>
      </c>
      <c r="F244" s="52">
        <v>8</v>
      </c>
      <c r="G244" s="52">
        <v>8</v>
      </c>
      <c r="H244" s="52">
        <v>8</v>
      </c>
      <c r="I244" s="52">
        <v>8</v>
      </c>
      <c r="J244" s="53"/>
      <c r="K244" s="11">
        <f>D248+E248+F248+G248+H248+I248+J248</f>
        <v>51</v>
      </c>
      <c r="L244" s="7"/>
      <c r="N244"/>
      <c r="O244"/>
    </row>
    <row r="245" spans="2:15" x14ac:dyDescent="0.25">
      <c r="B245" s="46">
        <f>7*C243+DATE((2015+$K$2),1,3)-WEEKDAY(DATE((2015+$K$2),1,3))-5</f>
        <v>778570</v>
      </c>
      <c r="C245" s="72"/>
      <c r="D245" s="52">
        <v>12</v>
      </c>
      <c r="E245" s="52">
        <v>12</v>
      </c>
      <c r="F245" s="52">
        <v>12</v>
      </c>
      <c r="G245" s="52">
        <v>12</v>
      </c>
      <c r="H245" s="52">
        <v>12</v>
      </c>
      <c r="I245" s="52">
        <v>12</v>
      </c>
      <c r="J245" s="53"/>
      <c r="K245" s="12" t="s">
        <v>5</v>
      </c>
      <c r="L245" s="8"/>
      <c r="N245"/>
      <c r="O245"/>
    </row>
    <row r="246" spans="2:15" x14ac:dyDescent="0.25">
      <c r="B246" s="45" t="s">
        <v>31</v>
      </c>
      <c r="C246" s="71" t="s">
        <v>1</v>
      </c>
      <c r="D246" s="52">
        <v>13</v>
      </c>
      <c r="E246" s="52">
        <v>13</v>
      </c>
      <c r="F246" s="52">
        <v>13</v>
      </c>
      <c r="G246" s="52">
        <v>13</v>
      </c>
      <c r="H246" s="52">
        <v>13</v>
      </c>
      <c r="I246" s="52">
        <v>13</v>
      </c>
      <c r="J246" s="53"/>
      <c r="K246" s="14">
        <f>IF(K244-Base!$C$2&lt;0,"0",K244-Base!$C$2)</f>
        <v>16</v>
      </c>
      <c r="L246" s="8"/>
      <c r="N246"/>
      <c r="O246"/>
    </row>
    <row r="247" spans="2:15" x14ac:dyDescent="0.25">
      <c r="B247" s="46">
        <f>7*C243+DATE((2015+$K$2),1,3)-WEEKDAY(DATE((2015+$K$2),1,3))+1</f>
        <v>778576</v>
      </c>
      <c r="C247" s="72"/>
      <c r="D247" s="52">
        <v>18</v>
      </c>
      <c r="E247" s="52">
        <v>17</v>
      </c>
      <c r="F247" s="52">
        <v>17</v>
      </c>
      <c r="G247" s="52">
        <v>17</v>
      </c>
      <c r="H247" s="52">
        <v>17</v>
      </c>
      <c r="I247" s="52">
        <v>17</v>
      </c>
      <c r="J247" s="53"/>
      <c r="K247" s="13" t="s">
        <v>6</v>
      </c>
      <c r="L247" s="8"/>
      <c r="N247"/>
      <c r="O247"/>
    </row>
    <row r="248" spans="2:15" x14ac:dyDescent="0.25">
      <c r="B248" s="69" t="s">
        <v>2</v>
      </c>
      <c r="C248" s="70"/>
      <c r="D248" s="14">
        <f>(D245-D244)+(D247-D246)</f>
        <v>11</v>
      </c>
      <c r="E248" s="14">
        <f t="shared" ref="E248:J248" si="69">(E245-E244)+E247-E246</f>
        <v>8</v>
      </c>
      <c r="F248" s="14">
        <f t="shared" si="69"/>
        <v>8</v>
      </c>
      <c r="G248" s="14">
        <f t="shared" si="69"/>
        <v>8</v>
      </c>
      <c r="H248" s="14">
        <f t="shared" si="69"/>
        <v>8</v>
      </c>
      <c r="I248" s="14">
        <f t="shared" si="69"/>
        <v>8</v>
      </c>
      <c r="J248" s="14">
        <f t="shared" si="69"/>
        <v>0</v>
      </c>
      <c r="K248" s="14" t="str">
        <f>IF(Base!$C$2-K244&lt;0,"0",Base!$C$2-K244)</f>
        <v>0</v>
      </c>
      <c r="L248" s="9"/>
      <c r="N248"/>
      <c r="O248"/>
    </row>
    <row r="249" spans="2:15" x14ac:dyDescent="0.25">
      <c r="N249"/>
      <c r="O249"/>
    </row>
    <row r="250" spans="2:15" ht="15.75" x14ac:dyDescent="0.25">
      <c r="B250" s="47" t="s">
        <v>3</v>
      </c>
      <c r="C250" s="51">
        <f>VLOOKUP(C243+1,Base!$F$3:$F$55,1,FALSE)</f>
        <v>36</v>
      </c>
      <c r="D250" s="55">
        <f>B252</f>
        <v>778577</v>
      </c>
      <c r="E250" s="55">
        <f>D250+1</f>
        <v>778578</v>
      </c>
      <c r="F250" s="55">
        <f t="shared" ref="F250:J250" si="70">E250+1</f>
        <v>778579</v>
      </c>
      <c r="G250" s="55">
        <f t="shared" si="70"/>
        <v>778580</v>
      </c>
      <c r="H250" s="55">
        <f t="shared" si="70"/>
        <v>778581</v>
      </c>
      <c r="I250" s="55">
        <f t="shared" si="70"/>
        <v>778582</v>
      </c>
      <c r="J250" s="55">
        <f t="shared" si="70"/>
        <v>778583</v>
      </c>
      <c r="K250" s="10" t="s">
        <v>7</v>
      </c>
      <c r="L250" s="9"/>
      <c r="N250"/>
      <c r="O250"/>
    </row>
    <row r="251" spans="2:15" x14ac:dyDescent="0.25">
      <c r="B251" s="45" t="s">
        <v>30</v>
      </c>
      <c r="C251" s="71" t="s">
        <v>0</v>
      </c>
      <c r="D251" s="52">
        <v>6</v>
      </c>
      <c r="E251" s="52">
        <v>8</v>
      </c>
      <c r="F251" s="52">
        <v>8</v>
      </c>
      <c r="G251" s="52">
        <v>8</v>
      </c>
      <c r="H251" s="52">
        <v>8</v>
      </c>
      <c r="I251" s="52">
        <v>8</v>
      </c>
      <c r="J251" s="53"/>
      <c r="K251" s="11">
        <f>D255+E255+F255+G255+H255+I255+J255</f>
        <v>51</v>
      </c>
      <c r="L251" s="7"/>
      <c r="N251"/>
      <c r="O251"/>
    </row>
    <row r="252" spans="2:15" x14ac:dyDescent="0.25">
      <c r="B252" s="46">
        <f>7*C250+DATE((2015+$K$2),1,3)-WEEKDAY(DATE((2015+$K$2),1,3))-5</f>
        <v>778577</v>
      </c>
      <c r="C252" s="72"/>
      <c r="D252" s="52">
        <v>12</v>
      </c>
      <c r="E252" s="52">
        <v>12</v>
      </c>
      <c r="F252" s="52">
        <v>12</v>
      </c>
      <c r="G252" s="52">
        <v>12</v>
      </c>
      <c r="H252" s="52">
        <v>12</v>
      </c>
      <c r="I252" s="52">
        <v>12</v>
      </c>
      <c r="J252" s="53"/>
      <c r="K252" s="12" t="s">
        <v>5</v>
      </c>
      <c r="L252" s="8"/>
      <c r="N252"/>
      <c r="O252"/>
    </row>
    <row r="253" spans="2:15" x14ac:dyDescent="0.25">
      <c r="B253" s="45" t="s">
        <v>31</v>
      </c>
      <c r="C253" s="71" t="s">
        <v>1</v>
      </c>
      <c r="D253" s="52">
        <v>13</v>
      </c>
      <c r="E253" s="52">
        <v>13</v>
      </c>
      <c r="F253" s="52">
        <v>13</v>
      </c>
      <c r="G253" s="52">
        <v>13</v>
      </c>
      <c r="H253" s="52">
        <v>13</v>
      </c>
      <c r="I253" s="52">
        <v>13</v>
      </c>
      <c r="J253" s="53"/>
      <c r="K253" s="14">
        <f>IF(K251-Base!$C$2&lt;0,"0",K251-Base!$C$2)</f>
        <v>16</v>
      </c>
      <c r="L253" s="8"/>
      <c r="N253"/>
      <c r="O253"/>
    </row>
    <row r="254" spans="2:15" x14ac:dyDescent="0.25">
      <c r="B254" s="46">
        <f>7*C250+DATE((2015+$K$2),1,3)-WEEKDAY(DATE((2015+$K$2),1,3))+1</f>
        <v>778583</v>
      </c>
      <c r="C254" s="72"/>
      <c r="D254" s="52">
        <v>18</v>
      </c>
      <c r="E254" s="52">
        <v>17</v>
      </c>
      <c r="F254" s="52">
        <v>17</v>
      </c>
      <c r="G254" s="52">
        <v>17</v>
      </c>
      <c r="H254" s="52">
        <v>17</v>
      </c>
      <c r="I254" s="52">
        <v>17</v>
      </c>
      <c r="J254" s="53"/>
      <c r="K254" s="13" t="s">
        <v>6</v>
      </c>
      <c r="L254" s="8"/>
      <c r="N254"/>
      <c r="O254"/>
    </row>
    <row r="255" spans="2:15" x14ac:dyDescent="0.25">
      <c r="B255" s="69" t="s">
        <v>2</v>
      </c>
      <c r="C255" s="70"/>
      <c r="D255" s="14">
        <f>(D252-D251)+(D254-D253)</f>
        <v>11</v>
      </c>
      <c r="E255" s="14">
        <f t="shared" ref="E255:J255" si="71">(E252-E251)+E254-E253</f>
        <v>8</v>
      </c>
      <c r="F255" s="14">
        <f t="shared" si="71"/>
        <v>8</v>
      </c>
      <c r="G255" s="14">
        <f t="shared" si="71"/>
        <v>8</v>
      </c>
      <c r="H255" s="14">
        <f t="shared" si="71"/>
        <v>8</v>
      </c>
      <c r="I255" s="14">
        <f t="shared" si="71"/>
        <v>8</v>
      </c>
      <c r="J255" s="14">
        <f t="shared" si="71"/>
        <v>0</v>
      </c>
      <c r="K255" s="14" t="str">
        <f>IF(Base!$C$2-K251&lt;0,"0",Base!$C$2-K251)</f>
        <v>0</v>
      </c>
      <c r="L255" s="9"/>
      <c r="N255"/>
      <c r="O255"/>
    </row>
    <row r="256" spans="2:15" x14ac:dyDescent="0.25">
      <c r="N256"/>
      <c r="O256"/>
    </row>
    <row r="257" spans="2:15" ht="15.75" x14ac:dyDescent="0.25">
      <c r="B257" s="47" t="s">
        <v>3</v>
      </c>
      <c r="C257" s="51">
        <f>VLOOKUP(C250+1,Base!$F$3:$F$55,1,FALSE)</f>
        <v>37</v>
      </c>
      <c r="D257" s="55">
        <f>B259</f>
        <v>778584</v>
      </c>
      <c r="E257" s="55">
        <f>D257+1</f>
        <v>778585</v>
      </c>
      <c r="F257" s="55">
        <f t="shared" ref="F257:J257" si="72">E257+1</f>
        <v>778586</v>
      </c>
      <c r="G257" s="55">
        <f t="shared" si="72"/>
        <v>778587</v>
      </c>
      <c r="H257" s="55">
        <f t="shared" si="72"/>
        <v>778588</v>
      </c>
      <c r="I257" s="55">
        <f t="shared" si="72"/>
        <v>778589</v>
      </c>
      <c r="J257" s="55">
        <f t="shared" si="72"/>
        <v>778590</v>
      </c>
      <c r="K257" s="10" t="s">
        <v>7</v>
      </c>
      <c r="L257" s="9"/>
      <c r="N257"/>
      <c r="O257"/>
    </row>
    <row r="258" spans="2:15" x14ac:dyDescent="0.25">
      <c r="B258" s="45" t="s">
        <v>30</v>
      </c>
      <c r="C258" s="71" t="s">
        <v>0</v>
      </c>
      <c r="D258" s="52">
        <v>6</v>
      </c>
      <c r="E258" s="52">
        <v>8</v>
      </c>
      <c r="F258" s="52">
        <v>8</v>
      </c>
      <c r="G258" s="52">
        <v>8</v>
      </c>
      <c r="H258" s="52">
        <v>8</v>
      </c>
      <c r="I258" s="52">
        <v>8</v>
      </c>
      <c r="J258" s="53"/>
      <c r="K258" s="11">
        <f>D262+E262+F262+G262+H262+I262+J262</f>
        <v>51</v>
      </c>
      <c r="L258" s="7"/>
      <c r="N258"/>
      <c r="O258"/>
    </row>
    <row r="259" spans="2:15" x14ac:dyDescent="0.25">
      <c r="B259" s="46">
        <f>7*C257+DATE((2015+$K$2),1,3)-WEEKDAY(DATE((2015+$K$2),1,3))-5</f>
        <v>778584</v>
      </c>
      <c r="C259" s="72"/>
      <c r="D259" s="52">
        <v>12</v>
      </c>
      <c r="E259" s="52">
        <v>12</v>
      </c>
      <c r="F259" s="52">
        <v>12</v>
      </c>
      <c r="G259" s="52">
        <v>12</v>
      </c>
      <c r="H259" s="52">
        <v>12</v>
      </c>
      <c r="I259" s="52">
        <v>12</v>
      </c>
      <c r="J259" s="53"/>
      <c r="K259" s="12" t="s">
        <v>5</v>
      </c>
      <c r="L259" s="8"/>
      <c r="N259"/>
      <c r="O259"/>
    </row>
    <row r="260" spans="2:15" x14ac:dyDescent="0.25">
      <c r="B260" s="45" t="s">
        <v>31</v>
      </c>
      <c r="C260" s="71" t="s">
        <v>1</v>
      </c>
      <c r="D260" s="52">
        <v>13</v>
      </c>
      <c r="E260" s="52">
        <v>13</v>
      </c>
      <c r="F260" s="52">
        <v>13</v>
      </c>
      <c r="G260" s="52">
        <v>13</v>
      </c>
      <c r="H260" s="52">
        <v>13</v>
      </c>
      <c r="I260" s="52">
        <v>13</v>
      </c>
      <c r="J260" s="53"/>
      <c r="K260" s="14">
        <f>IF(K258-Base!$C$2&lt;0,"0",K258-Base!$C$2)</f>
        <v>16</v>
      </c>
      <c r="L260" s="8"/>
      <c r="N260"/>
      <c r="O260"/>
    </row>
    <row r="261" spans="2:15" x14ac:dyDescent="0.25">
      <c r="B261" s="46">
        <f>7*C257+DATE((2015+$K$2),1,3)-WEEKDAY(DATE((2015+$K$2),1,3))+1</f>
        <v>778590</v>
      </c>
      <c r="C261" s="72"/>
      <c r="D261" s="52">
        <v>18</v>
      </c>
      <c r="E261" s="52">
        <v>17</v>
      </c>
      <c r="F261" s="52">
        <v>17</v>
      </c>
      <c r="G261" s="52">
        <v>17</v>
      </c>
      <c r="H261" s="52">
        <v>17</v>
      </c>
      <c r="I261" s="52">
        <v>17</v>
      </c>
      <c r="J261" s="53"/>
      <c r="K261" s="13" t="s">
        <v>6</v>
      </c>
      <c r="L261" s="8"/>
      <c r="N261"/>
      <c r="O261"/>
    </row>
    <row r="262" spans="2:15" x14ac:dyDescent="0.25">
      <c r="B262" s="69" t="s">
        <v>2</v>
      </c>
      <c r="C262" s="70"/>
      <c r="D262" s="14">
        <f>(D259-D258)+(D261-D260)</f>
        <v>11</v>
      </c>
      <c r="E262" s="14">
        <f t="shared" ref="E262:J262" si="73">(E259-E258)+E261-E260</f>
        <v>8</v>
      </c>
      <c r="F262" s="14">
        <f t="shared" si="73"/>
        <v>8</v>
      </c>
      <c r="G262" s="14">
        <f t="shared" si="73"/>
        <v>8</v>
      </c>
      <c r="H262" s="14">
        <f t="shared" si="73"/>
        <v>8</v>
      </c>
      <c r="I262" s="14">
        <f t="shared" si="73"/>
        <v>8</v>
      </c>
      <c r="J262" s="14">
        <f t="shared" si="73"/>
        <v>0</v>
      </c>
      <c r="K262" s="14" t="str">
        <f>IF(Base!$C$2-K258&lt;0,"0",Base!$C$2-K258)</f>
        <v>0</v>
      </c>
      <c r="L262" s="9"/>
      <c r="N262"/>
      <c r="O262"/>
    </row>
    <row r="263" spans="2:15" x14ac:dyDescent="0.25">
      <c r="N263"/>
      <c r="O263"/>
    </row>
    <row r="264" spans="2:15" ht="15.75" x14ac:dyDescent="0.25">
      <c r="B264" s="47" t="s">
        <v>3</v>
      </c>
      <c r="C264" s="51">
        <f>VLOOKUP(C257+1,Base!$F$3:$F$55,1,FALSE)</f>
        <v>38</v>
      </c>
      <c r="D264" s="55">
        <f>B266</f>
        <v>778591</v>
      </c>
      <c r="E264" s="55">
        <f>D264+1</f>
        <v>778592</v>
      </c>
      <c r="F264" s="55">
        <f t="shared" ref="F264:J264" si="74">E264+1</f>
        <v>778593</v>
      </c>
      <c r="G264" s="55">
        <f t="shared" si="74"/>
        <v>778594</v>
      </c>
      <c r="H264" s="55">
        <f t="shared" si="74"/>
        <v>778595</v>
      </c>
      <c r="I264" s="55">
        <f t="shared" si="74"/>
        <v>778596</v>
      </c>
      <c r="J264" s="55">
        <f t="shared" si="74"/>
        <v>778597</v>
      </c>
      <c r="K264" s="10" t="s">
        <v>7</v>
      </c>
      <c r="L264" s="9"/>
      <c r="N264"/>
      <c r="O264"/>
    </row>
    <row r="265" spans="2:15" x14ac:dyDescent="0.25">
      <c r="B265" s="45" t="s">
        <v>30</v>
      </c>
      <c r="C265" s="71" t="s">
        <v>0</v>
      </c>
      <c r="D265" s="52">
        <v>6</v>
      </c>
      <c r="E265" s="52">
        <v>8</v>
      </c>
      <c r="F265" s="52"/>
      <c r="G265" s="52"/>
      <c r="H265" s="52"/>
      <c r="I265" s="52">
        <v>8</v>
      </c>
      <c r="J265" s="53"/>
      <c r="K265" s="11">
        <f>D269+E269+F269+G269+H269+I269+J269</f>
        <v>27</v>
      </c>
      <c r="L265" s="7"/>
      <c r="N265"/>
      <c r="O265"/>
    </row>
    <row r="266" spans="2:15" x14ac:dyDescent="0.25">
      <c r="B266" s="46">
        <f>7*C264+DATE((2015+$K$2),1,3)-WEEKDAY(DATE((2015+$K$2),1,3))-5</f>
        <v>778591</v>
      </c>
      <c r="C266" s="72"/>
      <c r="D266" s="52">
        <v>12</v>
      </c>
      <c r="E266" s="52">
        <v>12</v>
      </c>
      <c r="F266" s="52"/>
      <c r="G266" s="52"/>
      <c r="H266" s="52"/>
      <c r="I266" s="52">
        <v>12</v>
      </c>
      <c r="J266" s="53"/>
      <c r="K266" s="12" t="s">
        <v>5</v>
      </c>
      <c r="L266" s="8"/>
      <c r="N266"/>
      <c r="O266"/>
    </row>
    <row r="267" spans="2:15" x14ac:dyDescent="0.25">
      <c r="B267" s="45" t="s">
        <v>31</v>
      </c>
      <c r="C267" s="71" t="s">
        <v>1</v>
      </c>
      <c r="D267" s="52">
        <v>13</v>
      </c>
      <c r="E267" s="52">
        <v>13</v>
      </c>
      <c r="F267" s="52"/>
      <c r="G267" s="52"/>
      <c r="H267" s="52"/>
      <c r="I267" s="52">
        <v>13</v>
      </c>
      <c r="J267" s="53"/>
      <c r="K267" s="14" t="str">
        <f>IF(K265-Base!$C$2&lt;0,"0",K265-Base!$C$2)</f>
        <v>0</v>
      </c>
      <c r="L267" s="8"/>
      <c r="N267"/>
      <c r="O267"/>
    </row>
    <row r="268" spans="2:15" x14ac:dyDescent="0.25">
      <c r="B268" s="46">
        <f>7*C264+DATE((2015+$K$2),1,3)-WEEKDAY(DATE((2015+$K$2),1,3))+1</f>
        <v>778597</v>
      </c>
      <c r="C268" s="72"/>
      <c r="D268" s="52">
        <v>18</v>
      </c>
      <c r="E268" s="52">
        <v>17</v>
      </c>
      <c r="F268" s="52"/>
      <c r="G268" s="52"/>
      <c r="H268" s="52"/>
      <c r="I268" s="52">
        <v>17</v>
      </c>
      <c r="J268" s="53"/>
      <c r="K268" s="13" t="s">
        <v>6</v>
      </c>
      <c r="L268" s="8"/>
      <c r="N268"/>
      <c r="O268"/>
    </row>
    <row r="269" spans="2:15" x14ac:dyDescent="0.25">
      <c r="B269" s="69" t="s">
        <v>2</v>
      </c>
      <c r="C269" s="70"/>
      <c r="D269" s="14">
        <f>(D266-D265)+(D268-D267)</f>
        <v>11</v>
      </c>
      <c r="E269" s="14">
        <f t="shared" ref="E269:J269" si="75">(E266-E265)+E268-E267</f>
        <v>8</v>
      </c>
      <c r="F269" s="14">
        <f t="shared" si="75"/>
        <v>0</v>
      </c>
      <c r="G269" s="14">
        <f t="shared" si="75"/>
        <v>0</v>
      </c>
      <c r="H269" s="14">
        <f t="shared" si="75"/>
        <v>0</v>
      </c>
      <c r="I269" s="14">
        <f t="shared" si="75"/>
        <v>8</v>
      </c>
      <c r="J269" s="14">
        <f t="shared" si="75"/>
        <v>0</v>
      </c>
      <c r="K269" s="14">
        <f>IF(Base!$C$2-K265&lt;0,"0",Base!$C$2-K265)</f>
        <v>8</v>
      </c>
      <c r="L269" s="9"/>
      <c r="N269"/>
      <c r="O269"/>
    </row>
    <row r="270" spans="2:15" x14ac:dyDescent="0.25">
      <c r="N270"/>
      <c r="O270"/>
    </row>
    <row r="271" spans="2:15" ht="15.75" x14ac:dyDescent="0.25">
      <c r="B271" s="47" t="s">
        <v>3</v>
      </c>
      <c r="C271" s="51">
        <f>VLOOKUP(C264+1,Base!$F$3:$F$55,1,FALSE)</f>
        <v>39</v>
      </c>
      <c r="D271" s="55">
        <f>B273</f>
        <v>778598</v>
      </c>
      <c r="E271" s="55">
        <f>D271+1</f>
        <v>778599</v>
      </c>
      <c r="F271" s="55">
        <f t="shared" ref="F271:J271" si="76">E271+1</f>
        <v>778600</v>
      </c>
      <c r="G271" s="55">
        <f t="shared" si="76"/>
        <v>778601</v>
      </c>
      <c r="H271" s="55">
        <f t="shared" si="76"/>
        <v>778602</v>
      </c>
      <c r="I271" s="55">
        <f t="shared" si="76"/>
        <v>778603</v>
      </c>
      <c r="J271" s="55">
        <f t="shared" si="76"/>
        <v>778604</v>
      </c>
      <c r="K271" s="10" t="s">
        <v>7</v>
      </c>
      <c r="L271" s="9"/>
      <c r="N271"/>
      <c r="O271"/>
    </row>
    <row r="272" spans="2:15" x14ac:dyDescent="0.25">
      <c r="B272" s="45" t="s">
        <v>30</v>
      </c>
      <c r="C272" s="71" t="s">
        <v>0</v>
      </c>
      <c r="D272" s="52">
        <v>6</v>
      </c>
      <c r="E272" s="52">
        <v>8</v>
      </c>
      <c r="F272" s="52">
        <v>8</v>
      </c>
      <c r="G272" s="52">
        <v>8</v>
      </c>
      <c r="H272" s="52">
        <v>8</v>
      </c>
      <c r="I272" s="52"/>
      <c r="J272" s="53"/>
      <c r="K272" s="11">
        <f>D276+E276+F276+G276+H276+I276+J276</f>
        <v>43</v>
      </c>
      <c r="L272" s="7"/>
      <c r="N272"/>
      <c r="O272"/>
    </row>
    <row r="273" spans="2:15" x14ac:dyDescent="0.25">
      <c r="B273" s="46">
        <f>7*C271+DATE((2015+$K$2),1,3)-WEEKDAY(DATE((2015+$K$2),1,3))-5</f>
        <v>778598</v>
      </c>
      <c r="C273" s="72"/>
      <c r="D273" s="52">
        <v>12</v>
      </c>
      <c r="E273" s="52">
        <v>12</v>
      </c>
      <c r="F273" s="52">
        <v>12</v>
      </c>
      <c r="G273" s="52">
        <v>12</v>
      </c>
      <c r="H273" s="52">
        <v>12</v>
      </c>
      <c r="I273" s="52"/>
      <c r="J273" s="53"/>
      <c r="K273" s="12" t="s">
        <v>5</v>
      </c>
      <c r="L273" s="8"/>
      <c r="N273"/>
      <c r="O273"/>
    </row>
    <row r="274" spans="2:15" x14ac:dyDescent="0.25">
      <c r="B274" s="45" t="s">
        <v>31</v>
      </c>
      <c r="C274" s="71" t="s">
        <v>1</v>
      </c>
      <c r="D274" s="52">
        <v>13</v>
      </c>
      <c r="E274" s="52">
        <v>13</v>
      </c>
      <c r="F274" s="52">
        <v>13</v>
      </c>
      <c r="G274" s="52">
        <v>13</v>
      </c>
      <c r="H274" s="52">
        <v>13</v>
      </c>
      <c r="I274" s="52"/>
      <c r="J274" s="53"/>
      <c r="K274" s="14">
        <f>IF(K272-Base!$C$2&lt;0,"0",K272-Base!$C$2)</f>
        <v>8</v>
      </c>
      <c r="L274" s="8"/>
      <c r="N274"/>
      <c r="O274"/>
    </row>
    <row r="275" spans="2:15" x14ac:dyDescent="0.25">
      <c r="B275" s="46">
        <f>7*C271+DATE((2015+$K$2),1,3)-WEEKDAY(DATE((2015+$K$2),1,3))+1</f>
        <v>778604</v>
      </c>
      <c r="C275" s="72"/>
      <c r="D275" s="52">
        <v>18</v>
      </c>
      <c r="E275" s="52">
        <v>17</v>
      </c>
      <c r="F275" s="52">
        <v>17</v>
      </c>
      <c r="G275" s="52">
        <v>17</v>
      </c>
      <c r="H275" s="52">
        <v>17</v>
      </c>
      <c r="I275" s="52"/>
      <c r="J275" s="53"/>
      <c r="K275" s="13" t="s">
        <v>6</v>
      </c>
      <c r="L275" s="8"/>
      <c r="N275"/>
      <c r="O275"/>
    </row>
    <row r="276" spans="2:15" x14ac:dyDescent="0.25">
      <c r="B276" s="69" t="s">
        <v>2</v>
      </c>
      <c r="C276" s="70"/>
      <c r="D276" s="14">
        <f>(D273-D272)+(D275-D274)</f>
        <v>11</v>
      </c>
      <c r="E276" s="14">
        <f t="shared" ref="E276:J276" si="77">(E273-E272)+E275-E274</f>
        <v>8</v>
      </c>
      <c r="F276" s="14">
        <f t="shared" si="77"/>
        <v>8</v>
      </c>
      <c r="G276" s="14">
        <f t="shared" si="77"/>
        <v>8</v>
      </c>
      <c r="H276" s="14">
        <f t="shared" si="77"/>
        <v>8</v>
      </c>
      <c r="I276" s="14">
        <f t="shared" si="77"/>
        <v>0</v>
      </c>
      <c r="J276" s="14">
        <f t="shared" si="77"/>
        <v>0</v>
      </c>
      <c r="K276" s="14" t="str">
        <f>IF(Base!$C$2-K272&lt;0,"0",Base!$C$2-K272)</f>
        <v>0</v>
      </c>
      <c r="L276" s="9"/>
      <c r="N276"/>
      <c r="O276"/>
    </row>
    <row r="277" spans="2:15" x14ac:dyDescent="0.25">
      <c r="N277"/>
      <c r="O277"/>
    </row>
    <row r="278" spans="2:15" ht="15.75" x14ac:dyDescent="0.25">
      <c r="B278" s="47" t="s">
        <v>3</v>
      </c>
      <c r="C278" s="51">
        <f>VLOOKUP(C271+1,Base!$F$3:$F$55,1,FALSE)</f>
        <v>40</v>
      </c>
      <c r="D278" s="55">
        <f>B280</f>
        <v>778605</v>
      </c>
      <c r="E278" s="55">
        <f>D278+1</f>
        <v>778606</v>
      </c>
      <c r="F278" s="55">
        <f t="shared" ref="F278:J278" si="78">E278+1</f>
        <v>778607</v>
      </c>
      <c r="G278" s="55">
        <f t="shared" si="78"/>
        <v>778608</v>
      </c>
      <c r="H278" s="55">
        <f t="shared" si="78"/>
        <v>778609</v>
      </c>
      <c r="I278" s="55">
        <f t="shared" si="78"/>
        <v>778610</v>
      </c>
      <c r="J278" s="55">
        <f t="shared" si="78"/>
        <v>778611</v>
      </c>
      <c r="K278" s="10" t="s">
        <v>7</v>
      </c>
      <c r="L278" s="9"/>
      <c r="N278"/>
      <c r="O278"/>
    </row>
    <row r="279" spans="2:15" x14ac:dyDescent="0.25">
      <c r="B279" s="45" t="s">
        <v>30</v>
      </c>
      <c r="C279" s="71" t="s">
        <v>0</v>
      </c>
      <c r="D279" s="52"/>
      <c r="E279" s="52"/>
      <c r="F279" s="52"/>
      <c r="G279" s="52">
        <v>8</v>
      </c>
      <c r="H279" s="52">
        <v>8</v>
      </c>
      <c r="I279" s="52">
        <v>8</v>
      </c>
      <c r="J279" s="53"/>
      <c r="K279" s="11">
        <f>D283+E283+F283+G283+H283+I283+J283</f>
        <v>24</v>
      </c>
      <c r="L279" s="7"/>
      <c r="N279"/>
      <c r="O279"/>
    </row>
    <row r="280" spans="2:15" x14ac:dyDescent="0.25">
      <c r="B280" s="46">
        <f>7*C278+DATE((2015+$K$2),1,3)-WEEKDAY(DATE((2015+$K$2),1,3))-5</f>
        <v>778605</v>
      </c>
      <c r="C280" s="72"/>
      <c r="D280" s="52"/>
      <c r="E280" s="52"/>
      <c r="F280" s="52"/>
      <c r="G280" s="52">
        <v>12</v>
      </c>
      <c r="H280" s="52">
        <v>12</v>
      </c>
      <c r="I280" s="52">
        <v>12</v>
      </c>
      <c r="J280" s="53"/>
      <c r="K280" s="12" t="s">
        <v>5</v>
      </c>
      <c r="L280" s="8"/>
      <c r="N280"/>
      <c r="O280"/>
    </row>
    <row r="281" spans="2:15" x14ac:dyDescent="0.25">
      <c r="B281" s="45" t="s">
        <v>31</v>
      </c>
      <c r="C281" s="71" t="s">
        <v>1</v>
      </c>
      <c r="D281" s="52"/>
      <c r="E281" s="52"/>
      <c r="F281" s="52"/>
      <c r="G281" s="52">
        <v>13</v>
      </c>
      <c r="H281" s="52">
        <v>13</v>
      </c>
      <c r="I281" s="52">
        <v>13</v>
      </c>
      <c r="J281" s="53"/>
      <c r="K281" s="14" t="str">
        <f>IF(K279-Base!$C$2&lt;0,"0",K279-Base!$C$2)</f>
        <v>0</v>
      </c>
      <c r="L281" s="8"/>
      <c r="N281"/>
      <c r="O281"/>
    </row>
    <row r="282" spans="2:15" x14ac:dyDescent="0.25">
      <c r="B282" s="46">
        <f>7*C278+DATE((2015+$K$2),1,3)-WEEKDAY(DATE((2015+$K$2),1,3))+1</f>
        <v>778611</v>
      </c>
      <c r="C282" s="72"/>
      <c r="D282" s="52"/>
      <c r="E282" s="52"/>
      <c r="F282" s="52"/>
      <c r="G282" s="52">
        <v>17</v>
      </c>
      <c r="H282" s="52">
        <v>17</v>
      </c>
      <c r="I282" s="52">
        <v>17</v>
      </c>
      <c r="J282" s="53"/>
      <c r="K282" s="13" t="s">
        <v>6</v>
      </c>
      <c r="L282" s="8"/>
      <c r="N282"/>
      <c r="O282"/>
    </row>
    <row r="283" spans="2:15" x14ac:dyDescent="0.25">
      <c r="B283" s="69" t="s">
        <v>2</v>
      </c>
      <c r="C283" s="70"/>
      <c r="D283" s="14">
        <f>(D280-D279)+(D282-D281)</f>
        <v>0</v>
      </c>
      <c r="E283" s="14">
        <f t="shared" ref="E283:J283" si="79">(E280-E279)+E282-E281</f>
        <v>0</v>
      </c>
      <c r="F283" s="14">
        <f t="shared" si="79"/>
        <v>0</v>
      </c>
      <c r="G283" s="14">
        <f t="shared" si="79"/>
        <v>8</v>
      </c>
      <c r="H283" s="14">
        <f t="shared" si="79"/>
        <v>8</v>
      </c>
      <c r="I283" s="14">
        <f t="shared" si="79"/>
        <v>8</v>
      </c>
      <c r="J283" s="14">
        <f t="shared" si="79"/>
        <v>0</v>
      </c>
      <c r="K283" s="14">
        <f>IF(Base!$C$2-K279&lt;0,"0",Base!$C$2-K279)</f>
        <v>11</v>
      </c>
      <c r="L283" s="9"/>
      <c r="N283"/>
      <c r="O283"/>
    </row>
    <row r="284" spans="2:15" x14ac:dyDescent="0.25">
      <c r="N284"/>
      <c r="O284"/>
    </row>
    <row r="285" spans="2:15" ht="15.75" x14ac:dyDescent="0.25">
      <c r="B285" s="47" t="s">
        <v>3</v>
      </c>
      <c r="C285" s="51">
        <f>VLOOKUP(C278+1,Base!$F$3:$F$55,1,FALSE)</f>
        <v>41</v>
      </c>
      <c r="D285" s="55">
        <f>B287</f>
        <v>778612</v>
      </c>
      <c r="E285" s="55">
        <f>D285+1</f>
        <v>778613</v>
      </c>
      <c r="F285" s="55">
        <f t="shared" ref="F285:J285" si="80">E285+1</f>
        <v>778614</v>
      </c>
      <c r="G285" s="55">
        <f t="shared" si="80"/>
        <v>778615</v>
      </c>
      <c r="H285" s="55">
        <f t="shared" si="80"/>
        <v>778616</v>
      </c>
      <c r="I285" s="55">
        <f t="shared" si="80"/>
        <v>778617</v>
      </c>
      <c r="J285" s="55">
        <f t="shared" si="80"/>
        <v>778618</v>
      </c>
      <c r="K285" s="10" t="s">
        <v>7</v>
      </c>
      <c r="L285" s="9"/>
      <c r="N285"/>
      <c r="O285"/>
    </row>
    <row r="286" spans="2:15" x14ac:dyDescent="0.25">
      <c r="B286" s="45" t="s">
        <v>30</v>
      </c>
      <c r="C286" s="71" t="s">
        <v>0</v>
      </c>
      <c r="D286" s="52">
        <v>6</v>
      </c>
      <c r="E286" s="52">
        <v>8</v>
      </c>
      <c r="F286" s="52">
        <v>8</v>
      </c>
      <c r="G286" s="52">
        <v>8</v>
      </c>
      <c r="H286" s="52">
        <v>8</v>
      </c>
      <c r="I286" s="52">
        <v>8</v>
      </c>
      <c r="J286" s="53"/>
      <c r="K286" s="11">
        <f>D290+E290+F290+G290+H290+I290+J290</f>
        <v>51</v>
      </c>
      <c r="L286" s="7"/>
      <c r="N286"/>
      <c r="O286"/>
    </row>
    <row r="287" spans="2:15" x14ac:dyDescent="0.25">
      <c r="B287" s="46">
        <f>7*C285+DATE((2015+$K$2),1,3)-WEEKDAY(DATE((2015+$K$2),1,3))-5</f>
        <v>778612</v>
      </c>
      <c r="C287" s="72"/>
      <c r="D287" s="52">
        <v>12</v>
      </c>
      <c r="E287" s="52">
        <v>12</v>
      </c>
      <c r="F287" s="52">
        <v>12</v>
      </c>
      <c r="G287" s="52">
        <v>12</v>
      </c>
      <c r="H287" s="52">
        <v>12</v>
      </c>
      <c r="I287" s="52">
        <v>12</v>
      </c>
      <c r="J287" s="53"/>
      <c r="K287" s="12" t="s">
        <v>5</v>
      </c>
      <c r="L287" s="8"/>
      <c r="N287"/>
      <c r="O287"/>
    </row>
    <row r="288" spans="2:15" x14ac:dyDescent="0.25">
      <c r="B288" s="45" t="s">
        <v>31</v>
      </c>
      <c r="C288" s="71" t="s">
        <v>1</v>
      </c>
      <c r="D288" s="52">
        <v>13</v>
      </c>
      <c r="E288" s="52">
        <v>13</v>
      </c>
      <c r="F288" s="52">
        <v>13</v>
      </c>
      <c r="G288" s="52">
        <v>13</v>
      </c>
      <c r="H288" s="52">
        <v>13</v>
      </c>
      <c r="I288" s="52">
        <v>13</v>
      </c>
      <c r="J288" s="53"/>
      <c r="K288" s="14">
        <f>IF(K286-Base!$C$2&lt;0,"0",K286-Base!$C$2)</f>
        <v>16</v>
      </c>
      <c r="L288" s="8"/>
      <c r="N288"/>
      <c r="O288"/>
    </row>
    <row r="289" spans="2:15" x14ac:dyDescent="0.25">
      <c r="B289" s="46">
        <f>7*C285+DATE((2015+$K$2),1,3)-WEEKDAY(DATE((2015+$K$2),1,3))+1</f>
        <v>778618</v>
      </c>
      <c r="C289" s="72"/>
      <c r="D289" s="52">
        <v>18</v>
      </c>
      <c r="E289" s="52">
        <v>17</v>
      </c>
      <c r="F289" s="52">
        <v>17</v>
      </c>
      <c r="G289" s="52">
        <v>17</v>
      </c>
      <c r="H289" s="52">
        <v>17</v>
      </c>
      <c r="I289" s="52">
        <v>17</v>
      </c>
      <c r="J289" s="53"/>
      <c r="K289" s="13" t="s">
        <v>6</v>
      </c>
      <c r="L289" s="8"/>
      <c r="N289"/>
      <c r="O289"/>
    </row>
    <row r="290" spans="2:15" x14ac:dyDescent="0.25">
      <c r="B290" s="69" t="s">
        <v>2</v>
      </c>
      <c r="C290" s="70"/>
      <c r="D290" s="14">
        <f>(D287-D286)+(D289-D288)</f>
        <v>11</v>
      </c>
      <c r="E290" s="14">
        <f t="shared" ref="E290:J290" si="81">(E287-E286)+E289-E288</f>
        <v>8</v>
      </c>
      <c r="F290" s="14">
        <f t="shared" si="81"/>
        <v>8</v>
      </c>
      <c r="G290" s="14">
        <f t="shared" si="81"/>
        <v>8</v>
      </c>
      <c r="H290" s="14">
        <f t="shared" si="81"/>
        <v>8</v>
      </c>
      <c r="I290" s="14">
        <f t="shared" si="81"/>
        <v>8</v>
      </c>
      <c r="J290" s="14">
        <f t="shared" si="81"/>
        <v>0</v>
      </c>
      <c r="K290" s="14" t="str">
        <f>IF(Base!$C$2-K286&lt;0,"0",Base!$C$2-K286)</f>
        <v>0</v>
      </c>
      <c r="L290" s="9"/>
      <c r="N290"/>
      <c r="O290"/>
    </row>
    <row r="291" spans="2:15" x14ac:dyDescent="0.25">
      <c r="N291"/>
      <c r="O291"/>
    </row>
    <row r="292" spans="2:15" ht="15.75" x14ac:dyDescent="0.25">
      <c r="B292" s="47" t="s">
        <v>3</v>
      </c>
      <c r="C292" s="51">
        <f>VLOOKUP(C285+1,Base!$F$3:$F$55,1,FALSE)</f>
        <v>42</v>
      </c>
      <c r="D292" s="55">
        <f>B294</f>
        <v>778619</v>
      </c>
      <c r="E292" s="55">
        <f>D292+1</f>
        <v>778620</v>
      </c>
      <c r="F292" s="55">
        <f t="shared" ref="F292:J292" si="82">E292+1</f>
        <v>778621</v>
      </c>
      <c r="G292" s="55">
        <f t="shared" si="82"/>
        <v>778622</v>
      </c>
      <c r="H292" s="55">
        <f t="shared" si="82"/>
        <v>778623</v>
      </c>
      <c r="I292" s="55">
        <f t="shared" si="82"/>
        <v>778624</v>
      </c>
      <c r="J292" s="55">
        <f t="shared" si="82"/>
        <v>778625</v>
      </c>
      <c r="K292" s="10" t="s">
        <v>7</v>
      </c>
      <c r="L292" s="9"/>
      <c r="N292"/>
      <c r="O292"/>
    </row>
    <row r="293" spans="2:15" x14ac:dyDescent="0.25">
      <c r="B293" s="45" t="s">
        <v>30</v>
      </c>
      <c r="C293" s="71" t="s">
        <v>0</v>
      </c>
      <c r="D293" s="52">
        <v>6</v>
      </c>
      <c r="E293" s="52">
        <v>8</v>
      </c>
      <c r="F293" s="52">
        <v>8</v>
      </c>
      <c r="G293" s="52">
        <v>8</v>
      </c>
      <c r="H293" s="52">
        <v>8</v>
      </c>
      <c r="I293" s="52">
        <v>8</v>
      </c>
      <c r="J293" s="53"/>
      <c r="K293" s="11">
        <f>D297+E297+F297+G297+H297+I297+J297</f>
        <v>51</v>
      </c>
      <c r="L293" s="7"/>
      <c r="N293"/>
      <c r="O293"/>
    </row>
    <row r="294" spans="2:15" x14ac:dyDescent="0.25">
      <c r="B294" s="46">
        <f>7*C292+DATE((2015+$K$2),1,3)-WEEKDAY(DATE((2015+$K$2),1,3))-5</f>
        <v>778619</v>
      </c>
      <c r="C294" s="72"/>
      <c r="D294" s="52">
        <v>12</v>
      </c>
      <c r="E294" s="52">
        <v>12</v>
      </c>
      <c r="F294" s="52">
        <v>12</v>
      </c>
      <c r="G294" s="52">
        <v>12</v>
      </c>
      <c r="H294" s="52">
        <v>12</v>
      </c>
      <c r="I294" s="52">
        <v>12</v>
      </c>
      <c r="J294" s="53"/>
      <c r="K294" s="12" t="s">
        <v>5</v>
      </c>
      <c r="L294" s="8"/>
      <c r="N294"/>
      <c r="O294"/>
    </row>
    <row r="295" spans="2:15" x14ac:dyDescent="0.25">
      <c r="B295" s="45" t="s">
        <v>31</v>
      </c>
      <c r="C295" s="71" t="s">
        <v>1</v>
      </c>
      <c r="D295" s="52">
        <v>13</v>
      </c>
      <c r="E295" s="52">
        <v>13</v>
      </c>
      <c r="F295" s="52">
        <v>13</v>
      </c>
      <c r="G295" s="52">
        <v>13</v>
      </c>
      <c r="H295" s="52">
        <v>13</v>
      </c>
      <c r="I295" s="52">
        <v>13</v>
      </c>
      <c r="J295" s="53"/>
      <c r="K295" s="14">
        <f>IF(K293-Base!$C$2&lt;0,"0",K293-Base!$C$2)</f>
        <v>16</v>
      </c>
      <c r="L295" s="8"/>
      <c r="N295"/>
      <c r="O295"/>
    </row>
    <row r="296" spans="2:15" x14ac:dyDescent="0.25">
      <c r="B296" s="46">
        <f>7*C292+DATE((2015+$K$2),1,3)-WEEKDAY(DATE((2015+$K$2),1,3))+1</f>
        <v>778625</v>
      </c>
      <c r="C296" s="72"/>
      <c r="D296" s="52">
        <v>18</v>
      </c>
      <c r="E296" s="52">
        <v>17</v>
      </c>
      <c r="F296" s="52">
        <v>17</v>
      </c>
      <c r="G296" s="52">
        <v>17</v>
      </c>
      <c r="H296" s="52">
        <v>17</v>
      </c>
      <c r="I296" s="52">
        <v>17</v>
      </c>
      <c r="J296" s="53"/>
      <c r="K296" s="13" t="s">
        <v>6</v>
      </c>
      <c r="L296" s="8"/>
      <c r="N296"/>
      <c r="O296"/>
    </row>
    <row r="297" spans="2:15" x14ac:dyDescent="0.25">
      <c r="B297" s="69" t="s">
        <v>2</v>
      </c>
      <c r="C297" s="70"/>
      <c r="D297" s="14">
        <f>(D294-D293)+(D296-D295)</f>
        <v>11</v>
      </c>
      <c r="E297" s="14">
        <f t="shared" ref="E297:J297" si="83">(E294-E293)+E296-E295</f>
        <v>8</v>
      </c>
      <c r="F297" s="14">
        <f t="shared" si="83"/>
        <v>8</v>
      </c>
      <c r="G297" s="14">
        <f t="shared" si="83"/>
        <v>8</v>
      </c>
      <c r="H297" s="14">
        <f t="shared" si="83"/>
        <v>8</v>
      </c>
      <c r="I297" s="14">
        <f t="shared" si="83"/>
        <v>8</v>
      </c>
      <c r="J297" s="14">
        <f t="shared" si="83"/>
        <v>0</v>
      </c>
      <c r="K297" s="14" t="str">
        <f>IF(Base!$C$2-K293&lt;0,"0",Base!$C$2-K293)</f>
        <v>0</v>
      </c>
      <c r="L297" s="9"/>
      <c r="N297"/>
      <c r="O297"/>
    </row>
    <row r="298" spans="2:15" x14ac:dyDescent="0.25">
      <c r="N298"/>
      <c r="O298"/>
    </row>
    <row r="299" spans="2:15" ht="15.75" x14ac:dyDescent="0.25">
      <c r="B299" s="47" t="s">
        <v>3</v>
      </c>
      <c r="C299" s="51">
        <f>VLOOKUP(C292+1,Base!$F$3:$F$55,1,FALSE)</f>
        <v>43</v>
      </c>
      <c r="D299" s="55">
        <f>B301</f>
        <v>778626</v>
      </c>
      <c r="E299" s="55">
        <f>D299+1</f>
        <v>778627</v>
      </c>
      <c r="F299" s="55">
        <f t="shared" ref="F299:J299" si="84">E299+1</f>
        <v>778628</v>
      </c>
      <c r="G299" s="55">
        <f t="shared" si="84"/>
        <v>778629</v>
      </c>
      <c r="H299" s="55">
        <f t="shared" si="84"/>
        <v>778630</v>
      </c>
      <c r="I299" s="55">
        <f t="shared" si="84"/>
        <v>778631</v>
      </c>
      <c r="J299" s="55">
        <f t="shared" si="84"/>
        <v>778632</v>
      </c>
      <c r="K299" s="10" t="s">
        <v>7</v>
      </c>
      <c r="L299" s="9"/>
      <c r="N299"/>
      <c r="O299"/>
    </row>
    <row r="300" spans="2:15" x14ac:dyDescent="0.25">
      <c r="B300" s="45" t="s">
        <v>30</v>
      </c>
      <c r="C300" s="71" t="s">
        <v>0</v>
      </c>
      <c r="D300" s="52">
        <v>6</v>
      </c>
      <c r="E300" s="52">
        <v>8</v>
      </c>
      <c r="F300" s="52">
        <v>8</v>
      </c>
      <c r="G300" s="52">
        <v>8</v>
      </c>
      <c r="H300" s="52">
        <v>8</v>
      </c>
      <c r="I300" s="52">
        <v>8</v>
      </c>
      <c r="J300" s="53"/>
      <c r="K300" s="11">
        <f>D304+E304+F304+G304+H304+I304+J304</f>
        <v>51</v>
      </c>
      <c r="L300" s="7"/>
      <c r="N300"/>
      <c r="O300"/>
    </row>
    <row r="301" spans="2:15" x14ac:dyDescent="0.25">
      <c r="B301" s="46">
        <f>7*C299+DATE((2015+$K$2),1,3)-WEEKDAY(DATE((2015+$K$2),1,3))-5</f>
        <v>778626</v>
      </c>
      <c r="C301" s="72"/>
      <c r="D301" s="52">
        <v>12</v>
      </c>
      <c r="E301" s="52">
        <v>12</v>
      </c>
      <c r="F301" s="52">
        <v>12</v>
      </c>
      <c r="G301" s="52">
        <v>12</v>
      </c>
      <c r="H301" s="52">
        <v>12</v>
      </c>
      <c r="I301" s="52">
        <v>12</v>
      </c>
      <c r="J301" s="53"/>
      <c r="K301" s="12" t="s">
        <v>5</v>
      </c>
      <c r="L301" s="8"/>
      <c r="N301"/>
      <c r="O301"/>
    </row>
    <row r="302" spans="2:15" x14ac:dyDescent="0.25">
      <c r="B302" s="45" t="s">
        <v>31</v>
      </c>
      <c r="C302" s="71" t="s">
        <v>1</v>
      </c>
      <c r="D302" s="52">
        <v>13</v>
      </c>
      <c r="E302" s="52">
        <v>13</v>
      </c>
      <c r="F302" s="52">
        <v>13</v>
      </c>
      <c r="G302" s="52">
        <v>13</v>
      </c>
      <c r="H302" s="52">
        <v>13</v>
      </c>
      <c r="I302" s="52">
        <v>13</v>
      </c>
      <c r="J302" s="53"/>
      <c r="K302" s="14">
        <f>IF(K300-Base!$C$2&lt;0,"0",K300-Base!$C$2)</f>
        <v>16</v>
      </c>
      <c r="L302" s="8"/>
      <c r="N302"/>
      <c r="O302"/>
    </row>
    <row r="303" spans="2:15" x14ac:dyDescent="0.25">
      <c r="B303" s="46">
        <f>7*C299+DATE((2015+$K$2),1,3)-WEEKDAY(DATE((2015+$K$2),1,3))+1</f>
        <v>778632</v>
      </c>
      <c r="C303" s="72"/>
      <c r="D303" s="52">
        <v>18</v>
      </c>
      <c r="E303" s="52">
        <v>17</v>
      </c>
      <c r="F303" s="52">
        <v>17</v>
      </c>
      <c r="G303" s="52">
        <v>17</v>
      </c>
      <c r="H303" s="52">
        <v>17</v>
      </c>
      <c r="I303" s="52">
        <v>17</v>
      </c>
      <c r="J303" s="53"/>
      <c r="K303" s="13" t="s">
        <v>6</v>
      </c>
      <c r="L303" s="8"/>
      <c r="N303"/>
      <c r="O303"/>
    </row>
    <row r="304" spans="2:15" x14ac:dyDescent="0.25">
      <c r="B304" s="69" t="s">
        <v>2</v>
      </c>
      <c r="C304" s="70"/>
      <c r="D304" s="14">
        <f>(D301-D300)+(D303-D302)</f>
        <v>11</v>
      </c>
      <c r="E304" s="14">
        <f t="shared" ref="E304:J304" si="85">(E301-E300)+E303-E302</f>
        <v>8</v>
      </c>
      <c r="F304" s="14">
        <f t="shared" si="85"/>
        <v>8</v>
      </c>
      <c r="G304" s="14">
        <f t="shared" si="85"/>
        <v>8</v>
      </c>
      <c r="H304" s="14">
        <f t="shared" si="85"/>
        <v>8</v>
      </c>
      <c r="I304" s="14">
        <f t="shared" si="85"/>
        <v>8</v>
      </c>
      <c r="J304" s="14">
        <f t="shared" si="85"/>
        <v>0</v>
      </c>
      <c r="K304" s="14" t="str">
        <f>IF(Base!$C$2-K300&lt;0,"0",Base!$C$2-K300)</f>
        <v>0</v>
      </c>
      <c r="L304" s="9"/>
      <c r="N304"/>
      <c r="O304"/>
    </row>
    <row r="305" spans="2:15" x14ac:dyDescent="0.25">
      <c r="N305"/>
      <c r="O305"/>
    </row>
    <row r="306" spans="2:15" ht="15.75" x14ac:dyDescent="0.25">
      <c r="B306" s="47" t="s">
        <v>3</v>
      </c>
      <c r="C306" s="51">
        <f>VLOOKUP(C299+1,Base!$F$3:$F$55,1,FALSE)</f>
        <v>44</v>
      </c>
      <c r="D306" s="55">
        <f>B308</f>
        <v>778633</v>
      </c>
      <c r="E306" s="55">
        <f>D306+1</f>
        <v>778634</v>
      </c>
      <c r="F306" s="55">
        <f t="shared" ref="F306:J306" si="86">E306+1</f>
        <v>778635</v>
      </c>
      <c r="G306" s="55">
        <f t="shared" si="86"/>
        <v>778636</v>
      </c>
      <c r="H306" s="55">
        <f t="shared" si="86"/>
        <v>778637</v>
      </c>
      <c r="I306" s="55">
        <f t="shared" si="86"/>
        <v>778638</v>
      </c>
      <c r="J306" s="55">
        <f t="shared" si="86"/>
        <v>778639</v>
      </c>
      <c r="K306" s="10" t="s">
        <v>7</v>
      </c>
      <c r="L306" s="9"/>
      <c r="N306"/>
      <c r="O306"/>
    </row>
    <row r="307" spans="2:15" x14ac:dyDescent="0.25">
      <c r="B307" s="45" t="s">
        <v>30</v>
      </c>
      <c r="C307" s="71" t="s">
        <v>0</v>
      </c>
      <c r="D307" s="52">
        <v>6</v>
      </c>
      <c r="E307" s="52">
        <v>8</v>
      </c>
      <c r="F307" s="52">
        <v>8</v>
      </c>
      <c r="G307" s="52">
        <v>8</v>
      </c>
      <c r="H307" s="52">
        <v>8</v>
      </c>
      <c r="I307" s="52">
        <v>8</v>
      </c>
      <c r="J307" s="53"/>
      <c r="K307" s="11">
        <f>D311+E311+F311+G311+H311+I311+J311</f>
        <v>51</v>
      </c>
      <c r="L307" s="7"/>
      <c r="N307"/>
      <c r="O307"/>
    </row>
    <row r="308" spans="2:15" x14ac:dyDescent="0.25">
      <c r="B308" s="46">
        <f>7*C306+DATE((2015+$K$2),1,3)-WEEKDAY(DATE((2015+$K$2),1,3))-5</f>
        <v>778633</v>
      </c>
      <c r="C308" s="72"/>
      <c r="D308" s="52">
        <v>12</v>
      </c>
      <c r="E308" s="52">
        <v>12</v>
      </c>
      <c r="F308" s="52">
        <v>12</v>
      </c>
      <c r="G308" s="52">
        <v>12</v>
      </c>
      <c r="H308" s="52">
        <v>12</v>
      </c>
      <c r="I308" s="52">
        <v>12</v>
      </c>
      <c r="J308" s="53"/>
      <c r="K308" s="12" t="s">
        <v>5</v>
      </c>
      <c r="L308" s="8"/>
      <c r="N308"/>
      <c r="O308"/>
    </row>
    <row r="309" spans="2:15" x14ac:dyDescent="0.25">
      <c r="B309" s="45" t="s">
        <v>31</v>
      </c>
      <c r="C309" s="71" t="s">
        <v>1</v>
      </c>
      <c r="D309" s="52">
        <v>13</v>
      </c>
      <c r="E309" s="52">
        <v>13</v>
      </c>
      <c r="F309" s="52">
        <v>13</v>
      </c>
      <c r="G309" s="52">
        <v>13</v>
      </c>
      <c r="H309" s="52">
        <v>13</v>
      </c>
      <c r="I309" s="52">
        <v>13</v>
      </c>
      <c r="J309" s="53"/>
      <c r="K309" s="14">
        <f>IF(K307-Base!$C$2&lt;0,"0",K307-Base!$C$2)</f>
        <v>16</v>
      </c>
      <c r="L309" s="8"/>
      <c r="N309"/>
      <c r="O309"/>
    </row>
    <row r="310" spans="2:15" x14ac:dyDescent="0.25">
      <c r="B310" s="46">
        <f>7*C306+DATE((2015+$K$2),1,3)-WEEKDAY(DATE((2015+$K$2),1,3))+1</f>
        <v>778639</v>
      </c>
      <c r="C310" s="72"/>
      <c r="D310" s="52">
        <v>18</v>
      </c>
      <c r="E310" s="52">
        <v>17</v>
      </c>
      <c r="F310" s="52">
        <v>17</v>
      </c>
      <c r="G310" s="52">
        <v>17</v>
      </c>
      <c r="H310" s="52">
        <v>17</v>
      </c>
      <c r="I310" s="52">
        <v>17</v>
      </c>
      <c r="J310" s="53"/>
      <c r="K310" s="13" t="s">
        <v>6</v>
      </c>
      <c r="L310" s="8"/>
      <c r="N310"/>
      <c r="O310"/>
    </row>
    <row r="311" spans="2:15" x14ac:dyDescent="0.25">
      <c r="B311" s="69" t="s">
        <v>2</v>
      </c>
      <c r="C311" s="70"/>
      <c r="D311" s="14">
        <f>(D308-D307)+(D310-D309)</f>
        <v>11</v>
      </c>
      <c r="E311" s="14">
        <f t="shared" ref="E311:J311" si="87">(E308-E307)+E310-E309</f>
        <v>8</v>
      </c>
      <c r="F311" s="14">
        <f t="shared" si="87"/>
        <v>8</v>
      </c>
      <c r="G311" s="14">
        <f t="shared" si="87"/>
        <v>8</v>
      </c>
      <c r="H311" s="14">
        <f t="shared" si="87"/>
        <v>8</v>
      </c>
      <c r="I311" s="14">
        <f t="shared" si="87"/>
        <v>8</v>
      </c>
      <c r="J311" s="14">
        <f t="shared" si="87"/>
        <v>0</v>
      </c>
      <c r="K311" s="14" t="str">
        <f>IF(Base!$C$2-K307&lt;0,"0",Base!$C$2-K307)</f>
        <v>0</v>
      </c>
      <c r="L311" s="9"/>
      <c r="N311"/>
      <c r="O311"/>
    </row>
    <row r="312" spans="2:15" x14ac:dyDescent="0.25">
      <c r="N312"/>
      <c r="O312"/>
    </row>
    <row r="313" spans="2:15" ht="15.75" x14ac:dyDescent="0.25">
      <c r="B313" s="47" t="s">
        <v>3</v>
      </c>
      <c r="C313" s="51">
        <f>VLOOKUP(C306+1,Base!$F$3:$F$55,1,FALSE)</f>
        <v>45</v>
      </c>
      <c r="D313" s="55">
        <f>B315</f>
        <v>778640</v>
      </c>
      <c r="E313" s="55">
        <f>D313+1</f>
        <v>778641</v>
      </c>
      <c r="F313" s="55">
        <f t="shared" ref="F313:J313" si="88">E313+1</f>
        <v>778642</v>
      </c>
      <c r="G313" s="55">
        <f t="shared" si="88"/>
        <v>778643</v>
      </c>
      <c r="H313" s="55">
        <f t="shared" si="88"/>
        <v>778644</v>
      </c>
      <c r="I313" s="55">
        <f t="shared" si="88"/>
        <v>778645</v>
      </c>
      <c r="J313" s="55">
        <f t="shared" si="88"/>
        <v>778646</v>
      </c>
      <c r="K313" s="10" t="s">
        <v>7</v>
      </c>
      <c r="L313" s="9"/>
      <c r="N313"/>
      <c r="O313"/>
    </row>
    <row r="314" spans="2:15" x14ac:dyDescent="0.25">
      <c r="B314" s="45" t="s">
        <v>30</v>
      </c>
      <c r="C314" s="71" t="s">
        <v>0</v>
      </c>
      <c r="D314" s="52">
        <v>6</v>
      </c>
      <c r="E314" s="52">
        <v>8</v>
      </c>
      <c r="F314" s="52"/>
      <c r="G314" s="52"/>
      <c r="H314" s="52"/>
      <c r="I314" s="52"/>
      <c r="J314" s="53"/>
      <c r="K314" s="11">
        <f>D318+E318+F318+G318+H318+I318+J318</f>
        <v>19</v>
      </c>
      <c r="L314" s="7"/>
      <c r="N314"/>
      <c r="O314"/>
    </row>
    <row r="315" spans="2:15" x14ac:dyDescent="0.25">
      <c r="B315" s="46">
        <f>7*C313+DATE((2015+$K$2),1,3)-WEEKDAY(DATE((2015+$K$2),1,3))-5</f>
        <v>778640</v>
      </c>
      <c r="C315" s="72"/>
      <c r="D315" s="52">
        <v>12</v>
      </c>
      <c r="E315" s="52">
        <v>12</v>
      </c>
      <c r="F315" s="52"/>
      <c r="G315" s="52"/>
      <c r="H315" s="52"/>
      <c r="I315" s="52"/>
      <c r="J315" s="53"/>
      <c r="K315" s="12" t="s">
        <v>5</v>
      </c>
      <c r="L315" s="8"/>
      <c r="N315"/>
      <c r="O315"/>
    </row>
    <row r="316" spans="2:15" x14ac:dyDescent="0.25">
      <c r="B316" s="45" t="s">
        <v>31</v>
      </c>
      <c r="C316" s="71" t="s">
        <v>1</v>
      </c>
      <c r="D316" s="52">
        <v>13</v>
      </c>
      <c r="E316" s="52">
        <v>13</v>
      </c>
      <c r="F316" s="52"/>
      <c r="G316" s="52"/>
      <c r="H316" s="52"/>
      <c r="I316" s="52"/>
      <c r="J316" s="53"/>
      <c r="K316" s="14" t="str">
        <f>IF(K314-Base!$C$2&lt;0,"0",K314-Base!$C$2)</f>
        <v>0</v>
      </c>
      <c r="L316" s="8"/>
      <c r="N316"/>
      <c r="O316"/>
    </row>
    <row r="317" spans="2:15" x14ac:dyDescent="0.25">
      <c r="B317" s="46">
        <f>7*C313+DATE((2015+$K$2),1,3)-WEEKDAY(DATE((2015+$K$2),1,3))+1</f>
        <v>778646</v>
      </c>
      <c r="C317" s="72"/>
      <c r="D317" s="52">
        <v>18</v>
      </c>
      <c r="E317" s="52">
        <v>17</v>
      </c>
      <c r="F317" s="52"/>
      <c r="G317" s="52"/>
      <c r="H317" s="52"/>
      <c r="I317" s="52"/>
      <c r="J317" s="53"/>
      <c r="K317" s="13" t="s">
        <v>6</v>
      </c>
      <c r="L317" s="8"/>
      <c r="N317"/>
      <c r="O317"/>
    </row>
    <row r="318" spans="2:15" x14ac:dyDescent="0.25">
      <c r="B318" s="69" t="s">
        <v>2</v>
      </c>
      <c r="C318" s="70"/>
      <c r="D318" s="14">
        <f>(D315-D314)+(D317-D316)</f>
        <v>11</v>
      </c>
      <c r="E318" s="14">
        <f t="shared" ref="E318:J318" si="89">(E315-E314)+E317-E316</f>
        <v>8</v>
      </c>
      <c r="F318" s="14">
        <f t="shared" si="89"/>
        <v>0</v>
      </c>
      <c r="G318" s="14">
        <f t="shared" si="89"/>
        <v>0</v>
      </c>
      <c r="H318" s="14">
        <f t="shared" si="89"/>
        <v>0</v>
      </c>
      <c r="I318" s="14">
        <f t="shared" si="89"/>
        <v>0</v>
      </c>
      <c r="J318" s="14">
        <f t="shared" si="89"/>
        <v>0</v>
      </c>
      <c r="K318" s="14">
        <f>IF(Base!$C$2-K314&lt;0,"0",Base!$C$2-K314)</f>
        <v>16</v>
      </c>
      <c r="L318" s="9"/>
      <c r="N318"/>
      <c r="O318"/>
    </row>
    <row r="319" spans="2:15" x14ac:dyDescent="0.25">
      <c r="N319"/>
      <c r="O319"/>
    </row>
    <row r="320" spans="2:15" ht="15.75" x14ac:dyDescent="0.25">
      <c r="B320" s="47" t="s">
        <v>3</v>
      </c>
      <c r="C320" s="51">
        <f>VLOOKUP(C313+1,Base!$F$3:$F$55,1,FALSE)</f>
        <v>46</v>
      </c>
      <c r="D320" s="55">
        <f>B322</f>
        <v>778647</v>
      </c>
      <c r="E320" s="55">
        <f>D320+1</f>
        <v>778648</v>
      </c>
      <c r="F320" s="55">
        <f t="shared" ref="F320:J320" si="90">E320+1</f>
        <v>778649</v>
      </c>
      <c r="G320" s="55">
        <f t="shared" si="90"/>
        <v>778650</v>
      </c>
      <c r="H320" s="55">
        <f t="shared" si="90"/>
        <v>778651</v>
      </c>
      <c r="I320" s="55">
        <f t="shared" si="90"/>
        <v>778652</v>
      </c>
      <c r="J320" s="55">
        <f t="shared" si="90"/>
        <v>778653</v>
      </c>
      <c r="K320" s="10" t="s">
        <v>7</v>
      </c>
      <c r="L320" s="9"/>
      <c r="N320"/>
      <c r="O320"/>
    </row>
    <row r="321" spans="2:15" x14ac:dyDescent="0.25">
      <c r="B321" s="45" t="s">
        <v>30</v>
      </c>
      <c r="C321" s="71" t="s">
        <v>0</v>
      </c>
      <c r="D321" s="52">
        <v>6</v>
      </c>
      <c r="E321" s="52">
        <v>8</v>
      </c>
      <c r="F321" s="52">
        <v>8</v>
      </c>
      <c r="G321" s="52">
        <v>8</v>
      </c>
      <c r="H321" s="52">
        <v>8</v>
      </c>
      <c r="I321" s="52">
        <v>8</v>
      </c>
      <c r="J321" s="53"/>
      <c r="K321" s="11">
        <f>D325+E325+F325+G325+H325+I325+J325</f>
        <v>51</v>
      </c>
      <c r="L321" s="7"/>
      <c r="N321"/>
      <c r="O321"/>
    </row>
    <row r="322" spans="2:15" x14ac:dyDescent="0.25">
      <c r="B322" s="46">
        <f>7*C320+DATE((2015+$K$2),1,3)-WEEKDAY(DATE((2015+$K$2),1,3))-5</f>
        <v>778647</v>
      </c>
      <c r="C322" s="72"/>
      <c r="D322" s="52">
        <v>12</v>
      </c>
      <c r="E322" s="52">
        <v>12</v>
      </c>
      <c r="F322" s="52">
        <v>12</v>
      </c>
      <c r="G322" s="52">
        <v>12</v>
      </c>
      <c r="H322" s="52">
        <v>12</v>
      </c>
      <c r="I322" s="52">
        <v>12</v>
      </c>
      <c r="J322" s="53"/>
      <c r="K322" s="12" t="s">
        <v>5</v>
      </c>
      <c r="L322" s="8"/>
      <c r="N322"/>
      <c r="O322"/>
    </row>
    <row r="323" spans="2:15" x14ac:dyDescent="0.25">
      <c r="B323" s="45" t="s">
        <v>31</v>
      </c>
      <c r="C323" s="71" t="s">
        <v>1</v>
      </c>
      <c r="D323" s="52">
        <v>13</v>
      </c>
      <c r="E323" s="52">
        <v>13</v>
      </c>
      <c r="F323" s="52">
        <v>13</v>
      </c>
      <c r="G323" s="52">
        <v>13</v>
      </c>
      <c r="H323" s="52">
        <v>13</v>
      </c>
      <c r="I323" s="52">
        <v>13</v>
      </c>
      <c r="J323" s="53"/>
      <c r="K323" s="14">
        <f>IF(K321-Base!$C$2&lt;0,"0",K321-Base!$C$2)</f>
        <v>16</v>
      </c>
      <c r="L323" s="8"/>
      <c r="N323"/>
      <c r="O323"/>
    </row>
    <row r="324" spans="2:15" x14ac:dyDescent="0.25">
      <c r="B324" s="46">
        <f>7*C320+DATE((2015+$K$2),1,3)-WEEKDAY(DATE((2015+$K$2),1,3))+1</f>
        <v>778653</v>
      </c>
      <c r="C324" s="72"/>
      <c r="D324" s="52">
        <v>18</v>
      </c>
      <c r="E324" s="52">
        <v>17</v>
      </c>
      <c r="F324" s="52">
        <v>17</v>
      </c>
      <c r="G324" s="52">
        <v>17</v>
      </c>
      <c r="H324" s="52">
        <v>17</v>
      </c>
      <c r="I324" s="52">
        <v>17</v>
      </c>
      <c r="J324" s="53"/>
      <c r="K324" s="13" t="s">
        <v>6</v>
      </c>
      <c r="L324" s="8"/>
      <c r="N324"/>
      <c r="O324"/>
    </row>
    <row r="325" spans="2:15" x14ac:dyDescent="0.25">
      <c r="B325" s="69" t="s">
        <v>2</v>
      </c>
      <c r="C325" s="70"/>
      <c r="D325" s="14">
        <f>(D322-D321)+(D324-D323)</f>
        <v>11</v>
      </c>
      <c r="E325" s="14">
        <f t="shared" ref="E325:J325" si="91">(E322-E321)+E324-E323</f>
        <v>8</v>
      </c>
      <c r="F325" s="14">
        <f t="shared" si="91"/>
        <v>8</v>
      </c>
      <c r="G325" s="14">
        <f t="shared" si="91"/>
        <v>8</v>
      </c>
      <c r="H325" s="14">
        <f t="shared" si="91"/>
        <v>8</v>
      </c>
      <c r="I325" s="14">
        <f t="shared" si="91"/>
        <v>8</v>
      </c>
      <c r="J325" s="14">
        <f t="shared" si="91"/>
        <v>0</v>
      </c>
      <c r="K325" s="14" t="str">
        <f>IF(Base!$C$2-K321&lt;0,"0",Base!$C$2-K321)</f>
        <v>0</v>
      </c>
      <c r="L325" s="9"/>
      <c r="N325"/>
      <c r="O325"/>
    </row>
    <row r="326" spans="2:15" x14ac:dyDescent="0.25">
      <c r="N326"/>
      <c r="O326"/>
    </row>
    <row r="327" spans="2:15" ht="15.75" x14ac:dyDescent="0.25">
      <c r="B327" s="47" t="s">
        <v>3</v>
      </c>
      <c r="C327" s="51">
        <f>VLOOKUP(C320+1,Base!$F$3:$F$55,1,FALSE)</f>
        <v>47</v>
      </c>
      <c r="D327" s="55">
        <f>B329</f>
        <v>778654</v>
      </c>
      <c r="E327" s="55">
        <f>D327+1</f>
        <v>778655</v>
      </c>
      <c r="F327" s="55">
        <f t="shared" ref="F327:J327" si="92">E327+1</f>
        <v>778656</v>
      </c>
      <c r="G327" s="55">
        <f t="shared" si="92"/>
        <v>778657</v>
      </c>
      <c r="H327" s="55">
        <f t="shared" si="92"/>
        <v>778658</v>
      </c>
      <c r="I327" s="55">
        <f t="shared" si="92"/>
        <v>778659</v>
      </c>
      <c r="J327" s="55">
        <f t="shared" si="92"/>
        <v>778660</v>
      </c>
      <c r="K327" s="10" t="s">
        <v>7</v>
      </c>
      <c r="L327" s="9"/>
      <c r="N327"/>
      <c r="O327"/>
    </row>
    <row r="328" spans="2:15" x14ac:dyDescent="0.25">
      <c r="B328" s="45" t="s">
        <v>30</v>
      </c>
      <c r="C328" s="71" t="s">
        <v>0</v>
      </c>
      <c r="D328" s="52">
        <v>6</v>
      </c>
      <c r="E328" s="52">
        <v>8</v>
      </c>
      <c r="F328" s="52">
        <v>8</v>
      </c>
      <c r="G328" s="52">
        <v>8</v>
      </c>
      <c r="H328" s="52">
        <v>8</v>
      </c>
      <c r="I328" s="52">
        <v>8</v>
      </c>
      <c r="J328" s="53"/>
      <c r="K328" s="11">
        <f>D332+E332+F332+G332+H332+I332+J332</f>
        <v>51</v>
      </c>
      <c r="L328" s="7"/>
      <c r="N328"/>
      <c r="O328"/>
    </row>
    <row r="329" spans="2:15" x14ac:dyDescent="0.25">
      <c r="B329" s="46">
        <f>7*C327+DATE((2015+$K$2),1,3)-WEEKDAY(DATE((2015+$K$2),1,3))-5</f>
        <v>778654</v>
      </c>
      <c r="C329" s="72"/>
      <c r="D329" s="52">
        <v>12</v>
      </c>
      <c r="E329" s="52">
        <v>12</v>
      </c>
      <c r="F329" s="52">
        <v>12</v>
      </c>
      <c r="G329" s="52">
        <v>12</v>
      </c>
      <c r="H329" s="52">
        <v>12</v>
      </c>
      <c r="I329" s="52">
        <v>12</v>
      </c>
      <c r="J329" s="53"/>
      <c r="K329" s="12" t="s">
        <v>5</v>
      </c>
      <c r="L329" s="8"/>
      <c r="N329"/>
      <c r="O329"/>
    </row>
    <row r="330" spans="2:15" x14ac:dyDescent="0.25">
      <c r="B330" s="45" t="s">
        <v>31</v>
      </c>
      <c r="C330" s="71" t="s">
        <v>1</v>
      </c>
      <c r="D330" s="52">
        <v>13</v>
      </c>
      <c r="E330" s="52">
        <v>13</v>
      </c>
      <c r="F330" s="52">
        <v>13</v>
      </c>
      <c r="G330" s="52">
        <v>13</v>
      </c>
      <c r="H330" s="52">
        <v>13</v>
      </c>
      <c r="I330" s="52">
        <v>13</v>
      </c>
      <c r="J330" s="53"/>
      <c r="K330" s="14">
        <f>IF(K328-Base!$C$2&lt;0,"0",K328-Base!$C$2)</f>
        <v>16</v>
      </c>
      <c r="L330" s="8"/>
      <c r="N330"/>
      <c r="O330"/>
    </row>
    <row r="331" spans="2:15" x14ac:dyDescent="0.25">
      <c r="B331" s="46">
        <f>7*C327+DATE((2015+$K$2),1,3)-WEEKDAY(DATE((2015+$K$2),1,3))+1</f>
        <v>778660</v>
      </c>
      <c r="C331" s="72"/>
      <c r="D331" s="52">
        <v>18</v>
      </c>
      <c r="E331" s="52">
        <v>17</v>
      </c>
      <c r="F331" s="52">
        <v>17</v>
      </c>
      <c r="G331" s="52">
        <v>17</v>
      </c>
      <c r="H331" s="52">
        <v>17</v>
      </c>
      <c r="I331" s="52">
        <v>17</v>
      </c>
      <c r="J331" s="53"/>
      <c r="K331" s="13" t="s">
        <v>6</v>
      </c>
      <c r="L331" s="8"/>
      <c r="N331"/>
      <c r="O331"/>
    </row>
    <row r="332" spans="2:15" x14ac:dyDescent="0.25">
      <c r="B332" s="69" t="s">
        <v>2</v>
      </c>
      <c r="C332" s="70"/>
      <c r="D332" s="14">
        <f>(D329-D328)+(D331-D330)</f>
        <v>11</v>
      </c>
      <c r="E332" s="14">
        <f t="shared" ref="E332:J332" si="93">(E329-E328)+E331-E330</f>
        <v>8</v>
      </c>
      <c r="F332" s="14">
        <f t="shared" si="93"/>
        <v>8</v>
      </c>
      <c r="G332" s="14">
        <f t="shared" si="93"/>
        <v>8</v>
      </c>
      <c r="H332" s="14">
        <f t="shared" si="93"/>
        <v>8</v>
      </c>
      <c r="I332" s="14">
        <f t="shared" si="93"/>
        <v>8</v>
      </c>
      <c r="J332" s="14">
        <f t="shared" si="93"/>
        <v>0</v>
      </c>
      <c r="K332" s="14" t="str">
        <f>IF(Base!$C$2-K328&lt;0,"0",Base!$C$2-K328)</f>
        <v>0</v>
      </c>
      <c r="L332" s="9"/>
      <c r="N332"/>
      <c r="O332"/>
    </row>
    <row r="333" spans="2:15" x14ac:dyDescent="0.25">
      <c r="N333"/>
      <c r="O333"/>
    </row>
    <row r="334" spans="2:15" ht="15.75" x14ac:dyDescent="0.25">
      <c r="B334" s="47" t="s">
        <v>3</v>
      </c>
      <c r="C334" s="51">
        <f>VLOOKUP(C327+1,Base!$F$3:$F$55,1,FALSE)</f>
        <v>48</v>
      </c>
      <c r="D334" s="55">
        <f>B336</f>
        <v>778661</v>
      </c>
      <c r="E334" s="55">
        <f>D334+1</f>
        <v>778662</v>
      </c>
      <c r="F334" s="55">
        <f t="shared" ref="F334:J334" si="94">E334+1</f>
        <v>778663</v>
      </c>
      <c r="G334" s="55">
        <f t="shared" si="94"/>
        <v>778664</v>
      </c>
      <c r="H334" s="55">
        <f t="shared" si="94"/>
        <v>778665</v>
      </c>
      <c r="I334" s="55">
        <f t="shared" si="94"/>
        <v>778666</v>
      </c>
      <c r="J334" s="55">
        <f t="shared" si="94"/>
        <v>778667</v>
      </c>
      <c r="K334" s="10" t="s">
        <v>7</v>
      </c>
      <c r="L334" s="9"/>
      <c r="N334"/>
      <c r="O334"/>
    </row>
    <row r="335" spans="2:15" x14ac:dyDescent="0.25">
      <c r="B335" s="45" t="s">
        <v>30</v>
      </c>
      <c r="C335" s="71" t="s">
        <v>0</v>
      </c>
      <c r="D335" s="52">
        <v>6</v>
      </c>
      <c r="E335" s="52">
        <v>8</v>
      </c>
      <c r="F335" s="52">
        <v>8</v>
      </c>
      <c r="G335" s="52">
        <v>8</v>
      </c>
      <c r="H335" s="52">
        <v>8</v>
      </c>
      <c r="I335" s="52">
        <v>8</v>
      </c>
      <c r="J335" s="53"/>
      <c r="K335" s="11">
        <f>D339+E339+F339+G339+H339+I339+J339</f>
        <v>51</v>
      </c>
      <c r="L335" s="7"/>
      <c r="N335"/>
      <c r="O335"/>
    </row>
    <row r="336" spans="2:15" x14ac:dyDescent="0.25">
      <c r="B336" s="46">
        <f>7*C334+DATE((2015+$K$2),1,3)-WEEKDAY(DATE((2015+$K$2),1,3))-5</f>
        <v>778661</v>
      </c>
      <c r="C336" s="72"/>
      <c r="D336" s="52">
        <v>12</v>
      </c>
      <c r="E336" s="52">
        <v>12</v>
      </c>
      <c r="F336" s="52">
        <v>12</v>
      </c>
      <c r="G336" s="52">
        <v>12</v>
      </c>
      <c r="H336" s="52">
        <v>12</v>
      </c>
      <c r="I336" s="52">
        <v>12</v>
      </c>
      <c r="J336" s="53"/>
      <c r="K336" s="12" t="s">
        <v>5</v>
      </c>
      <c r="L336" s="8"/>
      <c r="N336"/>
      <c r="O336"/>
    </row>
    <row r="337" spans="2:15" x14ac:dyDescent="0.25">
      <c r="B337" s="45" t="s">
        <v>31</v>
      </c>
      <c r="C337" s="71" t="s">
        <v>1</v>
      </c>
      <c r="D337" s="52">
        <v>13</v>
      </c>
      <c r="E337" s="52">
        <v>13</v>
      </c>
      <c r="F337" s="52">
        <v>13</v>
      </c>
      <c r="G337" s="52">
        <v>13</v>
      </c>
      <c r="H337" s="52">
        <v>13</v>
      </c>
      <c r="I337" s="52">
        <v>13</v>
      </c>
      <c r="J337" s="53"/>
      <c r="K337" s="14">
        <f>IF(K335-Base!$C$2&lt;0,"0",K335-Base!$C$2)</f>
        <v>16</v>
      </c>
      <c r="L337" s="8"/>
      <c r="N337"/>
      <c r="O337"/>
    </row>
    <row r="338" spans="2:15" x14ac:dyDescent="0.25">
      <c r="B338" s="46">
        <f>7*C334+DATE((2015+$K$2),1,3)-WEEKDAY(DATE((2015+$K$2),1,3))+1</f>
        <v>778667</v>
      </c>
      <c r="C338" s="72"/>
      <c r="D338" s="52">
        <v>18</v>
      </c>
      <c r="E338" s="52">
        <v>17</v>
      </c>
      <c r="F338" s="52">
        <v>17</v>
      </c>
      <c r="G338" s="52">
        <v>17</v>
      </c>
      <c r="H338" s="52">
        <v>17</v>
      </c>
      <c r="I338" s="52">
        <v>17</v>
      </c>
      <c r="J338" s="53"/>
      <c r="K338" s="13" t="s">
        <v>6</v>
      </c>
      <c r="L338" s="8"/>
      <c r="N338"/>
      <c r="O338"/>
    </row>
    <row r="339" spans="2:15" x14ac:dyDescent="0.25">
      <c r="B339" s="69" t="s">
        <v>2</v>
      </c>
      <c r="C339" s="70"/>
      <c r="D339" s="14">
        <f>(D336-D335)+(D338-D337)</f>
        <v>11</v>
      </c>
      <c r="E339" s="14">
        <f t="shared" ref="E339:J339" si="95">(E336-E335)+E338-E337</f>
        <v>8</v>
      </c>
      <c r="F339" s="14">
        <f t="shared" si="95"/>
        <v>8</v>
      </c>
      <c r="G339" s="14">
        <f t="shared" si="95"/>
        <v>8</v>
      </c>
      <c r="H339" s="14">
        <f t="shared" si="95"/>
        <v>8</v>
      </c>
      <c r="I339" s="14">
        <f t="shared" si="95"/>
        <v>8</v>
      </c>
      <c r="J339" s="14">
        <f t="shared" si="95"/>
        <v>0</v>
      </c>
      <c r="K339" s="14" t="str">
        <f>IF(Base!$C$2-K335&lt;0,"0",Base!$C$2-K335)</f>
        <v>0</v>
      </c>
      <c r="L339" s="9"/>
      <c r="N339"/>
      <c r="O339"/>
    </row>
    <row r="340" spans="2:15" x14ac:dyDescent="0.25">
      <c r="N340"/>
      <c r="O340"/>
    </row>
    <row r="341" spans="2:15" ht="15.75" x14ac:dyDescent="0.25">
      <c r="B341" s="47" t="s">
        <v>3</v>
      </c>
      <c r="C341" s="51">
        <f>VLOOKUP(C334+1,Base!$F$3:$F$55,1,FALSE)</f>
        <v>49</v>
      </c>
      <c r="D341" s="55">
        <f>B343</f>
        <v>778668</v>
      </c>
      <c r="E341" s="55">
        <f>D341+1</f>
        <v>778669</v>
      </c>
      <c r="F341" s="55">
        <f t="shared" ref="F341:J341" si="96">E341+1</f>
        <v>778670</v>
      </c>
      <c r="G341" s="55">
        <f t="shared" si="96"/>
        <v>778671</v>
      </c>
      <c r="H341" s="55">
        <f t="shared" si="96"/>
        <v>778672</v>
      </c>
      <c r="I341" s="55">
        <f t="shared" si="96"/>
        <v>778673</v>
      </c>
      <c r="J341" s="55">
        <f t="shared" si="96"/>
        <v>778674</v>
      </c>
      <c r="K341" s="10" t="s">
        <v>7</v>
      </c>
      <c r="L341" s="9"/>
      <c r="N341"/>
      <c r="O341"/>
    </row>
    <row r="342" spans="2:15" x14ac:dyDescent="0.25">
      <c r="B342" s="45" t="s">
        <v>30</v>
      </c>
      <c r="C342" s="71" t="s">
        <v>0</v>
      </c>
      <c r="D342" s="52">
        <v>6</v>
      </c>
      <c r="E342" s="52">
        <v>8</v>
      </c>
      <c r="F342" s="52">
        <v>8</v>
      </c>
      <c r="G342" s="52">
        <v>8</v>
      </c>
      <c r="H342" s="52">
        <v>8</v>
      </c>
      <c r="I342" s="52">
        <v>8</v>
      </c>
      <c r="J342" s="53"/>
      <c r="K342" s="11">
        <f>D346+E346+F346+G346+H346+I346+J346</f>
        <v>51</v>
      </c>
      <c r="L342" s="7"/>
      <c r="N342"/>
      <c r="O342"/>
    </row>
    <row r="343" spans="2:15" x14ac:dyDescent="0.25">
      <c r="B343" s="46">
        <f>7*C341+DATE((2015+$K$2),1,3)-WEEKDAY(DATE((2015+$K$2),1,3))-5</f>
        <v>778668</v>
      </c>
      <c r="C343" s="72"/>
      <c r="D343" s="52">
        <v>12</v>
      </c>
      <c r="E343" s="52">
        <v>12</v>
      </c>
      <c r="F343" s="52">
        <v>12</v>
      </c>
      <c r="G343" s="52">
        <v>12</v>
      </c>
      <c r="H343" s="52">
        <v>12</v>
      </c>
      <c r="I343" s="52">
        <v>12</v>
      </c>
      <c r="J343" s="53"/>
      <c r="K343" s="12" t="s">
        <v>5</v>
      </c>
      <c r="L343" s="8"/>
      <c r="N343"/>
      <c r="O343"/>
    </row>
    <row r="344" spans="2:15" x14ac:dyDescent="0.25">
      <c r="B344" s="45" t="s">
        <v>31</v>
      </c>
      <c r="C344" s="71" t="s">
        <v>1</v>
      </c>
      <c r="D344" s="52">
        <v>13</v>
      </c>
      <c r="E344" s="52">
        <v>13</v>
      </c>
      <c r="F344" s="52">
        <v>13</v>
      </c>
      <c r="G344" s="52">
        <v>13</v>
      </c>
      <c r="H344" s="52">
        <v>13</v>
      </c>
      <c r="I344" s="52">
        <v>13</v>
      </c>
      <c r="J344" s="53"/>
      <c r="K344" s="14">
        <f>IF(K342-Base!$C$2&lt;0,"0",K342-Base!$C$2)</f>
        <v>16</v>
      </c>
      <c r="L344" s="8"/>
      <c r="N344"/>
      <c r="O344"/>
    </row>
    <row r="345" spans="2:15" x14ac:dyDescent="0.25">
      <c r="B345" s="46">
        <f>7*C341+DATE((2015+$K$2),1,3)-WEEKDAY(DATE((2015+$K$2),1,3))+1</f>
        <v>778674</v>
      </c>
      <c r="C345" s="72"/>
      <c r="D345" s="52">
        <v>18</v>
      </c>
      <c r="E345" s="52">
        <v>17</v>
      </c>
      <c r="F345" s="52">
        <v>17</v>
      </c>
      <c r="G345" s="52">
        <v>17</v>
      </c>
      <c r="H345" s="52">
        <v>17</v>
      </c>
      <c r="I345" s="52">
        <v>17</v>
      </c>
      <c r="J345" s="53"/>
      <c r="K345" s="13" t="s">
        <v>6</v>
      </c>
      <c r="L345" s="8"/>
      <c r="N345"/>
      <c r="O345"/>
    </row>
    <row r="346" spans="2:15" x14ac:dyDescent="0.25">
      <c r="B346" s="69" t="s">
        <v>2</v>
      </c>
      <c r="C346" s="70"/>
      <c r="D346" s="14">
        <f>(D343-D342)+(D345-D344)</f>
        <v>11</v>
      </c>
      <c r="E346" s="14">
        <f t="shared" ref="E346:J346" si="97">(E343-E342)+E345-E344</f>
        <v>8</v>
      </c>
      <c r="F346" s="14">
        <f t="shared" si="97"/>
        <v>8</v>
      </c>
      <c r="G346" s="14">
        <f t="shared" si="97"/>
        <v>8</v>
      </c>
      <c r="H346" s="14">
        <f t="shared" si="97"/>
        <v>8</v>
      </c>
      <c r="I346" s="14">
        <f t="shared" si="97"/>
        <v>8</v>
      </c>
      <c r="J346" s="14">
        <f t="shared" si="97"/>
        <v>0</v>
      </c>
      <c r="K346" s="14" t="str">
        <f>IF(Base!$C$2-K342&lt;0,"0",Base!$C$2-K342)</f>
        <v>0</v>
      </c>
      <c r="L346" s="9"/>
      <c r="N346"/>
      <c r="O346"/>
    </row>
    <row r="347" spans="2:15" x14ac:dyDescent="0.25">
      <c r="N347"/>
      <c r="O347"/>
    </row>
    <row r="348" spans="2:15" ht="15.75" x14ac:dyDescent="0.25">
      <c r="B348" s="47" t="s">
        <v>3</v>
      </c>
      <c r="C348" s="51">
        <f>VLOOKUP(C341+1,Base!$F$3:$F$55,1,FALSE)</f>
        <v>50</v>
      </c>
      <c r="D348" s="55">
        <f>B350</f>
        <v>778675</v>
      </c>
      <c r="E348" s="55">
        <f>D348+1</f>
        <v>778676</v>
      </c>
      <c r="F348" s="55">
        <f t="shared" ref="F348:J348" si="98">E348+1</f>
        <v>778677</v>
      </c>
      <c r="G348" s="55">
        <f t="shared" si="98"/>
        <v>778678</v>
      </c>
      <c r="H348" s="55">
        <f t="shared" si="98"/>
        <v>778679</v>
      </c>
      <c r="I348" s="55">
        <f t="shared" si="98"/>
        <v>778680</v>
      </c>
      <c r="J348" s="55">
        <f t="shared" si="98"/>
        <v>778681</v>
      </c>
      <c r="K348" s="10" t="s">
        <v>7</v>
      </c>
      <c r="L348" s="9"/>
      <c r="N348"/>
      <c r="O348"/>
    </row>
    <row r="349" spans="2:15" x14ac:dyDescent="0.25">
      <c r="B349" s="45" t="s">
        <v>30</v>
      </c>
      <c r="C349" s="71" t="s">
        <v>0</v>
      </c>
      <c r="D349" s="52">
        <v>6</v>
      </c>
      <c r="E349" s="52">
        <v>8</v>
      </c>
      <c r="F349" s="52">
        <v>8</v>
      </c>
      <c r="G349" s="52">
        <v>8</v>
      </c>
      <c r="H349" s="52">
        <v>8</v>
      </c>
      <c r="I349" s="52">
        <v>8</v>
      </c>
      <c r="J349" s="53"/>
      <c r="K349" s="11">
        <f>D353+E353+F353+G353+H353+I353+J353</f>
        <v>51</v>
      </c>
      <c r="L349" s="7"/>
      <c r="N349"/>
      <c r="O349"/>
    </row>
    <row r="350" spans="2:15" x14ac:dyDescent="0.25">
      <c r="B350" s="46">
        <f>7*C348+DATE((2015+$K$2),1,3)-WEEKDAY(DATE((2015+$K$2),1,3))-5</f>
        <v>778675</v>
      </c>
      <c r="C350" s="72"/>
      <c r="D350" s="52">
        <v>12</v>
      </c>
      <c r="E350" s="52">
        <v>12</v>
      </c>
      <c r="F350" s="52">
        <v>12</v>
      </c>
      <c r="G350" s="52">
        <v>12</v>
      </c>
      <c r="H350" s="52">
        <v>12</v>
      </c>
      <c r="I350" s="52">
        <v>12</v>
      </c>
      <c r="J350" s="53"/>
      <c r="K350" s="12" t="s">
        <v>5</v>
      </c>
      <c r="L350" s="8"/>
      <c r="N350"/>
      <c r="O350"/>
    </row>
    <row r="351" spans="2:15" x14ac:dyDescent="0.25">
      <c r="B351" s="45" t="s">
        <v>31</v>
      </c>
      <c r="C351" s="71" t="s">
        <v>1</v>
      </c>
      <c r="D351" s="52">
        <v>13</v>
      </c>
      <c r="E351" s="52">
        <v>13</v>
      </c>
      <c r="F351" s="52">
        <v>13</v>
      </c>
      <c r="G351" s="52">
        <v>13</v>
      </c>
      <c r="H351" s="52">
        <v>13</v>
      </c>
      <c r="I351" s="52">
        <v>13</v>
      </c>
      <c r="J351" s="53"/>
      <c r="K351" s="14">
        <f>IF(K349-Base!$C$2&lt;0,"0",K349-Base!$C$2)</f>
        <v>16</v>
      </c>
      <c r="L351" s="8"/>
      <c r="N351"/>
      <c r="O351"/>
    </row>
    <row r="352" spans="2:15" x14ac:dyDescent="0.25">
      <c r="B352" s="46">
        <f>7*C348+DATE((2015+$K$2),1,3)-WEEKDAY(DATE((2015+$K$2),1,3))+1</f>
        <v>778681</v>
      </c>
      <c r="C352" s="72"/>
      <c r="D352" s="52">
        <v>18</v>
      </c>
      <c r="E352" s="52">
        <v>17</v>
      </c>
      <c r="F352" s="52">
        <v>17</v>
      </c>
      <c r="G352" s="52">
        <v>17</v>
      </c>
      <c r="H352" s="52">
        <v>17</v>
      </c>
      <c r="I352" s="52">
        <v>17</v>
      </c>
      <c r="J352" s="53"/>
      <c r="K352" s="13" t="s">
        <v>6</v>
      </c>
      <c r="L352" s="8"/>
      <c r="N352"/>
      <c r="O352"/>
    </row>
    <row r="353" spans="2:15" x14ac:dyDescent="0.25">
      <c r="B353" s="69" t="s">
        <v>2</v>
      </c>
      <c r="C353" s="70"/>
      <c r="D353" s="14">
        <f>(D350-D349)+(D352-D351)</f>
        <v>11</v>
      </c>
      <c r="E353" s="14">
        <f t="shared" ref="E353:J353" si="99">(E350-E349)+E352-E351</f>
        <v>8</v>
      </c>
      <c r="F353" s="14">
        <f t="shared" si="99"/>
        <v>8</v>
      </c>
      <c r="G353" s="14">
        <f t="shared" si="99"/>
        <v>8</v>
      </c>
      <c r="H353" s="14">
        <f t="shared" si="99"/>
        <v>8</v>
      </c>
      <c r="I353" s="14">
        <f t="shared" si="99"/>
        <v>8</v>
      </c>
      <c r="J353" s="14">
        <f t="shared" si="99"/>
        <v>0</v>
      </c>
      <c r="K353" s="14" t="str">
        <f>IF(Base!$C$2-K349&lt;0,"0",Base!$C$2-K349)</f>
        <v>0</v>
      </c>
      <c r="L353" s="9"/>
      <c r="N353"/>
      <c r="O353"/>
    </row>
    <row r="354" spans="2:15" x14ac:dyDescent="0.25">
      <c r="N354"/>
      <c r="O354"/>
    </row>
    <row r="355" spans="2:15" ht="15.75" x14ac:dyDescent="0.25">
      <c r="B355" s="47" t="s">
        <v>3</v>
      </c>
      <c r="C355" s="51">
        <f>VLOOKUP(C348+1,Base!$F$3:$F$55,1,FALSE)</f>
        <v>51</v>
      </c>
      <c r="D355" s="55">
        <f>B357</f>
        <v>778682</v>
      </c>
      <c r="E355" s="55">
        <f>D355+1</f>
        <v>778683</v>
      </c>
      <c r="F355" s="55">
        <f t="shared" ref="F355:J355" si="100">E355+1</f>
        <v>778684</v>
      </c>
      <c r="G355" s="55">
        <f t="shared" si="100"/>
        <v>778685</v>
      </c>
      <c r="H355" s="55">
        <f t="shared" si="100"/>
        <v>778686</v>
      </c>
      <c r="I355" s="55">
        <f t="shared" si="100"/>
        <v>778687</v>
      </c>
      <c r="J355" s="55">
        <f t="shared" si="100"/>
        <v>778688</v>
      </c>
      <c r="K355" s="10" t="s">
        <v>7</v>
      </c>
      <c r="L355" s="9"/>
      <c r="N355"/>
      <c r="O355"/>
    </row>
    <row r="356" spans="2:15" x14ac:dyDescent="0.25">
      <c r="B356" s="45" t="s">
        <v>30</v>
      </c>
      <c r="C356" s="71" t="s">
        <v>0</v>
      </c>
      <c r="D356" s="52">
        <v>6</v>
      </c>
      <c r="E356" s="52">
        <v>8</v>
      </c>
      <c r="F356" s="52">
        <v>8</v>
      </c>
      <c r="G356" s="52">
        <v>8</v>
      </c>
      <c r="H356" s="52">
        <v>8</v>
      </c>
      <c r="I356" s="52"/>
      <c r="J356" s="53"/>
      <c r="K356" s="11">
        <f>D360+E360+F360+G360+H360+I360+J360</f>
        <v>43</v>
      </c>
      <c r="L356" s="7"/>
      <c r="N356"/>
      <c r="O356"/>
    </row>
    <row r="357" spans="2:15" x14ac:dyDescent="0.25">
      <c r="B357" s="46">
        <f>7*C355+DATE((2015+$K$2),1,3)-WEEKDAY(DATE((2015+$K$2),1,3))-5</f>
        <v>778682</v>
      </c>
      <c r="C357" s="72"/>
      <c r="D357" s="52">
        <v>12</v>
      </c>
      <c r="E357" s="52">
        <v>12</v>
      </c>
      <c r="F357" s="52">
        <v>12</v>
      </c>
      <c r="G357" s="52">
        <v>12</v>
      </c>
      <c r="H357" s="52">
        <v>12</v>
      </c>
      <c r="I357" s="52"/>
      <c r="J357" s="53"/>
      <c r="K357" s="12" t="s">
        <v>5</v>
      </c>
      <c r="L357" s="8"/>
      <c r="N357"/>
      <c r="O357"/>
    </row>
    <row r="358" spans="2:15" x14ac:dyDescent="0.25">
      <c r="B358" s="45" t="s">
        <v>31</v>
      </c>
      <c r="C358" s="71" t="s">
        <v>1</v>
      </c>
      <c r="D358" s="52">
        <v>13</v>
      </c>
      <c r="E358" s="52">
        <v>13</v>
      </c>
      <c r="F358" s="52">
        <v>13</v>
      </c>
      <c r="G358" s="52">
        <v>13</v>
      </c>
      <c r="H358" s="52">
        <v>13</v>
      </c>
      <c r="I358" s="52"/>
      <c r="J358" s="53"/>
      <c r="K358" s="14">
        <f>IF(K356-Base!$C$2&lt;0,"0",K356-Base!$C$2)</f>
        <v>8</v>
      </c>
      <c r="L358" s="8"/>
      <c r="N358"/>
      <c r="O358"/>
    </row>
    <row r="359" spans="2:15" x14ac:dyDescent="0.25">
      <c r="B359" s="46">
        <f>7*C355+DATE((2015+$K$2),1,3)-WEEKDAY(DATE((2015+$K$2),1,3))+1</f>
        <v>778688</v>
      </c>
      <c r="C359" s="72"/>
      <c r="D359" s="52">
        <v>18</v>
      </c>
      <c r="E359" s="52">
        <v>17</v>
      </c>
      <c r="F359" s="52">
        <v>17</v>
      </c>
      <c r="G359" s="52">
        <v>17</v>
      </c>
      <c r="H359" s="52">
        <v>17</v>
      </c>
      <c r="I359" s="52"/>
      <c r="J359" s="53"/>
      <c r="K359" s="13" t="s">
        <v>6</v>
      </c>
      <c r="L359" s="8"/>
      <c r="N359"/>
      <c r="O359"/>
    </row>
    <row r="360" spans="2:15" x14ac:dyDescent="0.25">
      <c r="B360" s="69" t="s">
        <v>2</v>
      </c>
      <c r="C360" s="70"/>
      <c r="D360" s="14">
        <f>(D357-D356)+(D359-D358)</f>
        <v>11</v>
      </c>
      <c r="E360" s="14">
        <f t="shared" ref="E360:J360" si="101">(E357-E356)+E359-E358</f>
        <v>8</v>
      </c>
      <c r="F360" s="14">
        <f t="shared" si="101"/>
        <v>8</v>
      </c>
      <c r="G360" s="14">
        <f t="shared" si="101"/>
        <v>8</v>
      </c>
      <c r="H360" s="14">
        <f t="shared" si="101"/>
        <v>8</v>
      </c>
      <c r="I360" s="14">
        <f t="shared" si="101"/>
        <v>0</v>
      </c>
      <c r="J360" s="14">
        <f t="shared" si="101"/>
        <v>0</v>
      </c>
      <c r="K360" s="14" t="str">
        <f>IF(Base!$C$2-K356&lt;0,"0",Base!$C$2-K356)</f>
        <v>0</v>
      </c>
      <c r="L360" s="9"/>
      <c r="N360"/>
      <c r="O360"/>
    </row>
    <row r="361" spans="2:15" x14ac:dyDescent="0.25">
      <c r="N361"/>
      <c r="O361"/>
    </row>
    <row r="362" spans="2:15" ht="15.75" x14ac:dyDescent="0.25">
      <c r="B362" s="47" t="s">
        <v>3</v>
      </c>
      <c r="C362" s="51">
        <f>VLOOKUP(C355+1,Base!$F$3:$F$55,1,FALSE)</f>
        <v>52</v>
      </c>
      <c r="D362" s="55">
        <f>B364</f>
        <v>778689</v>
      </c>
      <c r="E362" s="55">
        <f>D362+1</f>
        <v>778690</v>
      </c>
      <c r="F362" s="55">
        <f t="shared" ref="F362:J362" si="102">E362+1</f>
        <v>778691</v>
      </c>
      <c r="G362" s="55">
        <f t="shared" si="102"/>
        <v>778692</v>
      </c>
      <c r="H362" s="55">
        <f t="shared" si="102"/>
        <v>778693</v>
      </c>
      <c r="I362" s="55">
        <f t="shared" si="102"/>
        <v>778694</v>
      </c>
      <c r="J362" s="55">
        <f t="shared" si="102"/>
        <v>778695</v>
      </c>
      <c r="K362" s="10" t="s">
        <v>7</v>
      </c>
      <c r="L362" s="9"/>
      <c r="N362"/>
      <c r="O362"/>
    </row>
    <row r="363" spans="2:15" x14ac:dyDescent="0.25">
      <c r="B363" s="45" t="s">
        <v>30</v>
      </c>
      <c r="C363" s="71" t="s">
        <v>0</v>
      </c>
      <c r="D363" s="52">
        <v>6</v>
      </c>
      <c r="E363" s="52">
        <v>8</v>
      </c>
      <c r="F363" s="52">
        <v>8</v>
      </c>
      <c r="G363" s="52">
        <v>8</v>
      </c>
      <c r="H363" s="52">
        <v>8</v>
      </c>
      <c r="I363" s="52">
        <v>8</v>
      </c>
      <c r="J363" s="53"/>
      <c r="K363" s="11">
        <f>D367+E367+F367+G367+H367+I367+J367</f>
        <v>51</v>
      </c>
      <c r="L363" s="7"/>
      <c r="N363"/>
      <c r="O363"/>
    </row>
    <row r="364" spans="2:15" x14ac:dyDescent="0.25">
      <c r="B364" s="46">
        <f>7*C362+DATE((2015+$K$2),1,3)-WEEKDAY(DATE((2015+$K$2),1,3))-5</f>
        <v>778689</v>
      </c>
      <c r="C364" s="72"/>
      <c r="D364" s="52">
        <v>12</v>
      </c>
      <c r="E364" s="52">
        <v>12</v>
      </c>
      <c r="F364" s="52">
        <v>12</v>
      </c>
      <c r="G364" s="52">
        <v>12</v>
      </c>
      <c r="H364" s="52">
        <v>12</v>
      </c>
      <c r="I364" s="52">
        <v>12</v>
      </c>
      <c r="J364" s="53"/>
      <c r="K364" s="12" t="s">
        <v>5</v>
      </c>
      <c r="L364" s="8"/>
      <c r="N364"/>
      <c r="O364"/>
    </row>
    <row r="365" spans="2:15" x14ac:dyDescent="0.25">
      <c r="B365" s="45" t="s">
        <v>31</v>
      </c>
      <c r="C365" s="71" t="s">
        <v>1</v>
      </c>
      <c r="D365" s="52">
        <v>13</v>
      </c>
      <c r="E365" s="52">
        <v>13</v>
      </c>
      <c r="F365" s="52">
        <v>13</v>
      </c>
      <c r="G365" s="52">
        <v>13</v>
      </c>
      <c r="H365" s="52">
        <v>13</v>
      </c>
      <c r="I365" s="52">
        <v>13</v>
      </c>
      <c r="J365" s="53"/>
      <c r="K365" s="14">
        <f>IF(K363-Base!$C$2&lt;0,"0",K363-Base!$C$2)</f>
        <v>16</v>
      </c>
      <c r="L365" s="8"/>
      <c r="N365"/>
      <c r="O365"/>
    </row>
    <row r="366" spans="2:15" x14ac:dyDescent="0.25">
      <c r="B366" s="46">
        <f>7*C362+DATE((2015+$K$2),1,3)-WEEKDAY(DATE((2015+$K$2),1,3))+1</f>
        <v>778695</v>
      </c>
      <c r="C366" s="72"/>
      <c r="D366" s="52">
        <v>18</v>
      </c>
      <c r="E366" s="52">
        <v>17</v>
      </c>
      <c r="F366" s="52">
        <v>17</v>
      </c>
      <c r="G366" s="52">
        <v>17</v>
      </c>
      <c r="H366" s="52">
        <v>17</v>
      </c>
      <c r="I366" s="52">
        <v>17</v>
      </c>
      <c r="J366" s="53"/>
      <c r="K366" s="13" t="s">
        <v>6</v>
      </c>
      <c r="L366" s="8"/>
      <c r="N366"/>
      <c r="O366"/>
    </row>
    <row r="367" spans="2:15" x14ac:dyDescent="0.25">
      <c r="B367" s="69" t="s">
        <v>2</v>
      </c>
      <c r="C367" s="70"/>
      <c r="D367" s="14">
        <f>(D364-D363)+(D366-D365)</f>
        <v>11</v>
      </c>
      <c r="E367" s="14">
        <f t="shared" ref="E367:J367" si="103">(E364-E363)+E366-E365</f>
        <v>8</v>
      </c>
      <c r="F367" s="14">
        <f t="shared" si="103"/>
        <v>8</v>
      </c>
      <c r="G367" s="14">
        <f t="shared" si="103"/>
        <v>8</v>
      </c>
      <c r="H367" s="14">
        <f t="shared" si="103"/>
        <v>8</v>
      </c>
      <c r="I367" s="14">
        <f t="shared" si="103"/>
        <v>8</v>
      </c>
      <c r="J367" s="14">
        <f t="shared" si="103"/>
        <v>0</v>
      </c>
      <c r="K367" s="14" t="str">
        <f>IF(Base!$C$2-K363&lt;0,"0",Base!$C$2-K363)</f>
        <v>0</v>
      </c>
      <c r="L367" s="9"/>
      <c r="N367"/>
      <c r="O367"/>
    </row>
    <row r="368" spans="2:15" x14ac:dyDescent="0.25">
      <c r="N368"/>
      <c r="O368"/>
    </row>
    <row r="369" spans="2:15" ht="15.75" x14ac:dyDescent="0.25">
      <c r="B369" s="47" t="s">
        <v>3</v>
      </c>
      <c r="C369" s="51">
        <f>VLOOKUP(C362+1,Base!$F$3:$F$55,1,FALSE)</f>
        <v>53</v>
      </c>
      <c r="D369" s="55">
        <f>B371</f>
        <v>778696</v>
      </c>
      <c r="E369" s="55">
        <f>D369+1</f>
        <v>778697</v>
      </c>
      <c r="F369" s="55">
        <f t="shared" ref="F369:J369" si="104">E369+1</f>
        <v>778698</v>
      </c>
      <c r="G369" s="55">
        <f t="shared" si="104"/>
        <v>778699</v>
      </c>
      <c r="H369" s="55">
        <f t="shared" si="104"/>
        <v>778700</v>
      </c>
      <c r="I369" s="55">
        <f t="shared" si="104"/>
        <v>778701</v>
      </c>
      <c r="J369" s="55">
        <f t="shared" si="104"/>
        <v>778702</v>
      </c>
      <c r="K369" s="10" t="s">
        <v>7</v>
      </c>
      <c r="L369" s="9"/>
      <c r="N369"/>
      <c r="O369"/>
    </row>
    <row r="370" spans="2:15" x14ac:dyDescent="0.25">
      <c r="B370" s="45" t="s">
        <v>30</v>
      </c>
      <c r="C370" s="71" t="s">
        <v>0</v>
      </c>
      <c r="D370" s="52">
        <v>6</v>
      </c>
      <c r="E370" s="52">
        <v>8</v>
      </c>
      <c r="F370" s="52"/>
      <c r="G370" s="52"/>
      <c r="H370" s="52"/>
      <c r="I370" s="52">
        <v>8</v>
      </c>
      <c r="J370" s="53"/>
      <c r="K370" s="11">
        <f>D374+E374+F374+G374+H374+I374+J374</f>
        <v>27</v>
      </c>
      <c r="L370" s="7"/>
      <c r="N370"/>
      <c r="O370"/>
    </row>
    <row r="371" spans="2:15" x14ac:dyDescent="0.25">
      <c r="B371" s="46">
        <f>7*C369+DATE((2015+$K$2),1,3)-WEEKDAY(DATE((2015+$K$2),1,3))-5</f>
        <v>778696</v>
      </c>
      <c r="C371" s="72"/>
      <c r="D371" s="52">
        <v>12</v>
      </c>
      <c r="E371" s="52">
        <v>12</v>
      </c>
      <c r="F371" s="52"/>
      <c r="G371" s="52"/>
      <c r="H371" s="52"/>
      <c r="I371" s="52">
        <v>12</v>
      </c>
      <c r="J371" s="53"/>
      <c r="K371" s="12" t="s">
        <v>5</v>
      </c>
      <c r="L371" s="8"/>
      <c r="N371"/>
      <c r="O371"/>
    </row>
    <row r="372" spans="2:15" x14ac:dyDescent="0.25">
      <c r="B372" s="45" t="s">
        <v>31</v>
      </c>
      <c r="C372" s="71" t="s">
        <v>1</v>
      </c>
      <c r="D372" s="52">
        <v>13</v>
      </c>
      <c r="E372" s="52">
        <v>13</v>
      </c>
      <c r="F372" s="52"/>
      <c r="G372" s="52"/>
      <c r="H372" s="52"/>
      <c r="I372" s="52">
        <v>13</v>
      </c>
      <c r="J372" s="53"/>
      <c r="K372" s="14" t="str">
        <f>IF(K370-Base!$C$2&lt;0,"0",K370-Base!$C$2)</f>
        <v>0</v>
      </c>
      <c r="L372" s="8"/>
      <c r="N372"/>
      <c r="O372"/>
    </row>
    <row r="373" spans="2:15" x14ac:dyDescent="0.25">
      <c r="B373" s="46">
        <f>7*C369+DATE((2015+$K$2),1,3)-WEEKDAY(DATE((2015+$K$2),1,3))+1</f>
        <v>778702</v>
      </c>
      <c r="C373" s="72"/>
      <c r="D373" s="52">
        <v>18</v>
      </c>
      <c r="E373" s="52">
        <v>17</v>
      </c>
      <c r="F373" s="52"/>
      <c r="G373" s="52"/>
      <c r="H373" s="52"/>
      <c r="I373" s="52">
        <v>17</v>
      </c>
      <c r="J373" s="53"/>
      <c r="K373" s="13" t="s">
        <v>6</v>
      </c>
      <c r="L373" s="8"/>
      <c r="N373"/>
      <c r="O373"/>
    </row>
    <row r="374" spans="2:15" x14ac:dyDescent="0.25">
      <c r="B374" s="69" t="s">
        <v>2</v>
      </c>
      <c r="C374" s="70"/>
      <c r="D374" s="14">
        <f>(D371-D370)+(D373-D372)</f>
        <v>11</v>
      </c>
      <c r="E374" s="14">
        <f t="shared" ref="E374:J374" si="105">(E371-E370)+E373-E372</f>
        <v>8</v>
      </c>
      <c r="F374" s="14">
        <f t="shared" si="105"/>
        <v>0</v>
      </c>
      <c r="G374" s="14">
        <f t="shared" si="105"/>
        <v>0</v>
      </c>
      <c r="H374" s="14">
        <f t="shared" si="105"/>
        <v>0</v>
      </c>
      <c r="I374" s="14">
        <f t="shared" si="105"/>
        <v>8</v>
      </c>
      <c r="J374" s="14">
        <f t="shared" si="105"/>
        <v>0</v>
      </c>
      <c r="K374" s="14">
        <f>IF(Base!$C$2-K370&lt;0,"0",Base!$C$2-K370)</f>
        <v>8</v>
      </c>
      <c r="L374" s="9"/>
      <c r="N374"/>
      <c r="O374"/>
    </row>
  </sheetData>
  <dataConsolidate/>
  <mergeCells count="161">
    <mergeCell ref="C365:C366"/>
    <mergeCell ref="B367:C367"/>
    <mergeCell ref="C370:C371"/>
    <mergeCell ref="C372:C373"/>
    <mergeCell ref="B374:C374"/>
    <mergeCell ref="C351:C352"/>
    <mergeCell ref="B353:C353"/>
    <mergeCell ref="C356:C357"/>
    <mergeCell ref="C358:C359"/>
    <mergeCell ref="B360:C360"/>
    <mergeCell ref="C363:C364"/>
    <mergeCell ref="C337:C338"/>
    <mergeCell ref="B339:C339"/>
    <mergeCell ref="C342:C343"/>
    <mergeCell ref="C344:C345"/>
    <mergeCell ref="B346:C346"/>
    <mergeCell ref="C349:C350"/>
    <mergeCell ref="C323:C324"/>
    <mergeCell ref="B325:C325"/>
    <mergeCell ref="C328:C329"/>
    <mergeCell ref="C330:C331"/>
    <mergeCell ref="B332:C332"/>
    <mergeCell ref="C335:C336"/>
    <mergeCell ref="C309:C310"/>
    <mergeCell ref="B311:C311"/>
    <mergeCell ref="C314:C315"/>
    <mergeCell ref="C316:C317"/>
    <mergeCell ref="B318:C318"/>
    <mergeCell ref="C321:C322"/>
    <mergeCell ref="C295:C296"/>
    <mergeCell ref="B297:C297"/>
    <mergeCell ref="C300:C301"/>
    <mergeCell ref="C302:C303"/>
    <mergeCell ref="B304:C304"/>
    <mergeCell ref="C307:C308"/>
    <mergeCell ref="C281:C282"/>
    <mergeCell ref="B283:C283"/>
    <mergeCell ref="C286:C287"/>
    <mergeCell ref="C288:C289"/>
    <mergeCell ref="B290:C290"/>
    <mergeCell ref="C293:C294"/>
    <mergeCell ref="C267:C268"/>
    <mergeCell ref="B269:C269"/>
    <mergeCell ref="C272:C273"/>
    <mergeCell ref="C274:C275"/>
    <mergeCell ref="B276:C276"/>
    <mergeCell ref="C279:C280"/>
    <mergeCell ref="C253:C254"/>
    <mergeCell ref="B255:C255"/>
    <mergeCell ref="C258:C259"/>
    <mergeCell ref="C260:C261"/>
    <mergeCell ref="B262:C262"/>
    <mergeCell ref="C265:C266"/>
    <mergeCell ref="C239:C240"/>
    <mergeCell ref="B241:C241"/>
    <mergeCell ref="C244:C245"/>
    <mergeCell ref="C246:C247"/>
    <mergeCell ref="B248:C248"/>
    <mergeCell ref="C251:C252"/>
    <mergeCell ref="C225:C226"/>
    <mergeCell ref="B227:C227"/>
    <mergeCell ref="C230:C231"/>
    <mergeCell ref="C232:C233"/>
    <mergeCell ref="B234:C234"/>
    <mergeCell ref="C237:C238"/>
    <mergeCell ref="C211:C212"/>
    <mergeCell ref="B213:C213"/>
    <mergeCell ref="C216:C217"/>
    <mergeCell ref="C218:C219"/>
    <mergeCell ref="B220:C220"/>
    <mergeCell ref="C223:C224"/>
    <mergeCell ref="C197:C198"/>
    <mergeCell ref="B199:C199"/>
    <mergeCell ref="C202:C203"/>
    <mergeCell ref="C204:C205"/>
    <mergeCell ref="B206:C206"/>
    <mergeCell ref="C209:C210"/>
    <mergeCell ref="C183:C184"/>
    <mergeCell ref="B185:C185"/>
    <mergeCell ref="C188:C189"/>
    <mergeCell ref="C190:C191"/>
    <mergeCell ref="B192:C192"/>
    <mergeCell ref="C195:C196"/>
    <mergeCell ref="C169:C170"/>
    <mergeCell ref="B171:C171"/>
    <mergeCell ref="C174:C175"/>
    <mergeCell ref="C176:C177"/>
    <mergeCell ref="B178:C178"/>
    <mergeCell ref="C181:C182"/>
    <mergeCell ref="C155:C156"/>
    <mergeCell ref="B157:C157"/>
    <mergeCell ref="C160:C161"/>
    <mergeCell ref="C162:C163"/>
    <mergeCell ref="B164:C164"/>
    <mergeCell ref="C167:C168"/>
    <mergeCell ref="C141:C142"/>
    <mergeCell ref="B143:C143"/>
    <mergeCell ref="C146:C147"/>
    <mergeCell ref="C148:C149"/>
    <mergeCell ref="B150:C150"/>
    <mergeCell ref="C153:C154"/>
    <mergeCell ref="C127:C128"/>
    <mergeCell ref="B129:C129"/>
    <mergeCell ref="C132:C133"/>
    <mergeCell ref="C134:C135"/>
    <mergeCell ref="B136:C136"/>
    <mergeCell ref="C139:C140"/>
    <mergeCell ref="C113:C114"/>
    <mergeCell ref="B115:C115"/>
    <mergeCell ref="C118:C119"/>
    <mergeCell ref="C120:C121"/>
    <mergeCell ref="B122:C122"/>
    <mergeCell ref="C125:C126"/>
    <mergeCell ref="C99:C100"/>
    <mergeCell ref="B101:C101"/>
    <mergeCell ref="C104:C105"/>
    <mergeCell ref="C106:C107"/>
    <mergeCell ref="B108:C108"/>
    <mergeCell ref="C111:C112"/>
    <mergeCell ref="C85:C86"/>
    <mergeCell ref="B87:C87"/>
    <mergeCell ref="C90:C91"/>
    <mergeCell ref="C92:C93"/>
    <mergeCell ref="B94:C94"/>
    <mergeCell ref="C97:C98"/>
    <mergeCell ref="C71:C72"/>
    <mergeCell ref="B73:C73"/>
    <mergeCell ref="C76:C77"/>
    <mergeCell ref="C78:C79"/>
    <mergeCell ref="B80:C80"/>
    <mergeCell ref="C83:C84"/>
    <mergeCell ref="C57:C58"/>
    <mergeCell ref="B59:C59"/>
    <mergeCell ref="C62:C63"/>
    <mergeCell ref="C64:C65"/>
    <mergeCell ref="B66:C66"/>
    <mergeCell ref="C69:C70"/>
    <mergeCell ref="C43:C44"/>
    <mergeCell ref="B45:C45"/>
    <mergeCell ref="C48:C49"/>
    <mergeCell ref="C50:C51"/>
    <mergeCell ref="B52:C52"/>
    <mergeCell ref="C55:C56"/>
    <mergeCell ref="C36:C37"/>
    <mergeCell ref="B38:C38"/>
    <mergeCell ref="C41:C42"/>
    <mergeCell ref="C15:C16"/>
    <mergeCell ref="B17:C17"/>
    <mergeCell ref="C20:C21"/>
    <mergeCell ref="C22:C23"/>
    <mergeCell ref="B24:C24"/>
    <mergeCell ref="C27:C28"/>
    <mergeCell ref="N2:O2"/>
    <mergeCell ref="N3:O3"/>
    <mergeCell ref="C6:C7"/>
    <mergeCell ref="C8:C9"/>
    <mergeCell ref="B10:C10"/>
    <mergeCell ref="C13:C14"/>
    <mergeCell ref="C29:C30"/>
    <mergeCell ref="B31:C31"/>
    <mergeCell ref="C34:C35"/>
  </mergeCells>
  <conditionalFormatting sqref="K6">
    <cfRule type="cellIs" dxfId="863" priority="214" operator="greaterThan">
      <formula>44</formula>
    </cfRule>
    <cfRule type="cellIs" dxfId="862" priority="215" operator="lessThan">
      <formula>35</formula>
    </cfRule>
    <cfRule type="cellIs" dxfId="861" priority="216" operator="greaterThan">
      <formula>44</formula>
    </cfRule>
  </conditionalFormatting>
  <conditionalFormatting sqref="D10:J10">
    <cfRule type="cellIs" dxfId="860" priority="213" operator="greaterThan">
      <formula>11</formula>
    </cfRule>
  </conditionalFormatting>
  <conditionalFormatting sqref="K13">
    <cfRule type="cellIs" dxfId="859" priority="210" operator="greaterThan">
      <formula>44</formula>
    </cfRule>
    <cfRule type="cellIs" dxfId="858" priority="211" operator="lessThan">
      <formula>35</formula>
    </cfRule>
    <cfRule type="cellIs" dxfId="857" priority="212" operator="greaterThan">
      <formula>44</formula>
    </cfRule>
  </conditionalFormatting>
  <conditionalFormatting sqref="D17:J17">
    <cfRule type="cellIs" dxfId="856" priority="209" operator="greaterThan">
      <formula>11</formula>
    </cfRule>
  </conditionalFormatting>
  <conditionalFormatting sqref="K20">
    <cfRule type="cellIs" dxfId="855" priority="206" operator="greaterThan">
      <formula>44</formula>
    </cfRule>
    <cfRule type="cellIs" dxfId="854" priority="207" operator="lessThan">
      <formula>35</formula>
    </cfRule>
    <cfRule type="cellIs" dxfId="853" priority="208" operator="greaterThan">
      <formula>44</formula>
    </cfRule>
  </conditionalFormatting>
  <conditionalFormatting sqref="D24:J24">
    <cfRule type="cellIs" dxfId="852" priority="205" operator="greaterThan">
      <formula>11</formula>
    </cfRule>
  </conditionalFormatting>
  <conditionalFormatting sqref="K27">
    <cfRule type="cellIs" dxfId="851" priority="202" operator="greaterThan">
      <formula>44</formula>
    </cfRule>
    <cfRule type="cellIs" dxfId="850" priority="203" operator="lessThan">
      <formula>35</formula>
    </cfRule>
    <cfRule type="cellIs" dxfId="849" priority="204" operator="greaterThan">
      <formula>44</formula>
    </cfRule>
  </conditionalFormatting>
  <conditionalFormatting sqref="D31:J31">
    <cfRule type="cellIs" dxfId="848" priority="201" operator="greaterThan">
      <formula>11</formula>
    </cfRule>
  </conditionalFormatting>
  <conditionalFormatting sqref="S3">
    <cfRule type="cellIs" dxfId="847" priority="200" operator="lessThan">
      <formula>0</formula>
    </cfRule>
  </conditionalFormatting>
  <conditionalFormatting sqref="S2">
    <cfRule type="cellIs" dxfId="846" priority="199" operator="lessThan">
      <formula>0</formula>
    </cfRule>
  </conditionalFormatting>
  <conditionalFormatting sqref="K10">
    <cfRule type="cellIs" dxfId="845" priority="197" operator="lessThanOrEqual">
      <formula>0</formula>
    </cfRule>
    <cfRule type="cellIs" dxfId="844" priority="198" operator="lessThan">
      <formula>0</formula>
    </cfRule>
  </conditionalFormatting>
  <conditionalFormatting sqref="K34">
    <cfRule type="cellIs" dxfId="843" priority="194" operator="greaterThan">
      <formula>44</formula>
    </cfRule>
    <cfRule type="cellIs" dxfId="842" priority="195" operator="lessThan">
      <formula>35</formula>
    </cfRule>
    <cfRule type="cellIs" dxfId="841" priority="196" operator="greaterThan">
      <formula>44</formula>
    </cfRule>
  </conditionalFormatting>
  <conditionalFormatting sqref="D38:J38">
    <cfRule type="cellIs" dxfId="840" priority="193" operator="greaterThan">
      <formula>11</formula>
    </cfRule>
  </conditionalFormatting>
  <conditionalFormatting sqref="K41">
    <cfRule type="cellIs" dxfId="839" priority="190" operator="greaterThan">
      <formula>44</formula>
    </cfRule>
    <cfRule type="cellIs" dxfId="838" priority="191" operator="lessThan">
      <formula>35</formula>
    </cfRule>
    <cfRule type="cellIs" dxfId="837" priority="192" operator="greaterThan">
      <formula>44</formula>
    </cfRule>
  </conditionalFormatting>
  <conditionalFormatting sqref="D45:J45">
    <cfRule type="cellIs" dxfId="836" priority="189" operator="greaterThan">
      <formula>11</formula>
    </cfRule>
  </conditionalFormatting>
  <conditionalFormatting sqref="K48">
    <cfRule type="cellIs" dxfId="835" priority="186" operator="greaterThan">
      <formula>44</formula>
    </cfRule>
    <cfRule type="cellIs" dxfId="834" priority="187" operator="lessThan">
      <formula>35</formula>
    </cfRule>
    <cfRule type="cellIs" dxfId="833" priority="188" operator="greaterThan">
      <formula>44</formula>
    </cfRule>
  </conditionalFormatting>
  <conditionalFormatting sqref="D52:J52">
    <cfRule type="cellIs" dxfId="832" priority="185" operator="greaterThan">
      <formula>11</formula>
    </cfRule>
  </conditionalFormatting>
  <conditionalFormatting sqref="K55">
    <cfRule type="cellIs" dxfId="831" priority="182" operator="greaterThan">
      <formula>44</formula>
    </cfRule>
    <cfRule type="cellIs" dxfId="830" priority="183" operator="lessThan">
      <formula>35</formula>
    </cfRule>
    <cfRule type="cellIs" dxfId="829" priority="184" operator="greaterThan">
      <formula>44</formula>
    </cfRule>
  </conditionalFormatting>
  <conditionalFormatting sqref="D59:J59">
    <cfRule type="cellIs" dxfId="828" priority="181" operator="greaterThan">
      <formula>11</formula>
    </cfRule>
  </conditionalFormatting>
  <conditionalFormatting sqref="K62">
    <cfRule type="cellIs" dxfId="827" priority="178" operator="greaterThan">
      <formula>44</formula>
    </cfRule>
    <cfRule type="cellIs" dxfId="826" priority="179" operator="lessThan">
      <formula>35</formula>
    </cfRule>
    <cfRule type="cellIs" dxfId="825" priority="180" operator="greaterThan">
      <formula>44</formula>
    </cfRule>
  </conditionalFormatting>
  <conditionalFormatting sqref="D66:J66">
    <cfRule type="cellIs" dxfId="824" priority="177" operator="greaterThan">
      <formula>11</formula>
    </cfRule>
  </conditionalFormatting>
  <conditionalFormatting sqref="K69">
    <cfRule type="cellIs" dxfId="823" priority="174" operator="greaterThan">
      <formula>44</formula>
    </cfRule>
    <cfRule type="cellIs" dxfId="822" priority="175" operator="lessThan">
      <formula>35</formula>
    </cfRule>
    <cfRule type="cellIs" dxfId="821" priority="176" operator="greaterThan">
      <formula>44</formula>
    </cfRule>
  </conditionalFormatting>
  <conditionalFormatting sqref="D73:J73">
    <cfRule type="cellIs" dxfId="820" priority="173" operator="greaterThan">
      <formula>11</formula>
    </cfRule>
  </conditionalFormatting>
  <conditionalFormatting sqref="K76">
    <cfRule type="cellIs" dxfId="819" priority="170" operator="greaterThan">
      <formula>44</formula>
    </cfRule>
    <cfRule type="cellIs" dxfId="818" priority="171" operator="lessThan">
      <formula>35</formula>
    </cfRule>
    <cfRule type="cellIs" dxfId="817" priority="172" operator="greaterThan">
      <formula>44</formula>
    </cfRule>
  </conditionalFormatting>
  <conditionalFormatting sqref="D80:J80">
    <cfRule type="cellIs" dxfId="816" priority="169" operator="greaterThan">
      <formula>11</formula>
    </cfRule>
  </conditionalFormatting>
  <conditionalFormatting sqref="K83">
    <cfRule type="cellIs" dxfId="815" priority="166" operator="greaterThan">
      <formula>44</formula>
    </cfRule>
    <cfRule type="cellIs" dxfId="814" priority="167" operator="lessThan">
      <formula>35</formula>
    </cfRule>
    <cfRule type="cellIs" dxfId="813" priority="168" operator="greaterThan">
      <formula>44</formula>
    </cfRule>
  </conditionalFormatting>
  <conditionalFormatting sqref="D87:J87">
    <cfRule type="cellIs" dxfId="812" priority="165" operator="greaterThan">
      <formula>11</formula>
    </cfRule>
  </conditionalFormatting>
  <conditionalFormatting sqref="K90">
    <cfRule type="cellIs" dxfId="811" priority="162" operator="greaterThan">
      <formula>44</formula>
    </cfRule>
    <cfRule type="cellIs" dxfId="810" priority="163" operator="lessThan">
      <formula>35</formula>
    </cfRule>
    <cfRule type="cellIs" dxfId="809" priority="164" operator="greaterThan">
      <formula>44</formula>
    </cfRule>
  </conditionalFormatting>
  <conditionalFormatting sqref="D94:J94">
    <cfRule type="cellIs" dxfId="808" priority="161" operator="greaterThan">
      <formula>11</formula>
    </cfRule>
  </conditionalFormatting>
  <conditionalFormatting sqref="K97">
    <cfRule type="cellIs" dxfId="807" priority="158" operator="greaterThan">
      <formula>44</formula>
    </cfRule>
    <cfRule type="cellIs" dxfId="806" priority="159" operator="lessThan">
      <formula>35</formula>
    </cfRule>
    <cfRule type="cellIs" dxfId="805" priority="160" operator="greaterThan">
      <formula>44</formula>
    </cfRule>
  </conditionalFormatting>
  <conditionalFormatting sqref="D101:J101">
    <cfRule type="cellIs" dxfId="804" priority="157" operator="greaterThan">
      <formula>11</formula>
    </cfRule>
  </conditionalFormatting>
  <conditionalFormatting sqref="K104">
    <cfRule type="cellIs" dxfId="803" priority="154" operator="greaterThan">
      <formula>44</formula>
    </cfRule>
    <cfRule type="cellIs" dxfId="802" priority="155" operator="lessThan">
      <formula>35</formula>
    </cfRule>
    <cfRule type="cellIs" dxfId="801" priority="156" operator="greaterThan">
      <formula>44</formula>
    </cfRule>
  </conditionalFormatting>
  <conditionalFormatting sqref="D108:J108">
    <cfRule type="cellIs" dxfId="800" priority="153" operator="greaterThan">
      <formula>11</formula>
    </cfRule>
  </conditionalFormatting>
  <conditionalFormatting sqref="K111">
    <cfRule type="cellIs" dxfId="799" priority="150" operator="greaterThan">
      <formula>44</formula>
    </cfRule>
    <cfRule type="cellIs" dxfId="798" priority="151" operator="lessThan">
      <formula>35</formula>
    </cfRule>
    <cfRule type="cellIs" dxfId="797" priority="152" operator="greaterThan">
      <formula>44</formula>
    </cfRule>
  </conditionalFormatting>
  <conditionalFormatting sqref="D115:J115">
    <cfRule type="cellIs" dxfId="796" priority="149" operator="greaterThan">
      <formula>11</formula>
    </cfRule>
  </conditionalFormatting>
  <conditionalFormatting sqref="K118">
    <cfRule type="cellIs" dxfId="795" priority="146" operator="greaterThan">
      <formula>44</formula>
    </cfRule>
    <cfRule type="cellIs" dxfId="794" priority="147" operator="lessThan">
      <formula>35</formula>
    </cfRule>
    <cfRule type="cellIs" dxfId="793" priority="148" operator="greaterThan">
      <formula>44</formula>
    </cfRule>
  </conditionalFormatting>
  <conditionalFormatting sqref="D122:J122">
    <cfRule type="cellIs" dxfId="792" priority="145" operator="greaterThan">
      <formula>11</formula>
    </cfRule>
  </conditionalFormatting>
  <conditionalFormatting sqref="K125">
    <cfRule type="cellIs" dxfId="791" priority="142" operator="greaterThan">
      <formula>44</formula>
    </cfRule>
    <cfRule type="cellIs" dxfId="790" priority="143" operator="lessThan">
      <formula>35</formula>
    </cfRule>
    <cfRule type="cellIs" dxfId="789" priority="144" operator="greaterThan">
      <formula>44</formula>
    </cfRule>
  </conditionalFormatting>
  <conditionalFormatting sqref="D129:J129">
    <cfRule type="cellIs" dxfId="788" priority="141" operator="greaterThan">
      <formula>11</formula>
    </cfRule>
  </conditionalFormatting>
  <conditionalFormatting sqref="K132">
    <cfRule type="cellIs" dxfId="787" priority="138" operator="greaterThan">
      <formula>44</formula>
    </cfRule>
    <cfRule type="cellIs" dxfId="786" priority="139" operator="lessThan">
      <formula>35</formula>
    </cfRule>
    <cfRule type="cellIs" dxfId="785" priority="140" operator="greaterThan">
      <formula>44</formula>
    </cfRule>
  </conditionalFormatting>
  <conditionalFormatting sqref="D136:J136">
    <cfRule type="cellIs" dxfId="784" priority="137" operator="greaterThan">
      <formula>11</formula>
    </cfRule>
  </conditionalFormatting>
  <conditionalFormatting sqref="K139">
    <cfRule type="cellIs" dxfId="783" priority="134" operator="greaterThan">
      <formula>44</formula>
    </cfRule>
    <cfRule type="cellIs" dxfId="782" priority="135" operator="lessThan">
      <formula>35</formula>
    </cfRule>
    <cfRule type="cellIs" dxfId="781" priority="136" operator="greaterThan">
      <formula>44</formula>
    </cfRule>
  </conditionalFormatting>
  <conditionalFormatting sqref="D143:J143">
    <cfRule type="cellIs" dxfId="780" priority="133" operator="greaterThan">
      <formula>11</formula>
    </cfRule>
  </conditionalFormatting>
  <conditionalFormatting sqref="K146">
    <cfRule type="cellIs" dxfId="779" priority="130" operator="greaterThan">
      <formula>44</formula>
    </cfRule>
    <cfRule type="cellIs" dxfId="778" priority="131" operator="lessThan">
      <formula>35</formula>
    </cfRule>
    <cfRule type="cellIs" dxfId="777" priority="132" operator="greaterThan">
      <formula>44</formula>
    </cfRule>
  </conditionalFormatting>
  <conditionalFormatting sqref="D150:J150">
    <cfRule type="cellIs" dxfId="776" priority="129" operator="greaterThan">
      <formula>11</formula>
    </cfRule>
  </conditionalFormatting>
  <conditionalFormatting sqref="K153">
    <cfRule type="cellIs" dxfId="775" priority="126" operator="greaterThan">
      <formula>44</formula>
    </cfRule>
    <cfRule type="cellIs" dxfId="774" priority="127" operator="lessThan">
      <formula>35</formula>
    </cfRule>
    <cfRule type="cellIs" dxfId="773" priority="128" operator="greaterThan">
      <formula>44</formula>
    </cfRule>
  </conditionalFormatting>
  <conditionalFormatting sqref="D157:J157">
    <cfRule type="cellIs" dxfId="772" priority="125" operator="greaterThan">
      <formula>11</formula>
    </cfRule>
  </conditionalFormatting>
  <conditionalFormatting sqref="K160">
    <cfRule type="cellIs" dxfId="771" priority="122" operator="greaterThan">
      <formula>44</formula>
    </cfRule>
    <cfRule type="cellIs" dxfId="770" priority="123" operator="lessThan">
      <formula>35</formula>
    </cfRule>
    <cfRule type="cellIs" dxfId="769" priority="124" operator="greaterThan">
      <formula>44</formula>
    </cfRule>
  </conditionalFormatting>
  <conditionalFormatting sqref="D164:J164">
    <cfRule type="cellIs" dxfId="768" priority="121" operator="greaterThan">
      <formula>11</formula>
    </cfRule>
  </conditionalFormatting>
  <conditionalFormatting sqref="K167">
    <cfRule type="cellIs" dxfId="767" priority="118" operator="greaterThan">
      <formula>44</formula>
    </cfRule>
    <cfRule type="cellIs" dxfId="766" priority="119" operator="lessThan">
      <formula>35</formula>
    </cfRule>
    <cfRule type="cellIs" dxfId="765" priority="120" operator="greaterThan">
      <formula>44</formula>
    </cfRule>
  </conditionalFormatting>
  <conditionalFormatting sqref="D171:J171">
    <cfRule type="cellIs" dxfId="764" priority="117" operator="greaterThan">
      <formula>11</formula>
    </cfRule>
  </conditionalFormatting>
  <conditionalFormatting sqref="K174">
    <cfRule type="cellIs" dxfId="763" priority="114" operator="greaterThan">
      <formula>44</formula>
    </cfRule>
    <cfRule type="cellIs" dxfId="762" priority="115" operator="lessThan">
      <formula>35</formula>
    </cfRule>
    <cfRule type="cellIs" dxfId="761" priority="116" operator="greaterThan">
      <formula>44</formula>
    </cfRule>
  </conditionalFormatting>
  <conditionalFormatting sqref="D178:J178">
    <cfRule type="cellIs" dxfId="760" priority="113" operator="greaterThan">
      <formula>11</formula>
    </cfRule>
  </conditionalFormatting>
  <conditionalFormatting sqref="K181">
    <cfRule type="cellIs" dxfId="759" priority="110" operator="greaterThan">
      <formula>44</formula>
    </cfRule>
    <cfRule type="cellIs" dxfId="758" priority="111" operator="lessThan">
      <formula>35</formula>
    </cfRule>
    <cfRule type="cellIs" dxfId="757" priority="112" operator="greaterThan">
      <formula>44</formula>
    </cfRule>
  </conditionalFormatting>
  <conditionalFormatting sqref="D185:J185">
    <cfRule type="cellIs" dxfId="756" priority="109" operator="greaterThan">
      <formula>11</formula>
    </cfRule>
  </conditionalFormatting>
  <conditionalFormatting sqref="K188">
    <cfRule type="cellIs" dxfId="755" priority="106" operator="greaterThan">
      <formula>44</formula>
    </cfRule>
    <cfRule type="cellIs" dxfId="754" priority="107" operator="lessThan">
      <formula>35</formula>
    </cfRule>
    <cfRule type="cellIs" dxfId="753" priority="108" operator="greaterThan">
      <formula>44</formula>
    </cfRule>
  </conditionalFormatting>
  <conditionalFormatting sqref="D192:J192">
    <cfRule type="cellIs" dxfId="752" priority="105" operator="greaterThan">
      <formula>11</formula>
    </cfRule>
  </conditionalFormatting>
  <conditionalFormatting sqref="K195">
    <cfRule type="cellIs" dxfId="751" priority="102" operator="greaterThan">
      <formula>44</formula>
    </cfRule>
    <cfRule type="cellIs" dxfId="750" priority="103" operator="lessThan">
      <formula>35</formula>
    </cfRule>
    <cfRule type="cellIs" dxfId="749" priority="104" operator="greaterThan">
      <formula>44</formula>
    </cfRule>
  </conditionalFormatting>
  <conditionalFormatting sqref="D199:J199">
    <cfRule type="cellIs" dxfId="748" priority="101" operator="greaterThan">
      <formula>11</formula>
    </cfRule>
  </conditionalFormatting>
  <conditionalFormatting sqref="K202">
    <cfRule type="cellIs" dxfId="747" priority="98" operator="greaterThan">
      <formula>44</formula>
    </cfRule>
    <cfRule type="cellIs" dxfId="746" priority="99" operator="lessThan">
      <formula>35</formula>
    </cfRule>
    <cfRule type="cellIs" dxfId="745" priority="100" operator="greaterThan">
      <formula>44</formula>
    </cfRule>
  </conditionalFormatting>
  <conditionalFormatting sqref="D206:J206">
    <cfRule type="cellIs" dxfId="744" priority="97" operator="greaterThan">
      <formula>11</formula>
    </cfRule>
  </conditionalFormatting>
  <conditionalFormatting sqref="K209">
    <cfRule type="cellIs" dxfId="743" priority="94" operator="greaterThan">
      <formula>44</formula>
    </cfRule>
    <cfRule type="cellIs" dxfId="742" priority="95" operator="lessThan">
      <formula>35</formula>
    </cfRule>
    <cfRule type="cellIs" dxfId="741" priority="96" operator="greaterThan">
      <formula>44</formula>
    </cfRule>
  </conditionalFormatting>
  <conditionalFormatting sqref="D213:J213">
    <cfRule type="cellIs" dxfId="740" priority="93" operator="greaterThan">
      <formula>11</formula>
    </cfRule>
  </conditionalFormatting>
  <conditionalFormatting sqref="K216">
    <cfRule type="cellIs" dxfId="739" priority="90" operator="greaterThan">
      <formula>44</formula>
    </cfRule>
    <cfRule type="cellIs" dxfId="738" priority="91" operator="lessThan">
      <formula>35</formula>
    </cfRule>
    <cfRule type="cellIs" dxfId="737" priority="92" operator="greaterThan">
      <formula>44</formula>
    </cfRule>
  </conditionalFormatting>
  <conditionalFormatting sqref="D220:J220">
    <cfRule type="cellIs" dxfId="736" priority="89" operator="greaterThan">
      <formula>11</formula>
    </cfRule>
  </conditionalFormatting>
  <conditionalFormatting sqref="K223">
    <cfRule type="cellIs" dxfId="735" priority="86" operator="greaterThan">
      <formula>44</formula>
    </cfRule>
    <cfRule type="cellIs" dxfId="734" priority="87" operator="lessThan">
      <formula>35</formula>
    </cfRule>
    <cfRule type="cellIs" dxfId="733" priority="88" operator="greaterThan">
      <formula>44</formula>
    </cfRule>
  </conditionalFormatting>
  <conditionalFormatting sqref="D227:J227">
    <cfRule type="cellIs" dxfId="732" priority="85" operator="greaterThan">
      <formula>11</formula>
    </cfRule>
  </conditionalFormatting>
  <conditionalFormatting sqref="K230">
    <cfRule type="cellIs" dxfId="731" priority="82" operator="greaterThan">
      <formula>44</formula>
    </cfRule>
    <cfRule type="cellIs" dxfId="730" priority="83" operator="lessThan">
      <formula>35</formula>
    </cfRule>
    <cfRule type="cellIs" dxfId="729" priority="84" operator="greaterThan">
      <formula>44</formula>
    </cfRule>
  </conditionalFormatting>
  <conditionalFormatting sqref="D234:J234">
    <cfRule type="cellIs" dxfId="728" priority="81" operator="greaterThan">
      <formula>11</formula>
    </cfRule>
  </conditionalFormatting>
  <conditionalFormatting sqref="K237">
    <cfRule type="cellIs" dxfId="727" priority="78" operator="greaterThan">
      <formula>44</formula>
    </cfRule>
    <cfRule type="cellIs" dxfId="726" priority="79" operator="lessThan">
      <formula>35</formula>
    </cfRule>
    <cfRule type="cellIs" dxfId="725" priority="80" operator="greaterThan">
      <formula>44</formula>
    </cfRule>
  </conditionalFormatting>
  <conditionalFormatting sqref="D241:J241">
    <cfRule type="cellIs" dxfId="724" priority="77" operator="greaterThan">
      <formula>11</formula>
    </cfRule>
  </conditionalFormatting>
  <conditionalFormatting sqref="K244">
    <cfRule type="cellIs" dxfId="723" priority="74" operator="greaterThan">
      <formula>44</formula>
    </cfRule>
    <cfRule type="cellIs" dxfId="722" priority="75" operator="lessThan">
      <formula>35</formula>
    </cfRule>
    <cfRule type="cellIs" dxfId="721" priority="76" operator="greaterThan">
      <formula>44</formula>
    </cfRule>
  </conditionalFormatting>
  <conditionalFormatting sqref="D248:J248">
    <cfRule type="cellIs" dxfId="720" priority="73" operator="greaterThan">
      <formula>11</formula>
    </cfRule>
  </conditionalFormatting>
  <conditionalFormatting sqref="K251">
    <cfRule type="cellIs" dxfId="719" priority="70" operator="greaterThan">
      <formula>44</formula>
    </cfRule>
    <cfRule type="cellIs" dxfId="718" priority="71" operator="lessThan">
      <formula>35</formula>
    </cfRule>
    <cfRule type="cellIs" dxfId="717" priority="72" operator="greaterThan">
      <formula>44</formula>
    </cfRule>
  </conditionalFormatting>
  <conditionalFormatting sqref="D255:J255">
    <cfRule type="cellIs" dxfId="716" priority="69" operator="greaterThan">
      <formula>11</formula>
    </cfRule>
  </conditionalFormatting>
  <conditionalFormatting sqref="K258">
    <cfRule type="cellIs" dxfId="715" priority="66" operator="greaterThan">
      <formula>44</formula>
    </cfRule>
    <cfRule type="cellIs" dxfId="714" priority="67" operator="lessThan">
      <formula>35</formula>
    </cfRule>
    <cfRule type="cellIs" dxfId="713" priority="68" operator="greaterThan">
      <formula>44</formula>
    </cfRule>
  </conditionalFormatting>
  <conditionalFormatting sqref="D262:J262">
    <cfRule type="cellIs" dxfId="712" priority="65" operator="greaterThan">
      <formula>11</formula>
    </cfRule>
  </conditionalFormatting>
  <conditionalFormatting sqref="K265">
    <cfRule type="cellIs" dxfId="711" priority="62" operator="greaterThan">
      <formula>44</formula>
    </cfRule>
    <cfRule type="cellIs" dxfId="710" priority="63" operator="lessThan">
      <formula>35</formula>
    </cfRule>
    <cfRule type="cellIs" dxfId="709" priority="64" operator="greaterThan">
      <formula>44</formula>
    </cfRule>
  </conditionalFormatting>
  <conditionalFormatting sqref="D269:J269">
    <cfRule type="cellIs" dxfId="708" priority="61" operator="greaterThan">
      <formula>11</formula>
    </cfRule>
  </conditionalFormatting>
  <conditionalFormatting sqref="K272">
    <cfRule type="cellIs" dxfId="707" priority="58" operator="greaterThan">
      <formula>44</formula>
    </cfRule>
    <cfRule type="cellIs" dxfId="706" priority="59" operator="lessThan">
      <formula>35</formula>
    </cfRule>
    <cfRule type="cellIs" dxfId="705" priority="60" operator="greaterThan">
      <formula>44</formula>
    </cfRule>
  </conditionalFormatting>
  <conditionalFormatting sqref="D276:J276">
    <cfRule type="cellIs" dxfId="704" priority="57" operator="greaterThan">
      <formula>11</formula>
    </cfRule>
  </conditionalFormatting>
  <conditionalFormatting sqref="K279">
    <cfRule type="cellIs" dxfId="703" priority="54" operator="greaterThan">
      <formula>44</formula>
    </cfRule>
    <cfRule type="cellIs" dxfId="702" priority="55" operator="lessThan">
      <formula>35</formula>
    </cfRule>
    <cfRule type="cellIs" dxfId="701" priority="56" operator="greaterThan">
      <formula>44</formula>
    </cfRule>
  </conditionalFormatting>
  <conditionalFormatting sqref="D283:J283">
    <cfRule type="cellIs" dxfId="700" priority="53" operator="greaterThan">
      <formula>11</formula>
    </cfRule>
  </conditionalFormatting>
  <conditionalFormatting sqref="K286">
    <cfRule type="cellIs" dxfId="699" priority="50" operator="greaterThan">
      <formula>44</formula>
    </cfRule>
    <cfRule type="cellIs" dxfId="698" priority="51" operator="lessThan">
      <formula>35</formula>
    </cfRule>
    <cfRule type="cellIs" dxfId="697" priority="52" operator="greaterThan">
      <formula>44</formula>
    </cfRule>
  </conditionalFormatting>
  <conditionalFormatting sqref="D290:J290">
    <cfRule type="cellIs" dxfId="696" priority="49" operator="greaterThan">
      <formula>11</formula>
    </cfRule>
  </conditionalFormatting>
  <conditionalFormatting sqref="K293">
    <cfRule type="cellIs" dxfId="695" priority="46" operator="greaterThan">
      <formula>44</formula>
    </cfRule>
    <cfRule type="cellIs" dxfId="694" priority="47" operator="lessThan">
      <formula>35</formula>
    </cfRule>
    <cfRule type="cellIs" dxfId="693" priority="48" operator="greaterThan">
      <formula>44</formula>
    </cfRule>
  </conditionalFormatting>
  <conditionalFormatting sqref="D297:J297">
    <cfRule type="cellIs" dxfId="692" priority="45" operator="greaterThan">
      <formula>11</formula>
    </cfRule>
  </conditionalFormatting>
  <conditionalFormatting sqref="K300">
    <cfRule type="cellIs" dxfId="691" priority="42" operator="greaterThan">
      <formula>44</formula>
    </cfRule>
    <cfRule type="cellIs" dxfId="690" priority="43" operator="lessThan">
      <formula>35</formula>
    </cfRule>
    <cfRule type="cellIs" dxfId="689" priority="44" operator="greaterThan">
      <formula>44</formula>
    </cfRule>
  </conditionalFormatting>
  <conditionalFormatting sqref="D304:J304">
    <cfRule type="cellIs" dxfId="688" priority="41" operator="greaterThan">
      <formula>11</formula>
    </cfRule>
  </conditionalFormatting>
  <conditionalFormatting sqref="K307">
    <cfRule type="cellIs" dxfId="687" priority="38" operator="greaterThan">
      <formula>44</formula>
    </cfRule>
    <cfRule type="cellIs" dxfId="686" priority="39" operator="lessThan">
      <formula>35</formula>
    </cfRule>
    <cfRule type="cellIs" dxfId="685" priority="40" operator="greaterThan">
      <formula>44</formula>
    </cfRule>
  </conditionalFormatting>
  <conditionalFormatting sqref="D311:J311">
    <cfRule type="cellIs" dxfId="684" priority="37" operator="greaterThan">
      <formula>11</formula>
    </cfRule>
  </conditionalFormatting>
  <conditionalFormatting sqref="K314">
    <cfRule type="cellIs" dxfId="683" priority="34" operator="greaterThan">
      <formula>44</formula>
    </cfRule>
    <cfRule type="cellIs" dxfId="682" priority="35" operator="lessThan">
      <formula>35</formula>
    </cfRule>
    <cfRule type="cellIs" dxfId="681" priority="36" operator="greaterThan">
      <formula>44</formula>
    </cfRule>
  </conditionalFormatting>
  <conditionalFormatting sqref="D318:J318">
    <cfRule type="cellIs" dxfId="680" priority="33" operator="greaterThan">
      <formula>11</formula>
    </cfRule>
  </conditionalFormatting>
  <conditionalFormatting sqref="K321">
    <cfRule type="cellIs" dxfId="679" priority="30" operator="greaterThan">
      <formula>44</formula>
    </cfRule>
    <cfRule type="cellIs" dxfId="678" priority="31" operator="lessThan">
      <formula>35</formula>
    </cfRule>
    <cfRule type="cellIs" dxfId="677" priority="32" operator="greaterThan">
      <formula>44</formula>
    </cfRule>
  </conditionalFormatting>
  <conditionalFormatting sqref="D325:J325">
    <cfRule type="cellIs" dxfId="676" priority="29" operator="greaterThan">
      <formula>11</formula>
    </cfRule>
  </conditionalFormatting>
  <conditionalFormatting sqref="K328">
    <cfRule type="cellIs" dxfId="675" priority="26" operator="greaterThan">
      <formula>44</formula>
    </cfRule>
    <cfRule type="cellIs" dxfId="674" priority="27" operator="lessThan">
      <formula>35</formula>
    </cfRule>
    <cfRule type="cellIs" dxfId="673" priority="28" operator="greaterThan">
      <formula>44</formula>
    </cfRule>
  </conditionalFormatting>
  <conditionalFormatting sqref="D332:J332">
    <cfRule type="cellIs" dxfId="672" priority="25" operator="greaterThan">
      <formula>11</formula>
    </cfRule>
  </conditionalFormatting>
  <conditionalFormatting sqref="K335">
    <cfRule type="cellIs" dxfId="671" priority="22" operator="greaterThan">
      <formula>44</formula>
    </cfRule>
    <cfRule type="cellIs" dxfId="670" priority="23" operator="lessThan">
      <formula>35</formula>
    </cfRule>
    <cfRule type="cellIs" dxfId="669" priority="24" operator="greaterThan">
      <formula>44</formula>
    </cfRule>
  </conditionalFormatting>
  <conditionalFormatting sqref="D339:J339">
    <cfRule type="cellIs" dxfId="668" priority="21" operator="greaterThan">
      <formula>11</formula>
    </cfRule>
  </conditionalFormatting>
  <conditionalFormatting sqref="K342">
    <cfRule type="cellIs" dxfId="667" priority="18" operator="greaterThan">
      <formula>44</formula>
    </cfRule>
    <cfRule type="cellIs" dxfId="666" priority="19" operator="lessThan">
      <formula>35</formula>
    </cfRule>
    <cfRule type="cellIs" dxfId="665" priority="20" operator="greaterThan">
      <formula>44</formula>
    </cfRule>
  </conditionalFormatting>
  <conditionalFormatting sqref="D346:J346">
    <cfRule type="cellIs" dxfId="664" priority="17" operator="greaterThan">
      <formula>11</formula>
    </cfRule>
  </conditionalFormatting>
  <conditionalFormatting sqref="K349">
    <cfRule type="cellIs" dxfId="663" priority="14" operator="greaterThan">
      <formula>44</formula>
    </cfRule>
    <cfRule type="cellIs" dxfId="662" priority="15" operator="lessThan">
      <formula>35</formula>
    </cfRule>
    <cfRule type="cellIs" dxfId="661" priority="16" operator="greaterThan">
      <formula>44</formula>
    </cfRule>
  </conditionalFormatting>
  <conditionalFormatting sqref="D353:J353">
    <cfRule type="cellIs" dxfId="660" priority="13" operator="greaterThan">
      <formula>11</formula>
    </cfRule>
  </conditionalFormatting>
  <conditionalFormatting sqref="K356">
    <cfRule type="cellIs" dxfId="659" priority="10" operator="greaterThan">
      <formula>44</formula>
    </cfRule>
    <cfRule type="cellIs" dxfId="658" priority="11" operator="lessThan">
      <formula>35</formula>
    </cfRule>
    <cfRule type="cellIs" dxfId="657" priority="12" operator="greaterThan">
      <formula>44</formula>
    </cfRule>
  </conditionalFormatting>
  <conditionalFormatting sqref="D360:J360">
    <cfRule type="cellIs" dxfId="656" priority="9" operator="greaterThan">
      <formula>11</formula>
    </cfRule>
  </conditionalFormatting>
  <conditionalFormatting sqref="K363">
    <cfRule type="cellIs" dxfId="655" priority="6" operator="greaterThan">
      <formula>44</formula>
    </cfRule>
    <cfRule type="cellIs" dxfId="654" priority="7" operator="lessThan">
      <formula>35</formula>
    </cfRule>
    <cfRule type="cellIs" dxfId="653" priority="8" operator="greaterThan">
      <formula>44</formula>
    </cfRule>
  </conditionalFormatting>
  <conditionalFormatting sqref="D367:J367">
    <cfRule type="cellIs" dxfId="652" priority="5" operator="greaterThan">
      <formula>11</formula>
    </cfRule>
  </conditionalFormatting>
  <conditionalFormatting sqref="K370">
    <cfRule type="cellIs" dxfId="651" priority="2" operator="greaterThan">
      <formula>44</formula>
    </cfRule>
    <cfRule type="cellIs" dxfId="650" priority="3" operator="lessThan">
      <formula>35</formula>
    </cfRule>
    <cfRule type="cellIs" dxfId="649" priority="4" operator="greaterThan">
      <formula>44</formula>
    </cfRule>
  </conditionalFormatting>
  <conditionalFormatting sqref="D374:J374">
    <cfRule type="cellIs" dxfId="648" priority="1" operator="greaterThan">
      <formula>11</formula>
    </cfRule>
  </conditionalFormatting>
  <pageMargins left="0.7" right="0.7" top="0.75" bottom="0.75" header="0.3" footer="0.3"/>
  <pageSetup paperSize="9" scale="1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S374"/>
  <sheetViews>
    <sheetView zoomScaleNormal="100" workbookViewId="0">
      <pane ySplit="3" topLeftCell="A4" activePane="bottomLeft" state="frozen"/>
      <selection pane="bottomLeft" activeCell="K3" sqref="K3"/>
    </sheetView>
  </sheetViews>
  <sheetFormatPr baseColWidth="10" defaultRowHeight="15" x14ac:dyDescent="0.25"/>
  <cols>
    <col min="1" max="1" width="1.625" customWidth="1"/>
    <col min="2" max="2" width="10.625" customWidth="1"/>
    <col min="3" max="3" width="10.125" customWidth="1"/>
    <col min="10" max="10" width="10.5" customWidth="1"/>
    <col min="11" max="11" width="13.375" bestFit="1" customWidth="1"/>
    <col min="12" max="12" width="2.375" customWidth="1"/>
    <col min="13" max="13" width="1.75" customWidth="1"/>
    <col min="14" max="14" width="9.25" style="48" customWidth="1"/>
    <col min="15" max="15" width="3.25" style="54" customWidth="1"/>
    <col min="16" max="16" width="11.5" bestFit="1" customWidth="1"/>
    <col min="17" max="17" width="8.75" customWidth="1"/>
    <col min="18" max="18" width="11.125" bestFit="1" customWidth="1"/>
    <col min="19" max="19" width="11.25" bestFit="1" customWidth="1"/>
  </cols>
  <sheetData>
    <row r="1" spans="2:19" ht="4.5" customHeight="1" thickBot="1" x14ac:dyDescent="0.3"/>
    <row r="2" spans="2:19" ht="12.75" customHeight="1" thickBot="1" x14ac:dyDescent="0.3">
      <c r="C2" s="6" t="s">
        <v>47</v>
      </c>
      <c r="J2" s="44" t="s">
        <v>29</v>
      </c>
      <c r="K2">
        <v>2017</v>
      </c>
      <c r="N2" s="73" t="s">
        <v>43</v>
      </c>
      <c r="O2" s="74"/>
      <c r="P2" s="49" t="s">
        <v>42</v>
      </c>
      <c r="Q2" s="28">
        <f>K6+K13+K20+K27+K34+K41+K48+K55+K62+K69+K76+K83+K90+K97+K104+K111+K118+K125+K132+K139+K146+K153+K160+K167+K174+K181+K188+K195+K202+K209+K216+K223+K230+K237+K244+K251+K258+K265+K272+K279+K286+K293+K300+K307+K314+K321+K328+K335+K342+K349+K356+K363+K370</f>
        <v>2599</v>
      </c>
      <c r="R2" s="50" t="s">
        <v>45</v>
      </c>
      <c r="S2" s="27">
        <f>Q3-Q2</f>
        <v>-1575</v>
      </c>
    </row>
    <row r="3" spans="2:19" ht="12.75" customHeight="1" thickBot="1" x14ac:dyDescent="0.3">
      <c r="N3" s="75" t="s">
        <v>43</v>
      </c>
      <c r="O3" s="76"/>
      <c r="P3" s="49" t="s">
        <v>44</v>
      </c>
      <c r="Q3" s="28">
        <v>1024</v>
      </c>
      <c r="R3" s="50" t="s">
        <v>46</v>
      </c>
      <c r="S3" s="27">
        <f>Q2-Q3</f>
        <v>1575</v>
      </c>
    </row>
    <row r="4" spans="2:19" ht="9" customHeight="1" x14ac:dyDescent="0.25">
      <c r="N4"/>
      <c r="O4"/>
    </row>
    <row r="5" spans="2:19" ht="12.75" customHeight="1" x14ac:dyDescent="0.25">
      <c r="B5" s="47" t="s">
        <v>3</v>
      </c>
      <c r="C5" s="51">
        <f>Base!F3</f>
        <v>1</v>
      </c>
      <c r="D5" s="55">
        <f>B7</f>
        <v>778696</v>
      </c>
      <c r="E5" s="55">
        <f>D5+1</f>
        <v>778697</v>
      </c>
      <c r="F5" s="55">
        <f t="shared" ref="F5:J5" si="0">E5+1</f>
        <v>778698</v>
      </c>
      <c r="G5" s="55">
        <f t="shared" si="0"/>
        <v>778699</v>
      </c>
      <c r="H5" s="55">
        <f t="shared" si="0"/>
        <v>778700</v>
      </c>
      <c r="I5" s="55">
        <f t="shared" si="0"/>
        <v>778701</v>
      </c>
      <c r="J5" s="55">
        <f t="shared" si="0"/>
        <v>778702</v>
      </c>
      <c r="K5" s="10" t="s">
        <v>7</v>
      </c>
      <c r="L5" s="9"/>
      <c r="N5"/>
      <c r="O5"/>
    </row>
    <row r="6" spans="2:19" x14ac:dyDescent="0.25">
      <c r="B6" s="45" t="s">
        <v>30</v>
      </c>
      <c r="C6" s="71" t="s">
        <v>0</v>
      </c>
      <c r="D6" s="52">
        <v>6</v>
      </c>
      <c r="E6" s="52">
        <v>8</v>
      </c>
      <c r="F6" s="52">
        <v>8</v>
      </c>
      <c r="G6" s="52">
        <v>8</v>
      </c>
      <c r="H6" s="52"/>
      <c r="I6" s="52"/>
      <c r="J6" s="53"/>
      <c r="K6" s="11">
        <f>D10+E10+F10+G10+H10+I10+J10</f>
        <v>35</v>
      </c>
      <c r="L6" s="7"/>
      <c r="N6"/>
      <c r="O6"/>
    </row>
    <row r="7" spans="2:19" x14ac:dyDescent="0.25">
      <c r="B7" s="46">
        <f>7*C5+DATE((2015+$K$2),1,3)-WEEKDAY(DATE((2015+$K$2),1,3))-5</f>
        <v>778696</v>
      </c>
      <c r="C7" s="72"/>
      <c r="D7" s="52">
        <v>12</v>
      </c>
      <c r="E7" s="52">
        <v>12</v>
      </c>
      <c r="F7" s="52">
        <v>12</v>
      </c>
      <c r="G7" s="52">
        <v>12</v>
      </c>
      <c r="H7" s="52"/>
      <c r="I7" s="52"/>
      <c r="J7" s="53"/>
      <c r="K7" s="12" t="s">
        <v>5</v>
      </c>
      <c r="L7" s="8"/>
      <c r="M7" s="21"/>
      <c r="N7"/>
      <c r="O7"/>
    </row>
    <row r="8" spans="2:19" x14ac:dyDescent="0.25">
      <c r="B8" s="45" t="s">
        <v>31</v>
      </c>
      <c r="C8" s="71" t="s">
        <v>1</v>
      </c>
      <c r="D8" s="52">
        <v>13</v>
      </c>
      <c r="E8" s="52">
        <v>13</v>
      </c>
      <c r="F8" s="52">
        <v>13</v>
      </c>
      <c r="G8" s="52">
        <v>13</v>
      </c>
      <c r="H8" s="52"/>
      <c r="I8" s="52"/>
      <c r="J8" s="53"/>
      <c r="K8" s="14">
        <f>IF(K6-Base!$C$2&lt;0,"0",K6-Base!$C$2)</f>
        <v>0</v>
      </c>
      <c r="L8" s="8"/>
      <c r="M8" s="21"/>
      <c r="N8"/>
      <c r="O8"/>
    </row>
    <row r="9" spans="2:19" x14ac:dyDescent="0.25">
      <c r="B9" s="46">
        <f>7*C5+DATE((2015+$K$2),1,3)-WEEKDAY(DATE((2015+$K$2),1,3))+1</f>
        <v>778702</v>
      </c>
      <c r="C9" s="72"/>
      <c r="D9" s="52">
        <v>18</v>
      </c>
      <c r="E9" s="52">
        <v>17</v>
      </c>
      <c r="F9" s="52">
        <v>17</v>
      </c>
      <c r="G9" s="52">
        <v>17</v>
      </c>
      <c r="H9" s="52"/>
      <c r="I9" s="52"/>
      <c r="J9" s="53"/>
      <c r="K9" s="13" t="s">
        <v>6</v>
      </c>
      <c r="L9" s="8"/>
      <c r="N9"/>
      <c r="O9"/>
    </row>
    <row r="10" spans="2:19" x14ac:dyDescent="0.25">
      <c r="B10" s="69" t="s">
        <v>2</v>
      </c>
      <c r="C10" s="70"/>
      <c r="D10" s="14">
        <f>(D7-D6)+(D9-D8)</f>
        <v>11</v>
      </c>
      <c r="E10" s="14">
        <f t="shared" ref="E10:J10" si="1">(E7-E6)+E9-E8</f>
        <v>8</v>
      </c>
      <c r="F10" s="14">
        <f t="shared" si="1"/>
        <v>8</v>
      </c>
      <c r="G10" s="14">
        <f t="shared" si="1"/>
        <v>8</v>
      </c>
      <c r="H10" s="14">
        <f t="shared" si="1"/>
        <v>0</v>
      </c>
      <c r="I10" s="14">
        <f t="shared" si="1"/>
        <v>0</v>
      </c>
      <c r="J10" s="14">
        <f t="shared" si="1"/>
        <v>0</v>
      </c>
      <c r="K10" s="14">
        <f>IF(Base!$C$2-K6&lt;0,"0",Base!$C$2-K6)</f>
        <v>0</v>
      </c>
      <c r="L10" s="9"/>
      <c r="N10"/>
      <c r="O10"/>
    </row>
    <row r="11" spans="2:19" x14ac:dyDescent="0.25">
      <c r="N11"/>
      <c r="O11"/>
    </row>
    <row r="12" spans="2:19" ht="15.75" x14ac:dyDescent="0.25">
      <c r="B12" s="47" t="s">
        <v>3</v>
      </c>
      <c r="C12" s="51">
        <f>VLOOKUP(C5+1,Base!$F$3:$F$55,1,FALSE)</f>
        <v>2</v>
      </c>
      <c r="D12" s="55">
        <f>B14</f>
        <v>778703</v>
      </c>
      <c r="E12" s="55">
        <f>D12+1</f>
        <v>778704</v>
      </c>
      <c r="F12" s="55">
        <f t="shared" ref="F12:J12" si="2">E12+1</f>
        <v>778705</v>
      </c>
      <c r="G12" s="55">
        <f t="shared" si="2"/>
        <v>778706</v>
      </c>
      <c r="H12" s="55">
        <f t="shared" si="2"/>
        <v>778707</v>
      </c>
      <c r="I12" s="55">
        <f t="shared" si="2"/>
        <v>778708</v>
      </c>
      <c r="J12" s="55">
        <f t="shared" si="2"/>
        <v>778709</v>
      </c>
      <c r="K12" s="10" t="s">
        <v>7</v>
      </c>
      <c r="L12" s="9"/>
      <c r="N12"/>
      <c r="O12"/>
    </row>
    <row r="13" spans="2:19" x14ac:dyDescent="0.25">
      <c r="B13" s="45" t="s">
        <v>30</v>
      </c>
      <c r="C13" s="71" t="s">
        <v>0</v>
      </c>
      <c r="D13" s="52">
        <v>6</v>
      </c>
      <c r="E13" s="52">
        <v>8</v>
      </c>
      <c r="F13" s="52">
        <v>8</v>
      </c>
      <c r="G13" s="52">
        <v>8</v>
      </c>
      <c r="H13" s="52">
        <v>8</v>
      </c>
      <c r="I13" s="52"/>
      <c r="J13" s="53"/>
      <c r="K13" s="11">
        <f>D17+E17+F17+G17+H17+I17+J17</f>
        <v>43</v>
      </c>
      <c r="L13" s="7"/>
      <c r="N13"/>
      <c r="O13"/>
    </row>
    <row r="14" spans="2:19" x14ac:dyDescent="0.25">
      <c r="B14" s="46">
        <f>7*C12+DATE((2015+$K$2),1,3)-WEEKDAY(DATE((2015+$K$2),1,3))-5</f>
        <v>778703</v>
      </c>
      <c r="C14" s="72"/>
      <c r="D14" s="52">
        <v>12</v>
      </c>
      <c r="E14" s="52">
        <v>12</v>
      </c>
      <c r="F14" s="52">
        <v>12</v>
      </c>
      <c r="G14" s="52">
        <v>12</v>
      </c>
      <c r="H14" s="52">
        <v>12</v>
      </c>
      <c r="I14" s="52"/>
      <c r="J14" s="53"/>
      <c r="K14" s="12" t="s">
        <v>5</v>
      </c>
      <c r="L14" s="8"/>
      <c r="N14"/>
      <c r="O14"/>
    </row>
    <row r="15" spans="2:19" x14ac:dyDescent="0.25">
      <c r="B15" s="45" t="s">
        <v>31</v>
      </c>
      <c r="C15" s="71" t="s">
        <v>1</v>
      </c>
      <c r="D15" s="52">
        <v>13</v>
      </c>
      <c r="E15" s="52">
        <v>13</v>
      </c>
      <c r="F15" s="52">
        <v>13</v>
      </c>
      <c r="G15" s="52">
        <v>13</v>
      </c>
      <c r="H15" s="52">
        <v>13</v>
      </c>
      <c r="I15" s="52"/>
      <c r="J15" s="53"/>
      <c r="K15" s="14">
        <f>IF(K13-Base!$C$2&lt;0,"0",K13-Base!$C$2)</f>
        <v>8</v>
      </c>
      <c r="L15" s="8"/>
      <c r="N15"/>
      <c r="O15"/>
    </row>
    <row r="16" spans="2:19" x14ac:dyDescent="0.25">
      <c r="B16" s="46">
        <f>7*C12+DATE((2015+$K$2),1,3)-WEEKDAY(DATE((2015+$K$2),1,3))+1</f>
        <v>778709</v>
      </c>
      <c r="C16" s="72"/>
      <c r="D16" s="52">
        <v>18</v>
      </c>
      <c r="E16" s="52">
        <v>17</v>
      </c>
      <c r="F16" s="52">
        <v>17</v>
      </c>
      <c r="G16" s="52">
        <v>17</v>
      </c>
      <c r="H16" s="52">
        <v>17</v>
      </c>
      <c r="I16" s="52"/>
      <c r="J16" s="53"/>
      <c r="K16" s="13" t="s">
        <v>6</v>
      </c>
      <c r="L16" s="8"/>
      <c r="N16"/>
      <c r="O16"/>
    </row>
    <row r="17" spans="2:15" x14ac:dyDescent="0.25">
      <c r="B17" s="69" t="s">
        <v>2</v>
      </c>
      <c r="C17" s="70"/>
      <c r="D17" s="14">
        <f>(D14-D13)+(D16-D15)</f>
        <v>11</v>
      </c>
      <c r="E17" s="14">
        <f t="shared" ref="E17:J17" si="3">(E14-E13)+E16-E15</f>
        <v>8</v>
      </c>
      <c r="F17" s="14">
        <f t="shared" si="3"/>
        <v>8</v>
      </c>
      <c r="G17" s="14">
        <f t="shared" si="3"/>
        <v>8</v>
      </c>
      <c r="H17" s="14">
        <f t="shared" si="3"/>
        <v>8</v>
      </c>
      <c r="I17" s="14">
        <f t="shared" si="3"/>
        <v>0</v>
      </c>
      <c r="J17" s="14">
        <f t="shared" si="3"/>
        <v>0</v>
      </c>
      <c r="K17" s="14" t="str">
        <f>IF(Base!$C$2-K13&lt;0,"0",Base!$C$2-K13)</f>
        <v>0</v>
      </c>
      <c r="L17" s="9"/>
      <c r="N17"/>
      <c r="O17"/>
    </row>
    <row r="18" spans="2:15" x14ac:dyDescent="0.25">
      <c r="N18"/>
      <c r="O18"/>
    </row>
    <row r="19" spans="2:15" ht="15.75" x14ac:dyDescent="0.25">
      <c r="B19" s="47" t="s">
        <v>3</v>
      </c>
      <c r="C19" s="51">
        <f>VLOOKUP(C12+1,Base!$F$3:$F$55,1,FALSE)</f>
        <v>3</v>
      </c>
      <c r="D19" s="55">
        <f>B21</f>
        <v>778710</v>
      </c>
      <c r="E19" s="55">
        <f>D19+1</f>
        <v>778711</v>
      </c>
      <c r="F19" s="55">
        <f t="shared" ref="F19:J19" si="4">E19+1</f>
        <v>778712</v>
      </c>
      <c r="G19" s="55">
        <f t="shared" si="4"/>
        <v>778713</v>
      </c>
      <c r="H19" s="55">
        <f t="shared" si="4"/>
        <v>778714</v>
      </c>
      <c r="I19" s="55">
        <f t="shared" si="4"/>
        <v>778715</v>
      </c>
      <c r="J19" s="55">
        <f t="shared" si="4"/>
        <v>778716</v>
      </c>
      <c r="K19" s="10" t="s">
        <v>7</v>
      </c>
      <c r="L19" s="9"/>
      <c r="N19"/>
      <c r="O19"/>
    </row>
    <row r="20" spans="2:15" x14ac:dyDescent="0.25">
      <c r="B20" s="45" t="s">
        <v>30</v>
      </c>
      <c r="C20" s="71" t="s">
        <v>0</v>
      </c>
      <c r="D20" s="52">
        <v>6</v>
      </c>
      <c r="E20" s="52">
        <v>8</v>
      </c>
      <c r="F20" s="52">
        <v>8</v>
      </c>
      <c r="G20" s="52">
        <v>8</v>
      </c>
      <c r="H20" s="52">
        <v>8</v>
      </c>
      <c r="I20" s="52"/>
      <c r="J20" s="53"/>
      <c r="K20" s="11">
        <f>D24+E24+F24+G24+H24+I24+J24</f>
        <v>43</v>
      </c>
      <c r="L20" s="7"/>
      <c r="N20"/>
      <c r="O20"/>
    </row>
    <row r="21" spans="2:15" x14ac:dyDescent="0.25">
      <c r="B21" s="46">
        <f>7*C19+DATE((2015+$K$2),1,3)-WEEKDAY(DATE((2015+$K$2),1,3))-5</f>
        <v>778710</v>
      </c>
      <c r="C21" s="72"/>
      <c r="D21" s="52">
        <v>12</v>
      </c>
      <c r="E21" s="52">
        <v>12</v>
      </c>
      <c r="F21" s="52">
        <v>12</v>
      </c>
      <c r="G21" s="52">
        <v>12</v>
      </c>
      <c r="H21" s="52">
        <v>12</v>
      </c>
      <c r="I21" s="52"/>
      <c r="J21" s="53"/>
      <c r="K21" s="12" t="s">
        <v>5</v>
      </c>
      <c r="L21" s="8"/>
      <c r="N21"/>
      <c r="O21"/>
    </row>
    <row r="22" spans="2:15" x14ac:dyDescent="0.25">
      <c r="B22" s="45" t="s">
        <v>31</v>
      </c>
      <c r="C22" s="71" t="s">
        <v>1</v>
      </c>
      <c r="D22" s="52">
        <v>13</v>
      </c>
      <c r="E22" s="52">
        <v>13</v>
      </c>
      <c r="F22" s="52">
        <v>13</v>
      </c>
      <c r="G22" s="52">
        <v>13</v>
      </c>
      <c r="H22" s="52">
        <v>13</v>
      </c>
      <c r="I22" s="52"/>
      <c r="J22" s="53"/>
      <c r="K22" s="14">
        <f>IF(K20-Base!$C$2&lt;0,"0",K20-Base!$C$2)</f>
        <v>8</v>
      </c>
      <c r="L22" s="8"/>
      <c r="N22"/>
      <c r="O22"/>
    </row>
    <row r="23" spans="2:15" x14ac:dyDescent="0.25">
      <c r="B23" s="46">
        <f>7*C19+DATE((2015+$K$2),1,3)-WEEKDAY(DATE((2015+$K$2),1,3))+1</f>
        <v>778716</v>
      </c>
      <c r="C23" s="72"/>
      <c r="D23" s="52">
        <v>18</v>
      </c>
      <c r="E23" s="52">
        <v>17</v>
      </c>
      <c r="F23" s="52">
        <v>17</v>
      </c>
      <c r="G23" s="52">
        <v>17</v>
      </c>
      <c r="H23" s="52">
        <v>17</v>
      </c>
      <c r="I23" s="52"/>
      <c r="J23" s="53"/>
      <c r="K23" s="13" t="s">
        <v>6</v>
      </c>
      <c r="L23" s="8"/>
      <c r="N23"/>
      <c r="O23"/>
    </row>
    <row r="24" spans="2:15" x14ac:dyDescent="0.25">
      <c r="B24" s="69" t="s">
        <v>2</v>
      </c>
      <c r="C24" s="70"/>
      <c r="D24" s="14">
        <f>(D21-D20)+(D23-D22)</f>
        <v>11</v>
      </c>
      <c r="E24" s="14">
        <f t="shared" ref="E24:J24" si="5">(E21-E20)+E23-E22</f>
        <v>8</v>
      </c>
      <c r="F24" s="14">
        <f t="shared" si="5"/>
        <v>8</v>
      </c>
      <c r="G24" s="14">
        <f t="shared" si="5"/>
        <v>8</v>
      </c>
      <c r="H24" s="14">
        <f t="shared" si="5"/>
        <v>8</v>
      </c>
      <c r="I24" s="14">
        <f t="shared" si="5"/>
        <v>0</v>
      </c>
      <c r="J24" s="14">
        <f t="shared" si="5"/>
        <v>0</v>
      </c>
      <c r="K24" s="14" t="str">
        <f>IF(Base!$C$2-K20&lt;0,"0",Base!$C$2-K20)</f>
        <v>0</v>
      </c>
      <c r="L24" s="9"/>
      <c r="N24"/>
      <c r="O24"/>
    </row>
    <row r="25" spans="2:15" x14ac:dyDescent="0.25">
      <c r="N25"/>
      <c r="O25"/>
    </row>
    <row r="26" spans="2:15" ht="15.75" x14ac:dyDescent="0.25">
      <c r="B26" s="47" t="s">
        <v>3</v>
      </c>
      <c r="C26" s="51">
        <f>VLOOKUP(C19+1,Base!$F$3:$F$55,1,FALSE)</f>
        <v>4</v>
      </c>
      <c r="D26" s="55">
        <f>B28</f>
        <v>778717</v>
      </c>
      <c r="E26" s="55">
        <f>D26+1</f>
        <v>778718</v>
      </c>
      <c r="F26" s="55">
        <f t="shared" ref="F26:J26" si="6">E26+1</f>
        <v>778719</v>
      </c>
      <c r="G26" s="55">
        <f t="shared" si="6"/>
        <v>778720</v>
      </c>
      <c r="H26" s="55">
        <f t="shared" si="6"/>
        <v>778721</v>
      </c>
      <c r="I26" s="55">
        <f t="shared" si="6"/>
        <v>778722</v>
      </c>
      <c r="J26" s="55">
        <f t="shared" si="6"/>
        <v>778723</v>
      </c>
      <c r="K26" s="10" t="s">
        <v>7</v>
      </c>
      <c r="L26" s="9"/>
      <c r="N26"/>
      <c r="O26"/>
    </row>
    <row r="27" spans="2:15" x14ac:dyDescent="0.25">
      <c r="B27" s="45" t="s">
        <v>30</v>
      </c>
      <c r="C27" s="71" t="s">
        <v>0</v>
      </c>
      <c r="D27" s="52">
        <v>6</v>
      </c>
      <c r="E27" s="52">
        <v>8</v>
      </c>
      <c r="F27" s="52">
        <v>8</v>
      </c>
      <c r="G27" s="52">
        <v>8</v>
      </c>
      <c r="H27" s="52">
        <v>8</v>
      </c>
      <c r="I27" s="52"/>
      <c r="J27" s="53"/>
      <c r="K27" s="11">
        <f>D31+E31+F31+G31+H31+I31+J31</f>
        <v>43</v>
      </c>
      <c r="L27" s="7"/>
      <c r="N27"/>
      <c r="O27"/>
    </row>
    <row r="28" spans="2:15" x14ac:dyDescent="0.25">
      <c r="B28" s="46">
        <f>7*C26+DATE((2015+$K$2),1,3)-WEEKDAY(DATE((2015+$K$2),1,3))-5</f>
        <v>778717</v>
      </c>
      <c r="C28" s="72"/>
      <c r="D28" s="52">
        <v>12</v>
      </c>
      <c r="E28" s="52">
        <v>12</v>
      </c>
      <c r="F28" s="52">
        <v>12</v>
      </c>
      <c r="G28" s="52">
        <v>12</v>
      </c>
      <c r="H28" s="52">
        <v>12</v>
      </c>
      <c r="I28" s="52"/>
      <c r="J28" s="53"/>
      <c r="K28" s="12" t="s">
        <v>5</v>
      </c>
      <c r="L28" s="8"/>
      <c r="N28"/>
      <c r="O28"/>
    </row>
    <row r="29" spans="2:15" x14ac:dyDescent="0.25">
      <c r="B29" s="45" t="s">
        <v>31</v>
      </c>
      <c r="C29" s="71" t="s">
        <v>1</v>
      </c>
      <c r="D29" s="52">
        <v>13</v>
      </c>
      <c r="E29" s="52">
        <v>13</v>
      </c>
      <c r="F29" s="52">
        <v>13</v>
      </c>
      <c r="G29" s="52">
        <v>13</v>
      </c>
      <c r="H29" s="52">
        <v>13</v>
      </c>
      <c r="I29" s="52"/>
      <c r="J29" s="53"/>
      <c r="K29" s="14">
        <f>IF(K27-Base!$C$2&lt;0,"0",K27-Base!$C$2)</f>
        <v>8</v>
      </c>
      <c r="L29" s="8"/>
      <c r="N29"/>
      <c r="O29"/>
    </row>
    <row r="30" spans="2:15" x14ac:dyDescent="0.25">
      <c r="B30" s="46">
        <f>7*C26+DATE((2015+$K$2),1,3)-WEEKDAY(DATE((2015+$K$2),1,3))+1</f>
        <v>778723</v>
      </c>
      <c r="C30" s="72"/>
      <c r="D30" s="52">
        <v>18</v>
      </c>
      <c r="E30" s="52">
        <v>17</v>
      </c>
      <c r="F30" s="52">
        <v>17</v>
      </c>
      <c r="G30" s="52">
        <v>17</v>
      </c>
      <c r="H30" s="52">
        <v>17</v>
      </c>
      <c r="I30" s="52"/>
      <c r="J30" s="53"/>
      <c r="K30" s="13" t="s">
        <v>6</v>
      </c>
      <c r="L30" s="8"/>
      <c r="N30"/>
      <c r="O30"/>
    </row>
    <row r="31" spans="2:15" x14ac:dyDescent="0.25">
      <c r="B31" s="69" t="s">
        <v>2</v>
      </c>
      <c r="C31" s="70"/>
      <c r="D31" s="14">
        <f>(D28-D27)+(D30-D29)</f>
        <v>11</v>
      </c>
      <c r="E31" s="14">
        <f t="shared" ref="E31:J31" si="7">(E28-E27)+E30-E29</f>
        <v>8</v>
      </c>
      <c r="F31" s="14">
        <f t="shared" si="7"/>
        <v>8</v>
      </c>
      <c r="G31" s="14">
        <f t="shared" si="7"/>
        <v>8</v>
      </c>
      <c r="H31" s="14">
        <f t="shared" si="7"/>
        <v>8</v>
      </c>
      <c r="I31" s="14">
        <f t="shared" si="7"/>
        <v>0</v>
      </c>
      <c r="J31" s="14">
        <f t="shared" si="7"/>
        <v>0</v>
      </c>
      <c r="K31" s="14" t="str">
        <f>IF(Base!$C$2-K27&lt;0,"0",Base!$C$2-K27)</f>
        <v>0</v>
      </c>
      <c r="L31" s="9"/>
      <c r="N31"/>
      <c r="O31"/>
    </row>
    <row r="32" spans="2:15" x14ac:dyDescent="0.25">
      <c r="N32"/>
      <c r="O32"/>
    </row>
    <row r="33" spans="2:15" ht="15.75" x14ac:dyDescent="0.25">
      <c r="B33" s="47" t="s">
        <v>3</v>
      </c>
      <c r="C33" s="51">
        <f>VLOOKUP(C26+1,Base!$F$3:$F$55,1,FALSE)</f>
        <v>5</v>
      </c>
      <c r="D33" s="55">
        <f>B35</f>
        <v>778724</v>
      </c>
      <c r="E33" s="55">
        <f>D33+1</f>
        <v>778725</v>
      </c>
      <c r="F33" s="55">
        <f t="shared" ref="F33:J33" si="8">E33+1</f>
        <v>778726</v>
      </c>
      <c r="G33" s="55">
        <f t="shared" si="8"/>
        <v>778727</v>
      </c>
      <c r="H33" s="55">
        <f t="shared" si="8"/>
        <v>778728</v>
      </c>
      <c r="I33" s="55">
        <f t="shared" si="8"/>
        <v>778729</v>
      </c>
      <c r="J33" s="55">
        <f t="shared" si="8"/>
        <v>778730</v>
      </c>
      <c r="K33" s="10" t="s">
        <v>7</v>
      </c>
      <c r="L33" s="9"/>
      <c r="N33"/>
      <c r="O33"/>
    </row>
    <row r="34" spans="2:15" x14ac:dyDescent="0.25">
      <c r="B34" s="45" t="s">
        <v>30</v>
      </c>
      <c r="C34" s="71" t="s">
        <v>0</v>
      </c>
      <c r="D34" s="52">
        <v>6</v>
      </c>
      <c r="E34" s="52">
        <v>8</v>
      </c>
      <c r="F34" s="52">
        <v>8</v>
      </c>
      <c r="G34" s="52">
        <v>8</v>
      </c>
      <c r="H34" s="52">
        <v>8</v>
      </c>
      <c r="I34" s="52">
        <v>8</v>
      </c>
      <c r="J34" s="53"/>
      <c r="K34" s="11">
        <f>D38+E38+F38+G38+H38+I38+J38</f>
        <v>51</v>
      </c>
      <c r="L34" s="7"/>
      <c r="N34"/>
      <c r="O34"/>
    </row>
    <row r="35" spans="2:15" x14ac:dyDescent="0.25">
      <c r="B35" s="46">
        <f>7*C33+DATE((2015+$K$2),1,3)-WEEKDAY(DATE((2015+$K$2),1,3))-5</f>
        <v>778724</v>
      </c>
      <c r="C35" s="72"/>
      <c r="D35" s="52">
        <v>12</v>
      </c>
      <c r="E35" s="52">
        <v>12</v>
      </c>
      <c r="F35" s="52">
        <v>12</v>
      </c>
      <c r="G35" s="52">
        <v>12</v>
      </c>
      <c r="H35" s="52">
        <v>12</v>
      </c>
      <c r="I35" s="52">
        <v>12</v>
      </c>
      <c r="J35" s="53"/>
      <c r="K35" s="12" t="s">
        <v>5</v>
      </c>
      <c r="L35" s="8"/>
      <c r="N35"/>
      <c r="O35"/>
    </row>
    <row r="36" spans="2:15" x14ac:dyDescent="0.25">
      <c r="B36" s="45" t="s">
        <v>31</v>
      </c>
      <c r="C36" s="71" t="s">
        <v>1</v>
      </c>
      <c r="D36" s="52">
        <v>13</v>
      </c>
      <c r="E36" s="52">
        <v>13</v>
      </c>
      <c r="F36" s="52">
        <v>13</v>
      </c>
      <c r="G36" s="52">
        <v>13</v>
      </c>
      <c r="H36" s="52">
        <v>13</v>
      </c>
      <c r="I36" s="52">
        <v>13</v>
      </c>
      <c r="J36" s="53"/>
      <c r="K36" s="14">
        <f>IF(K34-Base!$C$2&lt;0,"0",K34-Base!$C$2)</f>
        <v>16</v>
      </c>
      <c r="L36" s="8"/>
      <c r="N36"/>
      <c r="O36"/>
    </row>
    <row r="37" spans="2:15" x14ac:dyDescent="0.25">
      <c r="B37" s="46">
        <f>7*C33+DATE((2015+$K$2),1,3)-WEEKDAY(DATE((2015+$K$2),1,3))+1</f>
        <v>778730</v>
      </c>
      <c r="C37" s="72"/>
      <c r="D37" s="52">
        <v>18</v>
      </c>
      <c r="E37" s="52">
        <v>17</v>
      </c>
      <c r="F37" s="52">
        <v>17</v>
      </c>
      <c r="G37" s="52">
        <v>17</v>
      </c>
      <c r="H37" s="52">
        <v>17</v>
      </c>
      <c r="I37" s="52">
        <v>17</v>
      </c>
      <c r="J37" s="53"/>
      <c r="K37" s="13" t="s">
        <v>6</v>
      </c>
      <c r="L37" s="8"/>
      <c r="N37"/>
      <c r="O37"/>
    </row>
    <row r="38" spans="2:15" x14ac:dyDescent="0.25">
      <c r="B38" s="69" t="s">
        <v>2</v>
      </c>
      <c r="C38" s="70"/>
      <c r="D38" s="14">
        <f>(D35-D34)+(D37-D36)</f>
        <v>11</v>
      </c>
      <c r="E38" s="14">
        <f t="shared" ref="E38:J38" si="9">(E35-E34)+E37-E36</f>
        <v>8</v>
      </c>
      <c r="F38" s="14">
        <f t="shared" si="9"/>
        <v>8</v>
      </c>
      <c r="G38" s="14">
        <f t="shared" si="9"/>
        <v>8</v>
      </c>
      <c r="H38" s="14">
        <f t="shared" si="9"/>
        <v>8</v>
      </c>
      <c r="I38" s="14">
        <f t="shared" si="9"/>
        <v>8</v>
      </c>
      <c r="J38" s="14">
        <f t="shared" si="9"/>
        <v>0</v>
      </c>
      <c r="K38" s="14" t="str">
        <f>IF(Base!$C$2-K34&lt;0,"0",Base!$C$2-K34)</f>
        <v>0</v>
      </c>
      <c r="L38" s="9"/>
      <c r="N38"/>
      <c r="O38"/>
    </row>
    <row r="39" spans="2:15" x14ac:dyDescent="0.25">
      <c r="N39"/>
      <c r="O39"/>
    </row>
    <row r="40" spans="2:15" ht="15.75" x14ac:dyDescent="0.25">
      <c r="B40" s="47" t="s">
        <v>3</v>
      </c>
      <c r="C40" s="51">
        <f>VLOOKUP(C33+1,Base!$F$3:$F$55,1,FALSE)</f>
        <v>6</v>
      </c>
      <c r="D40" s="55">
        <f>B42</f>
        <v>778731</v>
      </c>
      <c r="E40" s="55">
        <f>D40+1</f>
        <v>778732</v>
      </c>
      <c r="F40" s="55">
        <f t="shared" ref="F40:J40" si="10">E40+1</f>
        <v>778733</v>
      </c>
      <c r="G40" s="55">
        <f t="shared" si="10"/>
        <v>778734</v>
      </c>
      <c r="H40" s="55">
        <f t="shared" si="10"/>
        <v>778735</v>
      </c>
      <c r="I40" s="55">
        <f t="shared" si="10"/>
        <v>778736</v>
      </c>
      <c r="J40" s="55">
        <f t="shared" si="10"/>
        <v>778737</v>
      </c>
      <c r="K40" s="10" t="s">
        <v>7</v>
      </c>
      <c r="L40" s="9"/>
      <c r="N40"/>
      <c r="O40"/>
    </row>
    <row r="41" spans="2:15" x14ac:dyDescent="0.25">
      <c r="B41" s="45" t="s">
        <v>30</v>
      </c>
      <c r="C41" s="71" t="s">
        <v>0</v>
      </c>
      <c r="D41" s="52">
        <v>6</v>
      </c>
      <c r="E41" s="52">
        <v>8</v>
      </c>
      <c r="F41" s="52">
        <v>8</v>
      </c>
      <c r="G41" s="52">
        <v>8</v>
      </c>
      <c r="H41" s="52">
        <v>8</v>
      </c>
      <c r="I41" s="52">
        <v>8</v>
      </c>
      <c r="J41" s="53"/>
      <c r="K41" s="11">
        <f>D45+E45+F45+G45+H45+I45+J45</f>
        <v>51</v>
      </c>
      <c r="L41" s="7"/>
      <c r="N41"/>
      <c r="O41"/>
    </row>
    <row r="42" spans="2:15" x14ac:dyDescent="0.25">
      <c r="B42" s="46">
        <f>7*C40+DATE((2015+$K$2),1,3)-WEEKDAY(DATE((2015+$K$2),1,3))-5</f>
        <v>778731</v>
      </c>
      <c r="C42" s="72"/>
      <c r="D42" s="52">
        <v>12</v>
      </c>
      <c r="E42" s="52">
        <v>12</v>
      </c>
      <c r="F42" s="52">
        <v>12</v>
      </c>
      <c r="G42" s="52">
        <v>12</v>
      </c>
      <c r="H42" s="52">
        <v>12</v>
      </c>
      <c r="I42" s="52">
        <v>12</v>
      </c>
      <c r="J42" s="53"/>
      <c r="K42" s="12" t="s">
        <v>5</v>
      </c>
      <c r="L42" s="8"/>
      <c r="N42"/>
      <c r="O42"/>
    </row>
    <row r="43" spans="2:15" x14ac:dyDescent="0.25">
      <c r="B43" s="45" t="s">
        <v>31</v>
      </c>
      <c r="C43" s="71" t="s">
        <v>1</v>
      </c>
      <c r="D43" s="52">
        <v>13</v>
      </c>
      <c r="E43" s="52">
        <v>13</v>
      </c>
      <c r="F43" s="52">
        <v>13</v>
      </c>
      <c r="G43" s="52">
        <v>13</v>
      </c>
      <c r="H43" s="52">
        <v>13</v>
      </c>
      <c r="I43" s="52">
        <v>13</v>
      </c>
      <c r="J43" s="53"/>
      <c r="K43" s="14">
        <f>IF(K41-Base!$C$2&lt;0,"0",K41-Base!$C$2)</f>
        <v>16</v>
      </c>
      <c r="L43" s="8"/>
      <c r="N43"/>
      <c r="O43"/>
    </row>
    <row r="44" spans="2:15" x14ac:dyDescent="0.25">
      <c r="B44" s="46">
        <f>7*C40+DATE((2015+$K$2),1,3)-WEEKDAY(DATE((2015+$K$2),1,3))+1</f>
        <v>778737</v>
      </c>
      <c r="C44" s="72"/>
      <c r="D44" s="52">
        <v>18</v>
      </c>
      <c r="E44" s="52">
        <v>17</v>
      </c>
      <c r="F44" s="52">
        <v>17</v>
      </c>
      <c r="G44" s="52">
        <v>17</v>
      </c>
      <c r="H44" s="52">
        <v>17</v>
      </c>
      <c r="I44" s="52">
        <v>17</v>
      </c>
      <c r="J44" s="53"/>
      <c r="K44" s="13" t="s">
        <v>6</v>
      </c>
      <c r="L44" s="8"/>
      <c r="N44"/>
      <c r="O44"/>
    </row>
    <row r="45" spans="2:15" x14ac:dyDescent="0.25">
      <c r="B45" s="69" t="s">
        <v>2</v>
      </c>
      <c r="C45" s="70"/>
      <c r="D45" s="14">
        <f>(D42-D41)+(D44-D43)</f>
        <v>11</v>
      </c>
      <c r="E45" s="14">
        <f t="shared" ref="E45:J45" si="11">(E42-E41)+E44-E43</f>
        <v>8</v>
      </c>
      <c r="F45" s="14">
        <f t="shared" si="11"/>
        <v>8</v>
      </c>
      <c r="G45" s="14">
        <f t="shared" si="11"/>
        <v>8</v>
      </c>
      <c r="H45" s="14">
        <f t="shared" si="11"/>
        <v>8</v>
      </c>
      <c r="I45" s="14">
        <f t="shared" si="11"/>
        <v>8</v>
      </c>
      <c r="J45" s="14">
        <f t="shared" si="11"/>
        <v>0</v>
      </c>
      <c r="K45" s="14" t="str">
        <f>IF(Base!$C$2-K41&lt;0,"0",Base!$C$2-K41)</f>
        <v>0</v>
      </c>
      <c r="L45" s="9"/>
      <c r="N45"/>
      <c r="O45"/>
    </row>
    <row r="46" spans="2:15" x14ac:dyDescent="0.25">
      <c r="N46"/>
      <c r="O46"/>
    </row>
    <row r="47" spans="2:15" ht="15.75" x14ac:dyDescent="0.25">
      <c r="B47" s="47" t="s">
        <v>3</v>
      </c>
      <c r="C47" s="51">
        <f>VLOOKUP(C40+1,Base!$F$3:$F$55,1,FALSE)</f>
        <v>7</v>
      </c>
      <c r="D47" s="55">
        <f>B49</f>
        <v>778738</v>
      </c>
      <c r="E47" s="55">
        <f>D47+1</f>
        <v>778739</v>
      </c>
      <c r="F47" s="55">
        <f t="shared" ref="F47:J47" si="12">E47+1</f>
        <v>778740</v>
      </c>
      <c r="G47" s="55">
        <f t="shared" si="12"/>
        <v>778741</v>
      </c>
      <c r="H47" s="55">
        <f t="shared" si="12"/>
        <v>778742</v>
      </c>
      <c r="I47" s="55">
        <f t="shared" si="12"/>
        <v>778743</v>
      </c>
      <c r="J47" s="55">
        <f t="shared" si="12"/>
        <v>778744</v>
      </c>
      <c r="K47" s="10" t="s">
        <v>7</v>
      </c>
      <c r="L47" s="9"/>
      <c r="N47"/>
      <c r="O47"/>
    </row>
    <row r="48" spans="2:15" x14ac:dyDescent="0.25">
      <c r="B48" s="45" t="s">
        <v>30</v>
      </c>
      <c r="C48" s="71" t="s">
        <v>0</v>
      </c>
      <c r="D48" s="52">
        <v>6</v>
      </c>
      <c r="E48" s="52">
        <v>8</v>
      </c>
      <c r="F48" s="52">
        <v>8</v>
      </c>
      <c r="G48" s="52">
        <v>8</v>
      </c>
      <c r="H48" s="52">
        <v>8</v>
      </c>
      <c r="I48" s="52">
        <v>8</v>
      </c>
      <c r="J48" s="53"/>
      <c r="K48" s="11">
        <f>D52+E52+F52+G52+H52+I52+J52</f>
        <v>51</v>
      </c>
      <c r="L48" s="7"/>
      <c r="N48"/>
      <c r="O48"/>
    </row>
    <row r="49" spans="2:15" x14ac:dyDescent="0.25">
      <c r="B49" s="46">
        <f>7*C47+DATE((2015+$K$2),1,3)-WEEKDAY(DATE((2015+$K$2),1,3))-5</f>
        <v>778738</v>
      </c>
      <c r="C49" s="72"/>
      <c r="D49" s="52">
        <v>12</v>
      </c>
      <c r="E49" s="52">
        <v>12</v>
      </c>
      <c r="F49" s="52">
        <v>12</v>
      </c>
      <c r="G49" s="52">
        <v>12</v>
      </c>
      <c r="H49" s="52">
        <v>12</v>
      </c>
      <c r="I49" s="52">
        <v>12</v>
      </c>
      <c r="J49" s="53"/>
      <c r="K49" s="12" t="s">
        <v>5</v>
      </c>
      <c r="L49" s="8"/>
      <c r="N49"/>
      <c r="O49"/>
    </row>
    <row r="50" spans="2:15" x14ac:dyDescent="0.25">
      <c r="B50" s="45" t="s">
        <v>31</v>
      </c>
      <c r="C50" s="71" t="s">
        <v>1</v>
      </c>
      <c r="D50" s="52">
        <v>13</v>
      </c>
      <c r="E50" s="52">
        <v>13</v>
      </c>
      <c r="F50" s="52">
        <v>13</v>
      </c>
      <c r="G50" s="52">
        <v>13</v>
      </c>
      <c r="H50" s="52">
        <v>13</v>
      </c>
      <c r="I50" s="52">
        <v>13</v>
      </c>
      <c r="J50" s="53"/>
      <c r="K50" s="14">
        <f>IF(K48-Base!$C$2&lt;0,"0",K48-Base!$C$2)</f>
        <v>16</v>
      </c>
      <c r="L50" s="8"/>
      <c r="N50"/>
      <c r="O50"/>
    </row>
    <row r="51" spans="2:15" x14ac:dyDescent="0.25">
      <c r="B51" s="46">
        <f>7*C47+DATE((2015+$K$2),1,3)-WEEKDAY(DATE((2015+$K$2),1,3))+1</f>
        <v>778744</v>
      </c>
      <c r="C51" s="72"/>
      <c r="D51" s="52">
        <v>18</v>
      </c>
      <c r="E51" s="52">
        <v>17</v>
      </c>
      <c r="F51" s="52">
        <v>17</v>
      </c>
      <c r="G51" s="52">
        <v>17</v>
      </c>
      <c r="H51" s="52">
        <v>17</v>
      </c>
      <c r="I51" s="52">
        <v>17</v>
      </c>
      <c r="J51" s="53"/>
      <c r="K51" s="13" t="s">
        <v>6</v>
      </c>
      <c r="L51" s="8"/>
      <c r="N51"/>
      <c r="O51"/>
    </row>
    <row r="52" spans="2:15" x14ac:dyDescent="0.25">
      <c r="B52" s="69" t="s">
        <v>2</v>
      </c>
      <c r="C52" s="70"/>
      <c r="D52" s="14">
        <f>(D49-D48)+(D51-D50)</f>
        <v>11</v>
      </c>
      <c r="E52" s="14">
        <f t="shared" ref="E52:J52" si="13">(E49-E48)+E51-E50</f>
        <v>8</v>
      </c>
      <c r="F52" s="14">
        <f t="shared" si="13"/>
        <v>8</v>
      </c>
      <c r="G52" s="14">
        <f t="shared" si="13"/>
        <v>8</v>
      </c>
      <c r="H52" s="14">
        <f t="shared" si="13"/>
        <v>8</v>
      </c>
      <c r="I52" s="14">
        <f t="shared" si="13"/>
        <v>8</v>
      </c>
      <c r="J52" s="14">
        <f t="shared" si="13"/>
        <v>0</v>
      </c>
      <c r="K52" s="14" t="str">
        <f>IF(Base!$C$2-K48&lt;0,"0",Base!$C$2-K48)</f>
        <v>0</v>
      </c>
      <c r="L52" s="9"/>
      <c r="N52"/>
      <c r="O52"/>
    </row>
    <row r="53" spans="2:15" x14ac:dyDescent="0.25">
      <c r="N53"/>
      <c r="O53"/>
    </row>
    <row r="54" spans="2:15" ht="15.75" x14ac:dyDescent="0.25">
      <c r="B54" s="47" t="s">
        <v>3</v>
      </c>
      <c r="C54" s="51">
        <f>VLOOKUP(C47+1,Base!$F$3:$F$55,1,FALSE)</f>
        <v>8</v>
      </c>
      <c r="D54" s="55">
        <f>B56</f>
        <v>778745</v>
      </c>
      <c r="E54" s="55">
        <f>D54+1</f>
        <v>778746</v>
      </c>
      <c r="F54" s="55">
        <f t="shared" ref="F54:J54" si="14">E54+1</f>
        <v>778747</v>
      </c>
      <c r="G54" s="55">
        <f t="shared" si="14"/>
        <v>778748</v>
      </c>
      <c r="H54" s="55">
        <f t="shared" si="14"/>
        <v>778749</v>
      </c>
      <c r="I54" s="55">
        <f t="shared" si="14"/>
        <v>778750</v>
      </c>
      <c r="J54" s="55">
        <f t="shared" si="14"/>
        <v>778751</v>
      </c>
      <c r="K54" s="10" t="s">
        <v>7</v>
      </c>
      <c r="L54" s="9"/>
      <c r="N54"/>
      <c r="O54"/>
    </row>
    <row r="55" spans="2:15" x14ac:dyDescent="0.25">
      <c r="B55" s="45" t="s">
        <v>30</v>
      </c>
      <c r="C55" s="71" t="s">
        <v>0</v>
      </c>
      <c r="D55" s="52">
        <v>6</v>
      </c>
      <c r="E55" s="52">
        <v>8</v>
      </c>
      <c r="F55" s="52">
        <v>8</v>
      </c>
      <c r="G55" s="52">
        <v>8</v>
      </c>
      <c r="H55" s="52">
        <v>8</v>
      </c>
      <c r="I55" s="52">
        <v>8</v>
      </c>
      <c r="J55" s="53"/>
      <c r="K55" s="11">
        <f>D59+E59+F59+G59+H59+I59+J59</f>
        <v>51</v>
      </c>
      <c r="L55" s="7"/>
      <c r="N55"/>
      <c r="O55"/>
    </row>
    <row r="56" spans="2:15" x14ac:dyDescent="0.25">
      <c r="B56" s="46">
        <f>7*C54+DATE((2015+$K$2),1,3)-WEEKDAY(DATE((2015+$K$2),1,3))-5</f>
        <v>778745</v>
      </c>
      <c r="C56" s="72"/>
      <c r="D56" s="52">
        <v>12</v>
      </c>
      <c r="E56" s="52">
        <v>12</v>
      </c>
      <c r="F56" s="52">
        <v>12</v>
      </c>
      <c r="G56" s="52">
        <v>12</v>
      </c>
      <c r="H56" s="52">
        <v>12</v>
      </c>
      <c r="I56" s="52">
        <v>12</v>
      </c>
      <c r="J56" s="53"/>
      <c r="K56" s="12" t="s">
        <v>5</v>
      </c>
      <c r="L56" s="8"/>
      <c r="N56"/>
      <c r="O56"/>
    </row>
    <row r="57" spans="2:15" x14ac:dyDescent="0.25">
      <c r="B57" s="45" t="s">
        <v>31</v>
      </c>
      <c r="C57" s="71" t="s">
        <v>1</v>
      </c>
      <c r="D57" s="52">
        <v>13</v>
      </c>
      <c r="E57" s="52">
        <v>13</v>
      </c>
      <c r="F57" s="52">
        <v>13</v>
      </c>
      <c r="G57" s="52">
        <v>13</v>
      </c>
      <c r="H57" s="52">
        <v>13</v>
      </c>
      <c r="I57" s="52">
        <v>13</v>
      </c>
      <c r="J57" s="53"/>
      <c r="K57" s="14">
        <f>IF(K55-Base!$C$2&lt;0,"0",K55-Base!$C$2)</f>
        <v>16</v>
      </c>
      <c r="L57" s="8"/>
      <c r="N57"/>
      <c r="O57"/>
    </row>
    <row r="58" spans="2:15" x14ac:dyDescent="0.25">
      <c r="B58" s="46">
        <f>7*C54+DATE((2015+$K$2),1,3)-WEEKDAY(DATE((2015+$K$2),1,3))+1</f>
        <v>778751</v>
      </c>
      <c r="C58" s="72"/>
      <c r="D58" s="52">
        <v>18</v>
      </c>
      <c r="E58" s="52">
        <v>17</v>
      </c>
      <c r="F58" s="52">
        <v>17</v>
      </c>
      <c r="G58" s="52">
        <v>17</v>
      </c>
      <c r="H58" s="52">
        <v>17</v>
      </c>
      <c r="I58" s="52">
        <v>17</v>
      </c>
      <c r="J58" s="53"/>
      <c r="K58" s="13" t="s">
        <v>6</v>
      </c>
      <c r="L58" s="8"/>
      <c r="N58"/>
      <c r="O58"/>
    </row>
    <row r="59" spans="2:15" x14ac:dyDescent="0.25">
      <c r="B59" s="69" t="s">
        <v>2</v>
      </c>
      <c r="C59" s="70"/>
      <c r="D59" s="14">
        <f>(D56-D55)+(D58-D57)</f>
        <v>11</v>
      </c>
      <c r="E59" s="14">
        <f t="shared" ref="E59:J59" si="15">(E56-E55)+E58-E57</f>
        <v>8</v>
      </c>
      <c r="F59" s="14">
        <f t="shared" si="15"/>
        <v>8</v>
      </c>
      <c r="G59" s="14">
        <f t="shared" si="15"/>
        <v>8</v>
      </c>
      <c r="H59" s="14">
        <f t="shared" si="15"/>
        <v>8</v>
      </c>
      <c r="I59" s="14">
        <f t="shared" si="15"/>
        <v>8</v>
      </c>
      <c r="J59" s="14">
        <f t="shared" si="15"/>
        <v>0</v>
      </c>
      <c r="K59" s="14" t="str">
        <f>IF(Base!$C$2-K55&lt;0,"0",Base!$C$2-K55)</f>
        <v>0</v>
      </c>
      <c r="L59" s="9"/>
      <c r="N59"/>
      <c r="O59"/>
    </row>
    <row r="60" spans="2:15" x14ac:dyDescent="0.25">
      <c r="N60"/>
      <c r="O60"/>
    </row>
    <row r="61" spans="2:15" ht="15.75" x14ac:dyDescent="0.25">
      <c r="B61" s="47" t="s">
        <v>3</v>
      </c>
      <c r="C61" s="51">
        <f>VLOOKUP(C54+1,Base!$F$3:$F$55,1,FALSE)</f>
        <v>9</v>
      </c>
      <c r="D61" s="55">
        <f>B63</f>
        <v>778752</v>
      </c>
      <c r="E61" s="55">
        <f>D61+1</f>
        <v>778753</v>
      </c>
      <c r="F61" s="55">
        <f t="shared" ref="F61:J61" si="16">E61+1</f>
        <v>778754</v>
      </c>
      <c r="G61" s="55">
        <f t="shared" si="16"/>
        <v>778755</v>
      </c>
      <c r="H61" s="55">
        <f t="shared" si="16"/>
        <v>778756</v>
      </c>
      <c r="I61" s="55">
        <f t="shared" si="16"/>
        <v>778757</v>
      </c>
      <c r="J61" s="55">
        <f t="shared" si="16"/>
        <v>778758</v>
      </c>
      <c r="K61" s="10" t="s">
        <v>7</v>
      </c>
      <c r="L61" s="9"/>
      <c r="N61"/>
      <c r="O61"/>
    </row>
    <row r="62" spans="2:15" x14ac:dyDescent="0.25">
      <c r="B62" s="45" t="s">
        <v>30</v>
      </c>
      <c r="C62" s="71" t="s">
        <v>0</v>
      </c>
      <c r="D62" s="52">
        <v>6</v>
      </c>
      <c r="E62" s="52">
        <v>8</v>
      </c>
      <c r="F62" s="52">
        <v>8</v>
      </c>
      <c r="G62" s="52">
        <v>8</v>
      </c>
      <c r="H62" s="52">
        <v>8</v>
      </c>
      <c r="I62" s="52"/>
      <c r="J62" s="53"/>
      <c r="K62" s="11">
        <f>D66+E66+F66+G66+H66+I66+J66</f>
        <v>43</v>
      </c>
      <c r="L62" s="7"/>
      <c r="N62"/>
      <c r="O62"/>
    </row>
    <row r="63" spans="2:15" x14ac:dyDescent="0.25">
      <c r="B63" s="46">
        <f>7*C61+DATE((2015+$K$2),1,3)-WEEKDAY(DATE((2015+$K$2),1,3))-5</f>
        <v>778752</v>
      </c>
      <c r="C63" s="72"/>
      <c r="D63" s="52">
        <v>12</v>
      </c>
      <c r="E63" s="52">
        <v>12</v>
      </c>
      <c r="F63" s="52">
        <v>12</v>
      </c>
      <c r="G63" s="52">
        <v>12</v>
      </c>
      <c r="H63" s="52">
        <v>12</v>
      </c>
      <c r="I63" s="52"/>
      <c r="J63" s="53"/>
      <c r="K63" s="12" t="s">
        <v>5</v>
      </c>
      <c r="L63" s="8"/>
      <c r="N63"/>
      <c r="O63"/>
    </row>
    <row r="64" spans="2:15" x14ac:dyDescent="0.25">
      <c r="B64" s="45" t="s">
        <v>31</v>
      </c>
      <c r="C64" s="71" t="s">
        <v>1</v>
      </c>
      <c r="D64" s="52">
        <v>13</v>
      </c>
      <c r="E64" s="52">
        <v>13</v>
      </c>
      <c r="F64" s="52">
        <v>13</v>
      </c>
      <c r="G64" s="52">
        <v>13</v>
      </c>
      <c r="H64" s="52">
        <v>13</v>
      </c>
      <c r="I64" s="52"/>
      <c r="J64" s="53"/>
      <c r="K64" s="14">
        <f>IF(K62-Base!$C$2&lt;0,"0",K62-Base!$C$2)</f>
        <v>8</v>
      </c>
      <c r="L64" s="8"/>
      <c r="N64"/>
      <c r="O64"/>
    </row>
    <row r="65" spans="2:15" x14ac:dyDescent="0.25">
      <c r="B65" s="46">
        <f>7*C61+DATE((2015+$K$2),1,3)-WEEKDAY(DATE((2015+$K$2),1,3))+1</f>
        <v>778758</v>
      </c>
      <c r="C65" s="72"/>
      <c r="D65" s="52">
        <v>18</v>
      </c>
      <c r="E65" s="52">
        <v>17</v>
      </c>
      <c r="F65" s="52">
        <v>17</v>
      </c>
      <c r="G65" s="52">
        <v>17</v>
      </c>
      <c r="H65" s="52">
        <v>17</v>
      </c>
      <c r="I65" s="52"/>
      <c r="J65" s="53"/>
      <c r="K65" s="13" t="s">
        <v>6</v>
      </c>
      <c r="L65" s="8"/>
      <c r="N65"/>
      <c r="O65"/>
    </row>
    <row r="66" spans="2:15" x14ac:dyDescent="0.25">
      <c r="B66" s="69" t="s">
        <v>2</v>
      </c>
      <c r="C66" s="70"/>
      <c r="D66" s="14">
        <f>(D63-D62)+(D65-D64)</f>
        <v>11</v>
      </c>
      <c r="E66" s="14">
        <f t="shared" ref="E66:J66" si="17">(E63-E62)+E65-E64</f>
        <v>8</v>
      </c>
      <c r="F66" s="14">
        <f t="shared" si="17"/>
        <v>8</v>
      </c>
      <c r="G66" s="14">
        <f t="shared" si="17"/>
        <v>8</v>
      </c>
      <c r="H66" s="14">
        <f t="shared" si="17"/>
        <v>8</v>
      </c>
      <c r="I66" s="14">
        <f t="shared" si="17"/>
        <v>0</v>
      </c>
      <c r="J66" s="14">
        <f t="shared" si="17"/>
        <v>0</v>
      </c>
      <c r="K66" s="14" t="str">
        <f>IF(Base!$C$2-K62&lt;0,"0",Base!$C$2-K62)</f>
        <v>0</v>
      </c>
      <c r="L66" s="9"/>
      <c r="N66"/>
      <c r="O66"/>
    </row>
    <row r="67" spans="2:15" x14ac:dyDescent="0.25">
      <c r="N67"/>
      <c r="O67"/>
    </row>
    <row r="68" spans="2:15" ht="15.75" x14ac:dyDescent="0.25">
      <c r="B68" s="47" t="s">
        <v>3</v>
      </c>
      <c r="C68" s="51">
        <f>VLOOKUP(C61+1,Base!$F$3:$F$55,1,FALSE)</f>
        <v>10</v>
      </c>
      <c r="D68" s="55">
        <f>B70</f>
        <v>778759</v>
      </c>
      <c r="E68" s="55">
        <f>D68+1</f>
        <v>778760</v>
      </c>
      <c r="F68" s="55">
        <f t="shared" ref="F68:J68" si="18">E68+1</f>
        <v>778761</v>
      </c>
      <c r="G68" s="55">
        <f t="shared" si="18"/>
        <v>778762</v>
      </c>
      <c r="H68" s="55">
        <f t="shared" si="18"/>
        <v>778763</v>
      </c>
      <c r="I68" s="55">
        <f t="shared" si="18"/>
        <v>778764</v>
      </c>
      <c r="J68" s="55">
        <f t="shared" si="18"/>
        <v>778765</v>
      </c>
      <c r="K68" s="10" t="s">
        <v>7</v>
      </c>
      <c r="L68" s="9"/>
      <c r="N68"/>
      <c r="O68"/>
    </row>
    <row r="69" spans="2:15" x14ac:dyDescent="0.25">
      <c r="B69" s="45" t="s">
        <v>30</v>
      </c>
      <c r="C69" s="71" t="s">
        <v>0</v>
      </c>
      <c r="D69" s="52">
        <v>6</v>
      </c>
      <c r="E69" s="52">
        <v>8</v>
      </c>
      <c r="F69" s="52">
        <v>8</v>
      </c>
      <c r="G69" s="52">
        <v>8</v>
      </c>
      <c r="H69" s="52">
        <v>8</v>
      </c>
      <c r="I69" s="52">
        <v>8</v>
      </c>
      <c r="J69" s="53"/>
      <c r="K69" s="11">
        <f>D73+E73+F73+G73+H73+I73+J73</f>
        <v>51</v>
      </c>
      <c r="L69" s="7"/>
      <c r="N69"/>
      <c r="O69"/>
    </row>
    <row r="70" spans="2:15" x14ac:dyDescent="0.25">
      <c r="B70" s="46">
        <f>7*C68+DATE((2015+$K$2),1,3)-WEEKDAY(DATE((2015+$K$2),1,3))-5</f>
        <v>778759</v>
      </c>
      <c r="C70" s="72"/>
      <c r="D70" s="52">
        <v>12</v>
      </c>
      <c r="E70" s="52">
        <v>12</v>
      </c>
      <c r="F70" s="52">
        <v>12</v>
      </c>
      <c r="G70" s="52">
        <v>12</v>
      </c>
      <c r="H70" s="52">
        <v>12</v>
      </c>
      <c r="I70" s="52">
        <v>12</v>
      </c>
      <c r="J70" s="53"/>
      <c r="K70" s="12" t="s">
        <v>5</v>
      </c>
      <c r="L70" s="8"/>
      <c r="N70"/>
      <c r="O70"/>
    </row>
    <row r="71" spans="2:15" x14ac:dyDescent="0.25">
      <c r="B71" s="45" t="s">
        <v>31</v>
      </c>
      <c r="C71" s="71" t="s">
        <v>1</v>
      </c>
      <c r="D71" s="52">
        <v>13</v>
      </c>
      <c r="E71" s="52">
        <v>13</v>
      </c>
      <c r="F71" s="52">
        <v>13</v>
      </c>
      <c r="G71" s="52">
        <v>13</v>
      </c>
      <c r="H71" s="52">
        <v>13</v>
      </c>
      <c r="I71" s="52">
        <v>13</v>
      </c>
      <c r="J71" s="53"/>
      <c r="K71" s="14">
        <f>IF(K69-Base!$C$2&lt;0,"0",K69-Base!$C$2)</f>
        <v>16</v>
      </c>
      <c r="L71" s="8"/>
      <c r="N71"/>
      <c r="O71"/>
    </row>
    <row r="72" spans="2:15" x14ac:dyDescent="0.25">
      <c r="B72" s="46">
        <f>7*C68+DATE((2015+$K$2),1,3)-WEEKDAY(DATE((2015+$K$2),1,3))+1</f>
        <v>778765</v>
      </c>
      <c r="C72" s="72"/>
      <c r="D72" s="52">
        <v>18</v>
      </c>
      <c r="E72" s="52">
        <v>17</v>
      </c>
      <c r="F72" s="52">
        <v>17</v>
      </c>
      <c r="G72" s="52">
        <v>17</v>
      </c>
      <c r="H72" s="52">
        <v>17</v>
      </c>
      <c r="I72" s="52">
        <v>17</v>
      </c>
      <c r="J72" s="53"/>
      <c r="K72" s="13" t="s">
        <v>6</v>
      </c>
      <c r="L72" s="8"/>
      <c r="N72"/>
      <c r="O72"/>
    </row>
    <row r="73" spans="2:15" x14ac:dyDescent="0.25">
      <c r="B73" s="69" t="s">
        <v>2</v>
      </c>
      <c r="C73" s="70"/>
      <c r="D73" s="14">
        <f>(D70-D69)+(D72-D71)</f>
        <v>11</v>
      </c>
      <c r="E73" s="14">
        <f t="shared" ref="E73:J73" si="19">(E70-E69)+E72-E71</f>
        <v>8</v>
      </c>
      <c r="F73" s="14">
        <f t="shared" si="19"/>
        <v>8</v>
      </c>
      <c r="G73" s="14">
        <f t="shared" si="19"/>
        <v>8</v>
      </c>
      <c r="H73" s="14">
        <f t="shared" si="19"/>
        <v>8</v>
      </c>
      <c r="I73" s="14">
        <f t="shared" si="19"/>
        <v>8</v>
      </c>
      <c r="J73" s="14">
        <f t="shared" si="19"/>
        <v>0</v>
      </c>
      <c r="K73" s="14" t="str">
        <f>IF(Base!$C$2-K69&lt;0,"0",Base!$C$2-K69)</f>
        <v>0</v>
      </c>
      <c r="L73" s="9"/>
      <c r="N73"/>
      <c r="O73"/>
    </row>
    <row r="74" spans="2:15" x14ac:dyDescent="0.25">
      <c r="N74"/>
      <c r="O74"/>
    </row>
    <row r="75" spans="2:15" ht="15.75" x14ac:dyDescent="0.25">
      <c r="B75" s="47" t="s">
        <v>3</v>
      </c>
      <c r="C75" s="51">
        <f>VLOOKUP(C68+1,Base!$F$3:$F$55,1,FALSE)</f>
        <v>11</v>
      </c>
      <c r="D75" s="55">
        <f>B77</f>
        <v>778766</v>
      </c>
      <c r="E75" s="55">
        <f>D75+1</f>
        <v>778767</v>
      </c>
      <c r="F75" s="55">
        <f t="shared" ref="F75:J75" si="20">E75+1</f>
        <v>778768</v>
      </c>
      <c r="G75" s="55">
        <f t="shared" si="20"/>
        <v>778769</v>
      </c>
      <c r="H75" s="55">
        <f t="shared" si="20"/>
        <v>778770</v>
      </c>
      <c r="I75" s="55">
        <f t="shared" si="20"/>
        <v>778771</v>
      </c>
      <c r="J75" s="55">
        <f t="shared" si="20"/>
        <v>778772</v>
      </c>
      <c r="K75" s="10" t="s">
        <v>7</v>
      </c>
      <c r="L75" s="9"/>
      <c r="N75"/>
      <c r="O75"/>
    </row>
    <row r="76" spans="2:15" x14ac:dyDescent="0.25">
      <c r="B76" s="45" t="s">
        <v>30</v>
      </c>
      <c r="C76" s="71" t="s">
        <v>0</v>
      </c>
      <c r="D76" s="52">
        <v>6</v>
      </c>
      <c r="E76" s="52">
        <v>8</v>
      </c>
      <c r="F76" s="52">
        <v>8</v>
      </c>
      <c r="G76" s="52">
        <v>8</v>
      </c>
      <c r="H76" s="52">
        <v>8</v>
      </c>
      <c r="I76" s="52">
        <v>8</v>
      </c>
      <c r="J76" s="53"/>
      <c r="K76" s="11">
        <f>D80+E80+F80+G80+H80+I80+J80</f>
        <v>51</v>
      </c>
      <c r="L76" s="7"/>
      <c r="N76"/>
      <c r="O76"/>
    </row>
    <row r="77" spans="2:15" x14ac:dyDescent="0.25">
      <c r="B77" s="46">
        <f>7*C75+DATE((2015+$K$2),1,3)-WEEKDAY(DATE((2015+$K$2),1,3))-5</f>
        <v>778766</v>
      </c>
      <c r="C77" s="72"/>
      <c r="D77" s="52">
        <v>12</v>
      </c>
      <c r="E77" s="52">
        <v>12</v>
      </c>
      <c r="F77" s="52">
        <v>12</v>
      </c>
      <c r="G77" s="52">
        <v>12</v>
      </c>
      <c r="H77" s="52">
        <v>12</v>
      </c>
      <c r="I77" s="52">
        <v>12</v>
      </c>
      <c r="J77" s="53"/>
      <c r="K77" s="12" t="s">
        <v>5</v>
      </c>
      <c r="L77" s="8"/>
      <c r="N77"/>
      <c r="O77"/>
    </row>
    <row r="78" spans="2:15" x14ac:dyDescent="0.25">
      <c r="B78" s="45" t="s">
        <v>31</v>
      </c>
      <c r="C78" s="71" t="s">
        <v>1</v>
      </c>
      <c r="D78" s="52">
        <v>13</v>
      </c>
      <c r="E78" s="52">
        <v>13</v>
      </c>
      <c r="F78" s="52">
        <v>13</v>
      </c>
      <c r="G78" s="52">
        <v>13</v>
      </c>
      <c r="H78" s="52">
        <v>13</v>
      </c>
      <c r="I78" s="52">
        <v>13</v>
      </c>
      <c r="J78" s="53"/>
      <c r="K78" s="14">
        <f>IF(K76-Base!$C$2&lt;0,"0",K76-Base!$C$2)</f>
        <v>16</v>
      </c>
      <c r="L78" s="8"/>
      <c r="N78"/>
      <c r="O78"/>
    </row>
    <row r="79" spans="2:15" x14ac:dyDescent="0.25">
      <c r="B79" s="46">
        <f>7*C75+DATE((2015+$K$2),1,3)-WEEKDAY(DATE((2015+$K$2),1,3))+1</f>
        <v>778772</v>
      </c>
      <c r="C79" s="72"/>
      <c r="D79" s="52">
        <v>18</v>
      </c>
      <c r="E79" s="52">
        <v>17</v>
      </c>
      <c r="F79" s="52">
        <v>17</v>
      </c>
      <c r="G79" s="52">
        <v>17</v>
      </c>
      <c r="H79" s="52">
        <v>17</v>
      </c>
      <c r="I79" s="52">
        <v>17</v>
      </c>
      <c r="J79" s="53"/>
      <c r="K79" s="13" t="s">
        <v>6</v>
      </c>
      <c r="L79" s="8"/>
      <c r="N79"/>
      <c r="O79"/>
    </row>
    <row r="80" spans="2:15" x14ac:dyDescent="0.25">
      <c r="B80" s="69" t="s">
        <v>2</v>
      </c>
      <c r="C80" s="70"/>
      <c r="D80" s="14">
        <f>(D77-D76)+(D79-D78)</f>
        <v>11</v>
      </c>
      <c r="E80" s="14">
        <f t="shared" ref="E80:J80" si="21">(E77-E76)+E79-E78</f>
        <v>8</v>
      </c>
      <c r="F80" s="14">
        <f t="shared" si="21"/>
        <v>8</v>
      </c>
      <c r="G80" s="14">
        <f t="shared" si="21"/>
        <v>8</v>
      </c>
      <c r="H80" s="14">
        <f t="shared" si="21"/>
        <v>8</v>
      </c>
      <c r="I80" s="14">
        <f t="shared" si="21"/>
        <v>8</v>
      </c>
      <c r="J80" s="14">
        <f t="shared" si="21"/>
        <v>0</v>
      </c>
      <c r="K80" s="14" t="str">
        <f>IF(Base!$C$2-K76&lt;0,"0",Base!$C$2-K76)</f>
        <v>0</v>
      </c>
      <c r="L80" s="9"/>
      <c r="N80"/>
      <c r="O80"/>
    </row>
    <row r="81" spans="2:15" x14ac:dyDescent="0.25">
      <c r="N81"/>
      <c r="O81"/>
    </row>
    <row r="82" spans="2:15" ht="15.75" x14ac:dyDescent="0.25">
      <c r="B82" s="47" t="s">
        <v>3</v>
      </c>
      <c r="C82" s="51">
        <f>VLOOKUP(C75+1,Base!$F$3:$F$55,1,FALSE)</f>
        <v>12</v>
      </c>
      <c r="D82" s="55">
        <f>B84</f>
        <v>778773</v>
      </c>
      <c r="E82" s="55">
        <f>D82+1</f>
        <v>778774</v>
      </c>
      <c r="F82" s="55">
        <f t="shared" ref="F82:J82" si="22">E82+1</f>
        <v>778775</v>
      </c>
      <c r="G82" s="55">
        <f t="shared" si="22"/>
        <v>778776</v>
      </c>
      <c r="H82" s="55">
        <f t="shared" si="22"/>
        <v>778777</v>
      </c>
      <c r="I82" s="55">
        <f t="shared" si="22"/>
        <v>778778</v>
      </c>
      <c r="J82" s="55">
        <f t="shared" si="22"/>
        <v>778779</v>
      </c>
      <c r="K82" s="10" t="s">
        <v>7</v>
      </c>
      <c r="L82" s="9"/>
      <c r="N82"/>
      <c r="O82"/>
    </row>
    <row r="83" spans="2:15" x14ac:dyDescent="0.25">
      <c r="B83" s="45" t="s">
        <v>30</v>
      </c>
      <c r="C83" s="71" t="s">
        <v>0</v>
      </c>
      <c r="D83" s="52">
        <v>6</v>
      </c>
      <c r="E83" s="52">
        <v>8</v>
      </c>
      <c r="F83" s="52">
        <v>8</v>
      </c>
      <c r="G83" s="52">
        <v>8</v>
      </c>
      <c r="H83" s="52">
        <v>8</v>
      </c>
      <c r="I83" s="52">
        <v>8</v>
      </c>
      <c r="J83" s="53"/>
      <c r="K83" s="11">
        <f>D87+E87+F87+G87+H87+I87+J87</f>
        <v>51</v>
      </c>
      <c r="L83" s="7"/>
      <c r="N83"/>
      <c r="O83"/>
    </row>
    <row r="84" spans="2:15" x14ac:dyDescent="0.25">
      <c r="B84" s="46">
        <f>7*C82+DATE((2015+$K$2),1,3)-WEEKDAY(DATE((2015+$K$2),1,3))-5</f>
        <v>778773</v>
      </c>
      <c r="C84" s="72"/>
      <c r="D84" s="52">
        <v>12</v>
      </c>
      <c r="E84" s="52">
        <v>12</v>
      </c>
      <c r="F84" s="52">
        <v>12</v>
      </c>
      <c r="G84" s="52">
        <v>12</v>
      </c>
      <c r="H84" s="52">
        <v>12</v>
      </c>
      <c r="I84" s="52">
        <v>12</v>
      </c>
      <c r="J84" s="53"/>
      <c r="K84" s="12" t="s">
        <v>5</v>
      </c>
      <c r="L84" s="8"/>
      <c r="N84"/>
      <c r="O84"/>
    </row>
    <row r="85" spans="2:15" x14ac:dyDescent="0.25">
      <c r="B85" s="45" t="s">
        <v>31</v>
      </c>
      <c r="C85" s="71" t="s">
        <v>1</v>
      </c>
      <c r="D85" s="52">
        <v>13</v>
      </c>
      <c r="E85" s="52">
        <v>13</v>
      </c>
      <c r="F85" s="52">
        <v>13</v>
      </c>
      <c r="G85" s="52">
        <v>13</v>
      </c>
      <c r="H85" s="52">
        <v>13</v>
      </c>
      <c r="I85" s="52">
        <v>13</v>
      </c>
      <c r="J85" s="53"/>
      <c r="K85" s="14">
        <f>IF(K83-Base!$C$2&lt;0,"0",K83-Base!$C$2)</f>
        <v>16</v>
      </c>
      <c r="L85" s="8"/>
      <c r="N85"/>
      <c r="O85"/>
    </row>
    <row r="86" spans="2:15" x14ac:dyDescent="0.25">
      <c r="B86" s="46">
        <f>7*C82+DATE((2015+$K$2),1,3)-WEEKDAY(DATE((2015+$K$2),1,3))+1</f>
        <v>778779</v>
      </c>
      <c r="C86" s="72"/>
      <c r="D86" s="52">
        <v>18</v>
      </c>
      <c r="E86" s="52">
        <v>17</v>
      </c>
      <c r="F86" s="52">
        <v>17</v>
      </c>
      <c r="G86" s="52">
        <v>17</v>
      </c>
      <c r="H86" s="52">
        <v>17</v>
      </c>
      <c r="I86" s="52">
        <v>17</v>
      </c>
      <c r="J86" s="53"/>
      <c r="K86" s="13" t="s">
        <v>6</v>
      </c>
      <c r="L86" s="8"/>
      <c r="N86"/>
      <c r="O86"/>
    </row>
    <row r="87" spans="2:15" x14ac:dyDescent="0.25">
      <c r="B87" s="69" t="s">
        <v>2</v>
      </c>
      <c r="C87" s="70"/>
      <c r="D87" s="14">
        <f>(D84-D83)+(D86-D85)</f>
        <v>11</v>
      </c>
      <c r="E87" s="14">
        <f t="shared" ref="E87:J87" si="23">(E84-E83)+E86-E85</f>
        <v>8</v>
      </c>
      <c r="F87" s="14">
        <f t="shared" si="23"/>
        <v>8</v>
      </c>
      <c r="G87" s="14">
        <f t="shared" si="23"/>
        <v>8</v>
      </c>
      <c r="H87" s="14">
        <f t="shared" si="23"/>
        <v>8</v>
      </c>
      <c r="I87" s="14">
        <f t="shared" si="23"/>
        <v>8</v>
      </c>
      <c r="J87" s="14">
        <f t="shared" si="23"/>
        <v>0</v>
      </c>
      <c r="K87" s="14" t="str">
        <f>IF(Base!$C$2-K83&lt;0,"0",Base!$C$2-K83)</f>
        <v>0</v>
      </c>
      <c r="L87" s="9"/>
      <c r="N87"/>
      <c r="O87"/>
    </row>
    <row r="88" spans="2:15" x14ac:dyDescent="0.25">
      <c r="N88"/>
      <c r="O88"/>
    </row>
    <row r="89" spans="2:15" ht="15.75" x14ac:dyDescent="0.25">
      <c r="B89" s="47" t="s">
        <v>3</v>
      </c>
      <c r="C89" s="51">
        <f>VLOOKUP(C82+1,Base!$F$3:$F$55,1,FALSE)</f>
        <v>13</v>
      </c>
      <c r="D89" s="55">
        <f>B91</f>
        <v>778780</v>
      </c>
      <c r="E89" s="55">
        <f>D89+1</f>
        <v>778781</v>
      </c>
      <c r="F89" s="55">
        <f t="shared" ref="F89:J89" si="24">E89+1</f>
        <v>778782</v>
      </c>
      <c r="G89" s="55">
        <f t="shared" si="24"/>
        <v>778783</v>
      </c>
      <c r="H89" s="55">
        <f t="shared" si="24"/>
        <v>778784</v>
      </c>
      <c r="I89" s="55">
        <f t="shared" si="24"/>
        <v>778785</v>
      </c>
      <c r="J89" s="55">
        <f t="shared" si="24"/>
        <v>778786</v>
      </c>
      <c r="K89" s="10" t="s">
        <v>7</v>
      </c>
      <c r="L89" s="9"/>
      <c r="N89"/>
      <c r="O89"/>
    </row>
    <row r="90" spans="2:15" x14ac:dyDescent="0.25">
      <c r="B90" s="45" t="s">
        <v>30</v>
      </c>
      <c r="C90" s="71" t="s">
        <v>0</v>
      </c>
      <c r="D90" s="52">
        <v>6</v>
      </c>
      <c r="E90" s="52">
        <v>8</v>
      </c>
      <c r="F90" s="52">
        <v>8</v>
      </c>
      <c r="G90" s="52">
        <v>8</v>
      </c>
      <c r="H90" s="52">
        <v>8</v>
      </c>
      <c r="I90" s="52">
        <v>8</v>
      </c>
      <c r="J90" s="53"/>
      <c r="K90" s="11">
        <f>D94+E94+F94+G94+H94+I94+J94</f>
        <v>51</v>
      </c>
      <c r="L90" s="7"/>
      <c r="N90"/>
      <c r="O90"/>
    </row>
    <row r="91" spans="2:15" x14ac:dyDescent="0.25">
      <c r="B91" s="46">
        <f>7*C89+DATE((2015+$K$2),1,3)-WEEKDAY(DATE((2015+$K$2),1,3))-5</f>
        <v>778780</v>
      </c>
      <c r="C91" s="72"/>
      <c r="D91" s="52">
        <v>12</v>
      </c>
      <c r="E91" s="52">
        <v>12</v>
      </c>
      <c r="F91" s="52">
        <v>12</v>
      </c>
      <c r="G91" s="52">
        <v>12</v>
      </c>
      <c r="H91" s="52">
        <v>12</v>
      </c>
      <c r="I91" s="52">
        <v>12</v>
      </c>
      <c r="J91" s="53"/>
      <c r="K91" s="12" t="s">
        <v>5</v>
      </c>
      <c r="L91" s="8"/>
      <c r="N91"/>
      <c r="O91"/>
    </row>
    <row r="92" spans="2:15" x14ac:dyDescent="0.25">
      <c r="B92" s="45" t="s">
        <v>31</v>
      </c>
      <c r="C92" s="71" t="s">
        <v>1</v>
      </c>
      <c r="D92" s="52">
        <v>13</v>
      </c>
      <c r="E92" s="52">
        <v>13</v>
      </c>
      <c r="F92" s="52">
        <v>13</v>
      </c>
      <c r="G92" s="52">
        <v>13</v>
      </c>
      <c r="H92" s="52">
        <v>13</v>
      </c>
      <c r="I92" s="52">
        <v>13</v>
      </c>
      <c r="J92" s="53"/>
      <c r="K92" s="14">
        <f>IF(K90-Base!$C$2&lt;0,"0",K90-Base!$C$2)</f>
        <v>16</v>
      </c>
      <c r="L92" s="8"/>
      <c r="N92"/>
      <c r="O92"/>
    </row>
    <row r="93" spans="2:15" x14ac:dyDescent="0.25">
      <c r="B93" s="46">
        <f>7*C89+DATE((2015+$K$2),1,3)-WEEKDAY(DATE((2015+$K$2),1,3))+1</f>
        <v>778786</v>
      </c>
      <c r="C93" s="72"/>
      <c r="D93" s="52">
        <v>18</v>
      </c>
      <c r="E93" s="52">
        <v>17</v>
      </c>
      <c r="F93" s="52">
        <v>17</v>
      </c>
      <c r="G93" s="52">
        <v>17</v>
      </c>
      <c r="H93" s="52">
        <v>17</v>
      </c>
      <c r="I93" s="52">
        <v>17</v>
      </c>
      <c r="J93" s="53"/>
      <c r="K93" s="13" t="s">
        <v>6</v>
      </c>
      <c r="L93" s="8"/>
      <c r="N93"/>
      <c r="O93"/>
    </row>
    <row r="94" spans="2:15" x14ac:dyDescent="0.25">
      <c r="B94" s="69" t="s">
        <v>2</v>
      </c>
      <c r="C94" s="70"/>
      <c r="D94" s="14">
        <f>(D91-D90)+(D93-D92)</f>
        <v>11</v>
      </c>
      <c r="E94" s="14">
        <f t="shared" ref="E94:J94" si="25">(E91-E90)+E93-E92</f>
        <v>8</v>
      </c>
      <c r="F94" s="14">
        <f t="shared" si="25"/>
        <v>8</v>
      </c>
      <c r="G94" s="14">
        <f t="shared" si="25"/>
        <v>8</v>
      </c>
      <c r="H94" s="14">
        <f t="shared" si="25"/>
        <v>8</v>
      </c>
      <c r="I94" s="14">
        <f t="shared" si="25"/>
        <v>8</v>
      </c>
      <c r="J94" s="14">
        <f t="shared" si="25"/>
        <v>0</v>
      </c>
      <c r="K94" s="14" t="str">
        <f>IF(Base!$C$2-K90&lt;0,"0",Base!$C$2-K90)</f>
        <v>0</v>
      </c>
      <c r="L94" s="9"/>
      <c r="N94"/>
      <c r="O94"/>
    </row>
    <row r="95" spans="2:15" x14ac:dyDescent="0.25">
      <c r="N95"/>
      <c r="O95"/>
    </row>
    <row r="96" spans="2:15" ht="15.75" x14ac:dyDescent="0.25">
      <c r="B96" s="47" t="s">
        <v>3</v>
      </c>
      <c r="C96" s="51">
        <f>VLOOKUP(C89+1,Base!$F$3:$F$55,1,FALSE)</f>
        <v>14</v>
      </c>
      <c r="D96" s="55">
        <f>B98</f>
        <v>778787</v>
      </c>
      <c r="E96" s="55">
        <f>D96+1</f>
        <v>778788</v>
      </c>
      <c r="F96" s="55">
        <f t="shared" ref="F96:J96" si="26">E96+1</f>
        <v>778789</v>
      </c>
      <c r="G96" s="55">
        <f t="shared" si="26"/>
        <v>778790</v>
      </c>
      <c r="H96" s="55">
        <f t="shared" si="26"/>
        <v>778791</v>
      </c>
      <c r="I96" s="55">
        <f t="shared" si="26"/>
        <v>778792</v>
      </c>
      <c r="J96" s="55">
        <f t="shared" si="26"/>
        <v>778793</v>
      </c>
      <c r="K96" s="10" t="s">
        <v>7</v>
      </c>
      <c r="L96" s="9"/>
      <c r="N96"/>
      <c r="O96"/>
    </row>
    <row r="97" spans="2:15" x14ac:dyDescent="0.25">
      <c r="B97" s="45" t="s">
        <v>30</v>
      </c>
      <c r="C97" s="71" t="s">
        <v>0</v>
      </c>
      <c r="D97" s="52">
        <v>6</v>
      </c>
      <c r="E97" s="52">
        <v>8</v>
      </c>
      <c r="F97" s="52">
        <v>8</v>
      </c>
      <c r="G97" s="52">
        <v>8</v>
      </c>
      <c r="H97" s="52">
        <v>8</v>
      </c>
      <c r="I97" s="52">
        <v>8</v>
      </c>
      <c r="J97" s="53"/>
      <c r="K97" s="11">
        <f>D101+E101+F101+G101+H101+I101+J101</f>
        <v>51</v>
      </c>
      <c r="L97" s="7"/>
      <c r="N97"/>
      <c r="O97"/>
    </row>
    <row r="98" spans="2:15" x14ac:dyDescent="0.25">
      <c r="B98" s="46">
        <f>7*C96+DATE((2015+$K$2),1,3)-WEEKDAY(DATE((2015+$K$2),1,3))-5</f>
        <v>778787</v>
      </c>
      <c r="C98" s="72"/>
      <c r="D98" s="52">
        <v>12</v>
      </c>
      <c r="E98" s="52">
        <v>12</v>
      </c>
      <c r="F98" s="52">
        <v>12</v>
      </c>
      <c r="G98" s="52">
        <v>12</v>
      </c>
      <c r="H98" s="52">
        <v>12</v>
      </c>
      <c r="I98" s="52">
        <v>12</v>
      </c>
      <c r="J98" s="53"/>
      <c r="K98" s="12" t="s">
        <v>5</v>
      </c>
      <c r="L98" s="8"/>
      <c r="N98"/>
      <c r="O98"/>
    </row>
    <row r="99" spans="2:15" x14ac:dyDescent="0.25">
      <c r="B99" s="45" t="s">
        <v>31</v>
      </c>
      <c r="C99" s="71" t="s">
        <v>1</v>
      </c>
      <c r="D99" s="52">
        <v>13</v>
      </c>
      <c r="E99" s="52">
        <v>13</v>
      </c>
      <c r="F99" s="52">
        <v>13</v>
      </c>
      <c r="G99" s="52">
        <v>13</v>
      </c>
      <c r="H99" s="52">
        <v>13</v>
      </c>
      <c r="I99" s="52">
        <v>13</v>
      </c>
      <c r="J99" s="53"/>
      <c r="K99" s="14">
        <f>IF(K97-Base!$C$2&lt;0,"0",K97-Base!$C$2)</f>
        <v>16</v>
      </c>
      <c r="L99" s="8"/>
      <c r="N99"/>
      <c r="O99"/>
    </row>
    <row r="100" spans="2:15" x14ac:dyDescent="0.25">
      <c r="B100" s="46">
        <f>7*C96+DATE((2015+$K$2),1,3)-WEEKDAY(DATE((2015+$K$2),1,3))+1</f>
        <v>778793</v>
      </c>
      <c r="C100" s="72"/>
      <c r="D100" s="52">
        <v>18</v>
      </c>
      <c r="E100" s="52">
        <v>17</v>
      </c>
      <c r="F100" s="52">
        <v>17</v>
      </c>
      <c r="G100" s="52">
        <v>17</v>
      </c>
      <c r="H100" s="52">
        <v>17</v>
      </c>
      <c r="I100" s="52">
        <v>17</v>
      </c>
      <c r="J100" s="53"/>
      <c r="K100" s="13" t="s">
        <v>6</v>
      </c>
      <c r="L100" s="8"/>
      <c r="N100"/>
      <c r="O100"/>
    </row>
    <row r="101" spans="2:15" x14ac:dyDescent="0.25">
      <c r="B101" s="69" t="s">
        <v>2</v>
      </c>
      <c r="C101" s="70"/>
      <c r="D101" s="14">
        <f>(D98-D97)+(D100-D99)</f>
        <v>11</v>
      </c>
      <c r="E101" s="14">
        <f t="shared" ref="E101:J101" si="27">(E98-E97)+E100-E99</f>
        <v>8</v>
      </c>
      <c r="F101" s="14">
        <f t="shared" si="27"/>
        <v>8</v>
      </c>
      <c r="G101" s="14">
        <f t="shared" si="27"/>
        <v>8</v>
      </c>
      <c r="H101" s="14">
        <f t="shared" si="27"/>
        <v>8</v>
      </c>
      <c r="I101" s="14">
        <f t="shared" si="27"/>
        <v>8</v>
      </c>
      <c r="J101" s="14">
        <f t="shared" si="27"/>
        <v>0</v>
      </c>
      <c r="K101" s="14" t="str">
        <f>IF(Base!$C$2-K97&lt;0,"0",Base!$C$2-K97)</f>
        <v>0</v>
      </c>
      <c r="L101" s="9"/>
      <c r="N101"/>
      <c r="O101"/>
    </row>
    <row r="102" spans="2:15" x14ac:dyDescent="0.25">
      <c r="N102"/>
      <c r="O102"/>
    </row>
    <row r="103" spans="2:15" ht="15.75" x14ac:dyDescent="0.25">
      <c r="B103" s="47" t="s">
        <v>3</v>
      </c>
      <c r="C103" s="51">
        <f>VLOOKUP(C96+1,Base!$F$3:$F$55,1,FALSE)</f>
        <v>15</v>
      </c>
      <c r="D103" s="55">
        <f>B105</f>
        <v>778794</v>
      </c>
      <c r="E103" s="55">
        <f>D103+1</f>
        <v>778795</v>
      </c>
      <c r="F103" s="55">
        <f t="shared" ref="F103:J103" si="28">E103+1</f>
        <v>778796</v>
      </c>
      <c r="G103" s="55">
        <f t="shared" si="28"/>
        <v>778797</v>
      </c>
      <c r="H103" s="55">
        <f t="shared" si="28"/>
        <v>778798</v>
      </c>
      <c r="I103" s="55">
        <f t="shared" si="28"/>
        <v>778799</v>
      </c>
      <c r="J103" s="55">
        <f t="shared" si="28"/>
        <v>778800</v>
      </c>
      <c r="K103" s="10" t="s">
        <v>7</v>
      </c>
      <c r="L103" s="9"/>
      <c r="N103"/>
      <c r="O103"/>
    </row>
    <row r="104" spans="2:15" x14ac:dyDescent="0.25">
      <c r="B104" s="45" t="s">
        <v>30</v>
      </c>
      <c r="C104" s="71" t="s">
        <v>0</v>
      </c>
      <c r="D104" s="52">
        <v>6</v>
      </c>
      <c r="E104" s="52">
        <v>8</v>
      </c>
      <c r="F104" s="52">
        <v>8</v>
      </c>
      <c r="G104" s="52">
        <v>8</v>
      </c>
      <c r="H104" s="52">
        <v>8</v>
      </c>
      <c r="I104" s="52"/>
      <c r="J104" s="53"/>
      <c r="K104" s="11">
        <f>D108+E108+F108+G108+H108+I108+J108</f>
        <v>43</v>
      </c>
      <c r="L104" s="7"/>
      <c r="N104"/>
      <c r="O104"/>
    </row>
    <row r="105" spans="2:15" x14ac:dyDescent="0.25">
      <c r="B105" s="46">
        <f>7*C103+DATE((2015+$K$2),1,3)-WEEKDAY(DATE((2015+$K$2),1,3))-5</f>
        <v>778794</v>
      </c>
      <c r="C105" s="72"/>
      <c r="D105" s="52">
        <v>12</v>
      </c>
      <c r="E105" s="52">
        <v>12</v>
      </c>
      <c r="F105" s="52">
        <v>12</v>
      </c>
      <c r="G105" s="52">
        <v>12</v>
      </c>
      <c r="H105" s="52">
        <v>12</v>
      </c>
      <c r="I105" s="52"/>
      <c r="J105" s="53"/>
      <c r="K105" s="12" t="s">
        <v>5</v>
      </c>
      <c r="L105" s="8"/>
      <c r="N105"/>
      <c r="O105"/>
    </row>
    <row r="106" spans="2:15" x14ac:dyDescent="0.25">
      <c r="B106" s="45" t="s">
        <v>31</v>
      </c>
      <c r="C106" s="71" t="s">
        <v>1</v>
      </c>
      <c r="D106" s="52">
        <v>13</v>
      </c>
      <c r="E106" s="52">
        <v>13</v>
      </c>
      <c r="F106" s="52">
        <v>13</v>
      </c>
      <c r="G106" s="52">
        <v>13</v>
      </c>
      <c r="H106" s="52">
        <v>13</v>
      </c>
      <c r="I106" s="52"/>
      <c r="J106" s="53"/>
      <c r="K106" s="14">
        <f>IF(K104-Base!$C$2&lt;0,"0",K104-Base!$C$2)</f>
        <v>8</v>
      </c>
      <c r="L106" s="8"/>
      <c r="N106"/>
      <c r="O106"/>
    </row>
    <row r="107" spans="2:15" x14ac:dyDescent="0.25">
      <c r="B107" s="46">
        <f>7*C103+DATE((2015+$K$2),1,3)-WEEKDAY(DATE((2015+$K$2),1,3))+1</f>
        <v>778800</v>
      </c>
      <c r="C107" s="72"/>
      <c r="D107" s="52">
        <v>18</v>
      </c>
      <c r="E107" s="52">
        <v>17</v>
      </c>
      <c r="F107" s="52">
        <v>17</v>
      </c>
      <c r="G107" s="52">
        <v>17</v>
      </c>
      <c r="H107" s="52">
        <v>17</v>
      </c>
      <c r="I107" s="52"/>
      <c r="J107" s="53"/>
      <c r="K107" s="13" t="s">
        <v>6</v>
      </c>
      <c r="L107" s="8"/>
      <c r="N107"/>
      <c r="O107"/>
    </row>
    <row r="108" spans="2:15" x14ac:dyDescent="0.25">
      <c r="B108" s="69" t="s">
        <v>2</v>
      </c>
      <c r="C108" s="70"/>
      <c r="D108" s="14">
        <f>(D105-D104)+(D107-D106)</f>
        <v>11</v>
      </c>
      <c r="E108" s="14">
        <f t="shared" ref="E108:J108" si="29">(E105-E104)+E107-E106</f>
        <v>8</v>
      </c>
      <c r="F108" s="14">
        <f t="shared" si="29"/>
        <v>8</v>
      </c>
      <c r="G108" s="14">
        <f t="shared" si="29"/>
        <v>8</v>
      </c>
      <c r="H108" s="14">
        <f t="shared" si="29"/>
        <v>8</v>
      </c>
      <c r="I108" s="14">
        <f t="shared" si="29"/>
        <v>0</v>
      </c>
      <c r="J108" s="14">
        <f t="shared" si="29"/>
        <v>0</v>
      </c>
      <c r="K108" s="14" t="str">
        <f>IF(Base!$C$2-K104&lt;0,"0",Base!$C$2-K104)</f>
        <v>0</v>
      </c>
      <c r="L108" s="9"/>
      <c r="N108"/>
      <c r="O108"/>
    </row>
    <row r="109" spans="2:15" x14ac:dyDescent="0.25">
      <c r="N109"/>
      <c r="O109"/>
    </row>
    <row r="110" spans="2:15" ht="15.75" x14ac:dyDescent="0.25">
      <c r="B110" s="47" t="s">
        <v>3</v>
      </c>
      <c r="C110" s="51">
        <f>VLOOKUP(C103+1,Base!$F$3:$F$55,1,FALSE)</f>
        <v>16</v>
      </c>
      <c r="D110" s="55">
        <f>B112</f>
        <v>778801</v>
      </c>
      <c r="E110" s="55">
        <f>D110+1</f>
        <v>778802</v>
      </c>
      <c r="F110" s="55">
        <f t="shared" ref="F110:J110" si="30">E110+1</f>
        <v>778803</v>
      </c>
      <c r="G110" s="55">
        <f t="shared" si="30"/>
        <v>778804</v>
      </c>
      <c r="H110" s="55">
        <f t="shared" si="30"/>
        <v>778805</v>
      </c>
      <c r="I110" s="55">
        <f t="shared" si="30"/>
        <v>778806</v>
      </c>
      <c r="J110" s="55">
        <f t="shared" si="30"/>
        <v>778807</v>
      </c>
      <c r="K110" s="10" t="s">
        <v>7</v>
      </c>
      <c r="L110" s="9"/>
      <c r="N110"/>
      <c r="O110"/>
    </row>
    <row r="111" spans="2:15" x14ac:dyDescent="0.25">
      <c r="B111" s="45" t="s">
        <v>30</v>
      </c>
      <c r="C111" s="71" t="s">
        <v>0</v>
      </c>
      <c r="D111" s="52">
        <v>6</v>
      </c>
      <c r="E111" s="52">
        <v>8</v>
      </c>
      <c r="F111" s="52">
        <v>8</v>
      </c>
      <c r="G111" s="52">
        <v>8</v>
      </c>
      <c r="H111" s="52">
        <v>8</v>
      </c>
      <c r="I111" s="52">
        <v>8</v>
      </c>
      <c r="J111" s="53"/>
      <c r="K111" s="11">
        <f>D115+E115+F115+G115+H115+I115+J115</f>
        <v>51</v>
      </c>
      <c r="L111" s="7"/>
      <c r="N111"/>
      <c r="O111"/>
    </row>
    <row r="112" spans="2:15" x14ac:dyDescent="0.25">
      <c r="B112" s="46">
        <f>7*C110+DATE((2015+$K$2),1,3)-WEEKDAY(DATE((2015+$K$2),1,3))-5</f>
        <v>778801</v>
      </c>
      <c r="C112" s="72"/>
      <c r="D112" s="52">
        <v>12</v>
      </c>
      <c r="E112" s="52">
        <v>12</v>
      </c>
      <c r="F112" s="52">
        <v>12</v>
      </c>
      <c r="G112" s="52">
        <v>12</v>
      </c>
      <c r="H112" s="52">
        <v>12</v>
      </c>
      <c r="I112" s="52">
        <v>12</v>
      </c>
      <c r="J112" s="53"/>
      <c r="K112" s="12" t="s">
        <v>5</v>
      </c>
      <c r="L112" s="8"/>
      <c r="N112"/>
      <c r="O112"/>
    </row>
    <row r="113" spans="2:15" x14ac:dyDescent="0.25">
      <c r="B113" s="45" t="s">
        <v>31</v>
      </c>
      <c r="C113" s="71" t="s">
        <v>1</v>
      </c>
      <c r="D113" s="52">
        <v>13</v>
      </c>
      <c r="E113" s="52">
        <v>13</v>
      </c>
      <c r="F113" s="52">
        <v>13</v>
      </c>
      <c r="G113" s="52">
        <v>13</v>
      </c>
      <c r="H113" s="52">
        <v>13</v>
      </c>
      <c r="I113" s="52">
        <v>13</v>
      </c>
      <c r="J113" s="53"/>
      <c r="K113" s="14">
        <f>IF(K111-Base!$C$2&lt;0,"0",K111-Base!$C$2)</f>
        <v>16</v>
      </c>
      <c r="L113" s="8"/>
      <c r="N113"/>
      <c r="O113"/>
    </row>
    <row r="114" spans="2:15" x14ac:dyDescent="0.25">
      <c r="B114" s="46">
        <f>7*C110+DATE((2015+$K$2),1,3)-WEEKDAY(DATE((2015+$K$2),1,3))+1</f>
        <v>778807</v>
      </c>
      <c r="C114" s="72"/>
      <c r="D114" s="52">
        <v>18</v>
      </c>
      <c r="E114" s="52">
        <v>17</v>
      </c>
      <c r="F114" s="52">
        <v>17</v>
      </c>
      <c r="G114" s="52">
        <v>17</v>
      </c>
      <c r="H114" s="52">
        <v>17</v>
      </c>
      <c r="I114" s="52">
        <v>17</v>
      </c>
      <c r="J114" s="53"/>
      <c r="K114" s="13" t="s">
        <v>6</v>
      </c>
      <c r="L114" s="8"/>
      <c r="N114"/>
      <c r="O114"/>
    </row>
    <row r="115" spans="2:15" x14ac:dyDescent="0.25">
      <c r="B115" s="69" t="s">
        <v>2</v>
      </c>
      <c r="C115" s="70"/>
      <c r="D115" s="14">
        <f>(D112-D111)+(D114-D113)</f>
        <v>11</v>
      </c>
      <c r="E115" s="14">
        <f t="shared" ref="E115:J115" si="31">(E112-E111)+E114-E113</f>
        <v>8</v>
      </c>
      <c r="F115" s="14">
        <f t="shared" si="31"/>
        <v>8</v>
      </c>
      <c r="G115" s="14">
        <f t="shared" si="31"/>
        <v>8</v>
      </c>
      <c r="H115" s="14">
        <f t="shared" si="31"/>
        <v>8</v>
      </c>
      <c r="I115" s="14">
        <f t="shared" si="31"/>
        <v>8</v>
      </c>
      <c r="J115" s="14">
        <f t="shared" si="31"/>
        <v>0</v>
      </c>
      <c r="K115" s="14" t="str">
        <f>IF(Base!$C$2-K111&lt;0,"0",Base!$C$2-K111)</f>
        <v>0</v>
      </c>
      <c r="L115" s="9"/>
      <c r="N115"/>
      <c r="O115"/>
    </row>
    <row r="116" spans="2:15" x14ac:dyDescent="0.25">
      <c r="N116"/>
      <c r="O116"/>
    </row>
    <row r="117" spans="2:15" ht="15.75" x14ac:dyDescent="0.25">
      <c r="B117" s="47" t="s">
        <v>3</v>
      </c>
      <c r="C117" s="51">
        <f>VLOOKUP(C110+1,Base!$F$3:$F$55,1,FALSE)</f>
        <v>17</v>
      </c>
      <c r="D117" s="55">
        <f>B119</f>
        <v>778808</v>
      </c>
      <c r="E117" s="55">
        <f>D117+1</f>
        <v>778809</v>
      </c>
      <c r="F117" s="55">
        <f t="shared" ref="F117:J117" si="32">E117+1</f>
        <v>778810</v>
      </c>
      <c r="G117" s="55">
        <f t="shared" si="32"/>
        <v>778811</v>
      </c>
      <c r="H117" s="55">
        <f t="shared" si="32"/>
        <v>778812</v>
      </c>
      <c r="I117" s="55">
        <f t="shared" si="32"/>
        <v>778813</v>
      </c>
      <c r="J117" s="55">
        <f t="shared" si="32"/>
        <v>778814</v>
      </c>
      <c r="K117" s="10" t="s">
        <v>7</v>
      </c>
      <c r="L117" s="9"/>
      <c r="N117"/>
      <c r="O117"/>
    </row>
    <row r="118" spans="2:15" x14ac:dyDescent="0.25">
      <c r="B118" s="45" t="s">
        <v>30</v>
      </c>
      <c r="C118" s="71" t="s">
        <v>0</v>
      </c>
      <c r="D118" s="52">
        <v>6</v>
      </c>
      <c r="E118" s="52">
        <v>8</v>
      </c>
      <c r="F118" s="52">
        <v>8</v>
      </c>
      <c r="G118" s="52">
        <v>8</v>
      </c>
      <c r="H118" s="52">
        <v>8</v>
      </c>
      <c r="I118" s="52">
        <v>8</v>
      </c>
      <c r="J118" s="53"/>
      <c r="K118" s="11">
        <f>D122+E122+F122+G122+H122+I122+J122</f>
        <v>51</v>
      </c>
      <c r="L118" s="7"/>
      <c r="N118"/>
      <c r="O118"/>
    </row>
    <row r="119" spans="2:15" x14ac:dyDescent="0.25">
      <c r="B119" s="46">
        <f>7*C117+DATE((2015+$K$2),1,3)-WEEKDAY(DATE((2015+$K$2),1,3))-5</f>
        <v>778808</v>
      </c>
      <c r="C119" s="72"/>
      <c r="D119" s="52">
        <v>12</v>
      </c>
      <c r="E119" s="52">
        <v>12</v>
      </c>
      <c r="F119" s="52">
        <v>12</v>
      </c>
      <c r="G119" s="52">
        <v>12</v>
      </c>
      <c r="H119" s="52">
        <v>12</v>
      </c>
      <c r="I119" s="52">
        <v>12</v>
      </c>
      <c r="J119" s="53"/>
      <c r="K119" s="12" t="s">
        <v>5</v>
      </c>
      <c r="L119" s="8"/>
      <c r="N119"/>
      <c r="O119"/>
    </row>
    <row r="120" spans="2:15" x14ac:dyDescent="0.25">
      <c r="B120" s="45" t="s">
        <v>31</v>
      </c>
      <c r="C120" s="71" t="s">
        <v>1</v>
      </c>
      <c r="D120" s="52">
        <v>13</v>
      </c>
      <c r="E120" s="52">
        <v>13</v>
      </c>
      <c r="F120" s="52">
        <v>13</v>
      </c>
      <c r="G120" s="52">
        <v>13</v>
      </c>
      <c r="H120" s="52">
        <v>13</v>
      </c>
      <c r="I120" s="52">
        <v>13</v>
      </c>
      <c r="J120" s="53"/>
      <c r="K120" s="14">
        <f>IF(K118-Base!$C$2&lt;0,"0",K118-Base!$C$2)</f>
        <v>16</v>
      </c>
      <c r="L120" s="8"/>
      <c r="N120"/>
      <c r="O120"/>
    </row>
    <row r="121" spans="2:15" x14ac:dyDescent="0.25">
      <c r="B121" s="46">
        <f>7*C117+DATE((2015+$K$2),1,3)-WEEKDAY(DATE((2015+$K$2),1,3))+1</f>
        <v>778814</v>
      </c>
      <c r="C121" s="72"/>
      <c r="D121" s="52">
        <v>18</v>
      </c>
      <c r="E121" s="52">
        <v>17</v>
      </c>
      <c r="F121" s="52">
        <v>17</v>
      </c>
      <c r="G121" s="52">
        <v>17</v>
      </c>
      <c r="H121" s="52">
        <v>17</v>
      </c>
      <c r="I121" s="52">
        <v>17</v>
      </c>
      <c r="J121" s="53"/>
      <c r="K121" s="13" t="s">
        <v>6</v>
      </c>
      <c r="L121" s="8"/>
      <c r="N121"/>
      <c r="O121"/>
    </row>
    <row r="122" spans="2:15" x14ac:dyDescent="0.25">
      <c r="B122" s="69" t="s">
        <v>2</v>
      </c>
      <c r="C122" s="70"/>
      <c r="D122" s="14">
        <f>(D119-D118)+(D121-D120)</f>
        <v>11</v>
      </c>
      <c r="E122" s="14">
        <f t="shared" ref="E122:J122" si="33">(E119-E118)+E121-E120</f>
        <v>8</v>
      </c>
      <c r="F122" s="14">
        <f t="shared" si="33"/>
        <v>8</v>
      </c>
      <c r="G122" s="14">
        <f t="shared" si="33"/>
        <v>8</v>
      </c>
      <c r="H122" s="14">
        <f t="shared" si="33"/>
        <v>8</v>
      </c>
      <c r="I122" s="14">
        <f t="shared" si="33"/>
        <v>8</v>
      </c>
      <c r="J122" s="14">
        <f t="shared" si="33"/>
        <v>0</v>
      </c>
      <c r="K122" s="14" t="str">
        <f>IF(Base!$C$2-K118&lt;0,"0",Base!$C$2-K118)</f>
        <v>0</v>
      </c>
      <c r="L122" s="9"/>
      <c r="N122"/>
      <c r="O122"/>
    </row>
    <row r="123" spans="2:15" x14ac:dyDescent="0.25">
      <c r="N123"/>
      <c r="O123"/>
    </row>
    <row r="124" spans="2:15" ht="15.75" x14ac:dyDescent="0.25">
      <c r="B124" s="47" t="s">
        <v>3</v>
      </c>
      <c r="C124" s="51">
        <f>VLOOKUP(C117+1,Base!$F$3:$F$55,1,FALSE)</f>
        <v>18</v>
      </c>
      <c r="D124" s="55">
        <f>B126</f>
        <v>778815</v>
      </c>
      <c r="E124" s="55">
        <f>D124+1</f>
        <v>778816</v>
      </c>
      <c r="F124" s="55">
        <f t="shared" ref="F124:J124" si="34">E124+1</f>
        <v>778817</v>
      </c>
      <c r="G124" s="55">
        <f t="shared" si="34"/>
        <v>778818</v>
      </c>
      <c r="H124" s="55">
        <f t="shared" si="34"/>
        <v>778819</v>
      </c>
      <c r="I124" s="55">
        <f t="shared" si="34"/>
        <v>778820</v>
      </c>
      <c r="J124" s="55">
        <f t="shared" si="34"/>
        <v>778821</v>
      </c>
      <c r="K124" s="10" t="s">
        <v>7</v>
      </c>
      <c r="L124" s="9"/>
      <c r="N124"/>
      <c r="O124"/>
    </row>
    <row r="125" spans="2:15" x14ac:dyDescent="0.25">
      <c r="B125" s="45" t="s">
        <v>30</v>
      </c>
      <c r="C125" s="71" t="s">
        <v>0</v>
      </c>
      <c r="D125" s="52">
        <v>6</v>
      </c>
      <c r="E125" s="52">
        <v>8</v>
      </c>
      <c r="F125" s="52">
        <v>8</v>
      </c>
      <c r="G125" s="52">
        <v>8</v>
      </c>
      <c r="H125" s="52">
        <v>8</v>
      </c>
      <c r="I125" s="52">
        <v>8</v>
      </c>
      <c r="J125" s="53"/>
      <c r="K125" s="11">
        <f>D129+E129+F129+G129+H129+I129+J129</f>
        <v>51</v>
      </c>
      <c r="L125" s="7"/>
      <c r="N125"/>
      <c r="O125"/>
    </row>
    <row r="126" spans="2:15" x14ac:dyDescent="0.25">
      <c r="B126" s="46">
        <f>7*C124+DATE((2015+$K$2),1,3)-WEEKDAY(DATE((2015+$K$2),1,3))-5</f>
        <v>778815</v>
      </c>
      <c r="C126" s="72"/>
      <c r="D126" s="52">
        <v>12</v>
      </c>
      <c r="E126" s="52">
        <v>12</v>
      </c>
      <c r="F126" s="52">
        <v>12</v>
      </c>
      <c r="G126" s="52">
        <v>12</v>
      </c>
      <c r="H126" s="52">
        <v>12</v>
      </c>
      <c r="I126" s="52">
        <v>12</v>
      </c>
      <c r="J126" s="53"/>
      <c r="K126" s="12" t="s">
        <v>5</v>
      </c>
      <c r="L126" s="8"/>
      <c r="N126"/>
      <c r="O126"/>
    </row>
    <row r="127" spans="2:15" x14ac:dyDescent="0.25">
      <c r="B127" s="45" t="s">
        <v>31</v>
      </c>
      <c r="C127" s="71" t="s">
        <v>1</v>
      </c>
      <c r="D127" s="52">
        <v>13</v>
      </c>
      <c r="E127" s="52">
        <v>13</v>
      </c>
      <c r="F127" s="52">
        <v>13</v>
      </c>
      <c r="G127" s="52">
        <v>13</v>
      </c>
      <c r="H127" s="52">
        <v>13</v>
      </c>
      <c r="I127" s="52">
        <v>13</v>
      </c>
      <c r="J127" s="53"/>
      <c r="K127" s="14">
        <f>IF(K125-Base!$C$2&lt;0,"0",K125-Base!$C$2)</f>
        <v>16</v>
      </c>
      <c r="L127" s="8"/>
      <c r="N127"/>
      <c r="O127"/>
    </row>
    <row r="128" spans="2:15" x14ac:dyDescent="0.25">
      <c r="B128" s="46">
        <f>7*C124+DATE((2015+$K$2),1,3)-WEEKDAY(DATE((2015+$K$2),1,3))+1</f>
        <v>778821</v>
      </c>
      <c r="C128" s="72"/>
      <c r="D128" s="52">
        <v>18</v>
      </c>
      <c r="E128" s="52">
        <v>17</v>
      </c>
      <c r="F128" s="52">
        <v>17</v>
      </c>
      <c r="G128" s="52">
        <v>17</v>
      </c>
      <c r="H128" s="52">
        <v>17</v>
      </c>
      <c r="I128" s="52">
        <v>17</v>
      </c>
      <c r="J128" s="53"/>
      <c r="K128" s="13" t="s">
        <v>6</v>
      </c>
      <c r="L128" s="8"/>
      <c r="N128"/>
      <c r="O128"/>
    </row>
    <row r="129" spans="2:15" x14ac:dyDescent="0.25">
      <c r="B129" s="69" t="s">
        <v>2</v>
      </c>
      <c r="C129" s="70"/>
      <c r="D129" s="14">
        <f>(D126-D125)+(D128-D127)</f>
        <v>11</v>
      </c>
      <c r="E129" s="14">
        <f t="shared" ref="E129:J129" si="35">(E126-E125)+E128-E127</f>
        <v>8</v>
      </c>
      <c r="F129" s="14">
        <f t="shared" si="35"/>
        <v>8</v>
      </c>
      <c r="G129" s="14">
        <f t="shared" si="35"/>
        <v>8</v>
      </c>
      <c r="H129" s="14">
        <f t="shared" si="35"/>
        <v>8</v>
      </c>
      <c r="I129" s="14">
        <f t="shared" si="35"/>
        <v>8</v>
      </c>
      <c r="J129" s="14">
        <f t="shared" si="35"/>
        <v>0</v>
      </c>
      <c r="K129" s="14" t="str">
        <f>IF(Base!$C$2-K125&lt;0,"0",Base!$C$2-K125)</f>
        <v>0</v>
      </c>
      <c r="L129" s="9"/>
      <c r="N129"/>
      <c r="O129"/>
    </row>
    <row r="130" spans="2:15" x14ac:dyDescent="0.25">
      <c r="N130"/>
      <c r="O130"/>
    </row>
    <row r="131" spans="2:15" ht="15.75" x14ac:dyDescent="0.25">
      <c r="B131" s="47" t="s">
        <v>3</v>
      </c>
      <c r="C131" s="51">
        <f>VLOOKUP(C124+1,Base!$F$3:$F$55,1,FALSE)</f>
        <v>19</v>
      </c>
      <c r="D131" s="55">
        <f>B133</f>
        <v>778822</v>
      </c>
      <c r="E131" s="55">
        <f>D131+1</f>
        <v>778823</v>
      </c>
      <c r="F131" s="55">
        <f t="shared" ref="F131:J131" si="36">E131+1</f>
        <v>778824</v>
      </c>
      <c r="G131" s="55">
        <f t="shared" si="36"/>
        <v>778825</v>
      </c>
      <c r="H131" s="55">
        <f t="shared" si="36"/>
        <v>778826</v>
      </c>
      <c r="I131" s="55">
        <f t="shared" si="36"/>
        <v>778827</v>
      </c>
      <c r="J131" s="55">
        <f t="shared" si="36"/>
        <v>778828</v>
      </c>
      <c r="K131" s="10" t="s">
        <v>7</v>
      </c>
      <c r="L131" s="9"/>
      <c r="N131"/>
      <c r="O131"/>
    </row>
    <row r="132" spans="2:15" x14ac:dyDescent="0.25">
      <c r="B132" s="45" t="s">
        <v>30</v>
      </c>
      <c r="C132" s="71" t="s">
        <v>0</v>
      </c>
      <c r="D132" s="52">
        <v>6</v>
      </c>
      <c r="E132" s="52">
        <v>8</v>
      </c>
      <c r="F132" s="52">
        <v>8</v>
      </c>
      <c r="G132" s="52">
        <v>8</v>
      </c>
      <c r="H132" s="52">
        <v>8</v>
      </c>
      <c r="I132" s="52">
        <v>8</v>
      </c>
      <c r="J132" s="53"/>
      <c r="K132" s="11">
        <f>D136+E136+F136+G136+H136+I136+J136</f>
        <v>51</v>
      </c>
      <c r="L132" s="7"/>
      <c r="N132"/>
      <c r="O132"/>
    </row>
    <row r="133" spans="2:15" x14ac:dyDescent="0.25">
      <c r="B133" s="46">
        <f>7*C131+DATE((2015+$K$2),1,3)-WEEKDAY(DATE((2015+$K$2),1,3))-5</f>
        <v>778822</v>
      </c>
      <c r="C133" s="72"/>
      <c r="D133" s="52">
        <v>12</v>
      </c>
      <c r="E133" s="52">
        <v>12</v>
      </c>
      <c r="F133" s="52">
        <v>12</v>
      </c>
      <c r="G133" s="52">
        <v>12</v>
      </c>
      <c r="H133" s="52">
        <v>12</v>
      </c>
      <c r="I133" s="52">
        <v>12</v>
      </c>
      <c r="J133" s="53"/>
      <c r="K133" s="12" t="s">
        <v>5</v>
      </c>
      <c r="L133" s="8"/>
      <c r="N133"/>
      <c r="O133"/>
    </row>
    <row r="134" spans="2:15" x14ac:dyDescent="0.25">
      <c r="B134" s="45" t="s">
        <v>31</v>
      </c>
      <c r="C134" s="71" t="s">
        <v>1</v>
      </c>
      <c r="D134" s="52">
        <v>13</v>
      </c>
      <c r="E134" s="52">
        <v>13</v>
      </c>
      <c r="F134" s="52">
        <v>13</v>
      </c>
      <c r="G134" s="52">
        <v>13</v>
      </c>
      <c r="H134" s="52">
        <v>13</v>
      </c>
      <c r="I134" s="52">
        <v>13</v>
      </c>
      <c r="J134" s="53"/>
      <c r="K134" s="14">
        <f>IF(K132-Base!$C$2&lt;0,"0",K132-Base!$C$2)</f>
        <v>16</v>
      </c>
      <c r="L134" s="8"/>
      <c r="N134"/>
      <c r="O134"/>
    </row>
    <row r="135" spans="2:15" x14ac:dyDescent="0.25">
      <c r="B135" s="46">
        <f>7*C131+DATE((2015+$K$2),1,3)-WEEKDAY(DATE((2015+$K$2),1,3))+1</f>
        <v>778828</v>
      </c>
      <c r="C135" s="72"/>
      <c r="D135" s="52">
        <v>18</v>
      </c>
      <c r="E135" s="52">
        <v>17</v>
      </c>
      <c r="F135" s="52">
        <v>17</v>
      </c>
      <c r="G135" s="52">
        <v>17</v>
      </c>
      <c r="H135" s="52">
        <v>17</v>
      </c>
      <c r="I135" s="52">
        <v>17</v>
      </c>
      <c r="J135" s="53"/>
      <c r="K135" s="13" t="s">
        <v>6</v>
      </c>
      <c r="L135" s="8"/>
      <c r="N135"/>
      <c r="O135"/>
    </row>
    <row r="136" spans="2:15" x14ac:dyDescent="0.25">
      <c r="B136" s="69" t="s">
        <v>2</v>
      </c>
      <c r="C136" s="70"/>
      <c r="D136" s="14">
        <f>(D133-D132)+(D135-D134)</f>
        <v>11</v>
      </c>
      <c r="E136" s="14">
        <f t="shared" ref="E136:J136" si="37">(E133-E132)+E135-E134</f>
        <v>8</v>
      </c>
      <c r="F136" s="14">
        <f t="shared" si="37"/>
        <v>8</v>
      </c>
      <c r="G136" s="14">
        <f t="shared" si="37"/>
        <v>8</v>
      </c>
      <c r="H136" s="14">
        <f t="shared" si="37"/>
        <v>8</v>
      </c>
      <c r="I136" s="14">
        <f t="shared" si="37"/>
        <v>8</v>
      </c>
      <c r="J136" s="14">
        <f t="shared" si="37"/>
        <v>0</v>
      </c>
      <c r="K136" s="14" t="str">
        <f>IF(Base!$C$2-K132&lt;0,"0",Base!$C$2-K132)</f>
        <v>0</v>
      </c>
      <c r="L136" s="9"/>
      <c r="N136"/>
      <c r="O136"/>
    </row>
    <row r="137" spans="2:15" x14ac:dyDescent="0.25">
      <c r="N137"/>
      <c r="O137"/>
    </row>
    <row r="138" spans="2:15" ht="15.75" x14ac:dyDescent="0.25">
      <c r="B138" s="47" t="s">
        <v>3</v>
      </c>
      <c r="C138" s="51">
        <f>VLOOKUP(C131+1,Base!$F$3:$F$55,1,FALSE)</f>
        <v>20</v>
      </c>
      <c r="D138" s="55">
        <f>B140</f>
        <v>778829</v>
      </c>
      <c r="E138" s="55">
        <f>D138+1</f>
        <v>778830</v>
      </c>
      <c r="F138" s="55">
        <f t="shared" ref="F138:J138" si="38">E138+1</f>
        <v>778831</v>
      </c>
      <c r="G138" s="55">
        <f t="shared" si="38"/>
        <v>778832</v>
      </c>
      <c r="H138" s="55">
        <f t="shared" si="38"/>
        <v>778833</v>
      </c>
      <c r="I138" s="55">
        <f t="shared" si="38"/>
        <v>778834</v>
      </c>
      <c r="J138" s="55">
        <f t="shared" si="38"/>
        <v>778835</v>
      </c>
      <c r="K138" s="10" t="s">
        <v>7</v>
      </c>
      <c r="L138" s="9"/>
      <c r="N138"/>
      <c r="O138"/>
    </row>
    <row r="139" spans="2:15" x14ac:dyDescent="0.25">
      <c r="B139" s="45" t="s">
        <v>30</v>
      </c>
      <c r="C139" s="71" t="s">
        <v>0</v>
      </c>
      <c r="D139" s="52">
        <v>6</v>
      </c>
      <c r="E139" s="52">
        <v>8</v>
      </c>
      <c r="F139" s="52">
        <v>8</v>
      </c>
      <c r="G139" s="52">
        <v>8</v>
      </c>
      <c r="H139" s="52">
        <v>8</v>
      </c>
      <c r="I139" s="52">
        <v>8</v>
      </c>
      <c r="J139" s="53"/>
      <c r="K139" s="11">
        <f>D143+E143+F143+G143+H143+I143+J143</f>
        <v>51</v>
      </c>
      <c r="L139" s="7"/>
      <c r="N139"/>
      <c r="O139"/>
    </row>
    <row r="140" spans="2:15" x14ac:dyDescent="0.25">
      <c r="B140" s="46">
        <f>7*C138+DATE((2015+$K$2),1,3)-WEEKDAY(DATE((2015+$K$2),1,3))-5</f>
        <v>778829</v>
      </c>
      <c r="C140" s="72"/>
      <c r="D140" s="52">
        <v>12</v>
      </c>
      <c r="E140" s="52">
        <v>12</v>
      </c>
      <c r="F140" s="52">
        <v>12</v>
      </c>
      <c r="G140" s="52">
        <v>12</v>
      </c>
      <c r="H140" s="52">
        <v>12</v>
      </c>
      <c r="I140" s="52">
        <v>12</v>
      </c>
      <c r="J140" s="53"/>
      <c r="K140" s="12" t="s">
        <v>5</v>
      </c>
      <c r="L140" s="8"/>
      <c r="N140"/>
      <c r="O140"/>
    </row>
    <row r="141" spans="2:15" x14ac:dyDescent="0.25">
      <c r="B141" s="45" t="s">
        <v>31</v>
      </c>
      <c r="C141" s="71" t="s">
        <v>1</v>
      </c>
      <c r="D141" s="52">
        <v>13</v>
      </c>
      <c r="E141" s="52">
        <v>13</v>
      </c>
      <c r="F141" s="52">
        <v>13</v>
      </c>
      <c r="G141" s="52">
        <v>13</v>
      </c>
      <c r="H141" s="52">
        <v>13</v>
      </c>
      <c r="I141" s="52">
        <v>13</v>
      </c>
      <c r="J141" s="53"/>
      <c r="K141" s="14">
        <f>IF(K139-Base!$C$2&lt;0,"0",K139-Base!$C$2)</f>
        <v>16</v>
      </c>
      <c r="L141" s="8"/>
      <c r="N141"/>
      <c r="O141"/>
    </row>
    <row r="142" spans="2:15" x14ac:dyDescent="0.25">
      <c r="B142" s="46">
        <f>7*C138+DATE((2015+$K$2),1,3)-WEEKDAY(DATE((2015+$K$2),1,3))+1</f>
        <v>778835</v>
      </c>
      <c r="C142" s="72"/>
      <c r="D142" s="52">
        <v>18</v>
      </c>
      <c r="E142" s="52">
        <v>17</v>
      </c>
      <c r="F142" s="52">
        <v>17</v>
      </c>
      <c r="G142" s="52">
        <v>17</v>
      </c>
      <c r="H142" s="52">
        <v>17</v>
      </c>
      <c r="I142" s="52">
        <v>17</v>
      </c>
      <c r="J142" s="53"/>
      <c r="K142" s="13" t="s">
        <v>6</v>
      </c>
      <c r="L142" s="8"/>
      <c r="N142"/>
      <c r="O142"/>
    </row>
    <row r="143" spans="2:15" x14ac:dyDescent="0.25">
      <c r="B143" s="69" t="s">
        <v>2</v>
      </c>
      <c r="C143" s="70"/>
      <c r="D143" s="14">
        <f>(D140-D139)+(D142-D141)</f>
        <v>11</v>
      </c>
      <c r="E143" s="14">
        <f t="shared" ref="E143:J143" si="39">(E140-E139)+E142-E141</f>
        <v>8</v>
      </c>
      <c r="F143" s="14">
        <f t="shared" si="39"/>
        <v>8</v>
      </c>
      <c r="G143" s="14">
        <f t="shared" si="39"/>
        <v>8</v>
      </c>
      <c r="H143" s="14">
        <f t="shared" si="39"/>
        <v>8</v>
      </c>
      <c r="I143" s="14">
        <f t="shared" si="39"/>
        <v>8</v>
      </c>
      <c r="J143" s="14">
        <f t="shared" si="39"/>
        <v>0</v>
      </c>
      <c r="K143" s="14" t="str">
        <f>IF(Base!$C$2-K139&lt;0,"0",Base!$C$2-K139)</f>
        <v>0</v>
      </c>
      <c r="L143" s="9"/>
      <c r="N143"/>
      <c r="O143"/>
    </row>
    <row r="144" spans="2:15" x14ac:dyDescent="0.25">
      <c r="N144"/>
      <c r="O144"/>
    </row>
    <row r="145" spans="2:15" ht="15.75" x14ac:dyDescent="0.25">
      <c r="B145" s="47" t="s">
        <v>3</v>
      </c>
      <c r="C145" s="51">
        <f>VLOOKUP(C138+1,Base!$F$3:$F$55,1,FALSE)</f>
        <v>21</v>
      </c>
      <c r="D145" s="55">
        <f>B147</f>
        <v>778836</v>
      </c>
      <c r="E145" s="55">
        <f>D145+1</f>
        <v>778837</v>
      </c>
      <c r="F145" s="55">
        <f t="shared" ref="F145:J145" si="40">E145+1</f>
        <v>778838</v>
      </c>
      <c r="G145" s="55">
        <f t="shared" si="40"/>
        <v>778839</v>
      </c>
      <c r="H145" s="55">
        <f t="shared" si="40"/>
        <v>778840</v>
      </c>
      <c r="I145" s="55">
        <f t="shared" si="40"/>
        <v>778841</v>
      </c>
      <c r="J145" s="55">
        <f t="shared" si="40"/>
        <v>778842</v>
      </c>
      <c r="K145" s="10" t="s">
        <v>7</v>
      </c>
      <c r="L145" s="9"/>
      <c r="N145"/>
      <c r="O145"/>
    </row>
    <row r="146" spans="2:15" x14ac:dyDescent="0.25">
      <c r="B146" s="45" t="s">
        <v>30</v>
      </c>
      <c r="C146" s="71" t="s">
        <v>0</v>
      </c>
      <c r="D146" s="52">
        <v>6</v>
      </c>
      <c r="E146" s="52">
        <v>8</v>
      </c>
      <c r="F146" s="52">
        <v>8</v>
      </c>
      <c r="G146" s="52">
        <v>8</v>
      </c>
      <c r="H146" s="52">
        <v>8</v>
      </c>
      <c r="I146" s="52"/>
      <c r="J146" s="53"/>
      <c r="K146" s="11">
        <f>D150+E150+F150+G150+H150+I150+J150</f>
        <v>43</v>
      </c>
      <c r="L146" s="7"/>
      <c r="N146"/>
      <c r="O146"/>
    </row>
    <row r="147" spans="2:15" x14ac:dyDescent="0.25">
      <c r="B147" s="46">
        <f>7*C145+DATE((2015+$K$2),1,3)-WEEKDAY(DATE((2015+$K$2),1,3))-5</f>
        <v>778836</v>
      </c>
      <c r="C147" s="72"/>
      <c r="D147" s="52">
        <v>12</v>
      </c>
      <c r="E147" s="52">
        <v>12</v>
      </c>
      <c r="F147" s="52">
        <v>12</v>
      </c>
      <c r="G147" s="52">
        <v>12</v>
      </c>
      <c r="H147" s="52">
        <v>12</v>
      </c>
      <c r="I147" s="52"/>
      <c r="J147" s="53"/>
      <c r="K147" s="12" t="s">
        <v>5</v>
      </c>
      <c r="L147" s="8"/>
      <c r="N147"/>
      <c r="O147"/>
    </row>
    <row r="148" spans="2:15" x14ac:dyDescent="0.25">
      <c r="B148" s="45" t="s">
        <v>31</v>
      </c>
      <c r="C148" s="71" t="s">
        <v>1</v>
      </c>
      <c r="D148" s="52">
        <v>13</v>
      </c>
      <c r="E148" s="52">
        <v>13</v>
      </c>
      <c r="F148" s="52">
        <v>13</v>
      </c>
      <c r="G148" s="52">
        <v>13</v>
      </c>
      <c r="H148" s="52">
        <v>13</v>
      </c>
      <c r="I148" s="52"/>
      <c r="J148" s="53"/>
      <c r="K148" s="14">
        <f>IF(K146-Base!$C$2&lt;0,"0",K146-Base!$C$2)</f>
        <v>8</v>
      </c>
      <c r="L148" s="8"/>
      <c r="N148"/>
      <c r="O148"/>
    </row>
    <row r="149" spans="2:15" x14ac:dyDescent="0.25">
      <c r="B149" s="46">
        <f>7*C145+DATE((2015+$K$2),1,3)-WEEKDAY(DATE((2015+$K$2),1,3))+1</f>
        <v>778842</v>
      </c>
      <c r="C149" s="72"/>
      <c r="D149" s="52">
        <v>18</v>
      </c>
      <c r="E149" s="52">
        <v>17</v>
      </c>
      <c r="F149" s="52">
        <v>17</v>
      </c>
      <c r="G149" s="52">
        <v>17</v>
      </c>
      <c r="H149" s="52">
        <v>17</v>
      </c>
      <c r="I149" s="52"/>
      <c r="J149" s="53"/>
      <c r="K149" s="13" t="s">
        <v>6</v>
      </c>
      <c r="L149" s="8"/>
      <c r="N149"/>
      <c r="O149"/>
    </row>
    <row r="150" spans="2:15" x14ac:dyDescent="0.25">
      <c r="B150" s="69" t="s">
        <v>2</v>
      </c>
      <c r="C150" s="70"/>
      <c r="D150" s="14">
        <f>(D147-D146)+(D149-D148)</f>
        <v>11</v>
      </c>
      <c r="E150" s="14">
        <f t="shared" ref="E150:J150" si="41">(E147-E146)+E149-E148</f>
        <v>8</v>
      </c>
      <c r="F150" s="14">
        <f t="shared" si="41"/>
        <v>8</v>
      </c>
      <c r="G150" s="14">
        <f t="shared" si="41"/>
        <v>8</v>
      </c>
      <c r="H150" s="14">
        <f t="shared" si="41"/>
        <v>8</v>
      </c>
      <c r="I150" s="14">
        <f t="shared" si="41"/>
        <v>0</v>
      </c>
      <c r="J150" s="14">
        <f t="shared" si="41"/>
        <v>0</v>
      </c>
      <c r="K150" s="14" t="str">
        <f>IF(Base!$C$2-K146&lt;0,"0",Base!$C$2-K146)</f>
        <v>0</v>
      </c>
      <c r="L150" s="9"/>
      <c r="N150"/>
      <c r="O150"/>
    </row>
    <row r="151" spans="2:15" x14ac:dyDescent="0.25">
      <c r="N151"/>
      <c r="O151"/>
    </row>
    <row r="152" spans="2:15" ht="15.75" x14ac:dyDescent="0.25">
      <c r="B152" s="47" t="s">
        <v>3</v>
      </c>
      <c r="C152" s="51">
        <f>VLOOKUP(C145+1,Base!$F$3:$F$55,1,FALSE)</f>
        <v>22</v>
      </c>
      <c r="D152" s="55">
        <f>B154</f>
        <v>778843</v>
      </c>
      <c r="E152" s="55">
        <f>D152+1</f>
        <v>778844</v>
      </c>
      <c r="F152" s="55">
        <f t="shared" ref="F152:J152" si="42">E152+1</f>
        <v>778845</v>
      </c>
      <c r="G152" s="55">
        <f t="shared" si="42"/>
        <v>778846</v>
      </c>
      <c r="H152" s="55">
        <f t="shared" si="42"/>
        <v>778847</v>
      </c>
      <c r="I152" s="55">
        <f t="shared" si="42"/>
        <v>778848</v>
      </c>
      <c r="J152" s="55">
        <f t="shared" si="42"/>
        <v>778849</v>
      </c>
      <c r="K152" s="10" t="s">
        <v>7</v>
      </c>
      <c r="L152" s="9"/>
      <c r="N152"/>
      <c r="O152"/>
    </row>
    <row r="153" spans="2:15" x14ac:dyDescent="0.25">
      <c r="B153" s="45" t="s">
        <v>30</v>
      </c>
      <c r="C153" s="71" t="s">
        <v>0</v>
      </c>
      <c r="D153" s="52">
        <v>6</v>
      </c>
      <c r="E153" s="52">
        <v>8</v>
      </c>
      <c r="F153" s="52">
        <v>8</v>
      </c>
      <c r="G153" s="52">
        <v>8</v>
      </c>
      <c r="H153" s="52">
        <v>8</v>
      </c>
      <c r="I153" s="52">
        <v>8</v>
      </c>
      <c r="J153" s="53"/>
      <c r="K153" s="11">
        <f>D157+E157+F157+G157+H157+I157+J157</f>
        <v>51</v>
      </c>
      <c r="L153" s="7"/>
      <c r="N153"/>
      <c r="O153"/>
    </row>
    <row r="154" spans="2:15" x14ac:dyDescent="0.25">
      <c r="B154" s="46">
        <f>7*C152+DATE((2015+$K$2),1,3)-WEEKDAY(DATE((2015+$K$2),1,3))-5</f>
        <v>778843</v>
      </c>
      <c r="C154" s="72"/>
      <c r="D154" s="52">
        <v>12</v>
      </c>
      <c r="E154" s="52">
        <v>12</v>
      </c>
      <c r="F154" s="52">
        <v>12</v>
      </c>
      <c r="G154" s="52">
        <v>12</v>
      </c>
      <c r="H154" s="52">
        <v>12</v>
      </c>
      <c r="I154" s="52">
        <v>12</v>
      </c>
      <c r="J154" s="53"/>
      <c r="K154" s="12" t="s">
        <v>5</v>
      </c>
      <c r="L154" s="8"/>
      <c r="N154"/>
      <c r="O154"/>
    </row>
    <row r="155" spans="2:15" x14ac:dyDescent="0.25">
      <c r="B155" s="45" t="s">
        <v>31</v>
      </c>
      <c r="C155" s="71" t="s">
        <v>1</v>
      </c>
      <c r="D155" s="52">
        <v>13</v>
      </c>
      <c r="E155" s="52">
        <v>13</v>
      </c>
      <c r="F155" s="52">
        <v>13</v>
      </c>
      <c r="G155" s="52">
        <v>13</v>
      </c>
      <c r="H155" s="52">
        <v>13</v>
      </c>
      <c r="I155" s="52">
        <v>13</v>
      </c>
      <c r="J155" s="53"/>
      <c r="K155" s="14">
        <f>IF(K153-Base!$C$2&lt;0,"0",K153-Base!$C$2)</f>
        <v>16</v>
      </c>
      <c r="L155" s="8"/>
      <c r="N155"/>
      <c r="O155"/>
    </row>
    <row r="156" spans="2:15" x14ac:dyDescent="0.25">
      <c r="B156" s="46">
        <f>7*C152+DATE((2015+$K$2),1,3)-WEEKDAY(DATE((2015+$K$2),1,3))+1</f>
        <v>778849</v>
      </c>
      <c r="C156" s="72"/>
      <c r="D156" s="52">
        <v>18</v>
      </c>
      <c r="E156" s="52">
        <v>17</v>
      </c>
      <c r="F156" s="52">
        <v>17</v>
      </c>
      <c r="G156" s="52">
        <v>17</v>
      </c>
      <c r="H156" s="52">
        <v>17</v>
      </c>
      <c r="I156" s="52">
        <v>17</v>
      </c>
      <c r="J156" s="53"/>
      <c r="K156" s="13" t="s">
        <v>6</v>
      </c>
      <c r="L156" s="8"/>
      <c r="N156"/>
      <c r="O156"/>
    </row>
    <row r="157" spans="2:15" x14ac:dyDescent="0.25">
      <c r="B157" s="69" t="s">
        <v>2</v>
      </c>
      <c r="C157" s="70"/>
      <c r="D157" s="14">
        <f>(D154-D153)+(D156-D155)</f>
        <v>11</v>
      </c>
      <c r="E157" s="14">
        <f t="shared" ref="E157:J157" si="43">(E154-E153)+E156-E155</f>
        <v>8</v>
      </c>
      <c r="F157" s="14">
        <f t="shared" si="43"/>
        <v>8</v>
      </c>
      <c r="G157" s="14">
        <f t="shared" si="43"/>
        <v>8</v>
      </c>
      <c r="H157" s="14">
        <f t="shared" si="43"/>
        <v>8</v>
      </c>
      <c r="I157" s="14">
        <f t="shared" si="43"/>
        <v>8</v>
      </c>
      <c r="J157" s="14">
        <f t="shared" si="43"/>
        <v>0</v>
      </c>
      <c r="K157" s="14" t="str">
        <f>IF(Base!$C$2-K153&lt;0,"0",Base!$C$2-K153)</f>
        <v>0</v>
      </c>
      <c r="L157" s="9"/>
      <c r="N157"/>
      <c r="O157"/>
    </row>
    <row r="158" spans="2:15" x14ac:dyDescent="0.25">
      <c r="N158"/>
      <c r="O158"/>
    </row>
    <row r="159" spans="2:15" ht="15.75" x14ac:dyDescent="0.25">
      <c r="B159" s="47" t="s">
        <v>3</v>
      </c>
      <c r="C159" s="51">
        <f>VLOOKUP(C152+1,Base!$F$3:$F$55,1,FALSE)</f>
        <v>23</v>
      </c>
      <c r="D159" s="55">
        <f>B161</f>
        <v>778850</v>
      </c>
      <c r="E159" s="55">
        <f>D159+1</f>
        <v>778851</v>
      </c>
      <c r="F159" s="55">
        <f t="shared" ref="F159:J159" si="44">E159+1</f>
        <v>778852</v>
      </c>
      <c r="G159" s="55">
        <f t="shared" si="44"/>
        <v>778853</v>
      </c>
      <c r="H159" s="55">
        <f t="shared" si="44"/>
        <v>778854</v>
      </c>
      <c r="I159" s="55">
        <f t="shared" si="44"/>
        <v>778855</v>
      </c>
      <c r="J159" s="55">
        <f t="shared" si="44"/>
        <v>778856</v>
      </c>
      <c r="K159" s="10" t="s">
        <v>7</v>
      </c>
      <c r="L159" s="9"/>
      <c r="N159"/>
      <c r="O159"/>
    </row>
    <row r="160" spans="2:15" x14ac:dyDescent="0.25">
      <c r="B160" s="45" t="s">
        <v>30</v>
      </c>
      <c r="C160" s="71" t="s">
        <v>0</v>
      </c>
      <c r="D160" s="52">
        <v>6</v>
      </c>
      <c r="E160" s="52">
        <v>8</v>
      </c>
      <c r="F160" s="52">
        <v>8</v>
      </c>
      <c r="G160" s="52">
        <v>8</v>
      </c>
      <c r="H160" s="52">
        <v>8</v>
      </c>
      <c r="I160" s="52">
        <v>8</v>
      </c>
      <c r="J160" s="53"/>
      <c r="K160" s="11">
        <f>D164+E164+F164+G164+H164+I164+J164</f>
        <v>51</v>
      </c>
      <c r="L160" s="7"/>
      <c r="N160"/>
      <c r="O160"/>
    </row>
    <row r="161" spans="2:15" x14ac:dyDescent="0.25">
      <c r="B161" s="46">
        <f>7*C159+DATE((2015+$K$2),1,3)-WEEKDAY(DATE((2015+$K$2),1,3))-5</f>
        <v>778850</v>
      </c>
      <c r="C161" s="72"/>
      <c r="D161" s="52">
        <v>12</v>
      </c>
      <c r="E161" s="52">
        <v>12</v>
      </c>
      <c r="F161" s="52">
        <v>12</v>
      </c>
      <c r="G161" s="52">
        <v>12</v>
      </c>
      <c r="H161" s="52">
        <v>12</v>
      </c>
      <c r="I161" s="52">
        <v>12</v>
      </c>
      <c r="J161" s="53"/>
      <c r="K161" s="12" t="s">
        <v>5</v>
      </c>
      <c r="L161" s="8"/>
      <c r="N161"/>
      <c r="O161"/>
    </row>
    <row r="162" spans="2:15" x14ac:dyDescent="0.25">
      <c r="B162" s="45" t="s">
        <v>31</v>
      </c>
      <c r="C162" s="71" t="s">
        <v>1</v>
      </c>
      <c r="D162" s="52">
        <v>13</v>
      </c>
      <c r="E162" s="52">
        <v>13</v>
      </c>
      <c r="F162" s="52">
        <v>13</v>
      </c>
      <c r="G162" s="52">
        <v>13</v>
      </c>
      <c r="H162" s="52">
        <v>13</v>
      </c>
      <c r="I162" s="52">
        <v>13</v>
      </c>
      <c r="J162" s="53"/>
      <c r="K162" s="14">
        <f>IF(K160-Base!$C$2&lt;0,"0",K160-Base!$C$2)</f>
        <v>16</v>
      </c>
      <c r="L162" s="8"/>
      <c r="N162"/>
      <c r="O162"/>
    </row>
    <row r="163" spans="2:15" x14ac:dyDescent="0.25">
      <c r="B163" s="46">
        <f>7*C159+DATE((2015+$K$2),1,3)-WEEKDAY(DATE((2015+$K$2),1,3))+1</f>
        <v>778856</v>
      </c>
      <c r="C163" s="72"/>
      <c r="D163" s="52">
        <v>18</v>
      </c>
      <c r="E163" s="52">
        <v>17</v>
      </c>
      <c r="F163" s="52">
        <v>17</v>
      </c>
      <c r="G163" s="52">
        <v>17</v>
      </c>
      <c r="H163" s="52">
        <v>17</v>
      </c>
      <c r="I163" s="52">
        <v>17</v>
      </c>
      <c r="J163" s="53"/>
      <c r="K163" s="13" t="s">
        <v>6</v>
      </c>
      <c r="L163" s="8"/>
      <c r="N163"/>
      <c r="O163"/>
    </row>
    <row r="164" spans="2:15" x14ac:dyDescent="0.25">
      <c r="B164" s="69" t="s">
        <v>2</v>
      </c>
      <c r="C164" s="70"/>
      <c r="D164" s="14">
        <f>(D161-D160)+(D163-D162)</f>
        <v>11</v>
      </c>
      <c r="E164" s="14">
        <f t="shared" ref="E164:J164" si="45">(E161-E160)+E163-E162</f>
        <v>8</v>
      </c>
      <c r="F164" s="14">
        <f t="shared" si="45"/>
        <v>8</v>
      </c>
      <c r="G164" s="14">
        <f t="shared" si="45"/>
        <v>8</v>
      </c>
      <c r="H164" s="14">
        <f t="shared" si="45"/>
        <v>8</v>
      </c>
      <c r="I164" s="14">
        <f t="shared" si="45"/>
        <v>8</v>
      </c>
      <c r="J164" s="14">
        <f t="shared" si="45"/>
        <v>0</v>
      </c>
      <c r="K164" s="14" t="str">
        <f>IF(Base!$C$2-K160&lt;0,"0",Base!$C$2-K160)</f>
        <v>0</v>
      </c>
      <c r="L164" s="9"/>
      <c r="N164"/>
      <c r="O164"/>
    </row>
    <row r="165" spans="2:15" x14ac:dyDescent="0.25">
      <c r="N165"/>
      <c r="O165"/>
    </row>
    <row r="166" spans="2:15" ht="15.75" x14ac:dyDescent="0.25">
      <c r="B166" s="47" t="s">
        <v>3</v>
      </c>
      <c r="C166" s="51">
        <f>VLOOKUP(C159+1,Base!$F$3:$F$55,1,FALSE)</f>
        <v>24</v>
      </c>
      <c r="D166" s="55">
        <f>B168</f>
        <v>778857</v>
      </c>
      <c r="E166" s="55">
        <f>D166+1</f>
        <v>778858</v>
      </c>
      <c r="F166" s="55">
        <f t="shared" ref="F166:J166" si="46">E166+1</f>
        <v>778859</v>
      </c>
      <c r="G166" s="55">
        <f t="shared" si="46"/>
        <v>778860</v>
      </c>
      <c r="H166" s="55">
        <f t="shared" si="46"/>
        <v>778861</v>
      </c>
      <c r="I166" s="55">
        <f t="shared" si="46"/>
        <v>778862</v>
      </c>
      <c r="J166" s="55">
        <f t="shared" si="46"/>
        <v>778863</v>
      </c>
      <c r="K166" s="10" t="s">
        <v>7</v>
      </c>
      <c r="L166" s="9"/>
      <c r="N166"/>
      <c r="O166"/>
    </row>
    <row r="167" spans="2:15" x14ac:dyDescent="0.25">
      <c r="B167" s="45" t="s">
        <v>30</v>
      </c>
      <c r="C167" s="71" t="s">
        <v>0</v>
      </c>
      <c r="D167" s="52">
        <v>6</v>
      </c>
      <c r="E167" s="52">
        <v>8</v>
      </c>
      <c r="F167" s="52">
        <v>8</v>
      </c>
      <c r="G167" s="52">
        <v>8</v>
      </c>
      <c r="H167" s="52">
        <v>8</v>
      </c>
      <c r="I167" s="52">
        <v>8</v>
      </c>
      <c r="J167" s="53"/>
      <c r="K167" s="11">
        <f>D171+E171+F171+G171+H171+I171+J171</f>
        <v>51</v>
      </c>
      <c r="L167" s="7"/>
      <c r="N167"/>
      <c r="O167"/>
    </row>
    <row r="168" spans="2:15" x14ac:dyDescent="0.25">
      <c r="B168" s="46">
        <f>7*C166+DATE((2015+$K$2),1,3)-WEEKDAY(DATE((2015+$K$2),1,3))-5</f>
        <v>778857</v>
      </c>
      <c r="C168" s="72"/>
      <c r="D168" s="52">
        <v>12</v>
      </c>
      <c r="E168" s="52">
        <v>12</v>
      </c>
      <c r="F168" s="52">
        <v>12</v>
      </c>
      <c r="G168" s="52">
        <v>12</v>
      </c>
      <c r="H168" s="52">
        <v>12</v>
      </c>
      <c r="I168" s="52">
        <v>12</v>
      </c>
      <c r="J168" s="53"/>
      <c r="K168" s="12" t="s">
        <v>5</v>
      </c>
      <c r="L168" s="8"/>
      <c r="N168"/>
      <c r="O168"/>
    </row>
    <row r="169" spans="2:15" x14ac:dyDescent="0.25">
      <c r="B169" s="45" t="s">
        <v>31</v>
      </c>
      <c r="C169" s="71" t="s">
        <v>1</v>
      </c>
      <c r="D169" s="52">
        <v>13</v>
      </c>
      <c r="E169" s="52">
        <v>13</v>
      </c>
      <c r="F169" s="52">
        <v>13</v>
      </c>
      <c r="G169" s="52">
        <v>13</v>
      </c>
      <c r="H169" s="52">
        <v>13</v>
      </c>
      <c r="I169" s="52">
        <v>13</v>
      </c>
      <c r="J169" s="53"/>
      <c r="K169" s="14">
        <f>IF(K167-Base!$C$2&lt;0,"0",K167-Base!$C$2)</f>
        <v>16</v>
      </c>
      <c r="L169" s="8"/>
      <c r="N169"/>
      <c r="O169"/>
    </row>
    <row r="170" spans="2:15" x14ac:dyDescent="0.25">
      <c r="B170" s="46">
        <f>7*C166+DATE((2015+$K$2),1,3)-WEEKDAY(DATE((2015+$K$2),1,3))+1</f>
        <v>778863</v>
      </c>
      <c r="C170" s="72"/>
      <c r="D170" s="52">
        <v>18</v>
      </c>
      <c r="E170" s="52">
        <v>17</v>
      </c>
      <c r="F170" s="52">
        <v>17</v>
      </c>
      <c r="G170" s="52">
        <v>17</v>
      </c>
      <c r="H170" s="52">
        <v>17</v>
      </c>
      <c r="I170" s="52">
        <v>17</v>
      </c>
      <c r="J170" s="53"/>
      <c r="K170" s="13" t="s">
        <v>6</v>
      </c>
      <c r="L170" s="8"/>
      <c r="N170"/>
      <c r="O170"/>
    </row>
    <row r="171" spans="2:15" x14ac:dyDescent="0.25">
      <c r="B171" s="69" t="s">
        <v>2</v>
      </c>
      <c r="C171" s="70"/>
      <c r="D171" s="14">
        <f>(D168-D167)+(D170-D169)</f>
        <v>11</v>
      </c>
      <c r="E171" s="14">
        <f t="shared" ref="E171:J171" si="47">(E168-E167)+E170-E169</f>
        <v>8</v>
      </c>
      <c r="F171" s="14">
        <f t="shared" si="47"/>
        <v>8</v>
      </c>
      <c r="G171" s="14">
        <f t="shared" si="47"/>
        <v>8</v>
      </c>
      <c r="H171" s="14">
        <f t="shared" si="47"/>
        <v>8</v>
      </c>
      <c r="I171" s="14">
        <f t="shared" si="47"/>
        <v>8</v>
      </c>
      <c r="J171" s="14">
        <f t="shared" si="47"/>
        <v>0</v>
      </c>
      <c r="K171" s="14" t="str">
        <f>IF(Base!$C$2-K167&lt;0,"0",Base!$C$2-K167)</f>
        <v>0</v>
      </c>
      <c r="L171" s="9"/>
      <c r="N171"/>
      <c r="O171"/>
    </row>
    <row r="172" spans="2:15" x14ac:dyDescent="0.25">
      <c r="N172"/>
      <c r="O172"/>
    </row>
    <row r="173" spans="2:15" ht="15.75" x14ac:dyDescent="0.25">
      <c r="B173" s="47" t="s">
        <v>3</v>
      </c>
      <c r="C173" s="51">
        <f>VLOOKUP(C166+1,Base!$F$3:$F$55,1,FALSE)</f>
        <v>25</v>
      </c>
      <c r="D173" s="55">
        <f>B175</f>
        <v>778864</v>
      </c>
      <c r="E173" s="55">
        <f>D173+1</f>
        <v>778865</v>
      </c>
      <c r="F173" s="55">
        <f t="shared" ref="F173:J173" si="48">E173+1</f>
        <v>778866</v>
      </c>
      <c r="G173" s="55">
        <f t="shared" si="48"/>
        <v>778867</v>
      </c>
      <c r="H173" s="55">
        <f t="shared" si="48"/>
        <v>778868</v>
      </c>
      <c r="I173" s="55">
        <f t="shared" si="48"/>
        <v>778869</v>
      </c>
      <c r="J173" s="55">
        <f t="shared" si="48"/>
        <v>778870</v>
      </c>
      <c r="K173" s="10" t="s">
        <v>7</v>
      </c>
      <c r="L173" s="9"/>
      <c r="N173"/>
      <c r="O173"/>
    </row>
    <row r="174" spans="2:15" x14ac:dyDescent="0.25">
      <c r="B174" s="45" t="s">
        <v>30</v>
      </c>
      <c r="C174" s="71" t="s">
        <v>0</v>
      </c>
      <c r="D174" s="52">
        <v>6</v>
      </c>
      <c r="E174" s="52">
        <v>8</v>
      </c>
      <c r="F174" s="52">
        <v>8</v>
      </c>
      <c r="G174" s="52">
        <v>8</v>
      </c>
      <c r="H174" s="52">
        <v>8</v>
      </c>
      <c r="I174" s="52">
        <v>8</v>
      </c>
      <c r="J174" s="53"/>
      <c r="K174" s="11">
        <f>D178+E178+F178+G178+H178+I178+J178</f>
        <v>51</v>
      </c>
      <c r="L174" s="7"/>
      <c r="N174"/>
      <c r="O174"/>
    </row>
    <row r="175" spans="2:15" x14ac:dyDescent="0.25">
      <c r="B175" s="46">
        <f>7*C173+DATE((2015+$K$2),1,3)-WEEKDAY(DATE((2015+$K$2),1,3))-5</f>
        <v>778864</v>
      </c>
      <c r="C175" s="72"/>
      <c r="D175" s="52">
        <v>12</v>
      </c>
      <c r="E175" s="52">
        <v>12</v>
      </c>
      <c r="F175" s="52">
        <v>12</v>
      </c>
      <c r="G175" s="52">
        <v>12</v>
      </c>
      <c r="H175" s="52">
        <v>12</v>
      </c>
      <c r="I175" s="52">
        <v>12</v>
      </c>
      <c r="J175" s="53"/>
      <c r="K175" s="12" t="s">
        <v>5</v>
      </c>
      <c r="L175" s="8"/>
      <c r="N175"/>
      <c r="O175"/>
    </row>
    <row r="176" spans="2:15" x14ac:dyDescent="0.25">
      <c r="B176" s="45" t="s">
        <v>31</v>
      </c>
      <c r="C176" s="71" t="s">
        <v>1</v>
      </c>
      <c r="D176" s="52">
        <v>13</v>
      </c>
      <c r="E176" s="52">
        <v>13</v>
      </c>
      <c r="F176" s="52">
        <v>13</v>
      </c>
      <c r="G176" s="52">
        <v>13</v>
      </c>
      <c r="H176" s="52">
        <v>13</v>
      </c>
      <c r="I176" s="52">
        <v>13</v>
      </c>
      <c r="J176" s="53"/>
      <c r="K176" s="14">
        <f>IF(K174-Base!$C$2&lt;0,"0",K174-Base!$C$2)</f>
        <v>16</v>
      </c>
      <c r="L176" s="8"/>
      <c r="N176"/>
      <c r="O176"/>
    </row>
    <row r="177" spans="2:15" x14ac:dyDescent="0.25">
      <c r="B177" s="46">
        <f>7*C173+DATE((2015+$K$2),1,3)-WEEKDAY(DATE((2015+$K$2),1,3))+1</f>
        <v>778870</v>
      </c>
      <c r="C177" s="72"/>
      <c r="D177" s="52">
        <v>18</v>
      </c>
      <c r="E177" s="52">
        <v>17</v>
      </c>
      <c r="F177" s="52">
        <v>17</v>
      </c>
      <c r="G177" s="52">
        <v>17</v>
      </c>
      <c r="H177" s="52">
        <v>17</v>
      </c>
      <c r="I177" s="52">
        <v>17</v>
      </c>
      <c r="J177" s="53"/>
      <c r="K177" s="13" t="s">
        <v>6</v>
      </c>
      <c r="L177" s="8"/>
      <c r="N177"/>
      <c r="O177"/>
    </row>
    <row r="178" spans="2:15" x14ac:dyDescent="0.25">
      <c r="B178" s="69" t="s">
        <v>2</v>
      </c>
      <c r="C178" s="70"/>
      <c r="D178" s="14">
        <f>(D175-D174)+(D177-D176)</f>
        <v>11</v>
      </c>
      <c r="E178" s="14">
        <f t="shared" ref="E178:J178" si="49">(E175-E174)+E177-E176</f>
        <v>8</v>
      </c>
      <c r="F178" s="14">
        <f t="shared" si="49"/>
        <v>8</v>
      </c>
      <c r="G178" s="14">
        <f t="shared" si="49"/>
        <v>8</v>
      </c>
      <c r="H178" s="14">
        <f t="shared" si="49"/>
        <v>8</v>
      </c>
      <c r="I178" s="14">
        <f t="shared" si="49"/>
        <v>8</v>
      </c>
      <c r="J178" s="14">
        <f t="shared" si="49"/>
        <v>0</v>
      </c>
      <c r="K178" s="14" t="str">
        <f>IF(Base!$C$2-K174&lt;0,"0",Base!$C$2-K174)</f>
        <v>0</v>
      </c>
      <c r="L178" s="9"/>
      <c r="N178"/>
      <c r="O178"/>
    </row>
    <row r="179" spans="2:15" x14ac:dyDescent="0.25">
      <c r="N179"/>
      <c r="O179"/>
    </row>
    <row r="180" spans="2:15" ht="15.75" x14ac:dyDescent="0.25">
      <c r="B180" s="47" t="s">
        <v>3</v>
      </c>
      <c r="C180" s="51">
        <f>VLOOKUP(C173+1,Base!$F$3:$F$55,1,FALSE)</f>
        <v>26</v>
      </c>
      <c r="D180" s="55">
        <f>B182</f>
        <v>778871</v>
      </c>
      <c r="E180" s="55">
        <f>D180+1</f>
        <v>778872</v>
      </c>
      <c r="F180" s="55">
        <f t="shared" ref="F180:J180" si="50">E180+1</f>
        <v>778873</v>
      </c>
      <c r="G180" s="55">
        <f t="shared" si="50"/>
        <v>778874</v>
      </c>
      <c r="H180" s="55">
        <f t="shared" si="50"/>
        <v>778875</v>
      </c>
      <c r="I180" s="55">
        <f t="shared" si="50"/>
        <v>778876</v>
      </c>
      <c r="J180" s="55">
        <f t="shared" si="50"/>
        <v>778877</v>
      </c>
      <c r="K180" s="10" t="s">
        <v>7</v>
      </c>
      <c r="L180" s="9"/>
      <c r="N180"/>
      <c r="O180"/>
    </row>
    <row r="181" spans="2:15" x14ac:dyDescent="0.25">
      <c r="B181" s="45" t="s">
        <v>30</v>
      </c>
      <c r="C181" s="71" t="s">
        <v>0</v>
      </c>
      <c r="D181" s="52">
        <v>6</v>
      </c>
      <c r="E181" s="52">
        <v>8</v>
      </c>
      <c r="F181" s="52">
        <v>8</v>
      </c>
      <c r="G181" s="52">
        <v>8</v>
      </c>
      <c r="H181" s="52">
        <v>8</v>
      </c>
      <c r="I181" s="52">
        <v>8</v>
      </c>
      <c r="J181" s="53"/>
      <c r="K181" s="11">
        <f>D185+E185+F185+G185+H185+I185+J185</f>
        <v>51</v>
      </c>
      <c r="L181" s="7"/>
      <c r="N181"/>
      <c r="O181"/>
    </row>
    <row r="182" spans="2:15" x14ac:dyDescent="0.25">
      <c r="B182" s="46">
        <f>7*C180+DATE((2015+$K$2),1,3)-WEEKDAY(DATE((2015+$K$2),1,3))-5</f>
        <v>778871</v>
      </c>
      <c r="C182" s="72"/>
      <c r="D182" s="52">
        <v>12</v>
      </c>
      <c r="E182" s="52">
        <v>12</v>
      </c>
      <c r="F182" s="52">
        <v>12</v>
      </c>
      <c r="G182" s="52">
        <v>12</v>
      </c>
      <c r="H182" s="52">
        <v>12</v>
      </c>
      <c r="I182" s="52">
        <v>12</v>
      </c>
      <c r="J182" s="53"/>
      <c r="K182" s="12" t="s">
        <v>5</v>
      </c>
      <c r="L182" s="8"/>
      <c r="N182"/>
      <c r="O182"/>
    </row>
    <row r="183" spans="2:15" x14ac:dyDescent="0.25">
      <c r="B183" s="45" t="s">
        <v>31</v>
      </c>
      <c r="C183" s="71" t="s">
        <v>1</v>
      </c>
      <c r="D183" s="52">
        <v>13</v>
      </c>
      <c r="E183" s="52">
        <v>13</v>
      </c>
      <c r="F183" s="52">
        <v>13</v>
      </c>
      <c r="G183" s="52">
        <v>13</v>
      </c>
      <c r="H183" s="52">
        <v>13</v>
      </c>
      <c r="I183" s="52">
        <v>13</v>
      </c>
      <c r="J183" s="53"/>
      <c r="K183" s="14">
        <f>IF(K181-Base!$C$2&lt;0,"0",K181-Base!$C$2)</f>
        <v>16</v>
      </c>
      <c r="L183" s="8"/>
      <c r="N183"/>
      <c r="O183"/>
    </row>
    <row r="184" spans="2:15" x14ac:dyDescent="0.25">
      <c r="B184" s="46">
        <f>7*C180+DATE((2015+$K$2),1,3)-WEEKDAY(DATE((2015+$K$2),1,3))+1</f>
        <v>778877</v>
      </c>
      <c r="C184" s="72"/>
      <c r="D184" s="52">
        <v>18</v>
      </c>
      <c r="E184" s="52">
        <v>17</v>
      </c>
      <c r="F184" s="52">
        <v>17</v>
      </c>
      <c r="G184" s="52">
        <v>17</v>
      </c>
      <c r="H184" s="52">
        <v>17</v>
      </c>
      <c r="I184" s="52">
        <v>17</v>
      </c>
      <c r="J184" s="53"/>
      <c r="K184" s="13" t="s">
        <v>6</v>
      </c>
      <c r="L184" s="8"/>
      <c r="N184"/>
      <c r="O184"/>
    </row>
    <row r="185" spans="2:15" x14ac:dyDescent="0.25">
      <c r="B185" s="69" t="s">
        <v>2</v>
      </c>
      <c r="C185" s="70"/>
      <c r="D185" s="14">
        <f>(D182-D181)+(D184-D183)</f>
        <v>11</v>
      </c>
      <c r="E185" s="14">
        <f t="shared" ref="E185:J185" si="51">(E182-E181)+E184-E183</f>
        <v>8</v>
      </c>
      <c r="F185" s="14">
        <f t="shared" si="51"/>
        <v>8</v>
      </c>
      <c r="G185" s="14">
        <f t="shared" si="51"/>
        <v>8</v>
      </c>
      <c r="H185" s="14">
        <f t="shared" si="51"/>
        <v>8</v>
      </c>
      <c r="I185" s="14">
        <f t="shared" si="51"/>
        <v>8</v>
      </c>
      <c r="J185" s="14">
        <f t="shared" si="51"/>
        <v>0</v>
      </c>
      <c r="K185" s="14" t="str">
        <f>IF(Base!$C$2-K181&lt;0,"0",Base!$C$2-K181)</f>
        <v>0</v>
      </c>
      <c r="L185" s="9"/>
      <c r="N185"/>
      <c r="O185"/>
    </row>
    <row r="186" spans="2:15" x14ac:dyDescent="0.25">
      <c r="N186"/>
      <c r="O186"/>
    </row>
    <row r="187" spans="2:15" ht="15.75" x14ac:dyDescent="0.25">
      <c r="B187" s="47" t="s">
        <v>3</v>
      </c>
      <c r="C187" s="51">
        <f>VLOOKUP(C180+1,Base!$F$3:$F$55,1,FALSE)</f>
        <v>27</v>
      </c>
      <c r="D187" s="55">
        <f>B189</f>
        <v>778878</v>
      </c>
      <c r="E187" s="55">
        <f>D187+1</f>
        <v>778879</v>
      </c>
      <c r="F187" s="55">
        <f t="shared" ref="F187:J187" si="52">E187+1</f>
        <v>778880</v>
      </c>
      <c r="G187" s="55">
        <f t="shared" si="52"/>
        <v>778881</v>
      </c>
      <c r="H187" s="55">
        <f t="shared" si="52"/>
        <v>778882</v>
      </c>
      <c r="I187" s="55">
        <f t="shared" si="52"/>
        <v>778883</v>
      </c>
      <c r="J187" s="55">
        <f t="shared" si="52"/>
        <v>778884</v>
      </c>
      <c r="K187" s="10" t="s">
        <v>7</v>
      </c>
      <c r="L187" s="9"/>
      <c r="N187"/>
      <c r="O187"/>
    </row>
    <row r="188" spans="2:15" x14ac:dyDescent="0.25">
      <c r="B188" s="45" t="s">
        <v>30</v>
      </c>
      <c r="C188" s="71" t="s">
        <v>0</v>
      </c>
      <c r="D188" s="52">
        <v>6</v>
      </c>
      <c r="E188" s="52">
        <v>8</v>
      </c>
      <c r="F188" s="52">
        <v>8</v>
      </c>
      <c r="G188" s="52">
        <v>8</v>
      </c>
      <c r="H188" s="52">
        <v>8</v>
      </c>
      <c r="I188" s="52"/>
      <c r="J188" s="53"/>
      <c r="K188" s="11">
        <f>D192+E192+F192+G192+H192+I192+J192</f>
        <v>43</v>
      </c>
      <c r="L188" s="7"/>
      <c r="N188"/>
      <c r="O188"/>
    </row>
    <row r="189" spans="2:15" x14ac:dyDescent="0.25">
      <c r="B189" s="46">
        <f>7*C187+DATE((2015+$K$2),1,3)-WEEKDAY(DATE((2015+$K$2),1,3))-5</f>
        <v>778878</v>
      </c>
      <c r="C189" s="72"/>
      <c r="D189" s="52">
        <v>12</v>
      </c>
      <c r="E189" s="52">
        <v>12</v>
      </c>
      <c r="F189" s="52">
        <v>12</v>
      </c>
      <c r="G189" s="52">
        <v>12</v>
      </c>
      <c r="H189" s="52">
        <v>12</v>
      </c>
      <c r="I189" s="52"/>
      <c r="J189" s="53"/>
      <c r="K189" s="12" t="s">
        <v>5</v>
      </c>
      <c r="L189" s="8"/>
      <c r="N189"/>
      <c r="O189"/>
    </row>
    <row r="190" spans="2:15" x14ac:dyDescent="0.25">
      <c r="B190" s="45" t="s">
        <v>31</v>
      </c>
      <c r="C190" s="71" t="s">
        <v>1</v>
      </c>
      <c r="D190" s="52">
        <v>13</v>
      </c>
      <c r="E190" s="52">
        <v>13</v>
      </c>
      <c r="F190" s="52">
        <v>13</v>
      </c>
      <c r="G190" s="52">
        <v>13</v>
      </c>
      <c r="H190" s="52">
        <v>13</v>
      </c>
      <c r="I190" s="52"/>
      <c r="J190" s="53"/>
      <c r="K190" s="14">
        <f>IF(K188-Base!$C$2&lt;0,"0",K188-Base!$C$2)</f>
        <v>8</v>
      </c>
      <c r="L190" s="8"/>
      <c r="N190"/>
      <c r="O190"/>
    </row>
    <row r="191" spans="2:15" x14ac:dyDescent="0.25">
      <c r="B191" s="46">
        <f>7*C187+DATE((2015+$K$2),1,3)-WEEKDAY(DATE((2015+$K$2),1,3))+1</f>
        <v>778884</v>
      </c>
      <c r="C191" s="72"/>
      <c r="D191" s="52">
        <v>18</v>
      </c>
      <c r="E191" s="52">
        <v>17</v>
      </c>
      <c r="F191" s="52">
        <v>17</v>
      </c>
      <c r="G191" s="52">
        <v>17</v>
      </c>
      <c r="H191" s="52">
        <v>17</v>
      </c>
      <c r="I191" s="52"/>
      <c r="J191" s="53"/>
      <c r="K191" s="13" t="s">
        <v>6</v>
      </c>
      <c r="L191" s="8"/>
      <c r="N191"/>
      <c r="O191"/>
    </row>
    <row r="192" spans="2:15" x14ac:dyDescent="0.25">
      <c r="B192" s="69" t="s">
        <v>2</v>
      </c>
      <c r="C192" s="70"/>
      <c r="D192" s="14">
        <f>(D189-D188)+(D191-D190)</f>
        <v>11</v>
      </c>
      <c r="E192" s="14">
        <f t="shared" ref="E192:J192" si="53">(E189-E188)+E191-E190</f>
        <v>8</v>
      </c>
      <c r="F192" s="14">
        <f t="shared" si="53"/>
        <v>8</v>
      </c>
      <c r="G192" s="14">
        <f t="shared" si="53"/>
        <v>8</v>
      </c>
      <c r="H192" s="14">
        <f t="shared" si="53"/>
        <v>8</v>
      </c>
      <c r="I192" s="14">
        <f t="shared" si="53"/>
        <v>0</v>
      </c>
      <c r="J192" s="14">
        <f t="shared" si="53"/>
        <v>0</v>
      </c>
      <c r="K192" s="14" t="str">
        <f>IF(Base!$C$2-K188&lt;0,"0",Base!$C$2-K188)</f>
        <v>0</v>
      </c>
      <c r="L192" s="9"/>
      <c r="N192"/>
      <c r="O192"/>
    </row>
    <row r="193" spans="2:15" x14ac:dyDescent="0.25">
      <c r="N193"/>
      <c r="O193"/>
    </row>
    <row r="194" spans="2:15" ht="15.75" x14ac:dyDescent="0.25">
      <c r="B194" s="47" t="s">
        <v>3</v>
      </c>
      <c r="C194" s="51">
        <f>VLOOKUP(C187+1,Base!$F$3:$F$55,1,FALSE)</f>
        <v>28</v>
      </c>
      <c r="D194" s="55">
        <f>B196</f>
        <v>778885</v>
      </c>
      <c r="E194" s="55">
        <f>D194+1</f>
        <v>778886</v>
      </c>
      <c r="F194" s="55">
        <f t="shared" ref="F194:J194" si="54">E194+1</f>
        <v>778887</v>
      </c>
      <c r="G194" s="55">
        <f t="shared" si="54"/>
        <v>778888</v>
      </c>
      <c r="H194" s="55">
        <f t="shared" si="54"/>
        <v>778889</v>
      </c>
      <c r="I194" s="55">
        <f t="shared" si="54"/>
        <v>778890</v>
      </c>
      <c r="J194" s="55">
        <f t="shared" si="54"/>
        <v>778891</v>
      </c>
      <c r="K194" s="10" t="s">
        <v>7</v>
      </c>
      <c r="L194" s="9"/>
      <c r="N194"/>
      <c r="O194"/>
    </row>
    <row r="195" spans="2:15" x14ac:dyDescent="0.25">
      <c r="B195" s="45" t="s">
        <v>30</v>
      </c>
      <c r="C195" s="71" t="s">
        <v>0</v>
      </c>
      <c r="D195" s="52">
        <v>6</v>
      </c>
      <c r="E195" s="52">
        <v>8</v>
      </c>
      <c r="F195" s="52">
        <v>8</v>
      </c>
      <c r="G195" s="52">
        <v>8</v>
      </c>
      <c r="H195" s="52">
        <v>8</v>
      </c>
      <c r="I195" s="52">
        <v>8</v>
      </c>
      <c r="J195" s="53"/>
      <c r="K195" s="11">
        <f>D199+E199+F199+G199+H199+I199+J199</f>
        <v>51</v>
      </c>
      <c r="L195" s="7"/>
      <c r="N195"/>
      <c r="O195"/>
    </row>
    <row r="196" spans="2:15" x14ac:dyDescent="0.25">
      <c r="B196" s="46">
        <f>7*C194+DATE((2015+$K$2),1,3)-WEEKDAY(DATE((2015+$K$2),1,3))-5</f>
        <v>778885</v>
      </c>
      <c r="C196" s="72"/>
      <c r="D196" s="52">
        <v>12</v>
      </c>
      <c r="E196" s="52">
        <v>12</v>
      </c>
      <c r="F196" s="52">
        <v>12</v>
      </c>
      <c r="G196" s="52">
        <v>12</v>
      </c>
      <c r="H196" s="52">
        <v>12</v>
      </c>
      <c r="I196" s="52">
        <v>12</v>
      </c>
      <c r="J196" s="53"/>
      <c r="K196" s="12" t="s">
        <v>5</v>
      </c>
      <c r="L196" s="8"/>
      <c r="N196"/>
      <c r="O196"/>
    </row>
    <row r="197" spans="2:15" x14ac:dyDescent="0.25">
      <c r="B197" s="45" t="s">
        <v>31</v>
      </c>
      <c r="C197" s="71" t="s">
        <v>1</v>
      </c>
      <c r="D197" s="52">
        <v>13</v>
      </c>
      <c r="E197" s="52">
        <v>13</v>
      </c>
      <c r="F197" s="52">
        <v>13</v>
      </c>
      <c r="G197" s="52">
        <v>13</v>
      </c>
      <c r="H197" s="52">
        <v>13</v>
      </c>
      <c r="I197" s="52">
        <v>13</v>
      </c>
      <c r="J197" s="53"/>
      <c r="K197" s="14">
        <f>IF(K195-Base!$C$2&lt;0,"0",K195-Base!$C$2)</f>
        <v>16</v>
      </c>
      <c r="L197" s="8"/>
      <c r="N197"/>
      <c r="O197"/>
    </row>
    <row r="198" spans="2:15" x14ac:dyDescent="0.25">
      <c r="B198" s="46">
        <f>7*C194+DATE((2015+$K$2),1,3)-WEEKDAY(DATE((2015+$K$2),1,3))+1</f>
        <v>778891</v>
      </c>
      <c r="C198" s="72"/>
      <c r="D198" s="52">
        <v>18</v>
      </c>
      <c r="E198" s="52">
        <v>17</v>
      </c>
      <c r="F198" s="52">
        <v>17</v>
      </c>
      <c r="G198" s="52">
        <v>17</v>
      </c>
      <c r="H198" s="52">
        <v>17</v>
      </c>
      <c r="I198" s="52">
        <v>17</v>
      </c>
      <c r="J198" s="53"/>
      <c r="K198" s="13" t="s">
        <v>6</v>
      </c>
      <c r="L198" s="8"/>
      <c r="N198"/>
      <c r="O198"/>
    </row>
    <row r="199" spans="2:15" x14ac:dyDescent="0.25">
      <c r="B199" s="69" t="s">
        <v>2</v>
      </c>
      <c r="C199" s="70"/>
      <c r="D199" s="14">
        <f>(D196-D195)+(D198-D197)</f>
        <v>11</v>
      </c>
      <c r="E199" s="14">
        <f t="shared" ref="E199:J199" si="55">(E196-E195)+E198-E197</f>
        <v>8</v>
      </c>
      <c r="F199" s="14">
        <f t="shared" si="55"/>
        <v>8</v>
      </c>
      <c r="G199" s="14">
        <f t="shared" si="55"/>
        <v>8</v>
      </c>
      <c r="H199" s="14">
        <f t="shared" si="55"/>
        <v>8</v>
      </c>
      <c r="I199" s="14">
        <f t="shared" si="55"/>
        <v>8</v>
      </c>
      <c r="J199" s="14">
        <f t="shared" si="55"/>
        <v>0</v>
      </c>
      <c r="K199" s="14" t="str">
        <f>IF(Base!$C$2-K195&lt;0,"0",Base!$C$2-K195)</f>
        <v>0</v>
      </c>
      <c r="L199" s="9"/>
      <c r="N199"/>
      <c r="O199"/>
    </row>
    <row r="200" spans="2:15" x14ac:dyDescent="0.25">
      <c r="N200"/>
      <c r="O200"/>
    </row>
    <row r="201" spans="2:15" ht="15.75" x14ac:dyDescent="0.25">
      <c r="B201" s="47" t="s">
        <v>3</v>
      </c>
      <c r="C201" s="51">
        <f>VLOOKUP(C194+1,Base!$F$3:$F$55,1,FALSE)</f>
        <v>29</v>
      </c>
      <c r="D201" s="55">
        <f>B203</f>
        <v>778892</v>
      </c>
      <c r="E201" s="55">
        <f>D201+1</f>
        <v>778893</v>
      </c>
      <c r="F201" s="55">
        <f t="shared" ref="F201:J201" si="56">E201+1</f>
        <v>778894</v>
      </c>
      <c r="G201" s="55">
        <f t="shared" si="56"/>
        <v>778895</v>
      </c>
      <c r="H201" s="55">
        <f t="shared" si="56"/>
        <v>778896</v>
      </c>
      <c r="I201" s="55">
        <f t="shared" si="56"/>
        <v>778897</v>
      </c>
      <c r="J201" s="55">
        <f t="shared" si="56"/>
        <v>778898</v>
      </c>
      <c r="K201" s="10" t="s">
        <v>7</v>
      </c>
      <c r="L201" s="9"/>
      <c r="N201"/>
      <c r="O201"/>
    </row>
    <row r="202" spans="2:15" x14ac:dyDescent="0.25">
      <c r="B202" s="45" t="s">
        <v>30</v>
      </c>
      <c r="C202" s="71" t="s">
        <v>0</v>
      </c>
      <c r="D202" s="52">
        <v>6</v>
      </c>
      <c r="E202" s="52">
        <v>8</v>
      </c>
      <c r="F202" s="52">
        <v>8</v>
      </c>
      <c r="G202" s="52">
        <v>8</v>
      </c>
      <c r="H202" s="52">
        <v>8</v>
      </c>
      <c r="I202" s="52">
        <v>8</v>
      </c>
      <c r="J202" s="53"/>
      <c r="K202" s="11">
        <f>D206+E206+F206+G206+H206+I206+J206</f>
        <v>51</v>
      </c>
      <c r="L202" s="7"/>
      <c r="N202"/>
      <c r="O202"/>
    </row>
    <row r="203" spans="2:15" x14ac:dyDescent="0.25">
      <c r="B203" s="46">
        <f>7*C201+DATE((2015+$K$2),1,3)-WEEKDAY(DATE((2015+$K$2),1,3))-5</f>
        <v>778892</v>
      </c>
      <c r="C203" s="72"/>
      <c r="D203" s="52">
        <v>12</v>
      </c>
      <c r="E203" s="52">
        <v>12</v>
      </c>
      <c r="F203" s="52">
        <v>12</v>
      </c>
      <c r="G203" s="52">
        <v>12</v>
      </c>
      <c r="H203" s="52">
        <v>12</v>
      </c>
      <c r="I203" s="52">
        <v>12</v>
      </c>
      <c r="J203" s="53"/>
      <c r="K203" s="12" t="s">
        <v>5</v>
      </c>
      <c r="L203" s="8"/>
      <c r="N203"/>
      <c r="O203"/>
    </row>
    <row r="204" spans="2:15" x14ac:dyDescent="0.25">
      <c r="B204" s="45" t="s">
        <v>31</v>
      </c>
      <c r="C204" s="71" t="s">
        <v>1</v>
      </c>
      <c r="D204" s="52">
        <v>13</v>
      </c>
      <c r="E204" s="52">
        <v>13</v>
      </c>
      <c r="F204" s="52">
        <v>13</v>
      </c>
      <c r="G204" s="52">
        <v>13</v>
      </c>
      <c r="H204" s="52">
        <v>13</v>
      </c>
      <c r="I204" s="52">
        <v>13</v>
      </c>
      <c r="J204" s="53"/>
      <c r="K204" s="14">
        <f>IF(K202-Base!$C$2&lt;0,"0",K202-Base!$C$2)</f>
        <v>16</v>
      </c>
      <c r="L204" s="8"/>
      <c r="N204"/>
      <c r="O204"/>
    </row>
    <row r="205" spans="2:15" x14ac:dyDescent="0.25">
      <c r="B205" s="46">
        <f>7*C201+DATE((2015+$K$2),1,3)-WEEKDAY(DATE((2015+$K$2),1,3))+1</f>
        <v>778898</v>
      </c>
      <c r="C205" s="72"/>
      <c r="D205" s="52">
        <v>18</v>
      </c>
      <c r="E205" s="52">
        <v>17</v>
      </c>
      <c r="F205" s="52">
        <v>17</v>
      </c>
      <c r="G205" s="52">
        <v>17</v>
      </c>
      <c r="H205" s="52">
        <v>17</v>
      </c>
      <c r="I205" s="52">
        <v>17</v>
      </c>
      <c r="J205" s="53"/>
      <c r="K205" s="13" t="s">
        <v>6</v>
      </c>
      <c r="L205" s="8"/>
      <c r="N205"/>
      <c r="O205"/>
    </row>
    <row r="206" spans="2:15" x14ac:dyDescent="0.25">
      <c r="B206" s="69" t="s">
        <v>2</v>
      </c>
      <c r="C206" s="70"/>
      <c r="D206" s="14">
        <f>(D203-D202)+(D205-D204)</f>
        <v>11</v>
      </c>
      <c r="E206" s="14">
        <f t="shared" ref="E206:J206" si="57">(E203-E202)+E205-E204</f>
        <v>8</v>
      </c>
      <c r="F206" s="14">
        <f t="shared" si="57"/>
        <v>8</v>
      </c>
      <c r="G206" s="14">
        <f t="shared" si="57"/>
        <v>8</v>
      </c>
      <c r="H206" s="14">
        <f t="shared" si="57"/>
        <v>8</v>
      </c>
      <c r="I206" s="14">
        <f t="shared" si="57"/>
        <v>8</v>
      </c>
      <c r="J206" s="14">
        <f t="shared" si="57"/>
        <v>0</v>
      </c>
      <c r="K206" s="14" t="str">
        <f>IF(Base!$C$2-K202&lt;0,"0",Base!$C$2-K202)</f>
        <v>0</v>
      </c>
      <c r="L206" s="9"/>
      <c r="N206"/>
      <c r="O206"/>
    </row>
    <row r="207" spans="2:15" x14ac:dyDescent="0.25">
      <c r="N207"/>
      <c r="O207"/>
    </row>
    <row r="208" spans="2:15" ht="15.75" x14ac:dyDescent="0.25">
      <c r="B208" s="47" t="s">
        <v>3</v>
      </c>
      <c r="C208" s="51">
        <f>VLOOKUP(C201+1,Base!$F$3:$F$55,1,FALSE)</f>
        <v>30</v>
      </c>
      <c r="D208" s="55">
        <f>B210</f>
        <v>778899</v>
      </c>
      <c r="E208" s="55">
        <f>D208+1</f>
        <v>778900</v>
      </c>
      <c r="F208" s="55">
        <f t="shared" ref="F208:J208" si="58">E208+1</f>
        <v>778901</v>
      </c>
      <c r="G208" s="55">
        <f t="shared" si="58"/>
        <v>778902</v>
      </c>
      <c r="H208" s="55">
        <f t="shared" si="58"/>
        <v>778903</v>
      </c>
      <c r="I208" s="55">
        <f t="shared" si="58"/>
        <v>778904</v>
      </c>
      <c r="J208" s="55">
        <f t="shared" si="58"/>
        <v>778905</v>
      </c>
      <c r="K208" s="10" t="s">
        <v>7</v>
      </c>
      <c r="L208" s="9"/>
      <c r="N208"/>
      <c r="O208"/>
    </row>
    <row r="209" spans="2:15" x14ac:dyDescent="0.25">
      <c r="B209" s="45" t="s">
        <v>30</v>
      </c>
      <c r="C209" s="71" t="s">
        <v>0</v>
      </c>
      <c r="D209" s="52">
        <v>6</v>
      </c>
      <c r="E209" s="52">
        <v>8</v>
      </c>
      <c r="F209" s="52">
        <v>8</v>
      </c>
      <c r="G209" s="52">
        <v>8</v>
      </c>
      <c r="H209" s="52">
        <v>8</v>
      </c>
      <c r="I209" s="52">
        <v>8</v>
      </c>
      <c r="J209" s="53"/>
      <c r="K209" s="11">
        <f>D213+E213+F213+G213+H213+I213+J213</f>
        <v>51</v>
      </c>
      <c r="L209" s="7"/>
      <c r="N209"/>
      <c r="O209"/>
    </row>
    <row r="210" spans="2:15" x14ac:dyDescent="0.25">
      <c r="B210" s="46">
        <f>7*C208+DATE((2015+$K$2),1,3)-WEEKDAY(DATE((2015+$K$2),1,3))-5</f>
        <v>778899</v>
      </c>
      <c r="C210" s="72"/>
      <c r="D210" s="52">
        <v>12</v>
      </c>
      <c r="E210" s="52">
        <v>12</v>
      </c>
      <c r="F210" s="52">
        <v>12</v>
      </c>
      <c r="G210" s="52">
        <v>12</v>
      </c>
      <c r="H210" s="52">
        <v>12</v>
      </c>
      <c r="I210" s="52">
        <v>12</v>
      </c>
      <c r="J210" s="53"/>
      <c r="K210" s="12" t="s">
        <v>5</v>
      </c>
      <c r="L210" s="8"/>
      <c r="N210"/>
      <c r="O210"/>
    </row>
    <row r="211" spans="2:15" x14ac:dyDescent="0.25">
      <c r="B211" s="45" t="s">
        <v>31</v>
      </c>
      <c r="C211" s="71" t="s">
        <v>1</v>
      </c>
      <c r="D211" s="52">
        <v>13</v>
      </c>
      <c r="E211" s="52">
        <v>13</v>
      </c>
      <c r="F211" s="52">
        <v>13</v>
      </c>
      <c r="G211" s="52">
        <v>13</v>
      </c>
      <c r="H211" s="52">
        <v>13</v>
      </c>
      <c r="I211" s="52">
        <v>13</v>
      </c>
      <c r="J211" s="53"/>
      <c r="K211" s="14">
        <f>IF(K209-Base!$C$2&lt;0,"0",K209-Base!$C$2)</f>
        <v>16</v>
      </c>
      <c r="L211" s="8"/>
      <c r="N211"/>
      <c r="O211"/>
    </row>
    <row r="212" spans="2:15" x14ac:dyDescent="0.25">
      <c r="B212" s="46">
        <f>7*C208+DATE((2015+$K$2),1,3)-WEEKDAY(DATE((2015+$K$2),1,3))+1</f>
        <v>778905</v>
      </c>
      <c r="C212" s="72"/>
      <c r="D212" s="52">
        <v>18</v>
      </c>
      <c r="E212" s="52">
        <v>17</v>
      </c>
      <c r="F212" s="52">
        <v>17</v>
      </c>
      <c r="G212" s="52">
        <v>17</v>
      </c>
      <c r="H212" s="52">
        <v>17</v>
      </c>
      <c r="I212" s="52">
        <v>17</v>
      </c>
      <c r="J212" s="53"/>
      <c r="K212" s="13" t="s">
        <v>6</v>
      </c>
      <c r="L212" s="8"/>
      <c r="N212"/>
      <c r="O212"/>
    </row>
    <row r="213" spans="2:15" x14ac:dyDescent="0.25">
      <c r="B213" s="69" t="s">
        <v>2</v>
      </c>
      <c r="C213" s="70"/>
      <c r="D213" s="14">
        <f>(D210-D209)+(D212-D211)</f>
        <v>11</v>
      </c>
      <c r="E213" s="14">
        <f t="shared" ref="E213:J213" si="59">(E210-E209)+E212-E211</f>
        <v>8</v>
      </c>
      <c r="F213" s="14">
        <f t="shared" si="59"/>
        <v>8</v>
      </c>
      <c r="G213" s="14">
        <f t="shared" si="59"/>
        <v>8</v>
      </c>
      <c r="H213" s="14">
        <f t="shared" si="59"/>
        <v>8</v>
      </c>
      <c r="I213" s="14">
        <f t="shared" si="59"/>
        <v>8</v>
      </c>
      <c r="J213" s="14">
        <f t="shared" si="59"/>
        <v>0</v>
      </c>
      <c r="K213" s="14" t="str">
        <f>IF(Base!$C$2-K209&lt;0,"0",Base!$C$2-K209)</f>
        <v>0</v>
      </c>
      <c r="L213" s="9"/>
      <c r="N213"/>
      <c r="O213"/>
    </row>
    <row r="214" spans="2:15" x14ac:dyDescent="0.25">
      <c r="N214"/>
      <c r="O214"/>
    </row>
    <row r="215" spans="2:15" ht="15.75" x14ac:dyDescent="0.25">
      <c r="B215" s="47" t="s">
        <v>3</v>
      </c>
      <c r="C215" s="51">
        <f>VLOOKUP(C208+1,Base!$F$3:$F$55,1,FALSE)</f>
        <v>31</v>
      </c>
      <c r="D215" s="55">
        <f>B217</f>
        <v>778906</v>
      </c>
      <c r="E215" s="55">
        <f>D215+1</f>
        <v>778907</v>
      </c>
      <c r="F215" s="55">
        <f t="shared" ref="F215:J215" si="60">E215+1</f>
        <v>778908</v>
      </c>
      <c r="G215" s="55">
        <f t="shared" si="60"/>
        <v>778909</v>
      </c>
      <c r="H215" s="55">
        <f t="shared" si="60"/>
        <v>778910</v>
      </c>
      <c r="I215" s="55">
        <f t="shared" si="60"/>
        <v>778911</v>
      </c>
      <c r="J215" s="55">
        <f t="shared" si="60"/>
        <v>778912</v>
      </c>
      <c r="K215" s="10" t="s">
        <v>7</v>
      </c>
      <c r="L215" s="9"/>
      <c r="N215"/>
      <c r="O215"/>
    </row>
    <row r="216" spans="2:15" x14ac:dyDescent="0.25">
      <c r="B216" s="45" t="s">
        <v>30</v>
      </c>
      <c r="C216" s="71" t="s">
        <v>0</v>
      </c>
      <c r="D216" s="52">
        <v>6</v>
      </c>
      <c r="E216" s="52">
        <v>8</v>
      </c>
      <c r="F216" s="52">
        <v>8</v>
      </c>
      <c r="G216" s="52">
        <v>8</v>
      </c>
      <c r="H216" s="52">
        <v>8</v>
      </c>
      <c r="I216" s="52">
        <v>8</v>
      </c>
      <c r="J216" s="53"/>
      <c r="K216" s="11">
        <f>D220+E220+F220+G220+H220+I220+J220</f>
        <v>51</v>
      </c>
      <c r="L216" s="7"/>
      <c r="N216"/>
      <c r="O216"/>
    </row>
    <row r="217" spans="2:15" x14ac:dyDescent="0.25">
      <c r="B217" s="46">
        <f>7*C215+DATE((2015+$K$2),1,3)-WEEKDAY(DATE((2015+$K$2),1,3))-5</f>
        <v>778906</v>
      </c>
      <c r="C217" s="72"/>
      <c r="D217" s="52">
        <v>12</v>
      </c>
      <c r="E217" s="52">
        <v>12</v>
      </c>
      <c r="F217" s="52">
        <v>12</v>
      </c>
      <c r="G217" s="52">
        <v>12</v>
      </c>
      <c r="H217" s="52">
        <v>12</v>
      </c>
      <c r="I217" s="52">
        <v>12</v>
      </c>
      <c r="J217" s="53"/>
      <c r="K217" s="12" t="s">
        <v>5</v>
      </c>
      <c r="L217" s="8"/>
      <c r="N217"/>
      <c r="O217"/>
    </row>
    <row r="218" spans="2:15" x14ac:dyDescent="0.25">
      <c r="B218" s="45" t="s">
        <v>31</v>
      </c>
      <c r="C218" s="71" t="s">
        <v>1</v>
      </c>
      <c r="D218" s="52">
        <v>13</v>
      </c>
      <c r="E218" s="52">
        <v>13</v>
      </c>
      <c r="F218" s="52">
        <v>13</v>
      </c>
      <c r="G218" s="52">
        <v>13</v>
      </c>
      <c r="H218" s="52">
        <v>13</v>
      </c>
      <c r="I218" s="52">
        <v>13</v>
      </c>
      <c r="J218" s="53"/>
      <c r="K218" s="14">
        <f>IF(K216-Base!$C$2&lt;0,"0",K216-Base!$C$2)</f>
        <v>16</v>
      </c>
      <c r="L218" s="8"/>
      <c r="N218"/>
      <c r="O218"/>
    </row>
    <row r="219" spans="2:15" x14ac:dyDescent="0.25">
      <c r="B219" s="46">
        <f>7*C215+DATE((2015+$K$2),1,3)-WEEKDAY(DATE((2015+$K$2),1,3))+1</f>
        <v>778912</v>
      </c>
      <c r="C219" s="72"/>
      <c r="D219" s="52">
        <v>18</v>
      </c>
      <c r="E219" s="52">
        <v>17</v>
      </c>
      <c r="F219" s="52">
        <v>17</v>
      </c>
      <c r="G219" s="52">
        <v>17</v>
      </c>
      <c r="H219" s="52">
        <v>17</v>
      </c>
      <c r="I219" s="52">
        <v>17</v>
      </c>
      <c r="J219" s="53"/>
      <c r="K219" s="13" t="s">
        <v>6</v>
      </c>
      <c r="L219" s="8"/>
      <c r="N219"/>
      <c r="O219"/>
    </row>
    <row r="220" spans="2:15" x14ac:dyDescent="0.25">
      <c r="B220" s="69" t="s">
        <v>2</v>
      </c>
      <c r="C220" s="70"/>
      <c r="D220" s="14">
        <f>(D217-D216)+(D219-D218)</f>
        <v>11</v>
      </c>
      <c r="E220" s="14">
        <f t="shared" ref="E220:J220" si="61">(E217-E216)+E219-E218</f>
        <v>8</v>
      </c>
      <c r="F220" s="14">
        <f t="shared" si="61"/>
        <v>8</v>
      </c>
      <c r="G220" s="14">
        <f t="shared" si="61"/>
        <v>8</v>
      </c>
      <c r="H220" s="14">
        <f t="shared" si="61"/>
        <v>8</v>
      </c>
      <c r="I220" s="14">
        <f t="shared" si="61"/>
        <v>8</v>
      </c>
      <c r="J220" s="14">
        <f t="shared" si="61"/>
        <v>0</v>
      </c>
      <c r="K220" s="14" t="str">
        <f>IF(Base!$C$2-K216&lt;0,"0",Base!$C$2-K216)</f>
        <v>0</v>
      </c>
      <c r="L220" s="9"/>
      <c r="N220"/>
      <c r="O220"/>
    </row>
    <row r="221" spans="2:15" x14ac:dyDescent="0.25">
      <c r="N221"/>
      <c r="O221"/>
    </row>
    <row r="222" spans="2:15" ht="15.75" x14ac:dyDescent="0.25">
      <c r="B222" s="47" t="s">
        <v>3</v>
      </c>
      <c r="C222" s="51">
        <f>VLOOKUP(C215+1,Base!$F$3:$F$55,1,FALSE)</f>
        <v>32</v>
      </c>
      <c r="D222" s="55">
        <f>B224</f>
        <v>778913</v>
      </c>
      <c r="E222" s="55">
        <f>D222+1</f>
        <v>778914</v>
      </c>
      <c r="F222" s="55">
        <f t="shared" ref="F222:J222" si="62">E222+1</f>
        <v>778915</v>
      </c>
      <c r="G222" s="55">
        <f t="shared" si="62"/>
        <v>778916</v>
      </c>
      <c r="H222" s="55">
        <f t="shared" si="62"/>
        <v>778917</v>
      </c>
      <c r="I222" s="55">
        <f t="shared" si="62"/>
        <v>778918</v>
      </c>
      <c r="J222" s="55">
        <f t="shared" si="62"/>
        <v>778919</v>
      </c>
      <c r="K222" s="10" t="s">
        <v>7</v>
      </c>
      <c r="L222" s="9"/>
      <c r="N222"/>
      <c r="O222"/>
    </row>
    <row r="223" spans="2:15" x14ac:dyDescent="0.25">
      <c r="B223" s="45" t="s">
        <v>30</v>
      </c>
      <c r="C223" s="71" t="s">
        <v>0</v>
      </c>
      <c r="D223" s="52">
        <v>6</v>
      </c>
      <c r="E223" s="52">
        <v>8</v>
      </c>
      <c r="F223" s="52">
        <v>8</v>
      </c>
      <c r="G223" s="52">
        <v>8</v>
      </c>
      <c r="H223" s="52">
        <v>8</v>
      </c>
      <c r="I223" s="52">
        <v>8</v>
      </c>
      <c r="J223" s="53"/>
      <c r="K223" s="11">
        <f>D227+E227+F227+G227+H227+I227+J227</f>
        <v>51</v>
      </c>
      <c r="L223" s="7"/>
      <c r="N223"/>
      <c r="O223"/>
    </row>
    <row r="224" spans="2:15" x14ac:dyDescent="0.25">
      <c r="B224" s="46">
        <f>7*C222+DATE((2015+$K$2),1,3)-WEEKDAY(DATE((2015+$K$2),1,3))-5</f>
        <v>778913</v>
      </c>
      <c r="C224" s="72"/>
      <c r="D224" s="52">
        <v>12</v>
      </c>
      <c r="E224" s="52">
        <v>12</v>
      </c>
      <c r="F224" s="52">
        <v>12</v>
      </c>
      <c r="G224" s="52">
        <v>12</v>
      </c>
      <c r="H224" s="52">
        <v>12</v>
      </c>
      <c r="I224" s="52">
        <v>12</v>
      </c>
      <c r="J224" s="53"/>
      <c r="K224" s="12" t="s">
        <v>5</v>
      </c>
      <c r="L224" s="8"/>
      <c r="N224"/>
      <c r="O224"/>
    </row>
    <row r="225" spans="2:15" x14ac:dyDescent="0.25">
      <c r="B225" s="45" t="s">
        <v>31</v>
      </c>
      <c r="C225" s="71" t="s">
        <v>1</v>
      </c>
      <c r="D225" s="52">
        <v>13</v>
      </c>
      <c r="E225" s="52">
        <v>13</v>
      </c>
      <c r="F225" s="52">
        <v>13</v>
      </c>
      <c r="G225" s="52">
        <v>13</v>
      </c>
      <c r="H225" s="52">
        <v>13</v>
      </c>
      <c r="I225" s="52">
        <v>13</v>
      </c>
      <c r="J225" s="53"/>
      <c r="K225" s="14">
        <f>IF(K223-Base!$C$2&lt;0,"0",K223-Base!$C$2)</f>
        <v>16</v>
      </c>
      <c r="L225" s="8"/>
      <c r="N225"/>
      <c r="O225"/>
    </row>
    <row r="226" spans="2:15" x14ac:dyDescent="0.25">
      <c r="B226" s="46">
        <f>7*C222+DATE((2015+$K$2),1,3)-WEEKDAY(DATE((2015+$K$2),1,3))+1</f>
        <v>778919</v>
      </c>
      <c r="C226" s="72"/>
      <c r="D226" s="52">
        <v>18</v>
      </c>
      <c r="E226" s="52">
        <v>17</v>
      </c>
      <c r="F226" s="52">
        <v>17</v>
      </c>
      <c r="G226" s="52">
        <v>17</v>
      </c>
      <c r="H226" s="52">
        <v>17</v>
      </c>
      <c r="I226" s="52">
        <v>17</v>
      </c>
      <c r="J226" s="53"/>
      <c r="K226" s="13" t="s">
        <v>6</v>
      </c>
      <c r="L226" s="8"/>
      <c r="N226"/>
      <c r="O226"/>
    </row>
    <row r="227" spans="2:15" x14ac:dyDescent="0.25">
      <c r="B227" s="69" t="s">
        <v>2</v>
      </c>
      <c r="C227" s="70"/>
      <c r="D227" s="14">
        <f>(D224-D223)+(D226-D225)</f>
        <v>11</v>
      </c>
      <c r="E227" s="14">
        <f t="shared" ref="E227:J227" si="63">(E224-E223)+E226-E225</f>
        <v>8</v>
      </c>
      <c r="F227" s="14">
        <f t="shared" si="63"/>
        <v>8</v>
      </c>
      <c r="G227" s="14">
        <f t="shared" si="63"/>
        <v>8</v>
      </c>
      <c r="H227" s="14">
        <f t="shared" si="63"/>
        <v>8</v>
      </c>
      <c r="I227" s="14">
        <f t="shared" si="63"/>
        <v>8</v>
      </c>
      <c r="J227" s="14">
        <f t="shared" si="63"/>
        <v>0</v>
      </c>
      <c r="K227" s="14" t="str">
        <f>IF(Base!$C$2-K223&lt;0,"0",Base!$C$2-K223)</f>
        <v>0</v>
      </c>
      <c r="L227" s="9"/>
      <c r="N227"/>
      <c r="O227"/>
    </row>
    <row r="228" spans="2:15" x14ac:dyDescent="0.25">
      <c r="N228"/>
      <c r="O228"/>
    </row>
    <row r="229" spans="2:15" ht="15.75" x14ac:dyDescent="0.25">
      <c r="B229" s="47" t="s">
        <v>3</v>
      </c>
      <c r="C229" s="51">
        <f>VLOOKUP(C222+1,Base!$F$3:$F$55,1,FALSE)</f>
        <v>33</v>
      </c>
      <c r="D229" s="55">
        <f>B231</f>
        <v>778920</v>
      </c>
      <c r="E229" s="55">
        <f>D229+1</f>
        <v>778921</v>
      </c>
      <c r="F229" s="55">
        <f t="shared" ref="F229:J229" si="64">E229+1</f>
        <v>778922</v>
      </c>
      <c r="G229" s="55">
        <f t="shared" si="64"/>
        <v>778923</v>
      </c>
      <c r="H229" s="55">
        <f t="shared" si="64"/>
        <v>778924</v>
      </c>
      <c r="I229" s="55">
        <f t="shared" si="64"/>
        <v>778925</v>
      </c>
      <c r="J229" s="55">
        <f t="shared" si="64"/>
        <v>778926</v>
      </c>
      <c r="K229" s="10" t="s">
        <v>7</v>
      </c>
      <c r="L229" s="9"/>
      <c r="N229"/>
      <c r="O229"/>
    </row>
    <row r="230" spans="2:15" x14ac:dyDescent="0.25">
      <c r="B230" s="45" t="s">
        <v>30</v>
      </c>
      <c r="C230" s="71" t="s">
        <v>0</v>
      </c>
      <c r="D230" s="52">
        <v>6</v>
      </c>
      <c r="E230" s="52">
        <v>8</v>
      </c>
      <c r="F230" s="52">
        <v>8</v>
      </c>
      <c r="G230" s="52">
        <v>8</v>
      </c>
      <c r="H230" s="52">
        <v>8</v>
      </c>
      <c r="I230" s="52"/>
      <c r="J230" s="53"/>
      <c r="K230" s="11">
        <f>D234+E234+F234+G234+H234+I234+J234</f>
        <v>43</v>
      </c>
      <c r="L230" s="7"/>
      <c r="N230"/>
      <c r="O230"/>
    </row>
    <row r="231" spans="2:15" x14ac:dyDescent="0.25">
      <c r="B231" s="46">
        <f>7*C229+DATE((2015+$K$2),1,3)-WEEKDAY(DATE((2015+$K$2),1,3))-5</f>
        <v>778920</v>
      </c>
      <c r="C231" s="72"/>
      <c r="D231" s="52">
        <v>12</v>
      </c>
      <c r="E231" s="52">
        <v>12</v>
      </c>
      <c r="F231" s="52">
        <v>12</v>
      </c>
      <c r="G231" s="52">
        <v>12</v>
      </c>
      <c r="H231" s="52">
        <v>12</v>
      </c>
      <c r="I231" s="52"/>
      <c r="J231" s="53"/>
      <c r="K231" s="12" t="s">
        <v>5</v>
      </c>
      <c r="L231" s="8"/>
      <c r="N231"/>
      <c r="O231"/>
    </row>
    <row r="232" spans="2:15" x14ac:dyDescent="0.25">
      <c r="B232" s="45" t="s">
        <v>31</v>
      </c>
      <c r="C232" s="71" t="s">
        <v>1</v>
      </c>
      <c r="D232" s="52">
        <v>13</v>
      </c>
      <c r="E232" s="52">
        <v>13</v>
      </c>
      <c r="F232" s="52">
        <v>13</v>
      </c>
      <c r="G232" s="52">
        <v>13</v>
      </c>
      <c r="H232" s="52">
        <v>13</v>
      </c>
      <c r="I232" s="52"/>
      <c r="J232" s="53"/>
      <c r="K232" s="14">
        <f>IF(K230-Base!$C$2&lt;0,"0",K230-Base!$C$2)</f>
        <v>8</v>
      </c>
      <c r="L232" s="8"/>
      <c r="N232"/>
      <c r="O232"/>
    </row>
    <row r="233" spans="2:15" x14ac:dyDescent="0.25">
      <c r="B233" s="46">
        <f>7*C229+DATE((2015+$K$2),1,3)-WEEKDAY(DATE((2015+$K$2),1,3))+1</f>
        <v>778926</v>
      </c>
      <c r="C233" s="72"/>
      <c r="D233" s="52">
        <v>18</v>
      </c>
      <c r="E233" s="52">
        <v>17</v>
      </c>
      <c r="F233" s="52">
        <v>17</v>
      </c>
      <c r="G233" s="52">
        <v>17</v>
      </c>
      <c r="H233" s="52">
        <v>17</v>
      </c>
      <c r="I233" s="52"/>
      <c r="J233" s="53"/>
      <c r="K233" s="13" t="s">
        <v>6</v>
      </c>
      <c r="L233" s="8"/>
      <c r="N233"/>
      <c r="O233"/>
    </row>
    <row r="234" spans="2:15" x14ac:dyDescent="0.25">
      <c r="B234" s="69" t="s">
        <v>2</v>
      </c>
      <c r="C234" s="70"/>
      <c r="D234" s="14">
        <f>(D231-D230)+(D233-D232)</f>
        <v>11</v>
      </c>
      <c r="E234" s="14">
        <f t="shared" ref="E234:J234" si="65">(E231-E230)+E233-E232</f>
        <v>8</v>
      </c>
      <c r="F234" s="14">
        <f t="shared" si="65"/>
        <v>8</v>
      </c>
      <c r="G234" s="14">
        <f t="shared" si="65"/>
        <v>8</v>
      </c>
      <c r="H234" s="14">
        <f t="shared" si="65"/>
        <v>8</v>
      </c>
      <c r="I234" s="14">
        <f t="shared" si="65"/>
        <v>0</v>
      </c>
      <c r="J234" s="14">
        <f t="shared" si="65"/>
        <v>0</v>
      </c>
      <c r="K234" s="14" t="str">
        <f>IF(Base!$C$2-K230&lt;0,"0",Base!$C$2-K230)</f>
        <v>0</v>
      </c>
      <c r="L234" s="9"/>
      <c r="N234"/>
      <c r="O234"/>
    </row>
    <row r="235" spans="2:15" x14ac:dyDescent="0.25">
      <c r="N235"/>
      <c r="O235"/>
    </row>
    <row r="236" spans="2:15" ht="15.75" x14ac:dyDescent="0.25">
      <c r="B236" s="47" t="s">
        <v>3</v>
      </c>
      <c r="C236" s="51">
        <f>VLOOKUP(C229+1,Base!$F$3:$F$55,1,FALSE)</f>
        <v>34</v>
      </c>
      <c r="D236" s="55">
        <f>B238</f>
        <v>778927</v>
      </c>
      <c r="E236" s="55">
        <f>D236+1</f>
        <v>778928</v>
      </c>
      <c r="F236" s="55">
        <f t="shared" ref="F236:J236" si="66">E236+1</f>
        <v>778929</v>
      </c>
      <c r="G236" s="55">
        <f t="shared" si="66"/>
        <v>778930</v>
      </c>
      <c r="H236" s="55">
        <f t="shared" si="66"/>
        <v>778931</v>
      </c>
      <c r="I236" s="55">
        <f t="shared" si="66"/>
        <v>778932</v>
      </c>
      <c r="J236" s="55">
        <f t="shared" si="66"/>
        <v>778933</v>
      </c>
      <c r="K236" s="10" t="s">
        <v>7</v>
      </c>
      <c r="L236" s="9"/>
      <c r="N236"/>
      <c r="O236"/>
    </row>
    <row r="237" spans="2:15" x14ac:dyDescent="0.25">
      <c r="B237" s="45" t="s">
        <v>30</v>
      </c>
      <c r="C237" s="71" t="s">
        <v>0</v>
      </c>
      <c r="D237" s="52">
        <v>6</v>
      </c>
      <c r="E237" s="52">
        <v>8</v>
      </c>
      <c r="F237" s="52">
        <v>8</v>
      </c>
      <c r="G237" s="52">
        <v>8</v>
      </c>
      <c r="H237" s="52">
        <v>8</v>
      </c>
      <c r="I237" s="52">
        <v>8</v>
      </c>
      <c r="J237" s="53"/>
      <c r="K237" s="11">
        <f>D241+E241+F241+G241+H241+I241+J241</f>
        <v>51</v>
      </c>
      <c r="L237" s="7"/>
      <c r="N237"/>
      <c r="O237"/>
    </row>
    <row r="238" spans="2:15" x14ac:dyDescent="0.25">
      <c r="B238" s="46">
        <f>7*C236+DATE((2015+$K$2),1,3)-WEEKDAY(DATE((2015+$K$2),1,3))-5</f>
        <v>778927</v>
      </c>
      <c r="C238" s="72"/>
      <c r="D238" s="52">
        <v>12</v>
      </c>
      <c r="E238" s="52">
        <v>12</v>
      </c>
      <c r="F238" s="52">
        <v>12</v>
      </c>
      <c r="G238" s="52">
        <v>12</v>
      </c>
      <c r="H238" s="52">
        <v>12</v>
      </c>
      <c r="I238" s="52">
        <v>12</v>
      </c>
      <c r="J238" s="53"/>
      <c r="K238" s="12" t="s">
        <v>5</v>
      </c>
      <c r="L238" s="8"/>
      <c r="N238"/>
      <c r="O238"/>
    </row>
    <row r="239" spans="2:15" x14ac:dyDescent="0.25">
      <c r="B239" s="45" t="s">
        <v>31</v>
      </c>
      <c r="C239" s="71" t="s">
        <v>1</v>
      </c>
      <c r="D239" s="52">
        <v>13</v>
      </c>
      <c r="E239" s="52">
        <v>13</v>
      </c>
      <c r="F239" s="52">
        <v>13</v>
      </c>
      <c r="G239" s="52">
        <v>13</v>
      </c>
      <c r="H239" s="52">
        <v>13</v>
      </c>
      <c r="I239" s="52">
        <v>13</v>
      </c>
      <c r="J239" s="53"/>
      <c r="K239" s="14">
        <f>IF(K237-Base!$C$2&lt;0,"0",K237-Base!$C$2)</f>
        <v>16</v>
      </c>
      <c r="L239" s="8"/>
      <c r="N239"/>
      <c r="O239"/>
    </row>
    <row r="240" spans="2:15" x14ac:dyDescent="0.25">
      <c r="B240" s="46">
        <f>7*C236+DATE((2015+$K$2),1,3)-WEEKDAY(DATE((2015+$K$2),1,3))+1</f>
        <v>778933</v>
      </c>
      <c r="C240" s="72"/>
      <c r="D240" s="52">
        <v>18</v>
      </c>
      <c r="E240" s="52">
        <v>17</v>
      </c>
      <c r="F240" s="52">
        <v>17</v>
      </c>
      <c r="G240" s="52">
        <v>17</v>
      </c>
      <c r="H240" s="52">
        <v>17</v>
      </c>
      <c r="I240" s="52">
        <v>17</v>
      </c>
      <c r="J240" s="53"/>
      <c r="K240" s="13" t="s">
        <v>6</v>
      </c>
      <c r="L240" s="8"/>
      <c r="N240"/>
      <c r="O240"/>
    </row>
    <row r="241" spans="2:15" x14ac:dyDescent="0.25">
      <c r="B241" s="69" t="s">
        <v>2</v>
      </c>
      <c r="C241" s="70"/>
      <c r="D241" s="14">
        <f>(D238-D237)+(D240-D239)</f>
        <v>11</v>
      </c>
      <c r="E241" s="14">
        <f t="shared" ref="E241:J241" si="67">(E238-E237)+E240-E239</f>
        <v>8</v>
      </c>
      <c r="F241" s="14">
        <f t="shared" si="67"/>
        <v>8</v>
      </c>
      <c r="G241" s="14">
        <f t="shared" si="67"/>
        <v>8</v>
      </c>
      <c r="H241" s="14">
        <f t="shared" si="67"/>
        <v>8</v>
      </c>
      <c r="I241" s="14">
        <f t="shared" si="67"/>
        <v>8</v>
      </c>
      <c r="J241" s="14">
        <f t="shared" si="67"/>
        <v>0</v>
      </c>
      <c r="K241" s="14" t="str">
        <f>IF(Base!$C$2-K237&lt;0,"0",Base!$C$2-K237)</f>
        <v>0</v>
      </c>
      <c r="L241" s="9"/>
      <c r="N241"/>
      <c r="O241"/>
    </row>
    <row r="242" spans="2:15" x14ac:dyDescent="0.25">
      <c r="N242"/>
      <c r="O242"/>
    </row>
    <row r="243" spans="2:15" ht="15.75" x14ac:dyDescent="0.25">
      <c r="B243" s="47" t="s">
        <v>3</v>
      </c>
      <c r="C243" s="51">
        <f>VLOOKUP(C236+1,Base!$F$3:$F$55,1,FALSE)</f>
        <v>35</v>
      </c>
      <c r="D243" s="55">
        <f>B245</f>
        <v>778934</v>
      </c>
      <c r="E243" s="55">
        <f>D243+1</f>
        <v>778935</v>
      </c>
      <c r="F243" s="55">
        <f t="shared" ref="F243:J243" si="68">E243+1</f>
        <v>778936</v>
      </c>
      <c r="G243" s="55">
        <f t="shared" si="68"/>
        <v>778937</v>
      </c>
      <c r="H243" s="55">
        <f t="shared" si="68"/>
        <v>778938</v>
      </c>
      <c r="I243" s="55">
        <f t="shared" si="68"/>
        <v>778939</v>
      </c>
      <c r="J243" s="55">
        <f t="shared" si="68"/>
        <v>778940</v>
      </c>
      <c r="K243" s="10" t="s">
        <v>7</v>
      </c>
      <c r="L243" s="9"/>
      <c r="N243"/>
      <c r="O243"/>
    </row>
    <row r="244" spans="2:15" x14ac:dyDescent="0.25">
      <c r="B244" s="45" t="s">
        <v>30</v>
      </c>
      <c r="C244" s="71" t="s">
        <v>0</v>
      </c>
      <c r="D244" s="52">
        <v>6</v>
      </c>
      <c r="E244" s="52">
        <v>8</v>
      </c>
      <c r="F244" s="52">
        <v>8</v>
      </c>
      <c r="G244" s="52">
        <v>8</v>
      </c>
      <c r="H244" s="52">
        <v>8</v>
      </c>
      <c r="I244" s="52">
        <v>8</v>
      </c>
      <c r="J244" s="53"/>
      <c r="K244" s="11">
        <f>D248+E248+F248+G248+H248+I248+J248</f>
        <v>51</v>
      </c>
      <c r="L244" s="7"/>
      <c r="N244"/>
      <c r="O244"/>
    </row>
    <row r="245" spans="2:15" x14ac:dyDescent="0.25">
      <c r="B245" s="46">
        <f>7*C243+DATE((2015+$K$2),1,3)-WEEKDAY(DATE((2015+$K$2),1,3))-5</f>
        <v>778934</v>
      </c>
      <c r="C245" s="72"/>
      <c r="D245" s="52">
        <v>12</v>
      </c>
      <c r="E245" s="52">
        <v>12</v>
      </c>
      <c r="F245" s="52">
        <v>12</v>
      </c>
      <c r="G245" s="52">
        <v>12</v>
      </c>
      <c r="H245" s="52">
        <v>12</v>
      </c>
      <c r="I245" s="52">
        <v>12</v>
      </c>
      <c r="J245" s="53"/>
      <c r="K245" s="12" t="s">
        <v>5</v>
      </c>
      <c r="L245" s="8"/>
      <c r="N245"/>
      <c r="O245"/>
    </row>
    <row r="246" spans="2:15" x14ac:dyDescent="0.25">
      <c r="B246" s="45" t="s">
        <v>31</v>
      </c>
      <c r="C246" s="71" t="s">
        <v>1</v>
      </c>
      <c r="D246" s="52">
        <v>13</v>
      </c>
      <c r="E246" s="52">
        <v>13</v>
      </c>
      <c r="F246" s="52">
        <v>13</v>
      </c>
      <c r="G246" s="52">
        <v>13</v>
      </c>
      <c r="H246" s="52">
        <v>13</v>
      </c>
      <c r="I246" s="52">
        <v>13</v>
      </c>
      <c r="J246" s="53"/>
      <c r="K246" s="14">
        <f>IF(K244-Base!$C$2&lt;0,"0",K244-Base!$C$2)</f>
        <v>16</v>
      </c>
      <c r="L246" s="8"/>
      <c r="N246"/>
      <c r="O246"/>
    </row>
    <row r="247" spans="2:15" x14ac:dyDescent="0.25">
      <c r="B247" s="46">
        <f>7*C243+DATE((2015+$K$2),1,3)-WEEKDAY(DATE((2015+$K$2),1,3))+1</f>
        <v>778940</v>
      </c>
      <c r="C247" s="72"/>
      <c r="D247" s="52">
        <v>18</v>
      </c>
      <c r="E247" s="52">
        <v>17</v>
      </c>
      <c r="F247" s="52">
        <v>17</v>
      </c>
      <c r="G247" s="52">
        <v>17</v>
      </c>
      <c r="H247" s="52">
        <v>17</v>
      </c>
      <c r="I247" s="52">
        <v>17</v>
      </c>
      <c r="J247" s="53"/>
      <c r="K247" s="13" t="s">
        <v>6</v>
      </c>
      <c r="L247" s="8"/>
      <c r="N247"/>
      <c r="O247"/>
    </row>
    <row r="248" spans="2:15" x14ac:dyDescent="0.25">
      <c r="B248" s="69" t="s">
        <v>2</v>
      </c>
      <c r="C248" s="70"/>
      <c r="D248" s="14">
        <f>(D245-D244)+(D247-D246)</f>
        <v>11</v>
      </c>
      <c r="E248" s="14">
        <f t="shared" ref="E248:J248" si="69">(E245-E244)+E247-E246</f>
        <v>8</v>
      </c>
      <c r="F248" s="14">
        <f t="shared" si="69"/>
        <v>8</v>
      </c>
      <c r="G248" s="14">
        <f t="shared" si="69"/>
        <v>8</v>
      </c>
      <c r="H248" s="14">
        <f t="shared" si="69"/>
        <v>8</v>
      </c>
      <c r="I248" s="14">
        <f t="shared" si="69"/>
        <v>8</v>
      </c>
      <c r="J248" s="14">
        <f t="shared" si="69"/>
        <v>0</v>
      </c>
      <c r="K248" s="14" t="str">
        <f>IF(Base!$C$2-K244&lt;0,"0",Base!$C$2-K244)</f>
        <v>0</v>
      </c>
      <c r="L248" s="9"/>
      <c r="N248"/>
      <c r="O248"/>
    </row>
    <row r="249" spans="2:15" x14ac:dyDescent="0.25">
      <c r="N249"/>
      <c r="O249"/>
    </row>
    <row r="250" spans="2:15" ht="15.75" x14ac:dyDescent="0.25">
      <c r="B250" s="47" t="s">
        <v>3</v>
      </c>
      <c r="C250" s="51">
        <f>VLOOKUP(C243+1,Base!$F$3:$F$55,1,FALSE)</f>
        <v>36</v>
      </c>
      <c r="D250" s="55">
        <f>B252</f>
        <v>778941</v>
      </c>
      <c r="E250" s="55">
        <f>D250+1</f>
        <v>778942</v>
      </c>
      <c r="F250" s="55">
        <f t="shared" ref="F250:J250" si="70">E250+1</f>
        <v>778943</v>
      </c>
      <c r="G250" s="55">
        <f t="shared" si="70"/>
        <v>778944</v>
      </c>
      <c r="H250" s="55">
        <f t="shared" si="70"/>
        <v>778945</v>
      </c>
      <c r="I250" s="55">
        <f t="shared" si="70"/>
        <v>778946</v>
      </c>
      <c r="J250" s="55">
        <f t="shared" si="70"/>
        <v>778947</v>
      </c>
      <c r="K250" s="10" t="s">
        <v>7</v>
      </c>
      <c r="L250" s="9"/>
      <c r="N250"/>
      <c r="O250"/>
    </row>
    <row r="251" spans="2:15" x14ac:dyDescent="0.25">
      <c r="B251" s="45" t="s">
        <v>30</v>
      </c>
      <c r="C251" s="71" t="s">
        <v>0</v>
      </c>
      <c r="D251" s="52">
        <v>6</v>
      </c>
      <c r="E251" s="52">
        <v>8</v>
      </c>
      <c r="F251" s="52">
        <v>8</v>
      </c>
      <c r="G251" s="52">
        <v>8</v>
      </c>
      <c r="H251" s="52">
        <v>8</v>
      </c>
      <c r="I251" s="52">
        <v>8</v>
      </c>
      <c r="J251" s="53"/>
      <c r="K251" s="11">
        <f>D255+E255+F255+G255+H255+I255+J255</f>
        <v>51</v>
      </c>
      <c r="L251" s="7"/>
      <c r="N251"/>
      <c r="O251"/>
    </row>
    <row r="252" spans="2:15" x14ac:dyDescent="0.25">
      <c r="B252" s="46">
        <f>7*C250+DATE((2015+$K$2),1,3)-WEEKDAY(DATE((2015+$K$2),1,3))-5</f>
        <v>778941</v>
      </c>
      <c r="C252" s="72"/>
      <c r="D252" s="52">
        <v>12</v>
      </c>
      <c r="E252" s="52">
        <v>12</v>
      </c>
      <c r="F252" s="52">
        <v>12</v>
      </c>
      <c r="G252" s="52">
        <v>12</v>
      </c>
      <c r="H252" s="52">
        <v>12</v>
      </c>
      <c r="I252" s="52">
        <v>12</v>
      </c>
      <c r="J252" s="53"/>
      <c r="K252" s="12" t="s">
        <v>5</v>
      </c>
      <c r="L252" s="8"/>
      <c r="N252"/>
      <c r="O252"/>
    </row>
    <row r="253" spans="2:15" x14ac:dyDescent="0.25">
      <c r="B253" s="45" t="s">
        <v>31</v>
      </c>
      <c r="C253" s="71" t="s">
        <v>1</v>
      </c>
      <c r="D253" s="52">
        <v>13</v>
      </c>
      <c r="E253" s="52">
        <v>13</v>
      </c>
      <c r="F253" s="52">
        <v>13</v>
      </c>
      <c r="G253" s="52">
        <v>13</v>
      </c>
      <c r="H253" s="52">
        <v>13</v>
      </c>
      <c r="I253" s="52">
        <v>13</v>
      </c>
      <c r="J253" s="53"/>
      <c r="K253" s="14">
        <f>IF(K251-Base!$C$2&lt;0,"0",K251-Base!$C$2)</f>
        <v>16</v>
      </c>
      <c r="L253" s="8"/>
      <c r="N253"/>
      <c r="O253"/>
    </row>
    <row r="254" spans="2:15" x14ac:dyDescent="0.25">
      <c r="B254" s="46">
        <f>7*C250+DATE((2015+$K$2),1,3)-WEEKDAY(DATE((2015+$K$2),1,3))+1</f>
        <v>778947</v>
      </c>
      <c r="C254" s="72"/>
      <c r="D254" s="52">
        <v>18</v>
      </c>
      <c r="E254" s="52">
        <v>17</v>
      </c>
      <c r="F254" s="52">
        <v>17</v>
      </c>
      <c r="G254" s="52">
        <v>17</v>
      </c>
      <c r="H254" s="52">
        <v>17</v>
      </c>
      <c r="I254" s="52">
        <v>17</v>
      </c>
      <c r="J254" s="53"/>
      <c r="K254" s="13" t="s">
        <v>6</v>
      </c>
      <c r="L254" s="8"/>
      <c r="N254"/>
      <c r="O254"/>
    </row>
    <row r="255" spans="2:15" x14ac:dyDescent="0.25">
      <c r="B255" s="69" t="s">
        <v>2</v>
      </c>
      <c r="C255" s="70"/>
      <c r="D255" s="14">
        <f>(D252-D251)+(D254-D253)</f>
        <v>11</v>
      </c>
      <c r="E255" s="14">
        <f t="shared" ref="E255:J255" si="71">(E252-E251)+E254-E253</f>
        <v>8</v>
      </c>
      <c r="F255" s="14">
        <f t="shared" si="71"/>
        <v>8</v>
      </c>
      <c r="G255" s="14">
        <f t="shared" si="71"/>
        <v>8</v>
      </c>
      <c r="H255" s="14">
        <f t="shared" si="71"/>
        <v>8</v>
      </c>
      <c r="I255" s="14">
        <f t="shared" si="71"/>
        <v>8</v>
      </c>
      <c r="J255" s="14">
        <f t="shared" si="71"/>
        <v>0</v>
      </c>
      <c r="K255" s="14" t="str">
        <f>IF(Base!$C$2-K251&lt;0,"0",Base!$C$2-K251)</f>
        <v>0</v>
      </c>
      <c r="L255" s="9"/>
      <c r="N255"/>
      <c r="O255"/>
    </row>
    <row r="256" spans="2:15" x14ac:dyDescent="0.25">
      <c r="N256"/>
      <c r="O256"/>
    </row>
    <row r="257" spans="2:15" ht="15.75" x14ac:dyDescent="0.25">
      <c r="B257" s="47" t="s">
        <v>3</v>
      </c>
      <c r="C257" s="51">
        <f>VLOOKUP(C250+1,Base!$F$3:$F$55,1,FALSE)</f>
        <v>37</v>
      </c>
      <c r="D257" s="55">
        <f>B259</f>
        <v>778948</v>
      </c>
      <c r="E257" s="55">
        <f>D257+1</f>
        <v>778949</v>
      </c>
      <c r="F257" s="55">
        <f t="shared" ref="F257:J257" si="72">E257+1</f>
        <v>778950</v>
      </c>
      <c r="G257" s="55">
        <f t="shared" si="72"/>
        <v>778951</v>
      </c>
      <c r="H257" s="55">
        <f t="shared" si="72"/>
        <v>778952</v>
      </c>
      <c r="I257" s="55">
        <f t="shared" si="72"/>
        <v>778953</v>
      </c>
      <c r="J257" s="55">
        <f t="shared" si="72"/>
        <v>778954</v>
      </c>
      <c r="K257" s="10" t="s">
        <v>7</v>
      </c>
      <c r="L257" s="9"/>
      <c r="N257"/>
      <c r="O257"/>
    </row>
    <row r="258" spans="2:15" x14ac:dyDescent="0.25">
      <c r="B258" s="45" t="s">
        <v>30</v>
      </c>
      <c r="C258" s="71" t="s">
        <v>0</v>
      </c>
      <c r="D258" s="52">
        <v>6</v>
      </c>
      <c r="E258" s="52">
        <v>8</v>
      </c>
      <c r="F258" s="52">
        <v>8</v>
      </c>
      <c r="G258" s="52">
        <v>8</v>
      </c>
      <c r="H258" s="52">
        <v>8</v>
      </c>
      <c r="I258" s="52">
        <v>8</v>
      </c>
      <c r="J258" s="53"/>
      <c r="K258" s="11">
        <f>D262+E262+F262+G262+H262+I262+J262</f>
        <v>51</v>
      </c>
      <c r="L258" s="7"/>
      <c r="N258"/>
      <c r="O258"/>
    </row>
    <row r="259" spans="2:15" x14ac:dyDescent="0.25">
      <c r="B259" s="46">
        <f>7*C257+DATE((2015+$K$2),1,3)-WEEKDAY(DATE((2015+$K$2),1,3))-5</f>
        <v>778948</v>
      </c>
      <c r="C259" s="72"/>
      <c r="D259" s="52">
        <v>12</v>
      </c>
      <c r="E259" s="52">
        <v>12</v>
      </c>
      <c r="F259" s="52">
        <v>12</v>
      </c>
      <c r="G259" s="52">
        <v>12</v>
      </c>
      <c r="H259" s="52">
        <v>12</v>
      </c>
      <c r="I259" s="52">
        <v>12</v>
      </c>
      <c r="J259" s="53"/>
      <c r="K259" s="12" t="s">
        <v>5</v>
      </c>
      <c r="L259" s="8"/>
      <c r="N259"/>
      <c r="O259"/>
    </row>
    <row r="260" spans="2:15" x14ac:dyDescent="0.25">
      <c r="B260" s="45" t="s">
        <v>31</v>
      </c>
      <c r="C260" s="71" t="s">
        <v>1</v>
      </c>
      <c r="D260" s="52">
        <v>13</v>
      </c>
      <c r="E260" s="52">
        <v>13</v>
      </c>
      <c r="F260" s="52">
        <v>13</v>
      </c>
      <c r="G260" s="52">
        <v>13</v>
      </c>
      <c r="H260" s="52">
        <v>13</v>
      </c>
      <c r="I260" s="52">
        <v>13</v>
      </c>
      <c r="J260" s="53"/>
      <c r="K260" s="14">
        <f>IF(K258-Base!$C$2&lt;0,"0",K258-Base!$C$2)</f>
        <v>16</v>
      </c>
      <c r="L260" s="8"/>
      <c r="N260"/>
      <c r="O260"/>
    </row>
    <row r="261" spans="2:15" x14ac:dyDescent="0.25">
      <c r="B261" s="46">
        <f>7*C257+DATE((2015+$K$2),1,3)-WEEKDAY(DATE((2015+$K$2),1,3))+1</f>
        <v>778954</v>
      </c>
      <c r="C261" s="72"/>
      <c r="D261" s="52">
        <v>18</v>
      </c>
      <c r="E261" s="52">
        <v>17</v>
      </c>
      <c r="F261" s="52">
        <v>17</v>
      </c>
      <c r="G261" s="52">
        <v>17</v>
      </c>
      <c r="H261" s="52">
        <v>17</v>
      </c>
      <c r="I261" s="52">
        <v>17</v>
      </c>
      <c r="J261" s="53"/>
      <c r="K261" s="13" t="s">
        <v>6</v>
      </c>
      <c r="L261" s="8"/>
      <c r="N261"/>
      <c r="O261"/>
    </row>
    <row r="262" spans="2:15" x14ac:dyDescent="0.25">
      <c r="B262" s="69" t="s">
        <v>2</v>
      </c>
      <c r="C262" s="70"/>
      <c r="D262" s="14">
        <f>(D259-D258)+(D261-D260)</f>
        <v>11</v>
      </c>
      <c r="E262" s="14">
        <f t="shared" ref="E262:J262" si="73">(E259-E258)+E261-E260</f>
        <v>8</v>
      </c>
      <c r="F262" s="14">
        <f t="shared" si="73"/>
        <v>8</v>
      </c>
      <c r="G262" s="14">
        <f t="shared" si="73"/>
        <v>8</v>
      </c>
      <c r="H262" s="14">
        <f t="shared" si="73"/>
        <v>8</v>
      </c>
      <c r="I262" s="14">
        <f t="shared" si="73"/>
        <v>8</v>
      </c>
      <c r="J262" s="14">
        <f t="shared" si="73"/>
        <v>0</v>
      </c>
      <c r="K262" s="14" t="str">
        <f>IF(Base!$C$2-K258&lt;0,"0",Base!$C$2-K258)</f>
        <v>0</v>
      </c>
      <c r="L262" s="9"/>
      <c r="N262"/>
      <c r="O262"/>
    </row>
    <row r="263" spans="2:15" x14ac:dyDescent="0.25">
      <c r="N263"/>
      <c r="O263"/>
    </row>
    <row r="264" spans="2:15" ht="15.75" x14ac:dyDescent="0.25">
      <c r="B264" s="47" t="s">
        <v>3</v>
      </c>
      <c r="C264" s="51">
        <f>VLOOKUP(C257+1,Base!$F$3:$F$55,1,FALSE)</f>
        <v>38</v>
      </c>
      <c r="D264" s="55">
        <f>B266</f>
        <v>778955</v>
      </c>
      <c r="E264" s="55">
        <f>D264+1</f>
        <v>778956</v>
      </c>
      <c r="F264" s="55">
        <f t="shared" ref="F264:J264" si="74">E264+1</f>
        <v>778957</v>
      </c>
      <c r="G264" s="55">
        <f t="shared" si="74"/>
        <v>778958</v>
      </c>
      <c r="H264" s="55">
        <f t="shared" si="74"/>
        <v>778959</v>
      </c>
      <c r="I264" s="55">
        <f t="shared" si="74"/>
        <v>778960</v>
      </c>
      <c r="J264" s="55">
        <f t="shared" si="74"/>
        <v>778961</v>
      </c>
      <c r="K264" s="10" t="s">
        <v>7</v>
      </c>
      <c r="L264" s="9"/>
      <c r="N264"/>
      <c r="O264"/>
    </row>
    <row r="265" spans="2:15" x14ac:dyDescent="0.25">
      <c r="B265" s="45" t="s">
        <v>30</v>
      </c>
      <c r="C265" s="71" t="s">
        <v>0</v>
      </c>
      <c r="D265" s="52">
        <v>6</v>
      </c>
      <c r="E265" s="52">
        <v>8</v>
      </c>
      <c r="F265" s="52">
        <v>8</v>
      </c>
      <c r="G265" s="52">
        <v>8</v>
      </c>
      <c r="H265" s="52">
        <v>8</v>
      </c>
      <c r="I265" s="52">
        <v>8</v>
      </c>
      <c r="J265" s="53"/>
      <c r="K265" s="11">
        <f>D269+E269+F269+G269+H269+I269+J269</f>
        <v>51</v>
      </c>
      <c r="L265" s="7"/>
      <c r="N265"/>
      <c r="O265"/>
    </row>
    <row r="266" spans="2:15" x14ac:dyDescent="0.25">
      <c r="B266" s="46">
        <f>7*C264+DATE((2015+$K$2),1,3)-WEEKDAY(DATE((2015+$K$2),1,3))-5</f>
        <v>778955</v>
      </c>
      <c r="C266" s="72"/>
      <c r="D266" s="52">
        <v>12</v>
      </c>
      <c r="E266" s="52">
        <v>12</v>
      </c>
      <c r="F266" s="52">
        <v>12</v>
      </c>
      <c r="G266" s="52">
        <v>12</v>
      </c>
      <c r="H266" s="52">
        <v>12</v>
      </c>
      <c r="I266" s="52">
        <v>12</v>
      </c>
      <c r="J266" s="53"/>
      <c r="K266" s="12" t="s">
        <v>5</v>
      </c>
      <c r="L266" s="8"/>
      <c r="N266"/>
      <c r="O266"/>
    </row>
    <row r="267" spans="2:15" x14ac:dyDescent="0.25">
      <c r="B267" s="45" t="s">
        <v>31</v>
      </c>
      <c r="C267" s="71" t="s">
        <v>1</v>
      </c>
      <c r="D267" s="52">
        <v>13</v>
      </c>
      <c r="E267" s="52">
        <v>13</v>
      </c>
      <c r="F267" s="52">
        <v>13</v>
      </c>
      <c r="G267" s="52">
        <v>13</v>
      </c>
      <c r="H267" s="52">
        <v>13</v>
      </c>
      <c r="I267" s="52">
        <v>13</v>
      </c>
      <c r="J267" s="53"/>
      <c r="K267" s="14">
        <f>IF(K265-Base!$C$2&lt;0,"0",K265-Base!$C$2)</f>
        <v>16</v>
      </c>
      <c r="L267" s="8"/>
      <c r="N267"/>
      <c r="O267"/>
    </row>
    <row r="268" spans="2:15" x14ac:dyDescent="0.25">
      <c r="B268" s="46">
        <f>7*C264+DATE((2015+$K$2),1,3)-WEEKDAY(DATE((2015+$K$2),1,3))+1</f>
        <v>778961</v>
      </c>
      <c r="C268" s="72"/>
      <c r="D268" s="52">
        <v>18</v>
      </c>
      <c r="E268" s="52">
        <v>17</v>
      </c>
      <c r="F268" s="52">
        <v>17</v>
      </c>
      <c r="G268" s="52">
        <v>17</v>
      </c>
      <c r="H268" s="52">
        <v>17</v>
      </c>
      <c r="I268" s="52">
        <v>17</v>
      </c>
      <c r="J268" s="53"/>
      <c r="K268" s="13" t="s">
        <v>6</v>
      </c>
      <c r="L268" s="8"/>
      <c r="N268"/>
      <c r="O268"/>
    </row>
    <row r="269" spans="2:15" x14ac:dyDescent="0.25">
      <c r="B269" s="69" t="s">
        <v>2</v>
      </c>
      <c r="C269" s="70"/>
      <c r="D269" s="14">
        <f>(D266-D265)+(D268-D267)</f>
        <v>11</v>
      </c>
      <c r="E269" s="14">
        <f t="shared" ref="E269:J269" si="75">(E266-E265)+E268-E267</f>
        <v>8</v>
      </c>
      <c r="F269" s="14">
        <f t="shared" si="75"/>
        <v>8</v>
      </c>
      <c r="G269" s="14">
        <f t="shared" si="75"/>
        <v>8</v>
      </c>
      <c r="H269" s="14">
        <f t="shared" si="75"/>
        <v>8</v>
      </c>
      <c r="I269" s="14">
        <f t="shared" si="75"/>
        <v>8</v>
      </c>
      <c r="J269" s="14">
        <f t="shared" si="75"/>
        <v>0</v>
      </c>
      <c r="K269" s="14" t="str">
        <f>IF(Base!$C$2-K265&lt;0,"0",Base!$C$2-K265)</f>
        <v>0</v>
      </c>
      <c r="L269" s="9"/>
      <c r="N269"/>
      <c r="O269"/>
    </row>
    <row r="270" spans="2:15" x14ac:dyDescent="0.25">
      <c r="N270"/>
      <c r="O270"/>
    </row>
    <row r="271" spans="2:15" ht="15.75" x14ac:dyDescent="0.25">
      <c r="B271" s="47" t="s">
        <v>3</v>
      </c>
      <c r="C271" s="51">
        <f>VLOOKUP(C264+1,Base!$F$3:$F$55,1,FALSE)</f>
        <v>39</v>
      </c>
      <c r="D271" s="55">
        <f>B273</f>
        <v>778962</v>
      </c>
      <c r="E271" s="55">
        <f>D271+1</f>
        <v>778963</v>
      </c>
      <c r="F271" s="55">
        <f t="shared" ref="F271:J271" si="76">E271+1</f>
        <v>778964</v>
      </c>
      <c r="G271" s="55">
        <f t="shared" si="76"/>
        <v>778965</v>
      </c>
      <c r="H271" s="55">
        <f t="shared" si="76"/>
        <v>778966</v>
      </c>
      <c r="I271" s="55">
        <f t="shared" si="76"/>
        <v>778967</v>
      </c>
      <c r="J271" s="55">
        <f t="shared" si="76"/>
        <v>778968</v>
      </c>
      <c r="K271" s="10" t="s">
        <v>7</v>
      </c>
      <c r="L271" s="9"/>
      <c r="N271"/>
      <c r="O271"/>
    </row>
    <row r="272" spans="2:15" x14ac:dyDescent="0.25">
      <c r="B272" s="45" t="s">
        <v>30</v>
      </c>
      <c r="C272" s="71" t="s">
        <v>0</v>
      </c>
      <c r="D272" s="52">
        <v>6</v>
      </c>
      <c r="E272" s="52">
        <v>8</v>
      </c>
      <c r="F272" s="52">
        <v>8</v>
      </c>
      <c r="G272" s="52">
        <v>8</v>
      </c>
      <c r="H272" s="52">
        <v>8</v>
      </c>
      <c r="I272" s="52"/>
      <c r="J272" s="53"/>
      <c r="K272" s="11">
        <f>D276+E276+F276+G276+H276+I276+J276</f>
        <v>43</v>
      </c>
      <c r="L272" s="7"/>
      <c r="N272"/>
      <c r="O272"/>
    </row>
    <row r="273" spans="2:15" x14ac:dyDescent="0.25">
      <c r="B273" s="46">
        <f>7*C271+DATE((2015+$K$2),1,3)-WEEKDAY(DATE((2015+$K$2),1,3))-5</f>
        <v>778962</v>
      </c>
      <c r="C273" s="72"/>
      <c r="D273" s="52">
        <v>12</v>
      </c>
      <c r="E273" s="52">
        <v>12</v>
      </c>
      <c r="F273" s="52">
        <v>12</v>
      </c>
      <c r="G273" s="52">
        <v>12</v>
      </c>
      <c r="H273" s="52">
        <v>12</v>
      </c>
      <c r="I273" s="52"/>
      <c r="J273" s="53"/>
      <c r="K273" s="12" t="s">
        <v>5</v>
      </c>
      <c r="L273" s="8"/>
      <c r="N273"/>
      <c r="O273"/>
    </row>
    <row r="274" spans="2:15" x14ac:dyDescent="0.25">
      <c r="B274" s="45" t="s">
        <v>31</v>
      </c>
      <c r="C274" s="71" t="s">
        <v>1</v>
      </c>
      <c r="D274" s="52">
        <v>13</v>
      </c>
      <c r="E274" s="52">
        <v>13</v>
      </c>
      <c r="F274" s="52">
        <v>13</v>
      </c>
      <c r="G274" s="52">
        <v>13</v>
      </c>
      <c r="H274" s="52">
        <v>13</v>
      </c>
      <c r="I274" s="52"/>
      <c r="J274" s="53"/>
      <c r="K274" s="14">
        <f>IF(K272-Base!$C$2&lt;0,"0",K272-Base!$C$2)</f>
        <v>8</v>
      </c>
      <c r="L274" s="8"/>
      <c r="N274"/>
      <c r="O274"/>
    </row>
    <row r="275" spans="2:15" x14ac:dyDescent="0.25">
      <c r="B275" s="46">
        <f>7*C271+DATE((2015+$K$2),1,3)-WEEKDAY(DATE((2015+$K$2),1,3))+1</f>
        <v>778968</v>
      </c>
      <c r="C275" s="72"/>
      <c r="D275" s="52">
        <v>18</v>
      </c>
      <c r="E275" s="52">
        <v>17</v>
      </c>
      <c r="F275" s="52">
        <v>17</v>
      </c>
      <c r="G275" s="52">
        <v>17</v>
      </c>
      <c r="H275" s="52">
        <v>17</v>
      </c>
      <c r="I275" s="52"/>
      <c r="J275" s="53"/>
      <c r="K275" s="13" t="s">
        <v>6</v>
      </c>
      <c r="L275" s="8"/>
      <c r="N275"/>
      <c r="O275"/>
    </row>
    <row r="276" spans="2:15" x14ac:dyDescent="0.25">
      <c r="B276" s="69" t="s">
        <v>2</v>
      </c>
      <c r="C276" s="70"/>
      <c r="D276" s="14">
        <f>(D273-D272)+(D275-D274)</f>
        <v>11</v>
      </c>
      <c r="E276" s="14">
        <f t="shared" ref="E276:J276" si="77">(E273-E272)+E275-E274</f>
        <v>8</v>
      </c>
      <c r="F276" s="14">
        <f t="shared" si="77"/>
        <v>8</v>
      </c>
      <c r="G276" s="14">
        <f t="shared" si="77"/>
        <v>8</v>
      </c>
      <c r="H276" s="14">
        <f t="shared" si="77"/>
        <v>8</v>
      </c>
      <c r="I276" s="14">
        <f t="shared" si="77"/>
        <v>0</v>
      </c>
      <c r="J276" s="14">
        <f t="shared" si="77"/>
        <v>0</v>
      </c>
      <c r="K276" s="14" t="str">
        <f>IF(Base!$C$2-K272&lt;0,"0",Base!$C$2-K272)</f>
        <v>0</v>
      </c>
      <c r="L276" s="9"/>
      <c r="N276"/>
      <c r="O276"/>
    </row>
    <row r="277" spans="2:15" x14ac:dyDescent="0.25">
      <c r="N277"/>
      <c r="O277"/>
    </row>
    <row r="278" spans="2:15" ht="15.75" x14ac:dyDescent="0.25">
      <c r="B278" s="47" t="s">
        <v>3</v>
      </c>
      <c r="C278" s="51">
        <f>VLOOKUP(C271+1,Base!$F$3:$F$55,1,FALSE)</f>
        <v>40</v>
      </c>
      <c r="D278" s="55">
        <f>B280</f>
        <v>778969</v>
      </c>
      <c r="E278" s="55">
        <f>D278+1</f>
        <v>778970</v>
      </c>
      <c r="F278" s="55">
        <f t="shared" ref="F278:J278" si="78">E278+1</f>
        <v>778971</v>
      </c>
      <c r="G278" s="55">
        <f t="shared" si="78"/>
        <v>778972</v>
      </c>
      <c r="H278" s="55">
        <f t="shared" si="78"/>
        <v>778973</v>
      </c>
      <c r="I278" s="55">
        <f t="shared" si="78"/>
        <v>778974</v>
      </c>
      <c r="J278" s="55">
        <f t="shared" si="78"/>
        <v>778975</v>
      </c>
      <c r="K278" s="10" t="s">
        <v>7</v>
      </c>
      <c r="L278" s="9"/>
      <c r="N278"/>
      <c r="O278"/>
    </row>
    <row r="279" spans="2:15" x14ac:dyDescent="0.25">
      <c r="B279" s="45" t="s">
        <v>30</v>
      </c>
      <c r="C279" s="71" t="s">
        <v>0</v>
      </c>
      <c r="D279" s="52">
        <v>6</v>
      </c>
      <c r="E279" s="52">
        <v>8</v>
      </c>
      <c r="F279" s="52">
        <v>8</v>
      </c>
      <c r="G279" s="52">
        <v>8</v>
      </c>
      <c r="H279" s="52">
        <v>8</v>
      </c>
      <c r="I279" s="52">
        <v>8</v>
      </c>
      <c r="J279" s="53"/>
      <c r="K279" s="11">
        <f>D283+E283+F283+G283+H283+I283+J283</f>
        <v>51</v>
      </c>
      <c r="L279" s="7"/>
      <c r="N279"/>
      <c r="O279"/>
    </row>
    <row r="280" spans="2:15" x14ac:dyDescent="0.25">
      <c r="B280" s="46">
        <f>7*C278+DATE((2015+$K$2),1,3)-WEEKDAY(DATE((2015+$K$2),1,3))-5</f>
        <v>778969</v>
      </c>
      <c r="C280" s="72"/>
      <c r="D280" s="52">
        <v>12</v>
      </c>
      <c r="E280" s="52">
        <v>12</v>
      </c>
      <c r="F280" s="52">
        <v>12</v>
      </c>
      <c r="G280" s="52">
        <v>12</v>
      </c>
      <c r="H280" s="52">
        <v>12</v>
      </c>
      <c r="I280" s="52">
        <v>12</v>
      </c>
      <c r="J280" s="53"/>
      <c r="K280" s="12" t="s">
        <v>5</v>
      </c>
      <c r="L280" s="8"/>
      <c r="N280"/>
      <c r="O280"/>
    </row>
    <row r="281" spans="2:15" x14ac:dyDescent="0.25">
      <c r="B281" s="45" t="s">
        <v>31</v>
      </c>
      <c r="C281" s="71" t="s">
        <v>1</v>
      </c>
      <c r="D281" s="52">
        <v>13</v>
      </c>
      <c r="E281" s="52">
        <v>13</v>
      </c>
      <c r="F281" s="52">
        <v>13</v>
      </c>
      <c r="G281" s="52">
        <v>13</v>
      </c>
      <c r="H281" s="52">
        <v>13</v>
      </c>
      <c r="I281" s="52">
        <v>13</v>
      </c>
      <c r="J281" s="53"/>
      <c r="K281" s="14">
        <f>IF(K279-Base!$C$2&lt;0,"0",K279-Base!$C$2)</f>
        <v>16</v>
      </c>
      <c r="L281" s="8"/>
      <c r="N281"/>
      <c r="O281"/>
    </row>
    <row r="282" spans="2:15" x14ac:dyDescent="0.25">
      <c r="B282" s="46">
        <f>7*C278+DATE((2015+$K$2),1,3)-WEEKDAY(DATE((2015+$K$2),1,3))+1</f>
        <v>778975</v>
      </c>
      <c r="C282" s="72"/>
      <c r="D282" s="52">
        <v>18</v>
      </c>
      <c r="E282" s="52">
        <v>17</v>
      </c>
      <c r="F282" s="52">
        <v>17</v>
      </c>
      <c r="G282" s="52">
        <v>17</v>
      </c>
      <c r="H282" s="52">
        <v>17</v>
      </c>
      <c r="I282" s="52">
        <v>17</v>
      </c>
      <c r="J282" s="53"/>
      <c r="K282" s="13" t="s">
        <v>6</v>
      </c>
      <c r="L282" s="8"/>
      <c r="N282"/>
      <c r="O282"/>
    </row>
    <row r="283" spans="2:15" x14ac:dyDescent="0.25">
      <c r="B283" s="69" t="s">
        <v>2</v>
      </c>
      <c r="C283" s="70"/>
      <c r="D283" s="14">
        <f>(D280-D279)+(D282-D281)</f>
        <v>11</v>
      </c>
      <c r="E283" s="14">
        <f t="shared" ref="E283:J283" si="79">(E280-E279)+E282-E281</f>
        <v>8</v>
      </c>
      <c r="F283" s="14">
        <f t="shared" si="79"/>
        <v>8</v>
      </c>
      <c r="G283" s="14">
        <f t="shared" si="79"/>
        <v>8</v>
      </c>
      <c r="H283" s="14">
        <f t="shared" si="79"/>
        <v>8</v>
      </c>
      <c r="I283" s="14">
        <f t="shared" si="79"/>
        <v>8</v>
      </c>
      <c r="J283" s="14">
        <f t="shared" si="79"/>
        <v>0</v>
      </c>
      <c r="K283" s="14" t="str">
        <f>IF(Base!$C$2-K279&lt;0,"0",Base!$C$2-K279)</f>
        <v>0</v>
      </c>
      <c r="L283" s="9"/>
      <c r="N283"/>
      <c r="O283"/>
    </row>
    <row r="284" spans="2:15" x14ac:dyDescent="0.25">
      <c r="N284"/>
      <c r="O284"/>
    </row>
    <row r="285" spans="2:15" ht="15.75" x14ac:dyDescent="0.25">
      <c r="B285" s="47" t="s">
        <v>3</v>
      </c>
      <c r="C285" s="51">
        <f>VLOOKUP(C278+1,Base!$F$3:$F$55,1,FALSE)</f>
        <v>41</v>
      </c>
      <c r="D285" s="55">
        <f>B287</f>
        <v>778976</v>
      </c>
      <c r="E285" s="55">
        <f>D285+1</f>
        <v>778977</v>
      </c>
      <c r="F285" s="55">
        <f t="shared" ref="F285:J285" si="80">E285+1</f>
        <v>778978</v>
      </c>
      <c r="G285" s="55">
        <f t="shared" si="80"/>
        <v>778979</v>
      </c>
      <c r="H285" s="55">
        <f t="shared" si="80"/>
        <v>778980</v>
      </c>
      <c r="I285" s="55">
        <f t="shared" si="80"/>
        <v>778981</v>
      </c>
      <c r="J285" s="55">
        <f t="shared" si="80"/>
        <v>778982</v>
      </c>
      <c r="K285" s="10" t="s">
        <v>7</v>
      </c>
      <c r="L285" s="9"/>
      <c r="N285"/>
      <c r="O285"/>
    </row>
    <row r="286" spans="2:15" x14ac:dyDescent="0.25">
      <c r="B286" s="45" t="s">
        <v>30</v>
      </c>
      <c r="C286" s="71" t="s">
        <v>0</v>
      </c>
      <c r="D286" s="52">
        <v>6</v>
      </c>
      <c r="E286" s="52">
        <v>8</v>
      </c>
      <c r="F286" s="52">
        <v>8</v>
      </c>
      <c r="G286" s="52">
        <v>8</v>
      </c>
      <c r="H286" s="52">
        <v>8</v>
      </c>
      <c r="I286" s="52">
        <v>8</v>
      </c>
      <c r="J286" s="53"/>
      <c r="K286" s="11">
        <f>D290+E290+F290+G290+H290+I290+J290</f>
        <v>51</v>
      </c>
      <c r="L286" s="7"/>
      <c r="N286"/>
      <c r="O286"/>
    </row>
    <row r="287" spans="2:15" x14ac:dyDescent="0.25">
      <c r="B287" s="46">
        <f>7*C285+DATE((2015+$K$2),1,3)-WEEKDAY(DATE((2015+$K$2),1,3))-5</f>
        <v>778976</v>
      </c>
      <c r="C287" s="72"/>
      <c r="D287" s="52">
        <v>12</v>
      </c>
      <c r="E287" s="52">
        <v>12</v>
      </c>
      <c r="F287" s="52">
        <v>12</v>
      </c>
      <c r="G287" s="52">
        <v>12</v>
      </c>
      <c r="H287" s="52">
        <v>12</v>
      </c>
      <c r="I287" s="52">
        <v>12</v>
      </c>
      <c r="J287" s="53"/>
      <c r="K287" s="12" t="s">
        <v>5</v>
      </c>
      <c r="L287" s="8"/>
      <c r="N287"/>
      <c r="O287"/>
    </row>
    <row r="288" spans="2:15" x14ac:dyDescent="0.25">
      <c r="B288" s="45" t="s">
        <v>31</v>
      </c>
      <c r="C288" s="71" t="s">
        <v>1</v>
      </c>
      <c r="D288" s="52">
        <v>13</v>
      </c>
      <c r="E288" s="52">
        <v>13</v>
      </c>
      <c r="F288" s="52">
        <v>13</v>
      </c>
      <c r="G288" s="52">
        <v>13</v>
      </c>
      <c r="H288" s="52">
        <v>13</v>
      </c>
      <c r="I288" s="52">
        <v>13</v>
      </c>
      <c r="J288" s="53"/>
      <c r="K288" s="14">
        <f>IF(K286-Base!$C$2&lt;0,"0",K286-Base!$C$2)</f>
        <v>16</v>
      </c>
      <c r="L288" s="8"/>
      <c r="N288"/>
      <c r="O288"/>
    </row>
    <row r="289" spans="2:15" x14ac:dyDescent="0.25">
      <c r="B289" s="46">
        <f>7*C285+DATE((2015+$K$2),1,3)-WEEKDAY(DATE((2015+$K$2),1,3))+1</f>
        <v>778982</v>
      </c>
      <c r="C289" s="72"/>
      <c r="D289" s="52">
        <v>18</v>
      </c>
      <c r="E289" s="52">
        <v>17</v>
      </c>
      <c r="F289" s="52">
        <v>17</v>
      </c>
      <c r="G289" s="52">
        <v>17</v>
      </c>
      <c r="H289" s="52">
        <v>17</v>
      </c>
      <c r="I289" s="52">
        <v>17</v>
      </c>
      <c r="J289" s="53"/>
      <c r="K289" s="13" t="s">
        <v>6</v>
      </c>
      <c r="L289" s="8"/>
      <c r="N289"/>
      <c r="O289"/>
    </row>
    <row r="290" spans="2:15" x14ac:dyDescent="0.25">
      <c r="B290" s="69" t="s">
        <v>2</v>
      </c>
      <c r="C290" s="70"/>
      <c r="D290" s="14">
        <f>(D287-D286)+(D289-D288)</f>
        <v>11</v>
      </c>
      <c r="E290" s="14">
        <f t="shared" ref="E290:J290" si="81">(E287-E286)+E289-E288</f>
        <v>8</v>
      </c>
      <c r="F290" s="14">
        <f t="shared" si="81"/>
        <v>8</v>
      </c>
      <c r="G290" s="14">
        <f t="shared" si="81"/>
        <v>8</v>
      </c>
      <c r="H290" s="14">
        <f t="shared" si="81"/>
        <v>8</v>
      </c>
      <c r="I290" s="14">
        <f t="shared" si="81"/>
        <v>8</v>
      </c>
      <c r="J290" s="14">
        <f t="shared" si="81"/>
        <v>0</v>
      </c>
      <c r="K290" s="14" t="str">
        <f>IF(Base!$C$2-K286&lt;0,"0",Base!$C$2-K286)</f>
        <v>0</v>
      </c>
      <c r="L290" s="9"/>
      <c r="N290"/>
      <c r="O290"/>
    </row>
    <row r="291" spans="2:15" x14ac:dyDescent="0.25">
      <c r="N291"/>
      <c r="O291"/>
    </row>
    <row r="292" spans="2:15" ht="15.75" x14ac:dyDescent="0.25">
      <c r="B292" s="47" t="s">
        <v>3</v>
      </c>
      <c r="C292" s="51">
        <f>VLOOKUP(C285+1,Base!$F$3:$F$55,1,FALSE)</f>
        <v>42</v>
      </c>
      <c r="D292" s="55">
        <f>B294</f>
        <v>778983</v>
      </c>
      <c r="E292" s="55">
        <f>D292+1</f>
        <v>778984</v>
      </c>
      <c r="F292" s="55">
        <f t="shared" ref="F292:J292" si="82">E292+1</f>
        <v>778985</v>
      </c>
      <c r="G292" s="55">
        <f t="shared" si="82"/>
        <v>778986</v>
      </c>
      <c r="H292" s="55">
        <f t="shared" si="82"/>
        <v>778987</v>
      </c>
      <c r="I292" s="55">
        <f t="shared" si="82"/>
        <v>778988</v>
      </c>
      <c r="J292" s="55">
        <f t="shared" si="82"/>
        <v>778989</v>
      </c>
      <c r="K292" s="10" t="s">
        <v>7</v>
      </c>
      <c r="L292" s="9"/>
      <c r="N292"/>
      <c r="O292"/>
    </row>
    <row r="293" spans="2:15" x14ac:dyDescent="0.25">
      <c r="B293" s="45" t="s">
        <v>30</v>
      </c>
      <c r="C293" s="71" t="s">
        <v>0</v>
      </c>
      <c r="D293" s="52">
        <v>6</v>
      </c>
      <c r="E293" s="52">
        <v>8</v>
      </c>
      <c r="F293" s="52">
        <v>8</v>
      </c>
      <c r="G293" s="52">
        <v>8</v>
      </c>
      <c r="H293" s="52">
        <v>8</v>
      </c>
      <c r="I293" s="52">
        <v>8</v>
      </c>
      <c r="J293" s="53"/>
      <c r="K293" s="11">
        <f>D297+E297+F297+G297+H297+I297+J297</f>
        <v>51</v>
      </c>
      <c r="L293" s="7"/>
      <c r="N293"/>
      <c r="O293"/>
    </row>
    <row r="294" spans="2:15" x14ac:dyDescent="0.25">
      <c r="B294" s="46">
        <f>7*C292+DATE((2015+$K$2),1,3)-WEEKDAY(DATE((2015+$K$2),1,3))-5</f>
        <v>778983</v>
      </c>
      <c r="C294" s="72"/>
      <c r="D294" s="52">
        <v>12</v>
      </c>
      <c r="E294" s="52">
        <v>12</v>
      </c>
      <c r="F294" s="52">
        <v>12</v>
      </c>
      <c r="G294" s="52">
        <v>12</v>
      </c>
      <c r="H294" s="52">
        <v>12</v>
      </c>
      <c r="I294" s="52">
        <v>12</v>
      </c>
      <c r="J294" s="53"/>
      <c r="K294" s="12" t="s">
        <v>5</v>
      </c>
      <c r="L294" s="8"/>
      <c r="N294"/>
      <c r="O294"/>
    </row>
    <row r="295" spans="2:15" x14ac:dyDescent="0.25">
      <c r="B295" s="45" t="s">
        <v>31</v>
      </c>
      <c r="C295" s="71" t="s">
        <v>1</v>
      </c>
      <c r="D295" s="52">
        <v>13</v>
      </c>
      <c r="E295" s="52">
        <v>13</v>
      </c>
      <c r="F295" s="52">
        <v>13</v>
      </c>
      <c r="G295" s="52">
        <v>13</v>
      </c>
      <c r="H295" s="52">
        <v>13</v>
      </c>
      <c r="I295" s="52">
        <v>13</v>
      </c>
      <c r="J295" s="53"/>
      <c r="K295" s="14">
        <f>IF(K293-Base!$C$2&lt;0,"0",K293-Base!$C$2)</f>
        <v>16</v>
      </c>
      <c r="L295" s="8"/>
      <c r="N295"/>
      <c r="O295"/>
    </row>
    <row r="296" spans="2:15" x14ac:dyDescent="0.25">
      <c r="B296" s="46">
        <f>7*C292+DATE((2015+$K$2),1,3)-WEEKDAY(DATE((2015+$K$2),1,3))+1</f>
        <v>778989</v>
      </c>
      <c r="C296" s="72"/>
      <c r="D296" s="52">
        <v>18</v>
      </c>
      <c r="E296" s="52">
        <v>17</v>
      </c>
      <c r="F296" s="52">
        <v>17</v>
      </c>
      <c r="G296" s="52">
        <v>17</v>
      </c>
      <c r="H296" s="52">
        <v>17</v>
      </c>
      <c r="I296" s="52">
        <v>17</v>
      </c>
      <c r="J296" s="53"/>
      <c r="K296" s="13" t="s">
        <v>6</v>
      </c>
      <c r="L296" s="8"/>
      <c r="N296"/>
      <c r="O296"/>
    </row>
    <row r="297" spans="2:15" x14ac:dyDescent="0.25">
      <c r="B297" s="69" t="s">
        <v>2</v>
      </c>
      <c r="C297" s="70"/>
      <c r="D297" s="14">
        <f>(D294-D293)+(D296-D295)</f>
        <v>11</v>
      </c>
      <c r="E297" s="14">
        <f t="shared" ref="E297:J297" si="83">(E294-E293)+E296-E295</f>
        <v>8</v>
      </c>
      <c r="F297" s="14">
        <f t="shared" si="83"/>
        <v>8</v>
      </c>
      <c r="G297" s="14">
        <f t="shared" si="83"/>
        <v>8</v>
      </c>
      <c r="H297" s="14">
        <f t="shared" si="83"/>
        <v>8</v>
      </c>
      <c r="I297" s="14">
        <f t="shared" si="83"/>
        <v>8</v>
      </c>
      <c r="J297" s="14">
        <f t="shared" si="83"/>
        <v>0</v>
      </c>
      <c r="K297" s="14" t="str">
        <f>IF(Base!$C$2-K293&lt;0,"0",Base!$C$2-K293)</f>
        <v>0</v>
      </c>
      <c r="L297" s="9"/>
      <c r="N297"/>
      <c r="O297"/>
    </row>
    <row r="298" spans="2:15" x14ac:dyDescent="0.25">
      <c r="N298"/>
      <c r="O298"/>
    </row>
    <row r="299" spans="2:15" ht="15.75" x14ac:dyDescent="0.25">
      <c r="B299" s="47" t="s">
        <v>3</v>
      </c>
      <c r="C299" s="51">
        <f>VLOOKUP(C292+1,Base!$F$3:$F$55,1,FALSE)</f>
        <v>43</v>
      </c>
      <c r="D299" s="55">
        <f>B301</f>
        <v>778990</v>
      </c>
      <c r="E299" s="55">
        <f>D299+1</f>
        <v>778991</v>
      </c>
      <c r="F299" s="55">
        <f t="shared" ref="F299:J299" si="84">E299+1</f>
        <v>778992</v>
      </c>
      <c r="G299" s="55">
        <f t="shared" si="84"/>
        <v>778993</v>
      </c>
      <c r="H299" s="55">
        <f t="shared" si="84"/>
        <v>778994</v>
      </c>
      <c r="I299" s="55">
        <f t="shared" si="84"/>
        <v>778995</v>
      </c>
      <c r="J299" s="55">
        <f t="shared" si="84"/>
        <v>778996</v>
      </c>
      <c r="K299" s="10" t="s">
        <v>7</v>
      </c>
      <c r="L299" s="9"/>
      <c r="N299"/>
      <c r="O299"/>
    </row>
    <row r="300" spans="2:15" x14ac:dyDescent="0.25">
      <c r="B300" s="45" t="s">
        <v>30</v>
      </c>
      <c r="C300" s="71" t="s">
        <v>0</v>
      </c>
      <c r="D300" s="52">
        <v>6</v>
      </c>
      <c r="E300" s="52">
        <v>8</v>
      </c>
      <c r="F300" s="52">
        <v>8</v>
      </c>
      <c r="G300" s="52">
        <v>8</v>
      </c>
      <c r="H300" s="52">
        <v>8</v>
      </c>
      <c r="I300" s="52">
        <v>8</v>
      </c>
      <c r="J300" s="53"/>
      <c r="K300" s="11">
        <f>D304+E304+F304+G304+H304+I304+J304</f>
        <v>51</v>
      </c>
      <c r="L300" s="7"/>
      <c r="N300"/>
      <c r="O300"/>
    </row>
    <row r="301" spans="2:15" x14ac:dyDescent="0.25">
      <c r="B301" s="46">
        <f>7*C299+DATE((2015+$K$2),1,3)-WEEKDAY(DATE((2015+$K$2),1,3))-5</f>
        <v>778990</v>
      </c>
      <c r="C301" s="72"/>
      <c r="D301" s="52">
        <v>12</v>
      </c>
      <c r="E301" s="52">
        <v>12</v>
      </c>
      <c r="F301" s="52">
        <v>12</v>
      </c>
      <c r="G301" s="52">
        <v>12</v>
      </c>
      <c r="H301" s="52">
        <v>12</v>
      </c>
      <c r="I301" s="52">
        <v>12</v>
      </c>
      <c r="J301" s="53"/>
      <c r="K301" s="12" t="s">
        <v>5</v>
      </c>
      <c r="L301" s="8"/>
      <c r="N301"/>
      <c r="O301"/>
    </row>
    <row r="302" spans="2:15" x14ac:dyDescent="0.25">
      <c r="B302" s="45" t="s">
        <v>31</v>
      </c>
      <c r="C302" s="71" t="s">
        <v>1</v>
      </c>
      <c r="D302" s="52">
        <v>13</v>
      </c>
      <c r="E302" s="52">
        <v>13</v>
      </c>
      <c r="F302" s="52">
        <v>13</v>
      </c>
      <c r="G302" s="52">
        <v>13</v>
      </c>
      <c r="H302" s="52">
        <v>13</v>
      </c>
      <c r="I302" s="52">
        <v>13</v>
      </c>
      <c r="J302" s="53"/>
      <c r="K302" s="14">
        <f>IF(K300-Base!$C$2&lt;0,"0",K300-Base!$C$2)</f>
        <v>16</v>
      </c>
      <c r="L302" s="8"/>
      <c r="N302"/>
      <c r="O302"/>
    </row>
    <row r="303" spans="2:15" x14ac:dyDescent="0.25">
      <c r="B303" s="46">
        <f>7*C299+DATE((2015+$K$2),1,3)-WEEKDAY(DATE((2015+$K$2),1,3))+1</f>
        <v>778996</v>
      </c>
      <c r="C303" s="72"/>
      <c r="D303" s="52">
        <v>18</v>
      </c>
      <c r="E303" s="52">
        <v>17</v>
      </c>
      <c r="F303" s="52">
        <v>17</v>
      </c>
      <c r="G303" s="52">
        <v>17</v>
      </c>
      <c r="H303" s="52">
        <v>17</v>
      </c>
      <c r="I303" s="52">
        <v>17</v>
      </c>
      <c r="J303" s="53"/>
      <c r="K303" s="13" t="s">
        <v>6</v>
      </c>
      <c r="L303" s="8"/>
      <c r="N303"/>
      <c r="O303"/>
    </row>
    <row r="304" spans="2:15" x14ac:dyDescent="0.25">
      <c r="B304" s="69" t="s">
        <v>2</v>
      </c>
      <c r="C304" s="70"/>
      <c r="D304" s="14">
        <f>(D301-D300)+(D303-D302)</f>
        <v>11</v>
      </c>
      <c r="E304" s="14">
        <f t="shared" ref="E304:J304" si="85">(E301-E300)+E303-E302</f>
        <v>8</v>
      </c>
      <c r="F304" s="14">
        <f t="shared" si="85"/>
        <v>8</v>
      </c>
      <c r="G304" s="14">
        <f t="shared" si="85"/>
        <v>8</v>
      </c>
      <c r="H304" s="14">
        <f t="shared" si="85"/>
        <v>8</v>
      </c>
      <c r="I304" s="14">
        <f t="shared" si="85"/>
        <v>8</v>
      </c>
      <c r="J304" s="14">
        <f t="shared" si="85"/>
        <v>0</v>
      </c>
      <c r="K304" s="14" t="str">
        <f>IF(Base!$C$2-K300&lt;0,"0",Base!$C$2-K300)</f>
        <v>0</v>
      </c>
      <c r="L304" s="9"/>
      <c r="N304"/>
      <c r="O304"/>
    </row>
    <row r="305" spans="2:15" x14ac:dyDescent="0.25">
      <c r="N305"/>
      <c r="O305"/>
    </row>
    <row r="306" spans="2:15" ht="15.75" x14ac:dyDescent="0.25">
      <c r="B306" s="47" t="s">
        <v>3</v>
      </c>
      <c r="C306" s="51">
        <f>VLOOKUP(C299+1,Base!$F$3:$F$55,1,FALSE)</f>
        <v>44</v>
      </c>
      <c r="D306" s="55">
        <f>B308</f>
        <v>778997</v>
      </c>
      <c r="E306" s="55">
        <f>D306+1</f>
        <v>778998</v>
      </c>
      <c r="F306" s="55">
        <f t="shared" ref="F306:J306" si="86">E306+1</f>
        <v>778999</v>
      </c>
      <c r="G306" s="55">
        <f t="shared" si="86"/>
        <v>779000</v>
      </c>
      <c r="H306" s="55">
        <f t="shared" si="86"/>
        <v>779001</v>
      </c>
      <c r="I306" s="55">
        <f t="shared" si="86"/>
        <v>779002</v>
      </c>
      <c r="J306" s="55">
        <f t="shared" si="86"/>
        <v>779003</v>
      </c>
      <c r="K306" s="10" t="s">
        <v>7</v>
      </c>
      <c r="L306" s="9"/>
      <c r="N306"/>
      <c r="O306"/>
    </row>
    <row r="307" spans="2:15" x14ac:dyDescent="0.25">
      <c r="B307" s="45" t="s">
        <v>30</v>
      </c>
      <c r="C307" s="71" t="s">
        <v>0</v>
      </c>
      <c r="D307" s="52">
        <v>6</v>
      </c>
      <c r="E307" s="52">
        <v>8</v>
      </c>
      <c r="F307" s="52">
        <v>8</v>
      </c>
      <c r="G307" s="52">
        <v>8</v>
      </c>
      <c r="H307" s="52">
        <v>8</v>
      </c>
      <c r="I307" s="52">
        <v>8</v>
      </c>
      <c r="J307" s="53"/>
      <c r="K307" s="11">
        <f>D311+E311+F311+G311+H311+I311+J311</f>
        <v>51</v>
      </c>
      <c r="L307" s="7"/>
      <c r="N307"/>
      <c r="O307"/>
    </row>
    <row r="308" spans="2:15" x14ac:dyDescent="0.25">
      <c r="B308" s="46">
        <f>7*C306+DATE((2015+$K$2),1,3)-WEEKDAY(DATE((2015+$K$2),1,3))-5</f>
        <v>778997</v>
      </c>
      <c r="C308" s="72"/>
      <c r="D308" s="52">
        <v>12</v>
      </c>
      <c r="E308" s="52">
        <v>12</v>
      </c>
      <c r="F308" s="52">
        <v>12</v>
      </c>
      <c r="G308" s="52">
        <v>12</v>
      </c>
      <c r="H308" s="52">
        <v>12</v>
      </c>
      <c r="I308" s="52">
        <v>12</v>
      </c>
      <c r="J308" s="53"/>
      <c r="K308" s="12" t="s">
        <v>5</v>
      </c>
      <c r="L308" s="8"/>
      <c r="N308"/>
      <c r="O308"/>
    </row>
    <row r="309" spans="2:15" x14ac:dyDescent="0.25">
      <c r="B309" s="45" t="s">
        <v>31</v>
      </c>
      <c r="C309" s="71" t="s">
        <v>1</v>
      </c>
      <c r="D309" s="52">
        <v>13</v>
      </c>
      <c r="E309" s="52">
        <v>13</v>
      </c>
      <c r="F309" s="52">
        <v>13</v>
      </c>
      <c r="G309" s="52">
        <v>13</v>
      </c>
      <c r="H309" s="52">
        <v>13</v>
      </c>
      <c r="I309" s="52">
        <v>13</v>
      </c>
      <c r="J309" s="53"/>
      <c r="K309" s="14">
        <f>IF(K307-Base!$C$2&lt;0,"0",K307-Base!$C$2)</f>
        <v>16</v>
      </c>
      <c r="L309" s="8"/>
      <c r="N309"/>
      <c r="O309"/>
    </row>
    <row r="310" spans="2:15" x14ac:dyDescent="0.25">
      <c r="B310" s="46">
        <f>7*C306+DATE((2015+$K$2),1,3)-WEEKDAY(DATE((2015+$K$2),1,3))+1</f>
        <v>779003</v>
      </c>
      <c r="C310" s="72"/>
      <c r="D310" s="52">
        <v>18</v>
      </c>
      <c r="E310" s="52">
        <v>17</v>
      </c>
      <c r="F310" s="52">
        <v>17</v>
      </c>
      <c r="G310" s="52">
        <v>17</v>
      </c>
      <c r="H310" s="52">
        <v>17</v>
      </c>
      <c r="I310" s="52">
        <v>17</v>
      </c>
      <c r="J310" s="53"/>
      <c r="K310" s="13" t="s">
        <v>6</v>
      </c>
      <c r="L310" s="8"/>
      <c r="N310"/>
      <c r="O310"/>
    </row>
    <row r="311" spans="2:15" x14ac:dyDescent="0.25">
      <c r="B311" s="69" t="s">
        <v>2</v>
      </c>
      <c r="C311" s="70"/>
      <c r="D311" s="14">
        <f>(D308-D307)+(D310-D309)</f>
        <v>11</v>
      </c>
      <c r="E311" s="14">
        <f t="shared" ref="E311:J311" si="87">(E308-E307)+E310-E309</f>
        <v>8</v>
      </c>
      <c r="F311" s="14">
        <f t="shared" si="87"/>
        <v>8</v>
      </c>
      <c r="G311" s="14">
        <f t="shared" si="87"/>
        <v>8</v>
      </c>
      <c r="H311" s="14">
        <f t="shared" si="87"/>
        <v>8</v>
      </c>
      <c r="I311" s="14">
        <f t="shared" si="87"/>
        <v>8</v>
      </c>
      <c r="J311" s="14">
        <f t="shared" si="87"/>
        <v>0</v>
      </c>
      <c r="K311" s="14" t="str">
        <f>IF(Base!$C$2-K307&lt;0,"0",Base!$C$2-K307)</f>
        <v>0</v>
      </c>
      <c r="L311" s="9"/>
      <c r="N311"/>
      <c r="O311"/>
    </row>
    <row r="312" spans="2:15" x14ac:dyDescent="0.25">
      <c r="N312"/>
      <c r="O312"/>
    </row>
    <row r="313" spans="2:15" ht="15.75" x14ac:dyDescent="0.25">
      <c r="B313" s="47" t="s">
        <v>3</v>
      </c>
      <c r="C313" s="51">
        <f>VLOOKUP(C306+1,Base!$F$3:$F$55,1,FALSE)</f>
        <v>45</v>
      </c>
      <c r="D313" s="55">
        <f>B315</f>
        <v>779004</v>
      </c>
      <c r="E313" s="55">
        <f>D313+1</f>
        <v>779005</v>
      </c>
      <c r="F313" s="55">
        <f t="shared" ref="F313:J313" si="88">E313+1</f>
        <v>779006</v>
      </c>
      <c r="G313" s="55">
        <f t="shared" si="88"/>
        <v>779007</v>
      </c>
      <c r="H313" s="55">
        <f t="shared" si="88"/>
        <v>779008</v>
      </c>
      <c r="I313" s="55">
        <f t="shared" si="88"/>
        <v>779009</v>
      </c>
      <c r="J313" s="55">
        <f t="shared" si="88"/>
        <v>779010</v>
      </c>
      <c r="K313" s="10" t="s">
        <v>7</v>
      </c>
      <c r="L313" s="9"/>
      <c r="N313"/>
      <c r="O313"/>
    </row>
    <row r="314" spans="2:15" x14ac:dyDescent="0.25">
      <c r="B314" s="45" t="s">
        <v>30</v>
      </c>
      <c r="C314" s="71" t="s">
        <v>0</v>
      </c>
      <c r="D314" s="52">
        <v>6</v>
      </c>
      <c r="E314" s="52">
        <v>8</v>
      </c>
      <c r="F314" s="52">
        <v>8</v>
      </c>
      <c r="G314" s="52">
        <v>8</v>
      </c>
      <c r="H314" s="52">
        <v>8</v>
      </c>
      <c r="I314" s="52"/>
      <c r="J314" s="53"/>
      <c r="K314" s="11">
        <f>D318+E318+F318+G318+H318+I318+J318</f>
        <v>43</v>
      </c>
      <c r="L314" s="7"/>
      <c r="N314"/>
      <c r="O314"/>
    </row>
    <row r="315" spans="2:15" x14ac:dyDescent="0.25">
      <c r="B315" s="46">
        <f>7*C313+DATE((2015+$K$2),1,3)-WEEKDAY(DATE((2015+$K$2),1,3))-5</f>
        <v>779004</v>
      </c>
      <c r="C315" s="72"/>
      <c r="D315" s="52">
        <v>12</v>
      </c>
      <c r="E315" s="52">
        <v>12</v>
      </c>
      <c r="F315" s="52">
        <v>12</v>
      </c>
      <c r="G315" s="52">
        <v>12</v>
      </c>
      <c r="H315" s="52">
        <v>12</v>
      </c>
      <c r="I315" s="52"/>
      <c r="J315" s="53"/>
      <c r="K315" s="12" t="s">
        <v>5</v>
      </c>
      <c r="L315" s="8"/>
      <c r="N315"/>
      <c r="O315"/>
    </row>
    <row r="316" spans="2:15" x14ac:dyDescent="0.25">
      <c r="B316" s="45" t="s">
        <v>31</v>
      </c>
      <c r="C316" s="71" t="s">
        <v>1</v>
      </c>
      <c r="D316" s="52">
        <v>13</v>
      </c>
      <c r="E316" s="52">
        <v>13</v>
      </c>
      <c r="F316" s="52">
        <v>13</v>
      </c>
      <c r="G316" s="52">
        <v>13</v>
      </c>
      <c r="H316" s="52">
        <v>13</v>
      </c>
      <c r="I316" s="52"/>
      <c r="J316" s="53"/>
      <c r="K316" s="14">
        <f>IF(K314-Base!$C$2&lt;0,"0",K314-Base!$C$2)</f>
        <v>8</v>
      </c>
      <c r="L316" s="8"/>
      <c r="N316"/>
      <c r="O316"/>
    </row>
    <row r="317" spans="2:15" x14ac:dyDescent="0.25">
      <c r="B317" s="46">
        <f>7*C313+DATE((2015+$K$2),1,3)-WEEKDAY(DATE((2015+$K$2),1,3))+1</f>
        <v>779010</v>
      </c>
      <c r="C317" s="72"/>
      <c r="D317" s="52">
        <v>18</v>
      </c>
      <c r="E317" s="52">
        <v>17</v>
      </c>
      <c r="F317" s="52">
        <v>17</v>
      </c>
      <c r="G317" s="52">
        <v>17</v>
      </c>
      <c r="H317" s="52">
        <v>17</v>
      </c>
      <c r="I317" s="52"/>
      <c r="J317" s="53"/>
      <c r="K317" s="13" t="s">
        <v>6</v>
      </c>
      <c r="L317" s="8"/>
      <c r="N317"/>
      <c r="O317"/>
    </row>
    <row r="318" spans="2:15" x14ac:dyDescent="0.25">
      <c r="B318" s="69" t="s">
        <v>2</v>
      </c>
      <c r="C318" s="70"/>
      <c r="D318" s="14">
        <f>(D315-D314)+(D317-D316)</f>
        <v>11</v>
      </c>
      <c r="E318" s="14">
        <f t="shared" ref="E318:J318" si="89">(E315-E314)+E317-E316</f>
        <v>8</v>
      </c>
      <c r="F318" s="14">
        <f t="shared" si="89"/>
        <v>8</v>
      </c>
      <c r="G318" s="14">
        <f t="shared" si="89"/>
        <v>8</v>
      </c>
      <c r="H318" s="14">
        <f t="shared" si="89"/>
        <v>8</v>
      </c>
      <c r="I318" s="14">
        <f t="shared" si="89"/>
        <v>0</v>
      </c>
      <c r="J318" s="14">
        <f t="shared" si="89"/>
        <v>0</v>
      </c>
      <c r="K318" s="14" t="str">
        <f>IF(Base!$C$2-K314&lt;0,"0",Base!$C$2-K314)</f>
        <v>0</v>
      </c>
      <c r="L318" s="9"/>
      <c r="N318"/>
      <c r="O318"/>
    </row>
    <row r="319" spans="2:15" x14ac:dyDescent="0.25">
      <c r="N319"/>
      <c r="O319"/>
    </row>
    <row r="320" spans="2:15" ht="15.75" x14ac:dyDescent="0.25">
      <c r="B320" s="47" t="s">
        <v>3</v>
      </c>
      <c r="C320" s="51">
        <f>VLOOKUP(C313+1,Base!$F$3:$F$55,1,FALSE)</f>
        <v>46</v>
      </c>
      <c r="D320" s="55">
        <f>B322</f>
        <v>779011</v>
      </c>
      <c r="E320" s="55">
        <f>D320+1</f>
        <v>779012</v>
      </c>
      <c r="F320" s="55">
        <f t="shared" ref="F320:J320" si="90">E320+1</f>
        <v>779013</v>
      </c>
      <c r="G320" s="55">
        <f t="shared" si="90"/>
        <v>779014</v>
      </c>
      <c r="H320" s="55">
        <f t="shared" si="90"/>
        <v>779015</v>
      </c>
      <c r="I320" s="55">
        <f t="shared" si="90"/>
        <v>779016</v>
      </c>
      <c r="J320" s="55">
        <f t="shared" si="90"/>
        <v>779017</v>
      </c>
      <c r="K320" s="10" t="s">
        <v>7</v>
      </c>
      <c r="L320" s="9"/>
      <c r="N320"/>
      <c r="O320"/>
    </row>
    <row r="321" spans="2:15" x14ac:dyDescent="0.25">
      <c r="B321" s="45" t="s">
        <v>30</v>
      </c>
      <c r="C321" s="71" t="s">
        <v>0</v>
      </c>
      <c r="D321" s="52">
        <v>6</v>
      </c>
      <c r="E321" s="52">
        <v>8</v>
      </c>
      <c r="F321" s="52">
        <v>8</v>
      </c>
      <c r="G321" s="52">
        <v>8</v>
      </c>
      <c r="H321" s="52">
        <v>8</v>
      </c>
      <c r="I321" s="52">
        <v>8</v>
      </c>
      <c r="J321" s="53"/>
      <c r="K321" s="11">
        <f>D325+E325+F325+G325+H325+I325+J325</f>
        <v>51</v>
      </c>
      <c r="L321" s="7"/>
      <c r="N321"/>
      <c r="O321"/>
    </row>
    <row r="322" spans="2:15" x14ac:dyDescent="0.25">
      <c r="B322" s="46">
        <f>7*C320+DATE((2015+$K$2),1,3)-WEEKDAY(DATE((2015+$K$2),1,3))-5</f>
        <v>779011</v>
      </c>
      <c r="C322" s="72"/>
      <c r="D322" s="52">
        <v>12</v>
      </c>
      <c r="E322" s="52">
        <v>12</v>
      </c>
      <c r="F322" s="52">
        <v>12</v>
      </c>
      <c r="G322" s="52">
        <v>12</v>
      </c>
      <c r="H322" s="52">
        <v>12</v>
      </c>
      <c r="I322" s="52">
        <v>12</v>
      </c>
      <c r="J322" s="53"/>
      <c r="K322" s="12" t="s">
        <v>5</v>
      </c>
      <c r="L322" s="8"/>
      <c r="N322"/>
      <c r="O322"/>
    </row>
    <row r="323" spans="2:15" x14ac:dyDescent="0.25">
      <c r="B323" s="45" t="s">
        <v>31</v>
      </c>
      <c r="C323" s="71" t="s">
        <v>1</v>
      </c>
      <c r="D323" s="52">
        <v>13</v>
      </c>
      <c r="E323" s="52">
        <v>13</v>
      </c>
      <c r="F323" s="52">
        <v>13</v>
      </c>
      <c r="G323" s="52">
        <v>13</v>
      </c>
      <c r="H323" s="52">
        <v>13</v>
      </c>
      <c r="I323" s="52">
        <v>13</v>
      </c>
      <c r="J323" s="53"/>
      <c r="K323" s="14">
        <f>IF(K321-Base!$C$2&lt;0,"0",K321-Base!$C$2)</f>
        <v>16</v>
      </c>
      <c r="L323" s="8"/>
      <c r="N323"/>
      <c r="O323"/>
    </row>
    <row r="324" spans="2:15" x14ac:dyDescent="0.25">
      <c r="B324" s="46">
        <f>7*C320+DATE((2015+$K$2),1,3)-WEEKDAY(DATE((2015+$K$2),1,3))+1</f>
        <v>779017</v>
      </c>
      <c r="C324" s="72"/>
      <c r="D324" s="52">
        <v>18</v>
      </c>
      <c r="E324" s="52">
        <v>17</v>
      </c>
      <c r="F324" s="52">
        <v>17</v>
      </c>
      <c r="G324" s="52">
        <v>17</v>
      </c>
      <c r="H324" s="52">
        <v>17</v>
      </c>
      <c r="I324" s="52">
        <v>17</v>
      </c>
      <c r="J324" s="53"/>
      <c r="K324" s="13" t="s">
        <v>6</v>
      </c>
      <c r="L324" s="8"/>
      <c r="N324"/>
      <c r="O324"/>
    </row>
    <row r="325" spans="2:15" x14ac:dyDescent="0.25">
      <c r="B325" s="69" t="s">
        <v>2</v>
      </c>
      <c r="C325" s="70"/>
      <c r="D325" s="14">
        <f>(D322-D321)+(D324-D323)</f>
        <v>11</v>
      </c>
      <c r="E325" s="14">
        <f t="shared" ref="E325:J325" si="91">(E322-E321)+E324-E323</f>
        <v>8</v>
      </c>
      <c r="F325" s="14">
        <f t="shared" si="91"/>
        <v>8</v>
      </c>
      <c r="G325" s="14">
        <f t="shared" si="91"/>
        <v>8</v>
      </c>
      <c r="H325" s="14">
        <f t="shared" si="91"/>
        <v>8</v>
      </c>
      <c r="I325" s="14">
        <f t="shared" si="91"/>
        <v>8</v>
      </c>
      <c r="J325" s="14">
        <f t="shared" si="91"/>
        <v>0</v>
      </c>
      <c r="K325" s="14" t="str">
        <f>IF(Base!$C$2-K321&lt;0,"0",Base!$C$2-K321)</f>
        <v>0</v>
      </c>
      <c r="L325" s="9"/>
      <c r="N325"/>
      <c r="O325"/>
    </row>
    <row r="326" spans="2:15" x14ac:dyDescent="0.25">
      <c r="N326"/>
      <c r="O326"/>
    </row>
    <row r="327" spans="2:15" ht="15.75" x14ac:dyDescent="0.25">
      <c r="B327" s="47" t="s">
        <v>3</v>
      </c>
      <c r="C327" s="51">
        <f>VLOOKUP(C320+1,Base!$F$3:$F$55,1,FALSE)</f>
        <v>47</v>
      </c>
      <c r="D327" s="55">
        <f>B329</f>
        <v>779018</v>
      </c>
      <c r="E327" s="55">
        <f>D327+1</f>
        <v>779019</v>
      </c>
      <c r="F327" s="55">
        <f t="shared" ref="F327:J327" si="92">E327+1</f>
        <v>779020</v>
      </c>
      <c r="G327" s="55">
        <f t="shared" si="92"/>
        <v>779021</v>
      </c>
      <c r="H327" s="55">
        <f t="shared" si="92"/>
        <v>779022</v>
      </c>
      <c r="I327" s="55">
        <f t="shared" si="92"/>
        <v>779023</v>
      </c>
      <c r="J327" s="55">
        <f t="shared" si="92"/>
        <v>779024</v>
      </c>
      <c r="K327" s="10" t="s">
        <v>7</v>
      </c>
      <c r="L327" s="9"/>
      <c r="N327"/>
      <c r="O327"/>
    </row>
    <row r="328" spans="2:15" x14ac:dyDescent="0.25">
      <c r="B328" s="45" t="s">
        <v>30</v>
      </c>
      <c r="C328" s="71" t="s">
        <v>0</v>
      </c>
      <c r="D328" s="52">
        <v>6</v>
      </c>
      <c r="E328" s="52">
        <v>8</v>
      </c>
      <c r="F328" s="52">
        <v>8</v>
      </c>
      <c r="G328" s="52">
        <v>8</v>
      </c>
      <c r="H328" s="52">
        <v>8</v>
      </c>
      <c r="I328" s="52">
        <v>8</v>
      </c>
      <c r="J328" s="53"/>
      <c r="K328" s="11">
        <f>D332+E332+F332+G332+H332+I332+J332</f>
        <v>51</v>
      </c>
      <c r="L328" s="7"/>
      <c r="N328"/>
      <c r="O328"/>
    </row>
    <row r="329" spans="2:15" x14ac:dyDescent="0.25">
      <c r="B329" s="46">
        <f>7*C327+DATE((2015+$K$2),1,3)-WEEKDAY(DATE((2015+$K$2),1,3))-5</f>
        <v>779018</v>
      </c>
      <c r="C329" s="72"/>
      <c r="D329" s="52">
        <v>12</v>
      </c>
      <c r="E329" s="52">
        <v>12</v>
      </c>
      <c r="F329" s="52">
        <v>12</v>
      </c>
      <c r="G329" s="52">
        <v>12</v>
      </c>
      <c r="H329" s="52">
        <v>12</v>
      </c>
      <c r="I329" s="52">
        <v>12</v>
      </c>
      <c r="J329" s="53"/>
      <c r="K329" s="12" t="s">
        <v>5</v>
      </c>
      <c r="L329" s="8"/>
      <c r="N329"/>
      <c r="O329"/>
    </row>
    <row r="330" spans="2:15" x14ac:dyDescent="0.25">
      <c r="B330" s="45" t="s">
        <v>31</v>
      </c>
      <c r="C330" s="71" t="s">
        <v>1</v>
      </c>
      <c r="D330" s="52">
        <v>13</v>
      </c>
      <c r="E330" s="52">
        <v>13</v>
      </c>
      <c r="F330" s="52">
        <v>13</v>
      </c>
      <c r="G330" s="52">
        <v>13</v>
      </c>
      <c r="H330" s="52">
        <v>13</v>
      </c>
      <c r="I330" s="52">
        <v>13</v>
      </c>
      <c r="J330" s="53"/>
      <c r="K330" s="14">
        <f>IF(K328-Base!$C$2&lt;0,"0",K328-Base!$C$2)</f>
        <v>16</v>
      </c>
      <c r="L330" s="8"/>
      <c r="N330"/>
      <c r="O330"/>
    </row>
    <row r="331" spans="2:15" x14ac:dyDescent="0.25">
      <c r="B331" s="46">
        <f>7*C327+DATE((2015+$K$2),1,3)-WEEKDAY(DATE((2015+$K$2),1,3))+1</f>
        <v>779024</v>
      </c>
      <c r="C331" s="72"/>
      <c r="D331" s="52">
        <v>18</v>
      </c>
      <c r="E331" s="52">
        <v>17</v>
      </c>
      <c r="F331" s="52">
        <v>17</v>
      </c>
      <c r="G331" s="52">
        <v>17</v>
      </c>
      <c r="H331" s="52">
        <v>17</v>
      </c>
      <c r="I331" s="52">
        <v>17</v>
      </c>
      <c r="J331" s="53"/>
      <c r="K331" s="13" t="s">
        <v>6</v>
      </c>
      <c r="L331" s="8"/>
      <c r="N331"/>
      <c r="O331"/>
    </row>
    <row r="332" spans="2:15" x14ac:dyDescent="0.25">
      <c r="B332" s="69" t="s">
        <v>2</v>
      </c>
      <c r="C332" s="70"/>
      <c r="D332" s="14">
        <f>(D329-D328)+(D331-D330)</f>
        <v>11</v>
      </c>
      <c r="E332" s="14">
        <f t="shared" ref="E332:J332" si="93">(E329-E328)+E331-E330</f>
        <v>8</v>
      </c>
      <c r="F332" s="14">
        <f t="shared" si="93"/>
        <v>8</v>
      </c>
      <c r="G332" s="14">
        <f t="shared" si="93"/>
        <v>8</v>
      </c>
      <c r="H332" s="14">
        <f t="shared" si="93"/>
        <v>8</v>
      </c>
      <c r="I332" s="14">
        <f t="shared" si="93"/>
        <v>8</v>
      </c>
      <c r="J332" s="14">
        <f t="shared" si="93"/>
        <v>0</v>
      </c>
      <c r="K332" s="14" t="str">
        <f>IF(Base!$C$2-K328&lt;0,"0",Base!$C$2-K328)</f>
        <v>0</v>
      </c>
      <c r="L332" s="9"/>
      <c r="N332"/>
      <c r="O332"/>
    </row>
    <row r="333" spans="2:15" x14ac:dyDescent="0.25">
      <c r="N333"/>
      <c r="O333"/>
    </row>
    <row r="334" spans="2:15" ht="15.75" x14ac:dyDescent="0.25">
      <c r="B334" s="47" t="s">
        <v>3</v>
      </c>
      <c r="C334" s="51">
        <f>VLOOKUP(C327+1,Base!$F$3:$F$55,1,FALSE)</f>
        <v>48</v>
      </c>
      <c r="D334" s="55">
        <f>B336</f>
        <v>779025</v>
      </c>
      <c r="E334" s="55">
        <f>D334+1</f>
        <v>779026</v>
      </c>
      <c r="F334" s="55">
        <f t="shared" ref="F334:J334" si="94">E334+1</f>
        <v>779027</v>
      </c>
      <c r="G334" s="55">
        <f t="shared" si="94"/>
        <v>779028</v>
      </c>
      <c r="H334" s="55">
        <f t="shared" si="94"/>
        <v>779029</v>
      </c>
      <c r="I334" s="55">
        <f t="shared" si="94"/>
        <v>779030</v>
      </c>
      <c r="J334" s="55">
        <f t="shared" si="94"/>
        <v>779031</v>
      </c>
      <c r="K334" s="10" t="s">
        <v>7</v>
      </c>
      <c r="L334" s="9"/>
      <c r="N334"/>
      <c r="O334"/>
    </row>
    <row r="335" spans="2:15" x14ac:dyDescent="0.25">
      <c r="B335" s="45" t="s">
        <v>30</v>
      </c>
      <c r="C335" s="71" t="s">
        <v>0</v>
      </c>
      <c r="D335" s="52">
        <v>6</v>
      </c>
      <c r="E335" s="52">
        <v>8</v>
      </c>
      <c r="F335" s="52">
        <v>8</v>
      </c>
      <c r="G335" s="52">
        <v>8</v>
      </c>
      <c r="H335" s="52">
        <v>8</v>
      </c>
      <c r="I335" s="52">
        <v>8</v>
      </c>
      <c r="J335" s="53"/>
      <c r="K335" s="11">
        <f>D339+E339+F339+G339+H339+I339+J339</f>
        <v>51</v>
      </c>
      <c r="L335" s="7"/>
      <c r="N335"/>
      <c r="O335"/>
    </row>
    <row r="336" spans="2:15" x14ac:dyDescent="0.25">
      <c r="B336" s="46">
        <f>7*C334+DATE((2015+$K$2),1,3)-WEEKDAY(DATE((2015+$K$2),1,3))-5</f>
        <v>779025</v>
      </c>
      <c r="C336" s="72"/>
      <c r="D336" s="52">
        <v>12</v>
      </c>
      <c r="E336" s="52">
        <v>12</v>
      </c>
      <c r="F336" s="52">
        <v>12</v>
      </c>
      <c r="G336" s="52">
        <v>12</v>
      </c>
      <c r="H336" s="52">
        <v>12</v>
      </c>
      <c r="I336" s="52">
        <v>12</v>
      </c>
      <c r="J336" s="53"/>
      <c r="K336" s="12" t="s">
        <v>5</v>
      </c>
      <c r="L336" s="8"/>
      <c r="N336"/>
      <c r="O336"/>
    </row>
    <row r="337" spans="2:15" x14ac:dyDescent="0.25">
      <c r="B337" s="45" t="s">
        <v>31</v>
      </c>
      <c r="C337" s="71" t="s">
        <v>1</v>
      </c>
      <c r="D337" s="52">
        <v>13</v>
      </c>
      <c r="E337" s="52">
        <v>13</v>
      </c>
      <c r="F337" s="52">
        <v>13</v>
      </c>
      <c r="G337" s="52">
        <v>13</v>
      </c>
      <c r="H337" s="52">
        <v>13</v>
      </c>
      <c r="I337" s="52">
        <v>13</v>
      </c>
      <c r="J337" s="53"/>
      <c r="K337" s="14">
        <f>IF(K335-Base!$C$2&lt;0,"0",K335-Base!$C$2)</f>
        <v>16</v>
      </c>
      <c r="L337" s="8"/>
      <c r="N337"/>
      <c r="O337"/>
    </row>
    <row r="338" spans="2:15" x14ac:dyDescent="0.25">
      <c r="B338" s="46">
        <f>7*C334+DATE((2015+$K$2),1,3)-WEEKDAY(DATE((2015+$K$2),1,3))+1</f>
        <v>779031</v>
      </c>
      <c r="C338" s="72"/>
      <c r="D338" s="52">
        <v>18</v>
      </c>
      <c r="E338" s="52">
        <v>17</v>
      </c>
      <c r="F338" s="52">
        <v>17</v>
      </c>
      <c r="G338" s="52">
        <v>17</v>
      </c>
      <c r="H338" s="52">
        <v>17</v>
      </c>
      <c r="I338" s="52">
        <v>17</v>
      </c>
      <c r="J338" s="53"/>
      <c r="K338" s="13" t="s">
        <v>6</v>
      </c>
      <c r="L338" s="8"/>
      <c r="N338"/>
      <c r="O338"/>
    </row>
    <row r="339" spans="2:15" x14ac:dyDescent="0.25">
      <c r="B339" s="69" t="s">
        <v>2</v>
      </c>
      <c r="C339" s="70"/>
      <c r="D339" s="14">
        <f>(D336-D335)+(D338-D337)</f>
        <v>11</v>
      </c>
      <c r="E339" s="14">
        <f t="shared" ref="E339:J339" si="95">(E336-E335)+E338-E337</f>
        <v>8</v>
      </c>
      <c r="F339" s="14">
        <f t="shared" si="95"/>
        <v>8</v>
      </c>
      <c r="G339" s="14">
        <f t="shared" si="95"/>
        <v>8</v>
      </c>
      <c r="H339" s="14">
        <f t="shared" si="95"/>
        <v>8</v>
      </c>
      <c r="I339" s="14">
        <f t="shared" si="95"/>
        <v>8</v>
      </c>
      <c r="J339" s="14">
        <f t="shared" si="95"/>
        <v>0</v>
      </c>
      <c r="K339" s="14" t="str">
        <f>IF(Base!$C$2-K335&lt;0,"0",Base!$C$2-K335)</f>
        <v>0</v>
      </c>
      <c r="L339" s="9"/>
      <c r="N339"/>
      <c r="O339"/>
    </row>
    <row r="340" spans="2:15" x14ac:dyDescent="0.25">
      <c r="N340"/>
      <c r="O340"/>
    </row>
    <row r="341" spans="2:15" ht="15.75" x14ac:dyDescent="0.25">
      <c r="B341" s="47" t="s">
        <v>3</v>
      </c>
      <c r="C341" s="51">
        <f>VLOOKUP(C334+1,Base!$F$3:$F$55,1,FALSE)</f>
        <v>49</v>
      </c>
      <c r="D341" s="55">
        <f>B343</f>
        <v>779032</v>
      </c>
      <c r="E341" s="55">
        <f>D341+1</f>
        <v>779033</v>
      </c>
      <c r="F341" s="55">
        <f t="shared" ref="F341:J341" si="96">E341+1</f>
        <v>779034</v>
      </c>
      <c r="G341" s="55">
        <f t="shared" si="96"/>
        <v>779035</v>
      </c>
      <c r="H341" s="55">
        <f t="shared" si="96"/>
        <v>779036</v>
      </c>
      <c r="I341" s="55">
        <f t="shared" si="96"/>
        <v>779037</v>
      </c>
      <c r="J341" s="55">
        <f t="shared" si="96"/>
        <v>779038</v>
      </c>
      <c r="K341" s="10" t="s">
        <v>7</v>
      </c>
      <c r="L341" s="9"/>
      <c r="N341"/>
      <c r="O341"/>
    </row>
    <row r="342" spans="2:15" x14ac:dyDescent="0.25">
      <c r="B342" s="45" t="s">
        <v>30</v>
      </c>
      <c r="C342" s="71" t="s">
        <v>0</v>
      </c>
      <c r="D342" s="52">
        <v>6</v>
      </c>
      <c r="E342" s="52">
        <v>8</v>
      </c>
      <c r="F342" s="52">
        <v>8</v>
      </c>
      <c r="G342" s="52">
        <v>8</v>
      </c>
      <c r="H342" s="52">
        <v>8</v>
      </c>
      <c r="I342" s="52">
        <v>8</v>
      </c>
      <c r="J342" s="53"/>
      <c r="K342" s="11">
        <f>D346+E346+F346+G346+H346+I346+J346</f>
        <v>51</v>
      </c>
      <c r="L342" s="7"/>
      <c r="N342"/>
      <c r="O342"/>
    </row>
    <row r="343" spans="2:15" x14ac:dyDescent="0.25">
      <c r="B343" s="46">
        <f>7*C341+DATE((2015+$K$2),1,3)-WEEKDAY(DATE((2015+$K$2),1,3))-5</f>
        <v>779032</v>
      </c>
      <c r="C343" s="72"/>
      <c r="D343" s="52">
        <v>12</v>
      </c>
      <c r="E343" s="52">
        <v>12</v>
      </c>
      <c r="F343" s="52">
        <v>12</v>
      </c>
      <c r="G343" s="52">
        <v>12</v>
      </c>
      <c r="H343" s="52">
        <v>12</v>
      </c>
      <c r="I343" s="52">
        <v>12</v>
      </c>
      <c r="J343" s="53"/>
      <c r="K343" s="12" t="s">
        <v>5</v>
      </c>
      <c r="L343" s="8"/>
      <c r="N343"/>
      <c r="O343"/>
    </row>
    <row r="344" spans="2:15" x14ac:dyDescent="0.25">
      <c r="B344" s="45" t="s">
        <v>31</v>
      </c>
      <c r="C344" s="71" t="s">
        <v>1</v>
      </c>
      <c r="D344" s="52">
        <v>13</v>
      </c>
      <c r="E344" s="52">
        <v>13</v>
      </c>
      <c r="F344" s="52">
        <v>13</v>
      </c>
      <c r="G344" s="52">
        <v>13</v>
      </c>
      <c r="H344" s="52">
        <v>13</v>
      </c>
      <c r="I344" s="52">
        <v>13</v>
      </c>
      <c r="J344" s="53"/>
      <c r="K344" s="14">
        <f>IF(K342-Base!$C$2&lt;0,"0",K342-Base!$C$2)</f>
        <v>16</v>
      </c>
      <c r="L344" s="8"/>
      <c r="N344"/>
      <c r="O344"/>
    </row>
    <row r="345" spans="2:15" x14ac:dyDescent="0.25">
      <c r="B345" s="46">
        <f>7*C341+DATE((2015+$K$2),1,3)-WEEKDAY(DATE((2015+$K$2),1,3))+1</f>
        <v>779038</v>
      </c>
      <c r="C345" s="72"/>
      <c r="D345" s="52">
        <v>18</v>
      </c>
      <c r="E345" s="52">
        <v>17</v>
      </c>
      <c r="F345" s="52">
        <v>17</v>
      </c>
      <c r="G345" s="52">
        <v>17</v>
      </c>
      <c r="H345" s="52">
        <v>17</v>
      </c>
      <c r="I345" s="52">
        <v>17</v>
      </c>
      <c r="J345" s="53"/>
      <c r="K345" s="13" t="s">
        <v>6</v>
      </c>
      <c r="L345" s="8"/>
      <c r="N345"/>
      <c r="O345"/>
    </row>
    <row r="346" spans="2:15" x14ac:dyDescent="0.25">
      <c r="B346" s="69" t="s">
        <v>2</v>
      </c>
      <c r="C346" s="70"/>
      <c r="D346" s="14">
        <f>(D343-D342)+(D345-D344)</f>
        <v>11</v>
      </c>
      <c r="E346" s="14">
        <f t="shared" ref="E346:J346" si="97">(E343-E342)+E345-E344</f>
        <v>8</v>
      </c>
      <c r="F346" s="14">
        <f t="shared" si="97"/>
        <v>8</v>
      </c>
      <c r="G346" s="14">
        <f t="shared" si="97"/>
        <v>8</v>
      </c>
      <c r="H346" s="14">
        <f t="shared" si="97"/>
        <v>8</v>
      </c>
      <c r="I346" s="14">
        <f t="shared" si="97"/>
        <v>8</v>
      </c>
      <c r="J346" s="14">
        <f t="shared" si="97"/>
        <v>0</v>
      </c>
      <c r="K346" s="14" t="str">
        <f>IF(Base!$C$2-K342&lt;0,"0",Base!$C$2-K342)</f>
        <v>0</v>
      </c>
      <c r="L346" s="9"/>
      <c r="N346"/>
      <c r="O346"/>
    </row>
    <row r="347" spans="2:15" x14ac:dyDescent="0.25">
      <c r="N347"/>
      <c r="O347"/>
    </row>
    <row r="348" spans="2:15" ht="15.75" x14ac:dyDescent="0.25">
      <c r="B348" s="47" t="s">
        <v>3</v>
      </c>
      <c r="C348" s="51">
        <f>VLOOKUP(C341+1,Base!$F$3:$F$55,1,FALSE)</f>
        <v>50</v>
      </c>
      <c r="D348" s="55">
        <f>B350</f>
        <v>779039</v>
      </c>
      <c r="E348" s="55">
        <f>D348+1</f>
        <v>779040</v>
      </c>
      <c r="F348" s="55">
        <f t="shared" ref="F348:J348" si="98">E348+1</f>
        <v>779041</v>
      </c>
      <c r="G348" s="55">
        <f t="shared" si="98"/>
        <v>779042</v>
      </c>
      <c r="H348" s="55">
        <f t="shared" si="98"/>
        <v>779043</v>
      </c>
      <c r="I348" s="55">
        <f t="shared" si="98"/>
        <v>779044</v>
      </c>
      <c r="J348" s="55">
        <f t="shared" si="98"/>
        <v>779045</v>
      </c>
      <c r="K348" s="10" t="s">
        <v>7</v>
      </c>
      <c r="L348" s="9"/>
      <c r="N348"/>
      <c r="O348"/>
    </row>
    <row r="349" spans="2:15" x14ac:dyDescent="0.25">
      <c r="B349" s="45" t="s">
        <v>30</v>
      </c>
      <c r="C349" s="71" t="s">
        <v>0</v>
      </c>
      <c r="D349" s="52">
        <v>6</v>
      </c>
      <c r="E349" s="52">
        <v>8</v>
      </c>
      <c r="F349" s="52">
        <v>8</v>
      </c>
      <c r="G349" s="52">
        <v>8</v>
      </c>
      <c r="H349" s="52">
        <v>8</v>
      </c>
      <c r="I349" s="52">
        <v>8</v>
      </c>
      <c r="J349" s="53"/>
      <c r="K349" s="11">
        <f>D353+E353+F353+G353+H353+I353+J353</f>
        <v>51</v>
      </c>
      <c r="L349" s="7"/>
      <c r="N349"/>
      <c r="O349"/>
    </row>
    <row r="350" spans="2:15" x14ac:dyDescent="0.25">
      <c r="B350" s="46">
        <f>7*C348+DATE((2015+$K$2),1,3)-WEEKDAY(DATE((2015+$K$2),1,3))-5</f>
        <v>779039</v>
      </c>
      <c r="C350" s="72"/>
      <c r="D350" s="52">
        <v>12</v>
      </c>
      <c r="E350" s="52">
        <v>12</v>
      </c>
      <c r="F350" s="52">
        <v>12</v>
      </c>
      <c r="G350" s="52">
        <v>12</v>
      </c>
      <c r="H350" s="52">
        <v>12</v>
      </c>
      <c r="I350" s="52">
        <v>12</v>
      </c>
      <c r="J350" s="53"/>
      <c r="K350" s="12" t="s">
        <v>5</v>
      </c>
      <c r="L350" s="8"/>
      <c r="N350"/>
      <c r="O350"/>
    </row>
    <row r="351" spans="2:15" x14ac:dyDescent="0.25">
      <c r="B351" s="45" t="s">
        <v>31</v>
      </c>
      <c r="C351" s="71" t="s">
        <v>1</v>
      </c>
      <c r="D351" s="52">
        <v>13</v>
      </c>
      <c r="E351" s="52">
        <v>13</v>
      </c>
      <c r="F351" s="52">
        <v>13</v>
      </c>
      <c r="G351" s="52">
        <v>13</v>
      </c>
      <c r="H351" s="52">
        <v>13</v>
      </c>
      <c r="I351" s="52">
        <v>13</v>
      </c>
      <c r="J351" s="53"/>
      <c r="K351" s="14">
        <f>IF(K349-Base!$C$2&lt;0,"0",K349-Base!$C$2)</f>
        <v>16</v>
      </c>
      <c r="L351" s="8"/>
      <c r="N351"/>
      <c r="O351"/>
    </row>
    <row r="352" spans="2:15" x14ac:dyDescent="0.25">
      <c r="B352" s="46">
        <f>7*C348+DATE((2015+$K$2),1,3)-WEEKDAY(DATE((2015+$K$2),1,3))+1</f>
        <v>779045</v>
      </c>
      <c r="C352" s="72"/>
      <c r="D352" s="52">
        <v>18</v>
      </c>
      <c r="E352" s="52">
        <v>17</v>
      </c>
      <c r="F352" s="52">
        <v>17</v>
      </c>
      <c r="G352" s="52">
        <v>17</v>
      </c>
      <c r="H352" s="52">
        <v>17</v>
      </c>
      <c r="I352" s="52">
        <v>17</v>
      </c>
      <c r="J352" s="53"/>
      <c r="K352" s="13" t="s">
        <v>6</v>
      </c>
      <c r="L352" s="8"/>
      <c r="N352"/>
      <c r="O352"/>
    </row>
    <row r="353" spans="2:15" x14ac:dyDescent="0.25">
      <c r="B353" s="69" t="s">
        <v>2</v>
      </c>
      <c r="C353" s="70"/>
      <c r="D353" s="14">
        <f>(D350-D349)+(D352-D351)</f>
        <v>11</v>
      </c>
      <c r="E353" s="14">
        <f t="shared" ref="E353:J353" si="99">(E350-E349)+E352-E351</f>
        <v>8</v>
      </c>
      <c r="F353" s="14">
        <f t="shared" si="99"/>
        <v>8</v>
      </c>
      <c r="G353" s="14">
        <f t="shared" si="99"/>
        <v>8</v>
      </c>
      <c r="H353" s="14">
        <f t="shared" si="99"/>
        <v>8</v>
      </c>
      <c r="I353" s="14">
        <f t="shared" si="99"/>
        <v>8</v>
      </c>
      <c r="J353" s="14">
        <f t="shared" si="99"/>
        <v>0</v>
      </c>
      <c r="K353" s="14" t="str">
        <f>IF(Base!$C$2-K349&lt;0,"0",Base!$C$2-K349)</f>
        <v>0</v>
      </c>
      <c r="L353" s="9"/>
      <c r="N353"/>
      <c r="O353"/>
    </row>
    <row r="354" spans="2:15" x14ac:dyDescent="0.25">
      <c r="N354"/>
      <c r="O354"/>
    </row>
    <row r="355" spans="2:15" ht="15.75" x14ac:dyDescent="0.25">
      <c r="B355" s="47" t="s">
        <v>3</v>
      </c>
      <c r="C355" s="51">
        <f>VLOOKUP(C348+1,Base!$F$3:$F$55,1,FALSE)</f>
        <v>51</v>
      </c>
      <c r="D355" s="55">
        <f>B357</f>
        <v>779046</v>
      </c>
      <c r="E355" s="55">
        <f>D355+1</f>
        <v>779047</v>
      </c>
      <c r="F355" s="55">
        <f t="shared" ref="F355:J355" si="100">E355+1</f>
        <v>779048</v>
      </c>
      <c r="G355" s="55">
        <f t="shared" si="100"/>
        <v>779049</v>
      </c>
      <c r="H355" s="55">
        <f t="shared" si="100"/>
        <v>779050</v>
      </c>
      <c r="I355" s="55">
        <f t="shared" si="100"/>
        <v>779051</v>
      </c>
      <c r="J355" s="55">
        <f t="shared" si="100"/>
        <v>779052</v>
      </c>
      <c r="K355" s="10" t="s">
        <v>7</v>
      </c>
      <c r="L355" s="9"/>
      <c r="N355"/>
      <c r="O355"/>
    </row>
    <row r="356" spans="2:15" x14ac:dyDescent="0.25">
      <c r="B356" s="45" t="s">
        <v>30</v>
      </c>
      <c r="C356" s="71" t="s">
        <v>0</v>
      </c>
      <c r="D356" s="52">
        <v>6</v>
      </c>
      <c r="E356" s="52">
        <v>8</v>
      </c>
      <c r="F356" s="52">
        <v>8</v>
      </c>
      <c r="G356" s="52">
        <v>8</v>
      </c>
      <c r="H356" s="52">
        <v>8</v>
      </c>
      <c r="I356" s="52"/>
      <c r="J356" s="53"/>
      <c r="K356" s="11">
        <f>D360+E360+F360+G360+H360+I360+J360</f>
        <v>43</v>
      </c>
      <c r="L356" s="7"/>
      <c r="N356"/>
      <c r="O356"/>
    </row>
    <row r="357" spans="2:15" x14ac:dyDescent="0.25">
      <c r="B357" s="46">
        <f>7*C355+DATE((2015+$K$2),1,3)-WEEKDAY(DATE((2015+$K$2),1,3))-5</f>
        <v>779046</v>
      </c>
      <c r="C357" s="72"/>
      <c r="D357" s="52">
        <v>12</v>
      </c>
      <c r="E357" s="52">
        <v>12</v>
      </c>
      <c r="F357" s="52">
        <v>12</v>
      </c>
      <c r="G357" s="52">
        <v>12</v>
      </c>
      <c r="H357" s="52">
        <v>12</v>
      </c>
      <c r="I357" s="52"/>
      <c r="J357" s="53"/>
      <c r="K357" s="12" t="s">
        <v>5</v>
      </c>
      <c r="L357" s="8"/>
      <c r="N357"/>
      <c r="O357"/>
    </row>
    <row r="358" spans="2:15" x14ac:dyDescent="0.25">
      <c r="B358" s="45" t="s">
        <v>31</v>
      </c>
      <c r="C358" s="71" t="s">
        <v>1</v>
      </c>
      <c r="D358" s="52">
        <v>13</v>
      </c>
      <c r="E358" s="52">
        <v>13</v>
      </c>
      <c r="F358" s="52">
        <v>13</v>
      </c>
      <c r="G358" s="52">
        <v>13</v>
      </c>
      <c r="H358" s="52">
        <v>13</v>
      </c>
      <c r="I358" s="52"/>
      <c r="J358" s="53"/>
      <c r="K358" s="14">
        <f>IF(K356-Base!$C$2&lt;0,"0",K356-Base!$C$2)</f>
        <v>8</v>
      </c>
      <c r="L358" s="8"/>
      <c r="N358"/>
      <c r="O358"/>
    </row>
    <row r="359" spans="2:15" x14ac:dyDescent="0.25">
      <c r="B359" s="46">
        <f>7*C355+DATE((2015+$K$2),1,3)-WEEKDAY(DATE((2015+$K$2),1,3))+1</f>
        <v>779052</v>
      </c>
      <c r="C359" s="72"/>
      <c r="D359" s="52">
        <v>18</v>
      </c>
      <c r="E359" s="52">
        <v>17</v>
      </c>
      <c r="F359" s="52">
        <v>17</v>
      </c>
      <c r="G359" s="52">
        <v>17</v>
      </c>
      <c r="H359" s="52">
        <v>17</v>
      </c>
      <c r="I359" s="52"/>
      <c r="J359" s="53"/>
      <c r="K359" s="13" t="s">
        <v>6</v>
      </c>
      <c r="L359" s="8"/>
      <c r="N359"/>
      <c r="O359"/>
    </row>
    <row r="360" spans="2:15" x14ac:dyDescent="0.25">
      <c r="B360" s="69" t="s">
        <v>2</v>
      </c>
      <c r="C360" s="70"/>
      <c r="D360" s="14">
        <f>(D357-D356)+(D359-D358)</f>
        <v>11</v>
      </c>
      <c r="E360" s="14">
        <f t="shared" ref="E360:J360" si="101">(E357-E356)+E359-E358</f>
        <v>8</v>
      </c>
      <c r="F360" s="14">
        <f t="shared" si="101"/>
        <v>8</v>
      </c>
      <c r="G360" s="14">
        <f t="shared" si="101"/>
        <v>8</v>
      </c>
      <c r="H360" s="14">
        <f t="shared" si="101"/>
        <v>8</v>
      </c>
      <c r="I360" s="14">
        <f t="shared" si="101"/>
        <v>0</v>
      </c>
      <c r="J360" s="14">
        <f t="shared" si="101"/>
        <v>0</v>
      </c>
      <c r="K360" s="14" t="str">
        <f>IF(Base!$C$2-K356&lt;0,"0",Base!$C$2-K356)</f>
        <v>0</v>
      </c>
      <c r="L360" s="9"/>
      <c r="N360"/>
      <c r="O360"/>
    </row>
    <row r="361" spans="2:15" x14ac:dyDescent="0.25">
      <c r="N361"/>
      <c r="O361"/>
    </row>
    <row r="362" spans="2:15" ht="15.75" x14ac:dyDescent="0.25">
      <c r="B362" s="47" t="s">
        <v>3</v>
      </c>
      <c r="C362" s="51">
        <f>VLOOKUP(C355+1,Base!$F$3:$F$55,1,FALSE)</f>
        <v>52</v>
      </c>
      <c r="D362" s="55">
        <f>B364</f>
        <v>779053</v>
      </c>
      <c r="E362" s="55">
        <f>D362+1</f>
        <v>779054</v>
      </c>
      <c r="F362" s="55">
        <f t="shared" ref="F362:J362" si="102">E362+1</f>
        <v>779055</v>
      </c>
      <c r="G362" s="55">
        <f t="shared" si="102"/>
        <v>779056</v>
      </c>
      <c r="H362" s="55">
        <f t="shared" si="102"/>
        <v>779057</v>
      </c>
      <c r="I362" s="55">
        <f t="shared" si="102"/>
        <v>779058</v>
      </c>
      <c r="J362" s="55">
        <f t="shared" si="102"/>
        <v>779059</v>
      </c>
      <c r="K362" s="10" t="s">
        <v>7</v>
      </c>
      <c r="L362" s="9"/>
      <c r="N362"/>
      <c r="O362"/>
    </row>
    <row r="363" spans="2:15" x14ac:dyDescent="0.25">
      <c r="B363" s="45" t="s">
        <v>30</v>
      </c>
      <c r="C363" s="71" t="s">
        <v>0</v>
      </c>
      <c r="D363" s="52">
        <v>6</v>
      </c>
      <c r="E363" s="52">
        <v>8</v>
      </c>
      <c r="F363" s="52">
        <v>8</v>
      </c>
      <c r="G363" s="52">
        <v>8</v>
      </c>
      <c r="H363" s="52">
        <v>8</v>
      </c>
      <c r="I363" s="52">
        <v>8</v>
      </c>
      <c r="J363" s="53"/>
      <c r="K363" s="11">
        <f>D367+E367+F367+G367+H367+I367+J367</f>
        <v>51</v>
      </c>
      <c r="L363" s="7"/>
      <c r="N363"/>
      <c r="O363"/>
    </row>
    <row r="364" spans="2:15" x14ac:dyDescent="0.25">
      <c r="B364" s="46">
        <f>7*C362+DATE((2015+$K$2),1,3)-WEEKDAY(DATE((2015+$K$2),1,3))-5</f>
        <v>779053</v>
      </c>
      <c r="C364" s="72"/>
      <c r="D364" s="52">
        <v>12</v>
      </c>
      <c r="E364" s="52">
        <v>12</v>
      </c>
      <c r="F364" s="52">
        <v>12</v>
      </c>
      <c r="G364" s="52">
        <v>12</v>
      </c>
      <c r="H364" s="52">
        <v>12</v>
      </c>
      <c r="I364" s="52">
        <v>12</v>
      </c>
      <c r="J364" s="53"/>
      <c r="K364" s="12" t="s">
        <v>5</v>
      </c>
      <c r="L364" s="8"/>
      <c r="N364"/>
      <c r="O364"/>
    </row>
    <row r="365" spans="2:15" x14ac:dyDescent="0.25">
      <c r="B365" s="45" t="s">
        <v>31</v>
      </c>
      <c r="C365" s="71" t="s">
        <v>1</v>
      </c>
      <c r="D365" s="52">
        <v>13</v>
      </c>
      <c r="E365" s="52">
        <v>13</v>
      </c>
      <c r="F365" s="52">
        <v>13</v>
      </c>
      <c r="G365" s="52">
        <v>13</v>
      </c>
      <c r="H365" s="52">
        <v>13</v>
      </c>
      <c r="I365" s="52">
        <v>13</v>
      </c>
      <c r="J365" s="53"/>
      <c r="K365" s="14">
        <f>IF(K363-Base!$C$2&lt;0,"0",K363-Base!$C$2)</f>
        <v>16</v>
      </c>
      <c r="L365" s="8"/>
      <c r="N365"/>
      <c r="O365"/>
    </row>
    <row r="366" spans="2:15" x14ac:dyDescent="0.25">
      <c r="B366" s="46">
        <f>7*C362+DATE((2015+$K$2),1,3)-WEEKDAY(DATE((2015+$K$2),1,3))+1</f>
        <v>779059</v>
      </c>
      <c r="C366" s="72"/>
      <c r="D366" s="52">
        <v>18</v>
      </c>
      <c r="E366" s="52">
        <v>17</v>
      </c>
      <c r="F366" s="52">
        <v>17</v>
      </c>
      <c r="G366" s="52">
        <v>17</v>
      </c>
      <c r="H366" s="52">
        <v>17</v>
      </c>
      <c r="I366" s="52">
        <v>17</v>
      </c>
      <c r="J366" s="53"/>
      <c r="K366" s="13" t="s">
        <v>6</v>
      </c>
      <c r="L366" s="8"/>
      <c r="N366"/>
      <c r="O366"/>
    </row>
    <row r="367" spans="2:15" x14ac:dyDescent="0.25">
      <c r="B367" s="69" t="s">
        <v>2</v>
      </c>
      <c r="C367" s="70"/>
      <c r="D367" s="14">
        <f>(D364-D363)+(D366-D365)</f>
        <v>11</v>
      </c>
      <c r="E367" s="14">
        <f t="shared" ref="E367:J367" si="103">(E364-E363)+E366-E365</f>
        <v>8</v>
      </c>
      <c r="F367" s="14">
        <f t="shared" si="103"/>
        <v>8</v>
      </c>
      <c r="G367" s="14">
        <f t="shared" si="103"/>
        <v>8</v>
      </c>
      <c r="H367" s="14">
        <f t="shared" si="103"/>
        <v>8</v>
      </c>
      <c r="I367" s="14">
        <f t="shared" si="103"/>
        <v>8</v>
      </c>
      <c r="J367" s="14">
        <f t="shared" si="103"/>
        <v>0</v>
      </c>
      <c r="K367" s="14" t="str">
        <f>IF(Base!$C$2-K363&lt;0,"0",Base!$C$2-K363)</f>
        <v>0</v>
      </c>
      <c r="L367" s="9"/>
      <c r="N367"/>
      <c r="O367"/>
    </row>
    <row r="368" spans="2:15" x14ac:dyDescent="0.25">
      <c r="N368"/>
      <c r="O368"/>
    </row>
    <row r="369" spans="2:15" ht="15.75" x14ac:dyDescent="0.25">
      <c r="B369" s="47" t="s">
        <v>3</v>
      </c>
      <c r="C369" s="51">
        <f>VLOOKUP(C362+1,Base!$F$3:$F$55,1,FALSE)</f>
        <v>53</v>
      </c>
      <c r="D369" s="55">
        <f>B371</f>
        <v>779060</v>
      </c>
      <c r="E369" s="55">
        <f>D369+1</f>
        <v>779061</v>
      </c>
      <c r="F369" s="55">
        <f t="shared" ref="F369:J369" si="104">E369+1</f>
        <v>779062</v>
      </c>
      <c r="G369" s="55">
        <f t="shared" si="104"/>
        <v>779063</v>
      </c>
      <c r="H369" s="55">
        <f t="shared" si="104"/>
        <v>779064</v>
      </c>
      <c r="I369" s="55">
        <f t="shared" si="104"/>
        <v>779065</v>
      </c>
      <c r="J369" s="55">
        <f t="shared" si="104"/>
        <v>779066</v>
      </c>
      <c r="K369" s="10" t="s">
        <v>7</v>
      </c>
      <c r="L369" s="9"/>
      <c r="N369"/>
      <c r="O369"/>
    </row>
    <row r="370" spans="2:15" x14ac:dyDescent="0.25">
      <c r="B370" s="45" t="s">
        <v>30</v>
      </c>
      <c r="C370" s="71" t="s">
        <v>0</v>
      </c>
      <c r="D370" s="52">
        <v>6</v>
      </c>
      <c r="E370" s="52">
        <v>8</v>
      </c>
      <c r="F370" s="52">
        <v>8</v>
      </c>
      <c r="G370" s="52">
        <v>8</v>
      </c>
      <c r="H370" s="52">
        <v>8</v>
      </c>
      <c r="I370" s="52">
        <v>8</v>
      </c>
      <c r="J370" s="53"/>
      <c r="K370" s="11">
        <f>D374+E374+F374+G374+H374+I374+J374</f>
        <v>51</v>
      </c>
      <c r="L370" s="7"/>
      <c r="N370"/>
      <c r="O370"/>
    </row>
    <row r="371" spans="2:15" x14ac:dyDescent="0.25">
      <c r="B371" s="46">
        <f>7*C369+DATE((2015+$K$2),1,3)-WEEKDAY(DATE((2015+$K$2),1,3))-5</f>
        <v>779060</v>
      </c>
      <c r="C371" s="72"/>
      <c r="D371" s="52">
        <v>12</v>
      </c>
      <c r="E371" s="52">
        <v>12</v>
      </c>
      <c r="F371" s="52">
        <v>12</v>
      </c>
      <c r="G371" s="52">
        <v>12</v>
      </c>
      <c r="H371" s="52">
        <v>12</v>
      </c>
      <c r="I371" s="52">
        <v>12</v>
      </c>
      <c r="J371" s="53"/>
      <c r="K371" s="12" t="s">
        <v>5</v>
      </c>
      <c r="L371" s="8"/>
      <c r="N371"/>
      <c r="O371"/>
    </row>
    <row r="372" spans="2:15" x14ac:dyDescent="0.25">
      <c r="B372" s="45" t="s">
        <v>31</v>
      </c>
      <c r="C372" s="71" t="s">
        <v>1</v>
      </c>
      <c r="D372" s="52">
        <v>13</v>
      </c>
      <c r="E372" s="52">
        <v>13</v>
      </c>
      <c r="F372" s="52">
        <v>13</v>
      </c>
      <c r="G372" s="52">
        <v>13</v>
      </c>
      <c r="H372" s="52">
        <v>13</v>
      </c>
      <c r="I372" s="52">
        <v>13</v>
      </c>
      <c r="J372" s="53"/>
      <c r="K372" s="14">
        <f>IF(K370-Base!$C$2&lt;0,"0",K370-Base!$C$2)</f>
        <v>16</v>
      </c>
      <c r="L372" s="8"/>
      <c r="N372"/>
      <c r="O372"/>
    </row>
    <row r="373" spans="2:15" x14ac:dyDescent="0.25">
      <c r="B373" s="46">
        <f>7*C369+DATE((2015+$K$2),1,3)-WEEKDAY(DATE((2015+$K$2),1,3))+1</f>
        <v>779066</v>
      </c>
      <c r="C373" s="72"/>
      <c r="D373" s="52">
        <v>18</v>
      </c>
      <c r="E373" s="52">
        <v>17</v>
      </c>
      <c r="F373" s="52">
        <v>17</v>
      </c>
      <c r="G373" s="52">
        <v>17</v>
      </c>
      <c r="H373" s="52">
        <v>17</v>
      </c>
      <c r="I373" s="52">
        <v>17</v>
      </c>
      <c r="J373" s="53"/>
      <c r="K373" s="13" t="s">
        <v>6</v>
      </c>
      <c r="L373" s="8"/>
      <c r="N373"/>
      <c r="O373"/>
    </row>
    <row r="374" spans="2:15" x14ac:dyDescent="0.25">
      <c r="B374" s="69" t="s">
        <v>2</v>
      </c>
      <c r="C374" s="70"/>
      <c r="D374" s="14">
        <f>(D371-D370)+(D373-D372)</f>
        <v>11</v>
      </c>
      <c r="E374" s="14">
        <f t="shared" ref="E374:J374" si="105">(E371-E370)+E373-E372</f>
        <v>8</v>
      </c>
      <c r="F374" s="14">
        <f t="shared" si="105"/>
        <v>8</v>
      </c>
      <c r="G374" s="14">
        <f t="shared" si="105"/>
        <v>8</v>
      </c>
      <c r="H374" s="14">
        <f t="shared" si="105"/>
        <v>8</v>
      </c>
      <c r="I374" s="14">
        <f t="shared" si="105"/>
        <v>8</v>
      </c>
      <c r="J374" s="14">
        <f t="shared" si="105"/>
        <v>0</v>
      </c>
      <c r="K374" s="14" t="str">
        <f>IF(Base!$C$2-K370&lt;0,"0",Base!$C$2-K370)</f>
        <v>0</v>
      </c>
      <c r="L374" s="9"/>
      <c r="N374"/>
      <c r="O374"/>
    </row>
  </sheetData>
  <dataConsolidate/>
  <mergeCells count="161">
    <mergeCell ref="C365:C366"/>
    <mergeCell ref="B367:C367"/>
    <mergeCell ref="C370:C371"/>
    <mergeCell ref="C372:C373"/>
    <mergeCell ref="B374:C374"/>
    <mergeCell ref="C351:C352"/>
    <mergeCell ref="B353:C353"/>
    <mergeCell ref="C356:C357"/>
    <mergeCell ref="C358:C359"/>
    <mergeCell ref="B360:C360"/>
    <mergeCell ref="C363:C364"/>
    <mergeCell ref="C337:C338"/>
    <mergeCell ref="B339:C339"/>
    <mergeCell ref="C342:C343"/>
    <mergeCell ref="C344:C345"/>
    <mergeCell ref="B346:C346"/>
    <mergeCell ref="C349:C350"/>
    <mergeCell ref="C323:C324"/>
    <mergeCell ref="B325:C325"/>
    <mergeCell ref="C328:C329"/>
    <mergeCell ref="C330:C331"/>
    <mergeCell ref="B332:C332"/>
    <mergeCell ref="C335:C336"/>
    <mergeCell ref="C309:C310"/>
    <mergeCell ref="B311:C311"/>
    <mergeCell ref="C314:C315"/>
    <mergeCell ref="C316:C317"/>
    <mergeCell ref="B318:C318"/>
    <mergeCell ref="C321:C322"/>
    <mergeCell ref="C295:C296"/>
    <mergeCell ref="B297:C297"/>
    <mergeCell ref="C300:C301"/>
    <mergeCell ref="C302:C303"/>
    <mergeCell ref="B304:C304"/>
    <mergeCell ref="C307:C308"/>
    <mergeCell ref="C281:C282"/>
    <mergeCell ref="B283:C283"/>
    <mergeCell ref="C286:C287"/>
    <mergeCell ref="C288:C289"/>
    <mergeCell ref="B290:C290"/>
    <mergeCell ref="C293:C294"/>
    <mergeCell ref="C267:C268"/>
    <mergeCell ref="B269:C269"/>
    <mergeCell ref="C272:C273"/>
    <mergeCell ref="C274:C275"/>
    <mergeCell ref="B276:C276"/>
    <mergeCell ref="C279:C280"/>
    <mergeCell ref="C253:C254"/>
    <mergeCell ref="B255:C255"/>
    <mergeCell ref="C258:C259"/>
    <mergeCell ref="C260:C261"/>
    <mergeCell ref="B262:C262"/>
    <mergeCell ref="C265:C266"/>
    <mergeCell ref="C239:C240"/>
    <mergeCell ref="B241:C241"/>
    <mergeCell ref="C244:C245"/>
    <mergeCell ref="C246:C247"/>
    <mergeCell ref="B248:C248"/>
    <mergeCell ref="C251:C252"/>
    <mergeCell ref="C225:C226"/>
    <mergeCell ref="B227:C227"/>
    <mergeCell ref="C230:C231"/>
    <mergeCell ref="C232:C233"/>
    <mergeCell ref="B234:C234"/>
    <mergeCell ref="C237:C238"/>
    <mergeCell ref="C211:C212"/>
    <mergeCell ref="B213:C213"/>
    <mergeCell ref="C216:C217"/>
    <mergeCell ref="C218:C219"/>
    <mergeCell ref="B220:C220"/>
    <mergeCell ref="C223:C224"/>
    <mergeCell ref="C197:C198"/>
    <mergeCell ref="B199:C199"/>
    <mergeCell ref="C202:C203"/>
    <mergeCell ref="C204:C205"/>
    <mergeCell ref="B206:C206"/>
    <mergeCell ref="C209:C210"/>
    <mergeCell ref="C183:C184"/>
    <mergeCell ref="B185:C185"/>
    <mergeCell ref="C188:C189"/>
    <mergeCell ref="C190:C191"/>
    <mergeCell ref="B192:C192"/>
    <mergeCell ref="C195:C196"/>
    <mergeCell ref="C169:C170"/>
    <mergeCell ref="B171:C171"/>
    <mergeCell ref="C174:C175"/>
    <mergeCell ref="C176:C177"/>
    <mergeCell ref="B178:C178"/>
    <mergeCell ref="C181:C182"/>
    <mergeCell ref="C155:C156"/>
    <mergeCell ref="B157:C157"/>
    <mergeCell ref="C160:C161"/>
    <mergeCell ref="C162:C163"/>
    <mergeCell ref="B164:C164"/>
    <mergeCell ref="C167:C168"/>
    <mergeCell ref="C141:C142"/>
    <mergeCell ref="B143:C143"/>
    <mergeCell ref="C146:C147"/>
    <mergeCell ref="C148:C149"/>
    <mergeCell ref="B150:C150"/>
    <mergeCell ref="C153:C154"/>
    <mergeCell ref="C127:C128"/>
    <mergeCell ref="B129:C129"/>
    <mergeCell ref="C132:C133"/>
    <mergeCell ref="C134:C135"/>
    <mergeCell ref="B136:C136"/>
    <mergeCell ref="C139:C140"/>
    <mergeCell ref="C113:C114"/>
    <mergeCell ref="B115:C115"/>
    <mergeCell ref="C118:C119"/>
    <mergeCell ref="C120:C121"/>
    <mergeCell ref="B122:C122"/>
    <mergeCell ref="C125:C126"/>
    <mergeCell ref="C99:C100"/>
    <mergeCell ref="B101:C101"/>
    <mergeCell ref="C104:C105"/>
    <mergeCell ref="C106:C107"/>
    <mergeCell ref="B108:C108"/>
    <mergeCell ref="C111:C112"/>
    <mergeCell ref="C85:C86"/>
    <mergeCell ref="B87:C87"/>
    <mergeCell ref="C90:C91"/>
    <mergeCell ref="C92:C93"/>
    <mergeCell ref="B94:C94"/>
    <mergeCell ref="C97:C98"/>
    <mergeCell ref="C71:C72"/>
    <mergeCell ref="B73:C73"/>
    <mergeCell ref="C76:C77"/>
    <mergeCell ref="C78:C79"/>
    <mergeCell ref="B80:C80"/>
    <mergeCell ref="C83:C84"/>
    <mergeCell ref="C57:C58"/>
    <mergeCell ref="B59:C59"/>
    <mergeCell ref="C62:C63"/>
    <mergeCell ref="C64:C65"/>
    <mergeCell ref="B66:C66"/>
    <mergeCell ref="C69:C70"/>
    <mergeCell ref="C43:C44"/>
    <mergeCell ref="B45:C45"/>
    <mergeCell ref="C48:C49"/>
    <mergeCell ref="C50:C51"/>
    <mergeCell ref="B52:C52"/>
    <mergeCell ref="C55:C56"/>
    <mergeCell ref="C36:C37"/>
    <mergeCell ref="B38:C38"/>
    <mergeCell ref="C41:C42"/>
    <mergeCell ref="C15:C16"/>
    <mergeCell ref="B17:C17"/>
    <mergeCell ref="C20:C21"/>
    <mergeCell ref="C22:C23"/>
    <mergeCell ref="B24:C24"/>
    <mergeCell ref="C27:C28"/>
    <mergeCell ref="N2:O2"/>
    <mergeCell ref="N3:O3"/>
    <mergeCell ref="C6:C7"/>
    <mergeCell ref="C8:C9"/>
    <mergeCell ref="B10:C10"/>
    <mergeCell ref="C13:C14"/>
    <mergeCell ref="C29:C30"/>
    <mergeCell ref="B31:C31"/>
    <mergeCell ref="C34:C35"/>
  </mergeCells>
  <conditionalFormatting sqref="K6">
    <cfRule type="cellIs" dxfId="647" priority="214" operator="greaterThan">
      <formula>44</formula>
    </cfRule>
    <cfRule type="cellIs" dxfId="646" priority="215" operator="lessThan">
      <formula>35</formula>
    </cfRule>
    <cfRule type="cellIs" dxfId="645" priority="216" operator="greaterThan">
      <formula>44</formula>
    </cfRule>
  </conditionalFormatting>
  <conditionalFormatting sqref="D10:J10">
    <cfRule type="cellIs" dxfId="644" priority="213" operator="greaterThan">
      <formula>11</formula>
    </cfRule>
  </conditionalFormatting>
  <conditionalFormatting sqref="K13">
    <cfRule type="cellIs" dxfId="643" priority="210" operator="greaterThan">
      <formula>44</formula>
    </cfRule>
    <cfRule type="cellIs" dxfId="642" priority="211" operator="lessThan">
      <formula>35</formula>
    </cfRule>
    <cfRule type="cellIs" dxfId="641" priority="212" operator="greaterThan">
      <formula>44</formula>
    </cfRule>
  </conditionalFormatting>
  <conditionalFormatting sqref="D17:J17">
    <cfRule type="cellIs" dxfId="640" priority="209" operator="greaterThan">
      <formula>11</formula>
    </cfRule>
  </conditionalFormatting>
  <conditionalFormatting sqref="K20">
    <cfRule type="cellIs" dxfId="639" priority="206" operator="greaterThan">
      <formula>44</formula>
    </cfRule>
    <cfRule type="cellIs" dxfId="638" priority="207" operator="lessThan">
      <formula>35</formula>
    </cfRule>
    <cfRule type="cellIs" dxfId="637" priority="208" operator="greaterThan">
      <formula>44</formula>
    </cfRule>
  </conditionalFormatting>
  <conditionalFormatting sqref="D24:J24">
    <cfRule type="cellIs" dxfId="636" priority="205" operator="greaterThan">
      <formula>11</formula>
    </cfRule>
  </conditionalFormatting>
  <conditionalFormatting sqref="K27">
    <cfRule type="cellIs" dxfId="635" priority="202" operator="greaterThan">
      <formula>44</formula>
    </cfRule>
    <cfRule type="cellIs" dxfId="634" priority="203" operator="lessThan">
      <formula>35</formula>
    </cfRule>
    <cfRule type="cellIs" dxfId="633" priority="204" operator="greaterThan">
      <formula>44</formula>
    </cfRule>
  </conditionalFormatting>
  <conditionalFormatting sqref="D31:J31">
    <cfRule type="cellIs" dxfId="632" priority="201" operator="greaterThan">
      <formula>11</formula>
    </cfRule>
  </conditionalFormatting>
  <conditionalFormatting sqref="S3">
    <cfRule type="cellIs" dxfId="631" priority="200" operator="lessThan">
      <formula>0</formula>
    </cfRule>
  </conditionalFormatting>
  <conditionalFormatting sqref="S2">
    <cfRule type="cellIs" dxfId="630" priority="199" operator="lessThan">
      <formula>0</formula>
    </cfRule>
  </conditionalFormatting>
  <conditionalFormatting sqref="K10">
    <cfRule type="cellIs" dxfId="629" priority="197" operator="lessThanOrEqual">
      <formula>0</formula>
    </cfRule>
    <cfRule type="cellIs" dxfId="628" priority="198" operator="lessThan">
      <formula>0</formula>
    </cfRule>
  </conditionalFormatting>
  <conditionalFormatting sqref="K34">
    <cfRule type="cellIs" dxfId="627" priority="194" operator="greaterThan">
      <formula>44</formula>
    </cfRule>
    <cfRule type="cellIs" dxfId="626" priority="195" operator="lessThan">
      <formula>35</formula>
    </cfRule>
    <cfRule type="cellIs" dxfId="625" priority="196" operator="greaterThan">
      <formula>44</formula>
    </cfRule>
  </conditionalFormatting>
  <conditionalFormatting sqref="D38:J38">
    <cfRule type="cellIs" dxfId="624" priority="193" operator="greaterThan">
      <formula>11</formula>
    </cfRule>
  </conditionalFormatting>
  <conditionalFormatting sqref="K41">
    <cfRule type="cellIs" dxfId="623" priority="190" operator="greaterThan">
      <formula>44</formula>
    </cfRule>
    <cfRule type="cellIs" dxfId="622" priority="191" operator="lessThan">
      <formula>35</formula>
    </cfRule>
    <cfRule type="cellIs" dxfId="621" priority="192" operator="greaterThan">
      <formula>44</formula>
    </cfRule>
  </conditionalFormatting>
  <conditionalFormatting sqref="D45:J45">
    <cfRule type="cellIs" dxfId="620" priority="189" operator="greaterThan">
      <formula>11</formula>
    </cfRule>
  </conditionalFormatting>
  <conditionalFormatting sqref="K48">
    <cfRule type="cellIs" dxfId="619" priority="186" operator="greaterThan">
      <formula>44</formula>
    </cfRule>
    <cfRule type="cellIs" dxfId="618" priority="187" operator="lessThan">
      <formula>35</formula>
    </cfRule>
    <cfRule type="cellIs" dxfId="617" priority="188" operator="greaterThan">
      <formula>44</formula>
    </cfRule>
  </conditionalFormatting>
  <conditionalFormatting sqref="D52:J52">
    <cfRule type="cellIs" dxfId="616" priority="185" operator="greaterThan">
      <formula>11</formula>
    </cfRule>
  </conditionalFormatting>
  <conditionalFormatting sqref="K55">
    <cfRule type="cellIs" dxfId="615" priority="182" operator="greaterThan">
      <formula>44</formula>
    </cfRule>
    <cfRule type="cellIs" dxfId="614" priority="183" operator="lessThan">
      <formula>35</formula>
    </cfRule>
    <cfRule type="cellIs" dxfId="613" priority="184" operator="greaterThan">
      <formula>44</formula>
    </cfRule>
  </conditionalFormatting>
  <conditionalFormatting sqref="D59:J59">
    <cfRule type="cellIs" dxfId="612" priority="181" operator="greaterThan">
      <formula>11</formula>
    </cfRule>
  </conditionalFormatting>
  <conditionalFormatting sqref="K62">
    <cfRule type="cellIs" dxfId="611" priority="178" operator="greaterThan">
      <formula>44</formula>
    </cfRule>
    <cfRule type="cellIs" dxfId="610" priority="179" operator="lessThan">
      <formula>35</formula>
    </cfRule>
    <cfRule type="cellIs" dxfId="609" priority="180" operator="greaterThan">
      <formula>44</formula>
    </cfRule>
  </conditionalFormatting>
  <conditionalFormatting sqref="D66:J66">
    <cfRule type="cellIs" dxfId="608" priority="177" operator="greaterThan">
      <formula>11</formula>
    </cfRule>
  </conditionalFormatting>
  <conditionalFormatting sqref="K69">
    <cfRule type="cellIs" dxfId="607" priority="174" operator="greaterThan">
      <formula>44</formula>
    </cfRule>
    <cfRule type="cellIs" dxfId="606" priority="175" operator="lessThan">
      <formula>35</formula>
    </cfRule>
    <cfRule type="cellIs" dxfId="605" priority="176" operator="greaterThan">
      <formula>44</formula>
    </cfRule>
  </conditionalFormatting>
  <conditionalFormatting sqref="D73:J73">
    <cfRule type="cellIs" dxfId="604" priority="173" operator="greaterThan">
      <formula>11</formula>
    </cfRule>
  </conditionalFormatting>
  <conditionalFormatting sqref="K76">
    <cfRule type="cellIs" dxfId="603" priority="170" operator="greaterThan">
      <formula>44</formula>
    </cfRule>
    <cfRule type="cellIs" dxfId="602" priority="171" operator="lessThan">
      <formula>35</formula>
    </cfRule>
    <cfRule type="cellIs" dxfId="601" priority="172" operator="greaterThan">
      <formula>44</formula>
    </cfRule>
  </conditionalFormatting>
  <conditionalFormatting sqref="D80:J80">
    <cfRule type="cellIs" dxfId="600" priority="169" operator="greaterThan">
      <formula>11</formula>
    </cfRule>
  </conditionalFormatting>
  <conditionalFormatting sqref="K83">
    <cfRule type="cellIs" dxfId="599" priority="166" operator="greaterThan">
      <formula>44</formula>
    </cfRule>
    <cfRule type="cellIs" dxfId="598" priority="167" operator="lessThan">
      <formula>35</formula>
    </cfRule>
    <cfRule type="cellIs" dxfId="597" priority="168" operator="greaterThan">
      <formula>44</formula>
    </cfRule>
  </conditionalFormatting>
  <conditionalFormatting sqref="D87:J87">
    <cfRule type="cellIs" dxfId="596" priority="165" operator="greaterThan">
      <formula>11</formula>
    </cfRule>
  </conditionalFormatting>
  <conditionalFormatting sqref="K90">
    <cfRule type="cellIs" dxfId="595" priority="162" operator="greaterThan">
      <formula>44</formula>
    </cfRule>
    <cfRule type="cellIs" dxfId="594" priority="163" operator="lessThan">
      <formula>35</formula>
    </cfRule>
    <cfRule type="cellIs" dxfId="593" priority="164" operator="greaterThan">
      <formula>44</formula>
    </cfRule>
  </conditionalFormatting>
  <conditionalFormatting sqref="D94:J94">
    <cfRule type="cellIs" dxfId="592" priority="161" operator="greaterThan">
      <formula>11</formula>
    </cfRule>
  </conditionalFormatting>
  <conditionalFormatting sqref="K97">
    <cfRule type="cellIs" dxfId="591" priority="158" operator="greaterThan">
      <formula>44</formula>
    </cfRule>
    <cfRule type="cellIs" dxfId="590" priority="159" operator="lessThan">
      <formula>35</formula>
    </cfRule>
    <cfRule type="cellIs" dxfId="589" priority="160" operator="greaterThan">
      <formula>44</formula>
    </cfRule>
  </conditionalFormatting>
  <conditionalFormatting sqref="D101:J101">
    <cfRule type="cellIs" dxfId="588" priority="157" operator="greaterThan">
      <formula>11</formula>
    </cfRule>
  </conditionalFormatting>
  <conditionalFormatting sqref="K104">
    <cfRule type="cellIs" dxfId="587" priority="154" operator="greaterThan">
      <formula>44</formula>
    </cfRule>
    <cfRule type="cellIs" dxfId="586" priority="155" operator="lessThan">
      <formula>35</formula>
    </cfRule>
    <cfRule type="cellIs" dxfId="585" priority="156" operator="greaterThan">
      <formula>44</formula>
    </cfRule>
  </conditionalFormatting>
  <conditionalFormatting sqref="D108:J108">
    <cfRule type="cellIs" dxfId="584" priority="153" operator="greaterThan">
      <formula>11</formula>
    </cfRule>
  </conditionalFormatting>
  <conditionalFormatting sqref="K111">
    <cfRule type="cellIs" dxfId="583" priority="150" operator="greaterThan">
      <formula>44</formula>
    </cfRule>
    <cfRule type="cellIs" dxfId="582" priority="151" operator="lessThan">
      <formula>35</formula>
    </cfRule>
    <cfRule type="cellIs" dxfId="581" priority="152" operator="greaterThan">
      <formula>44</formula>
    </cfRule>
  </conditionalFormatting>
  <conditionalFormatting sqref="D115:J115">
    <cfRule type="cellIs" dxfId="580" priority="149" operator="greaterThan">
      <formula>11</formula>
    </cfRule>
  </conditionalFormatting>
  <conditionalFormatting sqref="K118">
    <cfRule type="cellIs" dxfId="579" priority="146" operator="greaterThan">
      <formula>44</formula>
    </cfRule>
    <cfRule type="cellIs" dxfId="578" priority="147" operator="lessThan">
      <formula>35</formula>
    </cfRule>
    <cfRule type="cellIs" dxfId="577" priority="148" operator="greaterThan">
      <formula>44</formula>
    </cfRule>
  </conditionalFormatting>
  <conditionalFormatting sqref="D122:J122">
    <cfRule type="cellIs" dxfId="576" priority="145" operator="greaterThan">
      <formula>11</formula>
    </cfRule>
  </conditionalFormatting>
  <conditionalFormatting sqref="K125">
    <cfRule type="cellIs" dxfId="575" priority="142" operator="greaterThan">
      <formula>44</formula>
    </cfRule>
    <cfRule type="cellIs" dxfId="574" priority="143" operator="lessThan">
      <formula>35</formula>
    </cfRule>
    <cfRule type="cellIs" dxfId="573" priority="144" operator="greaterThan">
      <formula>44</formula>
    </cfRule>
  </conditionalFormatting>
  <conditionalFormatting sqref="D129:J129">
    <cfRule type="cellIs" dxfId="572" priority="141" operator="greaterThan">
      <formula>11</formula>
    </cfRule>
  </conditionalFormatting>
  <conditionalFormatting sqref="K132">
    <cfRule type="cellIs" dxfId="571" priority="138" operator="greaterThan">
      <formula>44</formula>
    </cfRule>
    <cfRule type="cellIs" dxfId="570" priority="139" operator="lessThan">
      <formula>35</formula>
    </cfRule>
    <cfRule type="cellIs" dxfId="569" priority="140" operator="greaterThan">
      <formula>44</formula>
    </cfRule>
  </conditionalFormatting>
  <conditionalFormatting sqref="D136:J136">
    <cfRule type="cellIs" dxfId="568" priority="137" operator="greaterThan">
      <formula>11</formula>
    </cfRule>
  </conditionalFormatting>
  <conditionalFormatting sqref="K139">
    <cfRule type="cellIs" dxfId="567" priority="134" operator="greaterThan">
      <formula>44</formula>
    </cfRule>
    <cfRule type="cellIs" dxfId="566" priority="135" operator="lessThan">
      <formula>35</formula>
    </cfRule>
    <cfRule type="cellIs" dxfId="565" priority="136" operator="greaterThan">
      <formula>44</formula>
    </cfRule>
  </conditionalFormatting>
  <conditionalFormatting sqref="D143:J143">
    <cfRule type="cellIs" dxfId="564" priority="133" operator="greaterThan">
      <formula>11</formula>
    </cfRule>
  </conditionalFormatting>
  <conditionalFormatting sqref="K146">
    <cfRule type="cellIs" dxfId="563" priority="130" operator="greaterThan">
      <formula>44</formula>
    </cfRule>
    <cfRule type="cellIs" dxfId="562" priority="131" operator="lessThan">
      <formula>35</formula>
    </cfRule>
    <cfRule type="cellIs" dxfId="561" priority="132" operator="greaterThan">
      <formula>44</formula>
    </cfRule>
  </conditionalFormatting>
  <conditionalFormatting sqref="D150:J150">
    <cfRule type="cellIs" dxfId="560" priority="129" operator="greaterThan">
      <formula>11</formula>
    </cfRule>
  </conditionalFormatting>
  <conditionalFormatting sqref="K153">
    <cfRule type="cellIs" dxfId="559" priority="126" operator="greaterThan">
      <formula>44</formula>
    </cfRule>
    <cfRule type="cellIs" dxfId="558" priority="127" operator="lessThan">
      <formula>35</formula>
    </cfRule>
    <cfRule type="cellIs" dxfId="557" priority="128" operator="greaterThan">
      <formula>44</formula>
    </cfRule>
  </conditionalFormatting>
  <conditionalFormatting sqref="D157:J157">
    <cfRule type="cellIs" dxfId="556" priority="125" operator="greaterThan">
      <formula>11</formula>
    </cfRule>
  </conditionalFormatting>
  <conditionalFormatting sqref="K160">
    <cfRule type="cellIs" dxfId="555" priority="122" operator="greaterThan">
      <formula>44</formula>
    </cfRule>
    <cfRule type="cellIs" dxfId="554" priority="123" operator="lessThan">
      <formula>35</formula>
    </cfRule>
    <cfRule type="cellIs" dxfId="553" priority="124" operator="greaterThan">
      <formula>44</formula>
    </cfRule>
  </conditionalFormatting>
  <conditionalFormatting sqref="D164:J164">
    <cfRule type="cellIs" dxfId="552" priority="121" operator="greaterThan">
      <formula>11</formula>
    </cfRule>
  </conditionalFormatting>
  <conditionalFormatting sqref="K167">
    <cfRule type="cellIs" dxfId="551" priority="118" operator="greaterThan">
      <formula>44</formula>
    </cfRule>
    <cfRule type="cellIs" dxfId="550" priority="119" operator="lessThan">
      <formula>35</formula>
    </cfRule>
    <cfRule type="cellIs" dxfId="549" priority="120" operator="greaterThan">
      <formula>44</formula>
    </cfRule>
  </conditionalFormatting>
  <conditionalFormatting sqref="D171:J171">
    <cfRule type="cellIs" dxfId="548" priority="117" operator="greaterThan">
      <formula>11</formula>
    </cfRule>
  </conditionalFormatting>
  <conditionalFormatting sqref="K174">
    <cfRule type="cellIs" dxfId="547" priority="114" operator="greaterThan">
      <formula>44</formula>
    </cfRule>
    <cfRule type="cellIs" dxfId="546" priority="115" operator="lessThan">
      <formula>35</formula>
    </cfRule>
    <cfRule type="cellIs" dxfId="545" priority="116" operator="greaterThan">
      <formula>44</formula>
    </cfRule>
  </conditionalFormatting>
  <conditionalFormatting sqref="D178:J178">
    <cfRule type="cellIs" dxfId="544" priority="113" operator="greaterThan">
      <formula>11</formula>
    </cfRule>
  </conditionalFormatting>
  <conditionalFormatting sqref="K181">
    <cfRule type="cellIs" dxfId="543" priority="110" operator="greaterThan">
      <formula>44</formula>
    </cfRule>
    <cfRule type="cellIs" dxfId="542" priority="111" operator="lessThan">
      <formula>35</formula>
    </cfRule>
    <cfRule type="cellIs" dxfId="541" priority="112" operator="greaterThan">
      <formula>44</formula>
    </cfRule>
  </conditionalFormatting>
  <conditionalFormatting sqref="D185:J185">
    <cfRule type="cellIs" dxfId="540" priority="109" operator="greaterThan">
      <formula>11</formula>
    </cfRule>
  </conditionalFormatting>
  <conditionalFormatting sqref="K188">
    <cfRule type="cellIs" dxfId="539" priority="106" operator="greaterThan">
      <formula>44</formula>
    </cfRule>
    <cfRule type="cellIs" dxfId="538" priority="107" operator="lessThan">
      <formula>35</formula>
    </cfRule>
    <cfRule type="cellIs" dxfId="537" priority="108" operator="greaterThan">
      <formula>44</formula>
    </cfRule>
  </conditionalFormatting>
  <conditionalFormatting sqref="D192:J192">
    <cfRule type="cellIs" dxfId="536" priority="105" operator="greaterThan">
      <formula>11</formula>
    </cfRule>
  </conditionalFormatting>
  <conditionalFormatting sqref="K195">
    <cfRule type="cellIs" dxfId="535" priority="102" operator="greaterThan">
      <formula>44</formula>
    </cfRule>
    <cfRule type="cellIs" dxfId="534" priority="103" operator="lessThan">
      <formula>35</formula>
    </cfRule>
    <cfRule type="cellIs" dxfId="533" priority="104" operator="greaterThan">
      <formula>44</formula>
    </cfRule>
  </conditionalFormatting>
  <conditionalFormatting sqref="D199:J199">
    <cfRule type="cellIs" dxfId="532" priority="101" operator="greaterThan">
      <formula>11</formula>
    </cfRule>
  </conditionalFormatting>
  <conditionalFormatting sqref="K202">
    <cfRule type="cellIs" dxfId="531" priority="98" operator="greaterThan">
      <formula>44</formula>
    </cfRule>
    <cfRule type="cellIs" dxfId="530" priority="99" operator="lessThan">
      <formula>35</formula>
    </cfRule>
    <cfRule type="cellIs" dxfId="529" priority="100" operator="greaterThan">
      <formula>44</formula>
    </cfRule>
  </conditionalFormatting>
  <conditionalFormatting sqref="D206:J206">
    <cfRule type="cellIs" dxfId="528" priority="97" operator="greaterThan">
      <formula>11</formula>
    </cfRule>
  </conditionalFormatting>
  <conditionalFormatting sqref="K209">
    <cfRule type="cellIs" dxfId="527" priority="94" operator="greaterThan">
      <formula>44</formula>
    </cfRule>
    <cfRule type="cellIs" dxfId="526" priority="95" operator="lessThan">
      <formula>35</formula>
    </cfRule>
    <cfRule type="cellIs" dxfId="525" priority="96" operator="greaterThan">
      <formula>44</formula>
    </cfRule>
  </conditionalFormatting>
  <conditionalFormatting sqref="D213:J213">
    <cfRule type="cellIs" dxfId="524" priority="93" operator="greaterThan">
      <formula>11</formula>
    </cfRule>
  </conditionalFormatting>
  <conditionalFormatting sqref="K216">
    <cfRule type="cellIs" dxfId="523" priority="90" operator="greaterThan">
      <formula>44</formula>
    </cfRule>
    <cfRule type="cellIs" dxfId="522" priority="91" operator="lessThan">
      <formula>35</formula>
    </cfRule>
    <cfRule type="cellIs" dxfId="521" priority="92" operator="greaterThan">
      <formula>44</formula>
    </cfRule>
  </conditionalFormatting>
  <conditionalFormatting sqref="D220:J220">
    <cfRule type="cellIs" dxfId="520" priority="89" operator="greaterThan">
      <formula>11</formula>
    </cfRule>
  </conditionalFormatting>
  <conditionalFormatting sqref="K223">
    <cfRule type="cellIs" dxfId="519" priority="86" operator="greaterThan">
      <formula>44</formula>
    </cfRule>
    <cfRule type="cellIs" dxfId="518" priority="87" operator="lessThan">
      <formula>35</formula>
    </cfRule>
    <cfRule type="cellIs" dxfId="517" priority="88" operator="greaterThan">
      <formula>44</formula>
    </cfRule>
  </conditionalFormatting>
  <conditionalFormatting sqref="D227:J227">
    <cfRule type="cellIs" dxfId="516" priority="85" operator="greaterThan">
      <formula>11</formula>
    </cfRule>
  </conditionalFormatting>
  <conditionalFormatting sqref="K230">
    <cfRule type="cellIs" dxfId="515" priority="82" operator="greaterThan">
      <formula>44</formula>
    </cfRule>
    <cfRule type="cellIs" dxfId="514" priority="83" operator="lessThan">
      <formula>35</formula>
    </cfRule>
    <cfRule type="cellIs" dxfId="513" priority="84" operator="greaterThan">
      <formula>44</formula>
    </cfRule>
  </conditionalFormatting>
  <conditionalFormatting sqref="D234:J234">
    <cfRule type="cellIs" dxfId="512" priority="81" operator="greaterThan">
      <formula>11</formula>
    </cfRule>
  </conditionalFormatting>
  <conditionalFormatting sqref="K237">
    <cfRule type="cellIs" dxfId="511" priority="78" operator="greaterThan">
      <formula>44</formula>
    </cfRule>
    <cfRule type="cellIs" dxfId="510" priority="79" operator="lessThan">
      <formula>35</formula>
    </cfRule>
    <cfRule type="cellIs" dxfId="509" priority="80" operator="greaterThan">
      <formula>44</formula>
    </cfRule>
  </conditionalFormatting>
  <conditionalFormatting sqref="D241:J241">
    <cfRule type="cellIs" dxfId="508" priority="77" operator="greaterThan">
      <formula>11</formula>
    </cfRule>
  </conditionalFormatting>
  <conditionalFormatting sqref="K244">
    <cfRule type="cellIs" dxfId="507" priority="74" operator="greaterThan">
      <formula>44</formula>
    </cfRule>
    <cfRule type="cellIs" dxfId="506" priority="75" operator="lessThan">
      <formula>35</formula>
    </cfRule>
    <cfRule type="cellIs" dxfId="505" priority="76" operator="greaterThan">
      <formula>44</formula>
    </cfRule>
  </conditionalFormatting>
  <conditionalFormatting sqref="D248:J248">
    <cfRule type="cellIs" dxfId="504" priority="73" operator="greaterThan">
      <formula>11</formula>
    </cfRule>
  </conditionalFormatting>
  <conditionalFormatting sqref="K251">
    <cfRule type="cellIs" dxfId="503" priority="70" operator="greaterThan">
      <formula>44</formula>
    </cfRule>
    <cfRule type="cellIs" dxfId="502" priority="71" operator="lessThan">
      <formula>35</formula>
    </cfRule>
    <cfRule type="cellIs" dxfId="501" priority="72" operator="greaterThan">
      <formula>44</formula>
    </cfRule>
  </conditionalFormatting>
  <conditionalFormatting sqref="D255:J255">
    <cfRule type="cellIs" dxfId="500" priority="69" operator="greaterThan">
      <formula>11</formula>
    </cfRule>
  </conditionalFormatting>
  <conditionalFormatting sqref="K258">
    <cfRule type="cellIs" dxfId="499" priority="66" operator="greaterThan">
      <formula>44</formula>
    </cfRule>
    <cfRule type="cellIs" dxfId="498" priority="67" operator="lessThan">
      <formula>35</formula>
    </cfRule>
    <cfRule type="cellIs" dxfId="497" priority="68" operator="greaterThan">
      <formula>44</formula>
    </cfRule>
  </conditionalFormatting>
  <conditionalFormatting sqref="D262:J262">
    <cfRule type="cellIs" dxfId="496" priority="65" operator="greaterThan">
      <formula>11</formula>
    </cfRule>
  </conditionalFormatting>
  <conditionalFormatting sqref="K265">
    <cfRule type="cellIs" dxfId="495" priority="62" operator="greaterThan">
      <formula>44</formula>
    </cfRule>
    <cfRule type="cellIs" dxfId="494" priority="63" operator="lessThan">
      <formula>35</formula>
    </cfRule>
    <cfRule type="cellIs" dxfId="493" priority="64" operator="greaterThan">
      <formula>44</formula>
    </cfRule>
  </conditionalFormatting>
  <conditionalFormatting sqref="D269:J269">
    <cfRule type="cellIs" dxfId="492" priority="61" operator="greaterThan">
      <formula>11</formula>
    </cfRule>
  </conditionalFormatting>
  <conditionalFormatting sqref="K272">
    <cfRule type="cellIs" dxfId="491" priority="58" operator="greaterThan">
      <formula>44</formula>
    </cfRule>
    <cfRule type="cellIs" dxfId="490" priority="59" operator="lessThan">
      <formula>35</formula>
    </cfRule>
    <cfRule type="cellIs" dxfId="489" priority="60" operator="greaterThan">
      <formula>44</formula>
    </cfRule>
  </conditionalFormatting>
  <conditionalFormatting sqref="D276:J276">
    <cfRule type="cellIs" dxfId="488" priority="57" operator="greaterThan">
      <formula>11</formula>
    </cfRule>
  </conditionalFormatting>
  <conditionalFormatting sqref="K279">
    <cfRule type="cellIs" dxfId="487" priority="54" operator="greaterThan">
      <formula>44</formula>
    </cfRule>
    <cfRule type="cellIs" dxfId="486" priority="55" operator="lessThan">
      <formula>35</formula>
    </cfRule>
    <cfRule type="cellIs" dxfId="485" priority="56" operator="greaterThan">
      <formula>44</formula>
    </cfRule>
  </conditionalFormatting>
  <conditionalFormatting sqref="D283:J283">
    <cfRule type="cellIs" dxfId="484" priority="53" operator="greaterThan">
      <formula>11</formula>
    </cfRule>
  </conditionalFormatting>
  <conditionalFormatting sqref="K286">
    <cfRule type="cellIs" dxfId="483" priority="50" operator="greaterThan">
      <formula>44</formula>
    </cfRule>
    <cfRule type="cellIs" dxfId="482" priority="51" operator="lessThan">
      <formula>35</formula>
    </cfRule>
    <cfRule type="cellIs" dxfId="481" priority="52" operator="greaterThan">
      <formula>44</formula>
    </cfRule>
  </conditionalFormatting>
  <conditionalFormatting sqref="D290:J290">
    <cfRule type="cellIs" dxfId="480" priority="49" operator="greaterThan">
      <formula>11</formula>
    </cfRule>
  </conditionalFormatting>
  <conditionalFormatting sqref="K293">
    <cfRule type="cellIs" dxfId="479" priority="46" operator="greaterThan">
      <formula>44</formula>
    </cfRule>
    <cfRule type="cellIs" dxfId="478" priority="47" operator="lessThan">
      <formula>35</formula>
    </cfRule>
    <cfRule type="cellIs" dxfId="477" priority="48" operator="greaterThan">
      <formula>44</formula>
    </cfRule>
  </conditionalFormatting>
  <conditionalFormatting sqref="D297:J297">
    <cfRule type="cellIs" dxfId="476" priority="45" operator="greaterThan">
      <formula>11</formula>
    </cfRule>
  </conditionalFormatting>
  <conditionalFormatting sqref="K300">
    <cfRule type="cellIs" dxfId="475" priority="42" operator="greaterThan">
      <formula>44</formula>
    </cfRule>
    <cfRule type="cellIs" dxfId="474" priority="43" operator="lessThan">
      <formula>35</formula>
    </cfRule>
    <cfRule type="cellIs" dxfId="473" priority="44" operator="greaterThan">
      <formula>44</formula>
    </cfRule>
  </conditionalFormatting>
  <conditionalFormatting sqref="D304:J304">
    <cfRule type="cellIs" dxfId="472" priority="41" operator="greaterThan">
      <formula>11</formula>
    </cfRule>
  </conditionalFormatting>
  <conditionalFormatting sqref="K307">
    <cfRule type="cellIs" dxfId="471" priority="38" operator="greaterThan">
      <formula>44</formula>
    </cfRule>
    <cfRule type="cellIs" dxfId="470" priority="39" operator="lessThan">
      <formula>35</formula>
    </cfRule>
    <cfRule type="cellIs" dxfId="469" priority="40" operator="greaterThan">
      <formula>44</formula>
    </cfRule>
  </conditionalFormatting>
  <conditionalFormatting sqref="D311:J311">
    <cfRule type="cellIs" dxfId="468" priority="37" operator="greaterThan">
      <formula>11</formula>
    </cfRule>
  </conditionalFormatting>
  <conditionalFormatting sqref="K314">
    <cfRule type="cellIs" dxfId="467" priority="34" operator="greaterThan">
      <formula>44</formula>
    </cfRule>
    <cfRule type="cellIs" dxfId="466" priority="35" operator="lessThan">
      <formula>35</formula>
    </cfRule>
    <cfRule type="cellIs" dxfId="465" priority="36" operator="greaterThan">
      <formula>44</formula>
    </cfRule>
  </conditionalFormatting>
  <conditionalFormatting sqref="D318:J318">
    <cfRule type="cellIs" dxfId="464" priority="33" operator="greaterThan">
      <formula>11</formula>
    </cfRule>
  </conditionalFormatting>
  <conditionalFormatting sqref="K321">
    <cfRule type="cellIs" dxfId="463" priority="30" operator="greaterThan">
      <formula>44</formula>
    </cfRule>
    <cfRule type="cellIs" dxfId="462" priority="31" operator="lessThan">
      <formula>35</formula>
    </cfRule>
    <cfRule type="cellIs" dxfId="461" priority="32" operator="greaterThan">
      <formula>44</formula>
    </cfRule>
  </conditionalFormatting>
  <conditionalFormatting sqref="D325:J325">
    <cfRule type="cellIs" dxfId="460" priority="29" operator="greaterThan">
      <formula>11</formula>
    </cfRule>
  </conditionalFormatting>
  <conditionalFormatting sqref="K328">
    <cfRule type="cellIs" dxfId="459" priority="26" operator="greaterThan">
      <formula>44</formula>
    </cfRule>
    <cfRule type="cellIs" dxfId="458" priority="27" operator="lessThan">
      <formula>35</formula>
    </cfRule>
    <cfRule type="cellIs" dxfId="457" priority="28" operator="greaterThan">
      <formula>44</formula>
    </cfRule>
  </conditionalFormatting>
  <conditionalFormatting sqref="D332:J332">
    <cfRule type="cellIs" dxfId="456" priority="25" operator="greaterThan">
      <formula>11</formula>
    </cfRule>
  </conditionalFormatting>
  <conditionalFormatting sqref="K335">
    <cfRule type="cellIs" dxfId="455" priority="22" operator="greaterThan">
      <formula>44</formula>
    </cfRule>
    <cfRule type="cellIs" dxfId="454" priority="23" operator="lessThan">
      <formula>35</formula>
    </cfRule>
    <cfRule type="cellIs" dxfId="453" priority="24" operator="greaterThan">
      <formula>44</formula>
    </cfRule>
  </conditionalFormatting>
  <conditionalFormatting sqref="D339:J339">
    <cfRule type="cellIs" dxfId="452" priority="21" operator="greaterThan">
      <formula>11</formula>
    </cfRule>
  </conditionalFormatting>
  <conditionalFormatting sqref="K342">
    <cfRule type="cellIs" dxfId="451" priority="18" operator="greaterThan">
      <formula>44</formula>
    </cfRule>
    <cfRule type="cellIs" dxfId="450" priority="19" operator="lessThan">
      <formula>35</formula>
    </cfRule>
    <cfRule type="cellIs" dxfId="449" priority="20" operator="greaterThan">
      <formula>44</formula>
    </cfRule>
  </conditionalFormatting>
  <conditionalFormatting sqref="D346:J346">
    <cfRule type="cellIs" dxfId="448" priority="17" operator="greaterThan">
      <formula>11</formula>
    </cfRule>
  </conditionalFormatting>
  <conditionalFormatting sqref="K349">
    <cfRule type="cellIs" dxfId="447" priority="14" operator="greaterThan">
      <formula>44</formula>
    </cfRule>
    <cfRule type="cellIs" dxfId="446" priority="15" operator="lessThan">
      <formula>35</formula>
    </cfRule>
    <cfRule type="cellIs" dxfId="445" priority="16" operator="greaterThan">
      <formula>44</formula>
    </cfRule>
  </conditionalFormatting>
  <conditionalFormatting sqref="D353:J353">
    <cfRule type="cellIs" dxfId="444" priority="13" operator="greaterThan">
      <formula>11</formula>
    </cfRule>
  </conditionalFormatting>
  <conditionalFormatting sqref="K356">
    <cfRule type="cellIs" dxfId="443" priority="10" operator="greaterThan">
      <formula>44</formula>
    </cfRule>
    <cfRule type="cellIs" dxfId="442" priority="11" operator="lessThan">
      <formula>35</formula>
    </cfRule>
    <cfRule type="cellIs" dxfId="441" priority="12" operator="greaterThan">
      <formula>44</formula>
    </cfRule>
  </conditionalFormatting>
  <conditionalFormatting sqref="D360:J360">
    <cfRule type="cellIs" dxfId="440" priority="9" operator="greaterThan">
      <formula>11</formula>
    </cfRule>
  </conditionalFormatting>
  <conditionalFormatting sqref="K363">
    <cfRule type="cellIs" dxfId="439" priority="6" operator="greaterThan">
      <formula>44</formula>
    </cfRule>
    <cfRule type="cellIs" dxfId="438" priority="7" operator="lessThan">
      <formula>35</formula>
    </cfRule>
    <cfRule type="cellIs" dxfId="437" priority="8" operator="greaterThan">
      <formula>44</formula>
    </cfRule>
  </conditionalFormatting>
  <conditionalFormatting sqref="D367:J367">
    <cfRule type="cellIs" dxfId="436" priority="5" operator="greaterThan">
      <formula>11</formula>
    </cfRule>
  </conditionalFormatting>
  <conditionalFormatting sqref="K370">
    <cfRule type="cellIs" dxfId="435" priority="2" operator="greaterThan">
      <formula>44</formula>
    </cfRule>
    <cfRule type="cellIs" dxfId="434" priority="3" operator="lessThan">
      <formula>35</formula>
    </cfRule>
    <cfRule type="cellIs" dxfId="433" priority="4" operator="greaterThan">
      <formula>44</formula>
    </cfRule>
  </conditionalFormatting>
  <conditionalFormatting sqref="D374:J374">
    <cfRule type="cellIs" dxfId="432" priority="1" operator="greaterThan">
      <formula>11</formula>
    </cfRule>
  </conditionalFormatting>
  <pageMargins left="0.7" right="0.7" top="0.75" bottom="0.75" header="0.3" footer="0.3"/>
  <pageSetup paperSize="9" scale="1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S374"/>
  <sheetViews>
    <sheetView zoomScaleNormal="100" workbookViewId="0">
      <pane ySplit="3" topLeftCell="A4" activePane="bottomLeft" state="frozen"/>
      <selection pane="bottomLeft" activeCell="K3" sqref="K3"/>
    </sheetView>
  </sheetViews>
  <sheetFormatPr baseColWidth="10" defaultRowHeight="15" x14ac:dyDescent="0.25"/>
  <cols>
    <col min="1" max="1" width="1.625" customWidth="1"/>
    <col min="2" max="2" width="10.625" customWidth="1"/>
    <col min="3" max="3" width="10.125" customWidth="1"/>
    <col min="10" max="10" width="10.5" customWidth="1"/>
    <col min="11" max="11" width="13.375" bestFit="1" customWidth="1"/>
    <col min="12" max="12" width="2.375" customWidth="1"/>
    <col min="13" max="13" width="1.75" customWidth="1"/>
    <col min="14" max="14" width="9.25" style="48" customWidth="1"/>
    <col min="15" max="15" width="3.25" style="54" customWidth="1"/>
    <col min="16" max="16" width="11.5" bestFit="1" customWidth="1"/>
    <col min="17" max="17" width="8.75" customWidth="1"/>
    <col min="18" max="18" width="11.125" bestFit="1" customWidth="1"/>
    <col min="19" max="19" width="11.25" bestFit="1" customWidth="1"/>
  </cols>
  <sheetData>
    <row r="1" spans="2:19" ht="4.5" customHeight="1" thickBot="1" x14ac:dyDescent="0.3"/>
    <row r="2" spans="2:19" ht="12.75" customHeight="1" thickBot="1" x14ac:dyDescent="0.3">
      <c r="C2" s="6" t="s">
        <v>47</v>
      </c>
      <c r="J2" s="44" t="s">
        <v>29</v>
      </c>
      <c r="K2">
        <v>2017</v>
      </c>
      <c r="N2" s="73" t="s">
        <v>43</v>
      </c>
      <c r="O2" s="74"/>
      <c r="P2" s="49" t="s">
        <v>42</v>
      </c>
      <c r="Q2" s="28">
        <f>K6+K13+K20+K27+K34+K41+K48+K55+K62+K69+K76+K83+K90+K97+K104+K111+K118+K125+K132+K139+K146+K153+K160+K167+K174+K181+K188+K195+K202+K209+K216+K223+K230+K237+K244+K251+K258+K265+K272+K279+K286+K293+K300+K307+K314+K321+K328+K335+K342+K349+K356+K363+K370</f>
        <v>2017</v>
      </c>
      <c r="R2" s="50" t="s">
        <v>45</v>
      </c>
      <c r="S2" s="27">
        <f>Q3-Q2</f>
        <v>-993</v>
      </c>
    </row>
    <row r="3" spans="2:19" ht="12.75" customHeight="1" thickBot="1" x14ac:dyDescent="0.3">
      <c r="N3" s="75" t="s">
        <v>43</v>
      </c>
      <c r="O3" s="76"/>
      <c r="P3" s="49" t="s">
        <v>44</v>
      </c>
      <c r="Q3" s="28">
        <v>1024</v>
      </c>
      <c r="R3" s="50" t="s">
        <v>46</v>
      </c>
      <c r="S3" s="27">
        <f>Q2-Q3</f>
        <v>993</v>
      </c>
    </row>
    <row r="4" spans="2:19" ht="9" customHeight="1" x14ac:dyDescent="0.25">
      <c r="N4"/>
      <c r="O4"/>
    </row>
    <row r="5" spans="2:19" ht="12.75" customHeight="1" x14ac:dyDescent="0.25">
      <c r="B5" s="47" t="s">
        <v>3</v>
      </c>
      <c r="C5" s="51">
        <f>Base!F3</f>
        <v>1</v>
      </c>
      <c r="D5" s="55">
        <f>B7</f>
        <v>778696</v>
      </c>
      <c r="E5" s="55">
        <f>D5+1</f>
        <v>778697</v>
      </c>
      <c r="F5" s="55">
        <f t="shared" ref="F5:J5" si="0">E5+1</f>
        <v>778698</v>
      </c>
      <c r="G5" s="55">
        <f t="shared" si="0"/>
        <v>778699</v>
      </c>
      <c r="H5" s="55">
        <f t="shared" si="0"/>
        <v>778700</v>
      </c>
      <c r="I5" s="55">
        <f t="shared" si="0"/>
        <v>778701</v>
      </c>
      <c r="J5" s="55">
        <f t="shared" si="0"/>
        <v>778702</v>
      </c>
      <c r="K5" s="10" t="s">
        <v>7</v>
      </c>
      <c r="L5" s="9"/>
      <c r="N5"/>
      <c r="O5"/>
    </row>
    <row r="6" spans="2:19" x14ac:dyDescent="0.25">
      <c r="B6" s="45" t="s">
        <v>30</v>
      </c>
      <c r="C6" s="71" t="s">
        <v>0</v>
      </c>
      <c r="D6" s="52">
        <v>6</v>
      </c>
      <c r="E6" s="52">
        <v>8</v>
      </c>
      <c r="F6" s="52">
        <v>8</v>
      </c>
      <c r="G6" s="52">
        <v>8</v>
      </c>
      <c r="H6" s="52"/>
      <c r="I6" s="52"/>
      <c r="J6" s="53"/>
      <c r="K6" s="11">
        <f>D10+E10+F10+G10+H10+I10+J10</f>
        <v>35</v>
      </c>
      <c r="L6" s="7"/>
      <c r="N6"/>
      <c r="O6"/>
    </row>
    <row r="7" spans="2:19" x14ac:dyDescent="0.25">
      <c r="B7" s="46">
        <f>7*C5+DATE((2015+$K$2),1,3)-WEEKDAY(DATE((2015+$K$2),1,3))-5</f>
        <v>778696</v>
      </c>
      <c r="C7" s="72"/>
      <c r="D7" s="52">
        <v>12</v>
      </c>
      <c r="E7" s="52">
        <v>12</v>
      </c>
      <c r="F7" s="52">
        <v>12</v>
      </c>
      <c r="G7" s="52">
        <v>12</v>
      </c>
      <c r="H7" s="52"/>
      <c r="I7" s="52"/>
      <c r="J7" s="53"/>
      <c r="K7" s="12" t="s">
        <v>5</v>
      </c>
      <c r="L7" s="8"/>
      <c r="M7" s="21"/>
      <c r="N7"/>
      <c r="O7"/>
    </row>
    <row r="8" spans="2:19" x14ac:dyDescent="0.25">
      <c r="B8" s="45" t="s">
        <v>31</v>
      </c>
      <c r="C8" s="71" t="s">
        <v>1</v>
      </c>
      <c r="D8" s="52">
        <v>13</v>
      </c>
      <c r="E8" s="52">
        <v>13</v>
      </c>
      <c r="F8" s="52">
        <v>13</v>
      </c>
      <c r="G8" s="52">
        <v>13</v>
      </c>
      <c r="H8" s="52"/>
      <c r="I8" s="52"/>
      <c r="J8" s="53"/>
      <c r="K8" s="14">
        <f>IF(K6-Base!$C$2&lt;0,"0",K6-Base!$C$2)</f>
        <v>0</v>
      </c>
      <c r="L8" s="8"/>
      <c r="M8" s="21"/>
      <c r="N8"/>
      <c r="O8"/>
    </row>
    <row r="9" spans="2:19" x14ac:dyDescent="0.25">
      <c r="B9" s="46">
        <f>7*C5+DATE((2015+$K$2),1,3)-WEEKDAY(DATE((2015+$K$2),1,3))+1</f>
        <v>778702</v>
      </c>
      <c r="C9" s="72"/>
      <c r="D9" s="52">
        <v>18</v>
      </c>
      <c r="E9" s="52">
        <v>17</v>
      </c>
      <c r="F9" s="52">
        <v>17</v>
      </c>
      <c r="G9" s="52">
        <v>17</v>
      </c>
      <c r="H9" s="52"/>
      <c r="I9" s="52"/>
      <c r="J9" s="53"/>
      <c r="K9" s="13" t="s">
        <v>6</v>
      </c>
      <c r="L9" s="8"/>
      <c r="N9"/>
      <c r="O9"/>
    </row>
    <row r="10" spans="2:19" x14ac:dyDescent="0.25">
      <c r="B10" s="69" t="s">
        <v>2</v>
      </c>
      <c r="C10" s="70"/>
      <c r="D10" s="14">
        <f>(D7-D6)+(D9-D8)</f>
        <v>11</v>
      </c>
      <c r="E10" s="14">
        <f t="shared" ref="E10:J10" si="1">(E7-E6)+E9-E8</f>
        <v>8</v>
      </c>
      <c r="F10" s="14">
        <f t="shared" si="1"/>
        <v>8</v>
      </c>
      <c r="G10" s="14">
        <f t="shared" si="1"/>
        <v>8</v>
      </c>
      <c r="H10" s="14">
        <f t="shared" si="1"/>
        <v>0</v>
      </c>
      <c r="I10" s="14">
        <f t="shared" si="1"/>
        <v>0</v>
      </c>
      <c r="J10" s="14">
        <f t="shared" si="1"/>
        <v>0</v>
      </c>
      <c r="K10" s="14">
        <f>IF(Base!$C$2-K6&lt;0,"0",Base!$C$2-K6)</f>
        <v>0</v>
      </c>
      <c r="L10" s="9"/>
      <c r="N10"/>
      <c r="O10"/>
    </row>
    <row r="11" spans="2:19" x14ac:dyDescent="0.25">
      <c r="N11"/>
      <c r="O11"/>
    </row>
    <row r="12" spans="2:19" ht="15.75" x14ac:dyDescent="0.25">
      <c r="B12" s="47" t="s">
        <v>3</v>
      </c>
      <c r="C12" s="51">
        <f>VLOOKUP(C5+1,Base!$F$3:$F$55,1,FALSE)</f>
        <v>2</v>
      </c>
      <c r="D12" s="55">
        <f>B14</f>
        <v>778703</v>
      </c>
      <c r="E12" s="55">
        <f>D12+1</f>
        <v>778704</v>
      </c>
      <c r="F12" s="55">
        <f t="shared" ref="F12:J12" si="2">E12+1</f>
        <v>778705</v>
      </c>
      <c r="G12" s="55">
        <f t="shared" si="2"/>
        <v>778706</v>
      </c>
      <c r="H12" s="55">
        <f t="shared" si="2"/>
        <v>778707</v>
      </c>
      <c r="I12" s="55">
        <f t="shared" si="2"/>
        <v>778708</v>
      </c>
      <c r="J12" s="55">
        <f t="shared" si="2"/>
        <v>778709</v>
      </c>
      <c r="K12" s="10" t="s">
        <v>7</v>
      </c>
      <c r="L12" s="9"/>
      <c r="N12"/>
      <c r="O12"/>
    </row>
    <row r="13" spans="2:19" x14ac:dyDescent="0.25">
      <c r="B13" s="45" t="s">
        <v>30</v>
      </c>
      <c r="C13" s="71" t="s">
        <v>0</v>
      </c>
      <c r="D13" s="52">
        <v>6</v>
      </c>
      <c r="E13" s="52">
        <v>8</v>
      </c>
      <c r="F13" s="52">
        <v>8</v>
      </c>
      <c r="G13" s="52">
        <v>8</v>
      </c>
      <c r="H13" s="52">
        <v>8</v>
      </c>
      <c r="I13" s="52"/>
      <c r="J13" s="53"/>
      <c r="K13" s="11">
        <f>D17+E17+F17+G17+H17+I17+J17</f>
        <v>43</v>
      </c>
      <c r="L13" s="7"/>
      <c r="N13"/>
      <c r="O13"/>
    </row>
    <row r="14" spans="2:19" x14ac:dyDescent="0.25">
      <c r="B14" s="46">
        <f>7*C12+DATE((2015+$K$2),1,3)-WEEKDAY(DATE((2015+$K$2),1,3))-5</f>
        <v>778703</v>
      </c>
      <c r="C14" s="72"/>
      <c r="D14" s="52">
        <v>12</v>
      </c>
      <c r="E14" s="52">
        <v>12</v>
      </c>
      <c r="F14" s="52">
        <v>12</v>
      </c>
      <c r="G14" s="52">
        <v>12</v>
      </c>
      <c r="H14" s="52">
        <v>12</v>
      </c>
      <c r="I14" s="52"/>
      <c r="J14" s="53"/>
      <c r="K14" s="12" t="s">
        <v>5</v>
      </c>
      <c r="L14" s="8"/>
      <c r="N14"/>
      <c r="O14"/>
    </row>
    <row r="15" spans="2:19" x14ac:dyDescent="0.25">
      <c r="B15" s="45" t="s">
        <v>31</v>
      </c>
      <c r="C15" s="71" t="s">
        <v>1</v>
      </c>
      <c r="D15" s="52">
        <v>13</v>
      </c>
      <c r="E15" s="52">
        <v>13</v>
      </c>
      <c r="F15" s="52">
        <v>13</v>
      </c>
      <c r="G15" s="52">
        <v>13</v>
      </c>
      <c r="H15" s="52">
        <v>13</v>
      </c>
      <c r="I15" s="52"/>
      <c r="J15" s="53"/>
      <c r="K15" s="14">
        <f>IF(K13-Base!$C$2&lt;0,"0",K13-Base!$C$2)</f>
        <v>8</v>
      </c>
      <c r="L15" s="8"/>
      <c r="N15"/>
      <c r="O15"/>
    </row>
    <row r="16" spans="2:19" x14ac:dyDescent="0.25">
      <c r="B16" s="46">
        <f>7*C12+DATE((2015+$K$2),1,3)-WEEKDAY(DATE((2015+$K$2),1,3))+1</f>
        <v>778709</v>
      </c>
      <c r="C16" s="72"/>
      <c r="D16" s="52">
        <v>18</v>
      </c>
      <c r="E16" s="52">
        <v>17</v>
      </c>
      <c r="F16" s="52">
        <v>17</v>
      </c>
      <c r="G16" s="52">
        <v>17</v>
      </c>
      <c r="H16" s="52">
        <v>17</v>
      </c>
      <c r="I16" s="52"/>
      <c r="J16" s="53"/>
      <c r="K16" s="13" t="s">
        <v>6</v>
      </c>
      <c r="L16" s="8"/>
      <c r="N16"/>
      <c r="O16"/>
    </row>
    <row r="17" spans="2:15" x14ac:dyDescent="0.25">
      <c r="B17" s="69" t="s">
        <v>2</v>
      </c>
      <c r="C17" s="70"/>
      <c r="D17" s="14">
        <f>(D14-D13)+(D16-D15)</f>
        <v>11</v>
      </c>
      <c r="E17" s="14">
        <f t="shared" ref="E17:J17" si="3">(E14-E13)+E16-E15</f>
        <v>8</v>
      </c>
      <c r="F17" s="14">
        <f t="shared" si="3"/>
        <v>8</v>
      </c>
      <c r="G17" s="14">
        <f t="shared" si="3"/>
        <v>8</v>
      </c>
      <c r="H17" s="14">
        <f t="shared" si="3"/>
        <v>8</v>
      </c>
      <c r="I17" s="14">
        <f t="shared" si="3"/>
        <v>0</v>
      </c>
      <c r="J17" s="14">
        <f t="shared" si="3"/>
        <v>0</v>
      </c>
      <c r="K17" s="14" t="str">
        <f>IF(Base!$C$2-K13&lt;0,"0",Base!$C$2-K13)</f>
        <v>0</v>
      </c>
      <c r="L17" s="9"/>
      <c r="N17"/>
      <c r="O17"/>
    </row>
    <row r="18" spans="2:15" x14ac:dyDescent="0.25">
      <c r="N18"/>
      <c r="O18"/>
    </row>
    <row r="19" spans="2:15" ht="15.75" x14ac:dyDescent="0.25">
      <c r="B19" s="47" t="s">
        <v>3</v>
      </c>
      <c r="C19" s="51">
        <f>VLOOKUP(C12+1,Base!$F$3:$F$55,1,FALSE)</f>
        <v>3</v>
      </c>
      <c r="D19" s="55">
        <f>B21</f>
        <v>778710</v>
      </c>
      <c r="E19" s="55">
        <f>D19+1</f>
        <v>778711</v>
      </c>
      <c r="F19" s="55">
        <f t="shared" ref="F19:J19" si="4">E19+1</f>
        <v>778712</v>
      </c>
      <c r="G19" s="55">
        <f t="shared" si="4"/>
        <v>778713</v>
      </c>
      <c r="H19" s="55">
        <f t="shared" si="4"/>
        <v>778714</v>
      </c>
      <c r="I19" s="55">
        <f t="shared" si="4"/>
        <v>778715</v>
      </c>
      <c r="J19" s="55">
        <f t="shared" si="4"/>
        <v>778716</v>
      </c>
      <c r="K19" s="10" t="s">
        <v>7</v>
      </c>
      <c r="L19" s="9"/>
      <c r="N19"/>
      <c r="O19"/>
    </row>
    <row r="20" spans="2:15" x14ac:dyDescent="0.25">
      <c r="B20" s="45" t="s">
        <v>30</v>
      </c>
      <c r="C20" s="71" t="s">
        <v>0</v>
      </c>
      <c r="D20" s="52">
        <v>6</v>
      </c>
      <c r="E20" s="52">
        <v>8</v>
      </c>
      <c r="F20" s="52">
        <v>8</v>
      </c>
      <c r="G20" s="52">
        <v>8</v>
      </c>
      <c r="H20" s="52">
        <v>8</v>
      </c>
      <c r="I20" s="52"/>
      <c r="J20" s="53"/>
      <c r="K20" s="11">
        <f>D24+E24+F24+G24+H24+I24+J24</f>
        <v>43</v>
      </c>
      <c r="L20" s="7"/>
      <c r="N20"/>
      <c r="O20"/>
    </row>
    <row r="21" spans="2:15" x14ac:dyDescent="0.25">
      <c r="B21" s="46">
        <f>7*C19+DATE((2015+$K$2),1,3)-WEEKDAY(DATE((2015+$K$2),1,3))-5</f>
        <v>778710</v>
      </c>
      <c r="C21" s="72"/>
      <c r="D21" s="52">
        <v>12</v>
      </c>
      <c r="E21" s="52">
        <v>12</v>
      </c>
      <c r="F21" s="52">
        <v>12</v>
      </c>
      <c r="G21" s="52">
        <v>12</v>
      </c>
      <c r="H21" s="52">
        <v>12</v>
      </c>
      <c r="I21" s="52"/>
      <c r="J21" s="53"/>
      <c r="K21" s="12" t="s">
        <v>5</v>
      </c>
      <c r="L21" s="8"/>
      <c r="N21"/>
      <c r="O21"/>
    </row>
    <row r="22" spans="2:15" x14ac:dyDescent="0.25">
      <c r="B22" s="45" t="s">
        <v>31</v>
      </c>
      <c r="C22" s="71" t="s">
        <v>1</v>
      </c>
      <c r="D22" s="52">
        <v>13</v>
      </c>
      <c r="E22" s="52">
        <v>13</v>
      </c>
      <c r="F22" s="52">
        <v>13</v>
      </c>
      <c r="G22" s="52">
        <v>13</v>
      </c>
      <c r="H22" s="52">
        <v>13</v>
      </c>
      <c r="I22" s="52"/>
      <c r="J22" s="53"/>
      <c r="K22" s="14">
        <f>IF(K20-Base!$C$2&lt;0,"0",K20-Base!$C$2)</f>
        <v>8</v>
      </c>
      <c r="L22" s="8"/>
      <c r="N22"/>
      <c r="O22"/>
    </row>
    <row r="23" spans="2:15" x14ac:dyDescent="0.25">
      <c r="B23" s="46">
        <f>7*C19+DATE((2015+$K$2),1,3)-WEEKDAY(DATE((2015+$K$2),1,3))+1</f>
        <v>778716</v>
      </c>
      <c r="C23" s="72"/>
      <c r="D23" s="52">
        <v>18</v>
      </c>
      <c r="E23" s="52">
        <v>17</v>
      </c>
      <c r="F23" s="52">
        <v>17</v>
      </c>
      <c r="G23" s="52">
        <v>17</v>
      </c>
      <c r="H23" s="52">
        <v>17</v>
      </c>
      <c r="I23" s="52"/>
      <c r="J23" s="53"/>
      <c r="K23" s="13" t="s">
        <v>6</v>
      </c>
      <c r="L23" s="8"/>
      <c r="N23"/>
      <c r="O23"/>
    </row>
    <row r="24" spans="2:15" x14ac:dyDescent="0.25">
      <c r="B24" s="69" t="s">
        <v>2</v>
      </c>
      <c r="C24" s="70"/>
      <c r="D24" s="14">
        <f>(D21-D20)+(D23-D22)</f>
        <v>11</v>
      </c>
      <c r="E24" s="14">
        <f t="shared" ref="E24:J24" si="5">(E21-E20)+E23-E22</f>
        <v>8</v>
      </c>
      <c r="F24" s="14">
        <f t="shared" si="5"/>
        <v>8</v>
      </c>
      <c r="G24" s="14">
        <f t="shared" si="5"/>
        <v>8</v>
      </c>
      <c r="H24" s="14">
        <f t="shared" si="5"/>
        <v>8</v>
      </c>
      <c r="I24" s="14">
        <f t="shared" si="5"/>
        <v>0</v>
      </c>
      <c r="J24" s="14">
        <f t="shared" si="5"/>
        <v>0</v>
      </c>
      <c r="K24" s="14" t="str">
        <f>IF(Base!$C$2-K20&lt;0,"0",Base!$C$2-K20)</f>
        <v>0</v>
      </c>
      <c r="L24" s="9"/>
      <c r="N24"/>
      <c r="O24"/>
    </row>
    <row r="25" spans="2:15" x14ac:dyDescent="0.25">
      <c r="N25"/>
      <c r="O25"/>
    </row>
    <row r="26" spans="2:15" ht="15.75" x14ac:dyDescent="0.25">
      <c r="B26" s="47" t="s">
        <v>3</v>
      </c>
      <c r="C26" s="51">
        <f>VLOOKUP(C19+1,Base!$F$3:$F$55,1,FALSE)</f>
        <v>4</v>
      </c>
      <c r="D26" s="55">
        <f>B28</f>
        <v>778717</v>
      </c>
      <c r="E26" s="55">
        <f>D26+1</f>
        <v>778718</v>
      </c>
      <c r="F26" s="55">
        <f t="shared" ref="F26:J26" si="6">E26+1</f>
        <v>778719</v>
      </c>
      <c r="G26" s="55">
        <f t="shared" si="6"/>
        <v>778720</v>
      </c>
      <c r="H26" s="55">
        <f t="shared" si="6"/>
        <v>778721</v>
      </c>
      <c r="I26" s="55">
        <f t="shared" si="6"/>
        <v>778722</v>
      </c>
      <c r="J26" s="55">
        <f t="shared" si="6"/>
        <v>778723</v>
      </c>
      <c r="K26" s="10" t="s">
        <v>7</v>
      </c>
      <c r="L26" s="9"/>
      <c r="N26"/>
      <c r="O26"/>
    </row>
    <row r="27" spans="2:15" x14ac:dyDescent="0.25">
      <c r="B27" s="45" t="s">
        <v>30</v>
      </c>
      <c r="C27" s="71" t="s">
        <v>0</v>
      </c>
      <c r="D27" s="52">
        <v>6</v>
      </c>
      <c r="E27" s="52">
        <v>8</v>
      </c>
      <c r="F27" s="52">
        <v>8</v>
      </c>
      <c r="G27" s="52">
        <v>8</v>
      </c>
      <c r="H27" s="52">
        <v>8</v>
      </c>
      <c r="I27" s="52"/>
      <c r="J27" s="53"/>
      <c r="K27" s="11">
        <f>D31+E31+F31+G31+H31+I31+J31</f>
        <v>43</v>
      </c>
      <c r="L27" s="7"/>
      <c r="N27"/>
      <c r="O27"/>
    </row>
    <row r="28" spans="2:15" x14ac:dyDescent="0.25">
      <c r="B28" s="46">
        <f>7*C26+DATE((2015+$K$2),1,3)-WEEKDAY(DATE((2015+$K$2),1,3))-5</f>
        <v>778717</v>
      </c>
      <c r="C28" s="72"/>
      <c r="D28" s="52">
        <v>12</v>
      </c>
      <c r="E28" s="52">
        <v>12</v>
      </c>
      <c r="F28" s="52">
        <v>12</v>
      </c>
      <c r="G28" s="52">
        <v>12</v>
      </c>
      <c r="H28" s="52">
        <v>12</v>
      </c>
      <c r="I28" s="52"/>
      <c r="J28" s="53"/>
      <c r="K28" s="12" t="s">
        <v>5</v>
      </c>
      <c r="L28" s="8"/>
      <c r="N28"/>
      <c r="O28"/>
    </row>
    <row r="29" spans="2:15" x14ac:dyDescent="0.25">
      <c r="B29" s="45" t="s">
        <v>31</v>
      </c>
      <c r="C29" s="71" t="s">
        <v>1</v>
      </c>
      <c r="D29" s="52">
        <v>13</v>
      </c>
      <c r="E29" s="52">
        <v>13</v>
      </c>
      <c r="F29" s="52">
        <v>13</v>
      </c>
      <c r="G29" s="52">
        <v>13</v>
      </c>
      <c r="H29" s="52">
        <v>13</v>
      </c>
      <c r="I29" s="52"/>
      <c r="J29" s="53"/>
      <c r="K29" s="14">
        <f>IF(K27-Base!$C$2&lt;0,"0",K27-Base!$C$2)</f>
        <v>8</v>
      </c>
      <c r="L29" s="8"/>
      <c r="N29"/>
      <c r="O29"/>
    </row>
    <row r="30" spans="2:15" x14ac:dyDescent="0.25">
      <c r="B30" s="46">
        <f>7*C26+DATE((2015+$K$2),1,3)-WEEKDAY(DATE((2015+$K$2),1,3))+1</f>
        <v>778723</v>
      </c>
      <c r="C30" s="72"/>
      <c r="D30" s="52">
        <v>18</v>
      </c>
      <c r="E30" s="52">
        <v>17</v>
      </c>
      <c r="F30" s="52">
        <v>17</v>
      </c>
      <c r="G30" s="52">
        <v>17</v>
      </c>
      <c r="H30" s="52">
        <v>17</v>
      </c>
      <c r="I30" s="52"/>
      <c r="J30" s="53"/>
      <c r="K30" s="13" t="s">
        <v>6</v>
      </c>
      <c r="L30" s="8"/>
      <c r="N30"/>
      <c r="O30"/>
    </row>
    <row r="31" spans="2:15" x14ac:dyDescent="0.25">
      <c r="B31" s="69" t="s">
        <v>2</v>
      </c>
      <c r="C31" s="70"/>
      <c r="D31" s="14">
        <f>(D28-D27)+(D30-D29)</f>
        <v>11</v>
      </c>
      <c r="E31" s="14">
        <f t="shared" ref="E31:J31" si="7">(E28-E27)+E30-E29</f>
        <v>8</v>
      </c>
      <c r="F31" s="14">
        <f t="shared" si="7"/>
        <v>8</v>
      </c>
      <c r="G31" s="14">
        <f t="shared" si="7"/>
        <v>8</v>
      </c>
      <c r="H31" s="14">
        <f t="shared" si="7"/>
        <v>8</v>
      </c>
      <c r="I31" s="14">
        <f t="shared" si="7"/>
        <v>0</v>
      </c>
      <c r="J31" s="14">
        <f t="shared" si="7"/>
        <v>0</v>
      </c>
      <c r="K31" s="14" t="str">
        <f>IF(Base!$C$2-K27&lt;0,"0",Base!$C$2-K27)</f>
        <v>0</v>
      </c>
      <c r="L31" s="9"/>
      <c r="N31"/>
      <c r="O31"/>
    </row>
    <row r="32" spans="2:15" x14ac:dyDescent="0.25">
      <c r="N32"/>
      <c r="O32"/>
    </row>
    <row r="33" spans="2:15" ht="15.75" x14ac:dyDescent="0.25">
      <c r="B33" s="47" t="s">
        <v>3</v>
      </c>
      <c r="C33" s="51">
        <f>VLOOKUP(C26+1,Base!$F$3:$F$55,1,FALSE)</f>
        <v>5</v>
      </c>
      <c r="D33" s="55">
        <f>B35</f>
        <v>778724</v>
      </c>
      <c r="E33" s="55">
        <f>D33+1</f>
        <v>778725</v>
      </c>
      <c r="F33" s="55">
        <f t="shared" ref="F33:J33" si="8">E33+1</f>
        <v>778726</v>
      </c>
      <c r="G33" s="55">
        <f t="shared" si="8"/>
        <v>778727</v>
      </c>
      <c r="H33" s="55">
        <f t="shared" si="8"/>
        <v>778728</v>
      </c>
      <c r="I33" s="55">
        <f t="shared" si="8"/>
        <v>778729</v>
      </c>
      <c r="J33" s="55">
        <f t="shared" si="8"/>
        <v>778730</v>
      </c>
      <c r="K33" s="10" t="s">
        <v>7</v>
      </c>
      <c r="L33" s="9"/>
      <c r="N33"/>
      <c r="O33"/>
    </row>
    <row r="34" spans="2:15" x14ac:dyDescent="0.25">
      <c r="B34" s="45" t="s">
        <v>30</v>
      </c>
      <c r="C34" s="71" t="s">
        <v>0</v>
      </c>
      <c r="D34" s="52">
        <v>6</v>
      </c>
      <c r="E34" s="52">
        <v>8</v>
      </c>
      <c r="F34" s="52">
        <v>8</v>
      </c>
      <c r="G34" s="52">
        <v>8</v>
      </c>
      <c r="H34" s="52"/>
      <c r="I34" s="52"/>
      <c r="J34" s="53"/>
      <c r="K34" s="11">
        <f>D38+E38+F38+G38+H38+I38+J38</f>
        <v>35</v>
      </c>
      <c r="L34" s="7"/>
      <c r="N34"/>
      <c r="O34"/>
    </row>
    <row r="35" spans="2:15" x14ac:dyDescent="0.25">
      <c r="B35" s="46">
        <f>7*C33+DATE((2015+$K$2),1,3)-WEEKDAY(DATE((2015+$K$2),1,3))-5</f>
        <v>778724</v>
      </c>
      <c r="C35" s="72"/>
      <c r="D35" s="52">
        <v>12</v>
      </c>
      <c r="E35" s="52">
        <v>12</v>
      </c>
      <c r="F35" s="52">
        <v>12</v>
      </c>
      <c r="G35" s="52">
        <v>12</v>
      </c>
      <c r="H35" s="52"/>
      <c r="I35" s="52"/>
      <c r="J35" s="53"/>
      <c r="K35" s="12" t="s">
        <v>5</v>
      </c>
      <c r="L35" s="8"/>
      <c r="N35"/>
      <c r="O35"/>
    </row>
    <row r="36" spans="2:15" x14ac:dyDescent="0.25">
      <c r="B36" s="45" t="s">
        <v>31</v>
      </c>
      <c r="C36" s="71" t="s">
        <v>1</v>
      </c>
      <c r="D36" s="52">
        <v>13</v>
      </c>
      <c r="E36" s="52">
        <v>13</v>
      </c>
      <c r="F36" s="52">
        <v>13</v>
      </c>
      <c r="G36" s="52">
        <v>13</v>
      </c>
      <c r="H36" s="52"/>
      <c r="I36" s="52"/>
      <c r="J36" s="53"/>
      <c r="K36" s="14">
        <f>IF(K34-Base!$C$2&lt;0,"0",K34-Base!$C$2)</f>
        <v>0</v>
      </c>
      <c r="L36" s="8"/>
      <c r="N36"/>
      <c r="O36"/>
    </row>
    <row r="37" spans="2:15" x14ac:dyDescent="0.25">
      <c r="B37" s="46">
        <f>7*C33+DATE((2015+$K$2),1,3)-WEEKDAY(DATE((2015+$K$2),1,3))+1</f>
        <v>778730</v>
      </c>
      <c r="C37" s="72"/>
      <c r="D37" s="52">
        <v>18</v>
      </c>
      <c r="E37" s="52">
        <v>17</v>
      </c>
      <c r="F37" s="52">
        <v>17</v>
      </c>
      <c r="G37" s="52">
        <v>17</v>
      </c>
      <c r="H37" s="52"/>
      <c r="I37" s="52"/>
      <c r="J37" s="53"/>
      <c r="K37" s="13" t="s">
        <v>6</v>
      </c>
      <c r="L37" s="8"/>
      <c r="N37"/>
      <c r="O37"/>
    </row>
    <row r="38" spans="2:15" x14ac:dyDescent="0.25">
      <c r="B38" s="69" t="s">
        <v>2</v>
      </c>
      <c r="C38" s="70"/>
      <c r="D38" s="14">
        <f>(D35-D34)+(D37-D36)</f>
        <v>11</v>
      </c>
      <c r="E38" s="14">
        <f t="shared" ref="E38:J38" si="9">(E35-E34)+E37-E36</f>
        <v>8</v>
      </c>
      <c r="F38" s="14">
        <f t="shared" si="9"/>
        <v>8</v>
      </c>
      <c r="G38" s="14">
        <f t="shared" si="9"/>
        <v>8</v>
      </c>
      <c r="H38" s="14">
        <f t="shared" si="9"/>
        <v>0</v>
      </c>
      <c r="I38" s="14">
        <f t="shared" si="9"/>
        <v>0</v>
      </c>
      <c r="J38" s="14">
        <f t="shared" si="9"/>
        <v>0</v>
      </c>
      <c r="K38" s="14">
        <f>IF(Base!$C$2-K34&lt;0,"0",Base!$C$2-K34)</f>
        <v>0</v>
      </c>
      <c r="L38" s="9"/>
      <c r="N38"/>
      <c r="O38"/>
    </row>
    <row r="39" spans="2:15" x14ac:dyDescent="0.25">
      <c r="N39"/>
      <c r="O39"/>
    </row>
    <row r="40" spans="2:15" ht="15.75" x14ac:dyDescent="0.25">
      <c r="B40" s="47" t="s">
        <v>3</v>
      </c>
      <c r="C40" s="51">
        <f>VLOOKUP(C33+1,Base!$F$3:$F$55,1,FALSE)</f>
        <v>6</v>
      </c>
      <c r="D40" s="55">
        <f>B42</f>
        <v>778731</v>
      </c>
      <c r="E40" s="55">
        <f>D40+1</f>
        <v>778732</v>
      </c>
      <c r="F40" s="55">
        <f t="shared" ref="F40:J40" si="10">E40+1</f>
        <v>778733</v>
      </c>
      <c r="G40" s="55">
        <f t="shared" si="10"/>
        <v>778734</v>
      </c>
      <c r="H40" s="55">
        <f t="shared" si="10"/>
        <v>778735</v>
      </c>
      <c r="I40" s="55">
        <f t="shared" si="10"/>
        <v>778736</v>
      </c>
      <c r="J40" s="55">
        <f t="shared" si="10"/>
        <v>778737</v>
      </c>
      <c r="K40" s="10" t="s">
        <v>7</v>
      </c>
      <c r="L40" s="9"/>
      <c r="N40"/>
      <c r="O40"/>
    </row>
    <row r="41" spans="2:15" x14ac:dyDescent="0.25">
      <c r="B41" s="45" t="s">
        <v>30</v>
      </c>
      <c r="C41" s="71" t="s">
        <v>0</v>
      </c>
      <c r="D41" s="52">
        <v>6</v>
      </c>
      <c r="E41" s="52">
        <v>8</v>
      </c>
      <c r="F41" s="52">
        <v>8</v>
      </c>
      <c r="G41" s="52">
        <v>8</v>
      </c>
      <c r="H41" s="52"/>
      <c r="I41" s="52"/>
      <c r="J41" s="53"/>
      <c r="K41" s="11">
        <f>D45+E45+F45+G45+H45+I45+J45</f>
        <v>35</v>
      </c>
      <c r="L41" s="7"/>
      <c r="N41"/>
      <c r="O41"/>
    </row>
    <row r="42" spans="2:15" x14ac:dyDescent="0.25">
      <c r="B42" s="46">
        <f>7*C40+DATE((2015+$K$2),1,3)-WEEKDAY(DATE((2015+$K$2),1,3))-5</f>
        <v>778731</v>
      </c>
      <c r="C42" s="72"/>
      <c r="D42" s="52">
        <v>12</v>
      </c>
      <c r="E42" s="52">
        <v>12</v>
      </c>
      <c r="F42" s="52">
        <v>12</v>
      </c>
      <c r="G42" s="52">
        <v>12</v>
      </c>
      <c r="H42" s="52"/>
      <c r="I42" s="52"/>
      <c r="J42" s="53"/>
      <c r="K42" s="12" t="s">
        <v>5</v>
      </c>
      <c r="L42" s="8"/>
      <c r="N42"/>
      <c r="O42"/>
    </row>
    <row r="43" spans="2:15" x14ac:dyDescent="0.25">
      <c r="B43" s="45" t="s">
        <v>31</v>
      </c>
      <c r="C43" s="71" t="s">
        <v>1</v>
      </c>
      <c r="D43" s="52">
        <v>13</v>
      </c>
      <c r="E43" s="52">
        <v>13</v>
      </c>
      <c r="F43" s="52">
        <v>13</v>
      </c>
      <c r="G43" s="52">
        <v>13</v>
      </c>
      <c r="H43" s="52"/>
      <c r="I43" s="52"/>
      <c r="J43" s="53"/>
      <c r="K43" s="14">
        <f>IF(K41-Base!$C$2&lt;0,"0",K41-Base!$C$2)</f>
        <v>0</v>
      </c>
      <c r="L43" s="8"/>
      <c r="N43"/>
      <c r="O43"/>
    </row>
    <row r="44" spans="2:15" x14ac:dyDescent="0.25">
      <c r="B44" s="46">
        <f>7*C40+DATE((2015+$K$2),1,3)-WEEKDAY(DATE((2015+$K$2),1,3))+1</f>
        <v>778737</v>
      </c>
      <c r="C44" s="72"/>
      <c r="D44" s="52">
        <v>18</v>
      </c>
      <c r="E44" s="52">
        <v>17</v>
      </c>
      <c r="F44" s="52">
        <v>17</v>
      </c>
      <c r="G44" s="52">
        <v>17</v>
      </c>
      <c r="H44" s="52"/>
      <c r="I44" s="52"/>
      <c r="J44" s="53"/>
      <c r="K44" s="13" t="s">
        <v>6</v>
      </c>
      <c r="L44" s="8"/>
      <c r="N44"/>
      <c r="O44"/>
    </row>
    <row r="45" spans="2:15" x14ac:dyDescent="0.25">
      <c r="B45" s="69" t="s">
        <v>2</v>
      </c>
      <c r="C45" s="70"/>
      <c r="D45" s="14">
        <f>(D42-D41)+(D44-D43)</f>
        <v>11</v>
      </c>
      <c r="E45" s="14">
        <f t="shared" ref="E45:J45" si="11">(E42-E41)+E44-E43</f>
        <v>8</v>
      </c>
      <c r="F45" s="14">
        <f t="shared" si="11"/>
        <v>8</v>
      </c>
      <c r="G45" s="14">
        <f t="shared" si="11"/>
        <v>8</v>
      </c>
      <c r="H45" s="14">
        <f t="shared" si="11"/>
        <v>0</v>
      </c>
      <c r="I45" s="14">
        <f t="shared" si="11"/>
        <v>0</v>
      </c>
      <c r="J45" s="14">
        <f t="shared" si="11"/>
        <v>0</v>
      </c>
      <c r="K45" s="14">
        <f>IF(Base!$C$2-K41&lt;0,"0",Base!$C$2-K41)</f>
        <v>0</v>
      </c>
      <c r="L45" s="9"/>
      <c r="N45"/>
      <c r="O45"/>
    </row>
    <row r="46" spans="2:15" x14ac:dyDescent="0.25">
      <c r="N46"/>
      <c r="O46"/>
    </row>
    <row r="47" spans="2:15" ht="15.75" x14ac:dyDescent="0.25">
      <c r="B47" s="47" t="s">
        <v>3</v>
      </c>
      <c r="C47" s="51">
        <f>VLOOKUP(C40+1,Base!$F$3:$F$55,1,FALSE)</f>
        <v>7</v>
      </c>
      <c r="D47" s="55">
        <f>B49</f>
        <v>778738</v>
      </c>
      <c r="E47" s="55">
        <f>D47+1</f>
        <v>778739</v>
      </c>
      <c r="F47" s="55">
        <f t="shared" ref="F47:J47" si="12">E47+1</f>
        <v>778740</v>
      </c>
      <c r="G47" s="55">
        <f t="shared" si="12"/>
        <v>778741</v>
      </c>
      <c r="H47" s="55">
        <f t="shared" si="12"/>
        <v>778742</v>
      </c>
      <c r="I47" s="55">
        <f t="shared" si="12"/>
        <v>778743</v>
      </c>
      <c r="J47" s="55">
        <f t="shared" si="12"/>
        <v>778744</v>
      </c>
      <c r="K47" s="10" t="s">
        <v>7</v>
      </c>
      <c r="L47" s="9"/>
      <c r="N47"/>
      <c r="O47"/>
    </row>
    <row r="48" spans="2:15" x14ac:dyDescent="0.25">
      <c r="B48" s="45" t="s">
        <v>30</v>
      </c>
      <c r="C48" s="71" t="s">
        <v>0</v>
      </c>
      <c r="D48" s="52">
        <v>6</v>
      </c>
      <c r="E48" s="52">
        <v>8</v>
      </c>
      <c r="F48" s="52">
        <v>8</v>
      </c>
      <c r="G48" s="52">
        <v>8</v>
      </c>
      <c r="H48" s="52"/>
      <c r="I48" s="52"/>
      <c r="J48" s="53"/>
      <c r="K48" s="11">
        <f>D52+E52+F52+G52+H52+I52+J52</f>
        <v>35</v>
      </c>
      <c r="L48" s="7"/>
      <c r="N48"/>
      <c r="O48"/>
    </row>
    <row r="49" spans="2:15" x14ac:dyDescent="0.25">
      <c r="B49" s="46">
        <f>7*C47+DATE((2015+$K$2),1,3)-WEEKDAY(DATE((2015+$K$2),1,3))-5</f>
        <v>778738</v>
      </c>
      <c r="C49" s="72"/>
      <c r="D49" s="52">
        <v>12</v>
      </c>
      <c r="E49" s="52">
        <v>12</v>
      </c>
      <c r="F49" s="52">
        <v>12</v>
      </c>
      <c r="G49" s="52">
        <v>12</v>
      </c>
      <c r="H49" s="52"/>
      <c r="I49" s="52"/>
      <c r="J49" s="53"/>
      <c r="K49" s="12" t="s">
        <v>5</v>
      </c>
      <c r="L49" s="8"/>
      <c r="N49"/>
      <c r="O49"/>
    </row>
    <row r="50" spans="2:15" x14ac:dyDescent="0.25">
      <c r="B50" s="45" t="s">
        <v>31</v>
      </c>
      <c r="C50" s="71" t="s">
        <v>1</v>
      </c>
      <c r="D50" s="52">
        <v>13</v>
      </c>
      <c r="E50" s="52">
        <v>13</v>
      </c>
      <c r="F50" s="52">
        <v>13</v>
      </c>
      <c r="G50" s="52">
        <v>13</v>
      </c>
      <c r="H50" s="52"/>
      <c r="I50" s="52"/>
      <c r="J50" s="53"/>
      <c r="K50" s="14">
        <f>IF(K48-Base!$C$2&lt;0,"0",K48-Base!$C$2)</f>
        <v>0</v>
      </c>
      <c r="L50" s="8"/>
      <c r="N50"/>
      <c r="O50"/>
    </row>
    <row r="51" spans="2:15" x14ac:dyDescent="0.25">
      <c r="B51" s="46">
        <f>7*C47+DATE((2015+$K$2),1,3)-WEEKDAY(DATE((2015+$K$2),1,3))+1</f>
        <v>778744</v>
      </c>
      <c r="C51" s="72"/>
      <c r="D51" s="52">
        <v>18</v>
      </c>
      <c r="E51" s="52">
        <v>17</v>
      </c>
      <c r="F51" s="52">
        <v>17</v>
      </c>
      <c r="G51" s="52">
        <v>17</v>
      </c>
      <c r="H51" s="52"/>
      <c r="I51" s="52"/>
      <c r="J51" s="53"/>
      <c r="K51" s="13" t="s">
        <v>6</v>
      </c>
      <c r="L51" s="8"/>
      <c r="N51"/>
      <c r="O51"/>
    </row>
    <row r="52" spans="2:15" x14ac:dyDescent="0.25">
      <c r="B52" s="69" t="s">
        <v>2</v>
      </c>
      <c r="C52" s="70"/>
      <c r="D52" s="14">
        <f>(D49-D48)+(D51-D50)</f>
        <v>11</v>
      </c>
      <c r="E52" s="14">
        <f t="shared" ref="E52:J52" si="13">(E49-E48)+E51-E50</f>
        <v>8</v>
      </c>
      <c r="F52" s="14">
        <f t="shared" si="13"/>
        <v>8</v>
      </c>
      <c r="G52" s="14">
        <f t="shared" si="13"/>
        <v>8</v>
      </c>
      <c r="H52" s="14">
        <f t="shared" si="13"/>
        <v>0</v>
      </c>
      <c r="I52" s="14">
        <f t="shared" si="13"/>
        <v>0</v>
      </c>
      <c r="J52" s="14">
        <f t="shared" si="13"/>
        <v>0</v>
      </c>
      <c r="K52" s="14">
        <f>IF(Base!$C$2-K48&lt;0,"0",Base!$C$2-K48)</f>
        <v>0</v>
      </c>
      <c r="L52" s="9"/>
      <c r="N52"/>
      <c r="O52"/>
    </row>
    <row r="53" spans="2:15" x14ac:dyDescent="0.25">
      <c r="N53"/>
      <c r="O53"/>
    </row>
    <row r="54" spans="2:15" ht="15.75" x14ac:dyDescent="0.25">
      <c r="B54" s="47" t="s">
        <v>3</v>
      </c>
      <c r="C54" s="51">
        <f>VLOOKUP(C47+1,Base!$F$3:$F$55,1,FALSE)</f>
        <v>8</v>
      </c>
      <c r="D54" s="55">
        <f>B56</f>
        <v>778745</v>
      </c>
      <c r="E54" s="55">
        <f>D54+1</f>
        <v>778746</v>
      </c>
      <c r="F54" s="55">
        <f t="shared" ref="F54:J54" si="14">E54+1</f>
        <v>778747</v>
      </c>
      <c r="G54" s="55">
        <f t="shared" si="14"/>
        <v>778748</v>
      </c>
      <c r="H54" s="55">
        <f t="shared" si="14"/>
        <v>778749</v>
      </c>
      <c r="I54" s="55">
        <f t="shared" si="14"/>
        <v>778750</v>
      </c>
      <c r="J54" s="55">
        <f t="shared" si="14"/>
        <v>778751</v>
      </c>
      <c r="K54" s="10" t="s">
        <v>7</v>
      </c>
      <c r="L54" s="9"/>
      <c r="N54"/>
      <c r="O54"/>
    </row>
    <row r="55" spans="2:15" x14ac:dyDescent="0.25">
      <c r="B55" s="45" t="s">
        <v>30</v>
      </c>
      <c r="C55" s="71" t="s">
        <v>0</v>
      </c>
      <c r="D55" s="52">
        <v>6</v>
      </c>
      <c r="E55" s="52">
        <v>8</v>
      </c>
      <c r="F55" s="52">
        <v>8</v>
      </c>
      <c r="G55" s="52">
        <v>8</v>
      </c>
      <c r="H55" s="52"/>
      <c r="I55" s="52"/>
      <c r="J55" s="53"/>
      <c r="K55" s="11">
        <f>D59+E59+F59+G59+H59+I59+J59</f>
        <v>35</v>
      </c>
      <c r="L55" s="7"/>
      <c r="N55"/>
      <c r="O55"/>
    </row>
    <row r="56" spans="2:15" x14ac:dyDescent="0.25">
      <c r="B56" s="46">
        <f>7*C54+DATE((2015+$K$2),1,3)-WEEKDAY(DATE((2015+$K$2),1,3))-5</f>
        <v>778745</v>
      </c>
      <c r="C56" s="72"/>
      <c r="D56" s="52">
        <v>12</v>
      </c>
      <c r="E56" s="52">
        <v>12</v>
      </c>
      <c r="F56" s="52">
        <v>12</v>
      </c>
      <c r="G56" s="52">
        <v>12</v>
      </c>
      <c r="H56" s="52"/>
      <c r="I56" s="52"/>
      <c r="J56" s="53"/>
      <c r="K56" s="12" t="s">
        <v>5</v>
      </c>
      <c r="L56" s="8"/>
      <c r="N56"/>
      <c r="O56"/>
    </row>
    <row r="57" spans="2:15" x14ac:dyDescent="0.25">
      <c r="B57" s="45" t="s">
        <v>31</v>
      </c>
      <c r="C57" s="71" t="s">
        <v>1</v>
      </c>
      <c r="D57" s="52">
        <v>13</v>
      </c>
      <c r="E57" s="52">
        <v>13</v>
      </c>
      <c r="F57" s="52">
        <v>13</v>
      </c>
      <c r="G57" s="52">
        <v>13</v>
      </c>
      <c r="H57" s="52"/>
      <c r="I57" s="52"/>
      <c r="J57" s="53"/>
      <c r="K57" s="14">
        <f>IF(K55-Base!$C$2&lt;0,"0",K55-Base!$C$2)</f>
        <v>0</v>
      </c>
      <c r="L57" s="8"/>
      <c r="N57"/>
      <c r="O57"/>
    </row>
    <row r="58" spans="2:15" x14ac:dyDescent="0.25">
      <c r="B58" s="46">
        <f>7*C54+DATE((2015+$K$2),1,3)-WEEKDAY(DATE((2015+$K$2),1,3))+1</f>
        <v>778751</v>
      </c>
      <c r="C58" s="72"/>
      <c r="D58" s="52">
        <v>18</v>
      </c>
      <c r="E58" s="52">
        <v>17</v>
      </c>
      <c r="F58" s="52">
        <v>17</v>
      </c>
      <c r="G58" s="52">
        <v>17</v>
      </c>
      <c r="H58" s="52"/>
      <c r="I58" s="52"/>
      <c r="J58" s="53"/>
      <c r="K58" s="13" t="s">
        <v>6</v>
      </c>
      <c r="L58" s="8"/>
      <c r="N58"/>
      <c r="O58"/>
    </row>
    <row r="59" spans="2:15" x14ac:dyDescent="0.25">
      <c r="B59" s="69" t="s">
        <v>2</v>
      </c>
      <c r="C59" s="70"/>
      <c r="D59" s="14">
        <f>(D56-D55)+(D58-D57)</f>
        <v>11</v>
      </c>
      <c r="E59" s="14">
        <f t="shared" ref="E59:J59" si="15">(E56-E55)+E58-E57</f>
        <v>8</v>
      </c>
      <c r="F59" s="14">
        <f t="shared" si="15"/>
        <v>8</v>
      </c>
      <c r="G59" s="14">
        <f t="shared" si="15"/>
        <v>8</v>
      </c>
      <c r="H59" s="14">
        <f t="shared" si="15"/>
        <v>0</v>
      </c>
      <c r="I59" s="14">
        <f t="shared" si="15"/>
        <v>0</v>
      </c>
      <c r="J59" s="14">
        <f t="shared" si="15"/>
        <v>0</v>
      </c>
      <c r="K59" s="14">
        <f>IF(Base!$C$2-K55&lt;0,"0",Base!$C$2-K55)</f>
        <v>0</v>
      </c>
      <c r="L59" s="9"/>
      <c r="N59"/>
      <c r="O59"/>
    </row>
    <row r="60" spans="2:15" x14ac:dyDescent="0.25">
      <c r="N60"/>
      <c r="O60"/>
    </row>
    <row r="61" spans="2:15" ht="15.75" x14ac:dyDescent="0.25">
      <c r="B61" s="47" t="s">
        <v>3</v>
      </c>
      <c r="C61" s="51">
        <f>VLOOKUP(C54+1,Base!$F$3:$F$55,1,FALSE)</f>
        <v>9</v>
      </c>
      <c r="D61" s="55">
        <f>B63</f>
        <v>778752</v>
      </c>
      <c r="E61" s="55">
        <f>D61+1</f>
        <v>778753</v>
      </c>
      <c r="F61" s="55">
        <f t="shared" ref="F61:J61" si="16">E61+1</f>
        <v>778754</v>
      </c>
      <c r="G61" s="55">
        <f t="shared" si="16"/>
        <v>778755</v>
      </c>
      <c r="H61" s="55">
        <f t="shared" si="16"/>
        <v>778756</v>
      </c>
      <c r="I61" s="55">
        <f t="shared" si="16"/>
        <v>778757</v>
      </c>
      <c r="J61" s="55">
        <f t="shared" si="16"/>
        <v>778758</v>
      </c>
      <c r="K61" s="10" t="s">
        <v>7</v>
      </c>
      <c r="L61" s="9"/>
      <c r="N61"/>
      <c r="O61"/>
    </row>
    <row r="62" spans="2:15" x14ac:dyDescent="0.25">
      <c r="B62" s="45" t="s">
        <v>30</v>
      </c>
      <c r="C62" s="71" t="s">
        <v>0</v>
      </c>
      <c r="D62" s="52">
        <v>6</v>
      </c>
      <c r="E62" s="52">
        <v>8</v>
      </c>
      <c r="F62" s="52"/>
      <c r="G62" s="52"/>
      <c r="H62" s="52"/>
      <c r="I62" s="52"/>
      <c r="J62" s="53"/>
      <c r="K62" s="11">
        <f>D66+E66+F66+G66+H66+I66+J66</f>
        <v>19</v>
      </c>
      <c r="L62" s="7"/>
      <c r="N62"/>
      <c r="O62"/>
    </row>
    <row r="63" spans="2:15" x14ac:dyDescent="0.25">
      <c r="B63" s="46">
        <f>7*C61+DATE((2015+$K$2),1,3)-WEEKDAY(DATE((2015+$K$2),1,3))-5</f>
        <v>778752</v>
      </c>
      <c r="C63" s="72"/>
      <c r="D63" s="52">
        <v>12</v>
      </c>
      <c r="E63" s="52">
        <v>12</v>
      </c>
      <c r="F63" s="52"/>
      <c r="G63" s="52"/>
      <c r="H63" s="52"/>
      <c r="I63" s="52"/>
      <c r="J63" s="53"/>
      <c r="K63" s="12" t="s">
        <v>5</v>
      </c>
      <c r="L63" s="8"/>
      <c r="N63"/>
      <c r="O63"/>
    </row>
    <row r="64" spans="2:15" x14ac:dyDescent="0.25">
      <c r="B64" s="45" t="s">
        <v>31</v>
      </c>
      <c r="C64" s="71" t="s">
        <v>1</v>
      </c>
      <c r="D64" s="52">
        <v>13</v>
      </c>
      <c r="E64" s="52">
        <v>13</v>
      </c>
      <c r="F64" s="52"/>
      <c r="G64" s="52"/>
      <c r="H64" s="52"/>
      <c r="I64" s="52"/>
      <c r="J64" s="53"/>
      <c r="K64" s="14" t="str">
        <f>IF(K62-Base!$C$2&lt;0,"0",K62-Base!$C$2)</f>
        <v>0</v>
      </c>
      <c r="L64" s="8"/>
      <c r="N64"/>
      <c r="O64"/>
    </row>
    <row r="65" spans="2:15" x14ac:dyDescent="0.25">
      <c r="B65" s="46">
        <f>7*C61+DATE((2015+$K$2),1,3)-WEEKDAY(DATE((2015+$K$2),1,3))+1</f>
        <v>778758</v>
      </c>
      <c r="C65" s="72"/>
      <c r="D65" s="52">
        <v>18</v>
      </c>
      <c r="E65" s="52">
        <v>17</v>
      </c>
      <c r="F65" s="52"/>
      <c r="G65" s="52"/>
      <c r="H65" s="52"/>
      <c r="I65" s="52"/>
      <c r="J65" s="53"/>
      <c r="K65" s="13" t="s">
        <v>6</v>
      </c>
      <c r="L65" s="8"/>
      <c r="N65"/>
      <c r="O65"/>
    </row>
    <row r="66" spans="2:15" x14ac:dyDescent="0.25">
      <c r="B66" s="69" t="s">
        <v>2</v>
      </c>
      <c r="C66" s="70"/>
      <c r="D66" s="14">
        <f>(D63-D62)+(D65-D64)</f>
        <v>11</v>
      </c>
      <c r="E66" s="14">
        <f t="shared" ref="E66:J66" si="17">(E63-E62)+E65-E64</f>
        <v>8</v>
      </c>
      <c r="F66" s="14">
        <f t="shared" si="17"/>
        <v>0</v>
      </c>
      <c r="G66" s="14">
        <f t="shared" si="17"/>
        <v>0</v>
      </c>
      <c r="H66" s="14">
        <f t="shared" si="17"/>
        <v>0</v>
      </c>
      <c r="I66" s="14">
        <f t="shared" si="17"/>
        <v>0</v>
      </c>
      <c r="J66" s="14">
        <f t="shared" si="17"/>
        <v>0</v>
      </c>
      <c r="K66" s="14">
        <f>IF(Base!$C$2-K62&lt;0,"0",Base!$C$2-K62)</f>
        <v>16</v>
      </c>
      <c r="L66" s="9"/>
      <c r="N66"/>
      <c r="O66"/>
    </row>
    <row r="67" spans="2:15" x14ac:dyDescent="0.25">
      <c r="N67"/>
      <c r="O67"/>
    </row>
    <row r="68" spans="2:15" ht="15.75" x14ac:dyDescent="0.25">
      <c r="B68" s="47" t="s">
        <v>3</v>
      </c>
      <c r="C68" s="51">
        <f>VLOOKUP(C61+1,Base!$F$3:$F$55,1,FALSE)</f>
        <v>10</v>
      </c>
      <c r="D68" s="55">
        <f>B70</f>
        <v>778759</v>
      </c>
      <c r="E68" s="55">
        <f>D68+1</f>
        <v>778760</v>
      </c>
      <c r="F68" s="55">
        <f t="shared" ref="F68:J68" si="18">E68+1</f>
        <v>778761</v>
      </c>
      <c r="G68" s="55">
        <f t="shared" si="18"/>
        <v>778762</v>
      </c>
      <c r="H68" s="55">
        <f t="shared" si="18"/>
        <v>778763</v>
      </c>
      <c r="I68" s="55">
        <f t="shared" si="18"/>
        <v>778764</v>
      </c>
      <c r="J68" s="55">
        <f t="shared" si="18"/>
        <v>778765</v>
      </c>
      <c r="K68" s="10" t="s">
        <v>7</v>
      </c>
      <c r="L68" s="9"/>
      <c r="N68"/>
      <c r="O68"/>
    </row>
    <row r="69" spans="2:15" x14ac:dyDescent="0.25">
      <c r="B69" s="45" t="s">
        <v>30</v>
      </c>
      <c r="C69" s="71" t="s">
        <v>0</v>
      </c>
      <c r="D69" s="52">
        <v>6</v>
      </c>
      <c r="E69" s="52">
        <v>8</v>
      </c>
      <c r="F69" s="52">
        <v>8</v>
      </c>
      <c r="G69" s="52">
        <v>8</v>
      </c>
      <c r="H69" s="52">
        <v>8</v>
      </c>
      <c r="I69" s="52">
        <v>8</v>
      </c>
      <c r="J69" s="53"/>
      <c r="K69" s="11">
        <f>D73+E73+F73+G73+H73+I73+J73</f>
        <v>51</v>
      </c>
      <c r="L69" s="7"/>
      <c r="N69"/>
      <c r="O69"/>
    </row>
    <row r="70" spans="2:15" x14ac:dyDescent="0.25">
      <c r="B70" s="46">
        <f>7*C68+DATE((2015+$K$2),1,3)-WEEKDAY(DATE((2015+$K$2),1,3))-5</f>
        <v>778759</v>
      </c>
      <c r="C70" s="72"/>
      <c r="D70" s="52">
        <v>12</v>
      </c>
      <c r="E70" s="52">
        <v>12</v>
      </c>
      <c r="F70" s="52">
        <v>12</v>
      </c>
      <c r="G70" s="52">
        <v>12</v>
      </c>
      <c r="H70" s="52">
        <v>12</v>
      </c>
      <c r="I70" s="52">
        <v>12</v>
      </c>
      <c r="J70" s="53"/>
      <c r="K70" s="12" t="s">
        <v>5</v>
      </c>
      <c r="L70" s="8"/>
      <c r="N70"/>
      <c r="O70"/>
    </row>
    <row r="71" spans="2:15" x14ac:dyDescent="0.25">
      <c r="B71" s="45" t="s">
        <v>31</v>
      </c>
      <c r="C71" s="71" t="s">
        <v>1</v>
      </c>
      <c r="D71" s="52">
        <v>13</v>
      </c>
      <c r="E71" s="52">
        <v>13</v>
      </c>
      <c r="F71" s="52">
        <v>13</v>
      </c>
      <c r="G71" s="52">
        <v>13</v>
      </c>
      <c r="H71" s="52">
        <v>13</v>
      </c>
      <c r="I71" s="52">
        <v>13</v>
      </c>
      <c r="J71" s="53"/>
      <c r="K71" s="14">
        <f>IF(K69-Base!$C$2&lt;0,"0",K69-Base!$C$2)</f>
        <v>16</v>
      </c>
      <c r="L71" s="8"/>
      <c r="N71"/>
      <c r="O71"/>
    </row>
    <row r="72" spans="2:15" x14ac:dyDescent="0.25">
      <c r="B72" s="46">
        <f>7*C68+DATE((2015+$K$2),1,3)-WEEKDAY(DATE((2015+$K$2),1,3))+1</f>
        <v>778765</v>
      </c>
      <c r="C72" s="72"/>
      <c r="D72" s="52">
        <v>18</v>
      </c>
      <c r="E72" s="52">
        <v>17</v>
      </c>
      <c r="F72" s="52">
        <v>17</v>
      </c>
      <c r="G72" s="52">
        <v>17</v>
      </c>
      <c r="H72" s="52">
        <v>17</v>
      </c>
      <c r="I72" s="52">
        <v>17</v>
      </c>
      <c r="J72" s="53"/>
      <c r="K72" s="13" t="s">
        <v>6</v>
      </c>
      <c r="L72" s="8"/>
      <c r="N72"/>
      <c r="O72"/>
    </row>
    <row r="73" spans="2:15" x14ac:dyDescent="0.25">
      <c r="B73" s="69" t="s">
        <v>2</v>
      </c>
      <c r="C73" s="70"/>
      <c r="D73" s="14">
        <f>(D70-D69)+(D72-D71)</f>
        <v>11</v>
      </c>
      <c r="E73" s="14">
        <f t="shared" ref="E73:J73" si="19">(E70-E69)+E72-E71</f>
        <v>8</v>
      </c>
      <c r="F73" s="14">
        <f t="shared" si="19"/>
        <v>8</v>
      </c>
      <c r="G73" s="14">
        <f t="shared" si="19"/>
        <v>8</v>
      </c>
      <c r="H73" s="14">
        <f t="shared" si="19"/>
        <v>8</v>
      </c>
      <c r="I73" s="14">
        <f t="shared" si="19"/>
        <v>8</v>
      </c>
      <c r="J73" s="14">
        <f t="shared" si="19"/>
        <v>0</v>
      </c>
      <c r="K73" s="14" t="str">
        <f>IF(Base!$C$2-K69&lt;0,"0",Base!$C$2-K69)</f>
        <v>0</v>
      </c>
      <c r="L73" s="9"/>
      <c r="N73"/>
      <c r="O73"/>
    </row>
    <row r="74" spans="2:15" x14ac:dyDescent="0.25">
      <c r="N74"/>
      <c r="O74"/>
    </row>
    <row r="75" spans="2:15" ht="15.75" x14ac:dyDescent="0.25">
      <c r="B75" s="47" t="s">
        <v>3</v>
      </c>
      <c r="C75" s="51">
        <f>VLOOKUP(C68+1,Base!$F$3:$F$55,1,FALSE)</f>
        <v>11</v>
      </c>
      <c r="D75" s="55">
        <f>B77</f>
        <v>778766</v>
      </c>
      <c r="E75" s="55">
        <f>D75+1</f>
        <v>778767</v>
      </c>
      <c r="F75" s="55">
        <f t="shared" ref="F75:J75" si="20">E75+1</f>
        <v>778768</v>
      </c>
      <c r="G75" s="55">
        <f t="shared" si="20"/>
        <v>778769</v>
      </c>
      <c r="H75" s="55">
        <f t="shared" si="20"/>
        <v>778770</v>
      </c>
      <c r="I75" s="55">
        <f t="shared" si="20"/>
        <v>778771</v>
      </c>
      <c r="J75" s="55">
        <f t="shared" si="20"/>
        <v>778772</v>
      </c>
      <c r="K75" s="10" t="s">
        <v>7</v>
      </c>
      <c r="L75" s="9"/>
      <c r="N75"/>
      <c r="O75"/>
    </row>
    <row r="76" spans="2:15" x14ac:dyDescent="0.25">
      <c r="B76" s="45" t="s">
        <v>30</v>
      </c>
      <c r="C76" s="71" t="s">
        <v>0</v>
      </c>
      <c r="D76" s="52">
        <v>6</v>
      </c>
      <c r="E76" s="52"/>
      <c r="F76" s="52"/>
      <c r="G76" s="52">
        <v>8</v>
      </c>
      <c r="H76" s="52">
        <v>8</v>
      </c>
      <c r="I76" s="52">
        <v>8</v>
      </c>
      <c r="J76" s="53"/>
      <c r="K76" s="11">
        <f>D80+E80+F80+G80+H80+I80+J80</f>
        <v>35</v>
      </c>
      <c r="L76" s="7"/>
      <c r="N76"/>
      <c r="O76"/>
    </row>
    <row r="77" spans="2:15" x14ac:dyDescent="0.25">
      <c r="B77" s="46">
        <f>7*C75+DATE((2015+$K$2),1,3)-WEEKDAY(DATE((2015+$K$2),1,3))-5</f>
        <v>778766</v>
      </c>
      <c r="C77" s="72"/>
      <c r="D77" s="52">
        <v>12</v>
      </c>
      <c r="E77" s="52"/>
      <c r="F77" s="52"/>
      <c r="G77" s="52">
        <v>12</v>
      </c>
      <c r="H77" s="52">
        <v>12</v>
      </c>
      <c r="I77" s="52">
        <v>12</v>
      </c>
      <c r="J77" s="53"/>
      <c r="K77" s="12" t="s">
        <v>5</v>
      </c>
      <c r="L77" s="8"/>
      <c r="N77"/>
      <c r="O77"/>
    </row>
    <row r="78" spans="2:15" x14ac:dyDescent="0.25">
      <c r="B78" s="45" t="s">
        <v>31</v>
      </c>
      <c r="C78" s="71" t="s">
        <v>1</v>
      </c>
      <c r="D78" s="52">
        <v>13</v>
      </c>
      <c r="E78" s="52"/>
      <c r="F78" s="52"/>
      <c r="G78" s="52">
        <v>13</v>
      </c>
      <c r="H78" s="52">
        <v>13</v>
      </c>
      <c r="I78" s="52">
        <v>13</v>
      </c>
      <c r="J78" s="53"/>
      <c r="K78" s="14">
        <f>IF(K76-Base!$C$2&lt;0,"0",K76-Base!$C$2)</f>
        <v>0</v>
      </c>
      <c r="L78" s="8"/>
      <c r="N78"/>
      <c r="O78"/>
    </row>
    <row r="79" spans="2:15" x14ac:dyDescent="0.25">
      <c r="B79" s="46">
        <f>7*C75+DATE((2015+$K$2),1,3)-WEEKDAY(DATE((2015+$K$2),1,3))+1</f>
        <v>778772</v>
      </c>
      <c r="C79" s="72"/>
      <c r="D79" s="52">
        <v>18</v>
      </c>
      <c r="E79" s="52"/>
      <c r="F79" s="52"/>
      <c r="G79" s="52">
        <v>17</v>
      </c>
      <c r="H79" s="52">
        <v>17</v>
      </c>
      <c r="I79" s="52">
        <v>17</v>
      </c>
      <c r="J79" s="53"/>
      <c r="K79" s="13" t="s">
        <v>6</v>
      </c>
      <c r="L79" s="8"/>
      <c r="N79"/>
      <c r="O79"/>
    </row>
    <row r="80" spans="2:15" x14ac:dyDescent="0.25">
      <c r="B80" s="69" t="s">
        <v>2</v>
      </c>
      <c r="C80" s="70"/>
      <c r="D80" s="14">
        <f>(D77-D76)+(D79-D78)</f>
        <v>11</v>
      </c>
      <c r="E80" s="14">
        <f t="shared" ref="E80:J80" si="21">(E77-E76)+E79-E78</f>
        <v>0</v>
      </c>
      <c r="F80" s="14">
        <f t="shared" si="21"/>
        <v>0</v>
      </c>
      <c r="G80" s="14">
        <f t="shared" si="21"/>
        <v>8</v>
      </c>
      <c r="H80" s="14">
        <f t="shared" si="21"/>
        <v>8</v>
      </c>
      <c r="I80" s="14">
        <f t="shared" si="21"/>
        <v>8</v>
      </c>
      <c r="J80" s="14">
        <f t="shared" si="21"/>
        <v>0</v>
      </c>
      <c r="K80" s="14">
        <f>IF(Base!$C$2-K76&lt;0,"0",Base!$C$2-K76)</f>
        <v>0</v>
      </c>
      <c r="L80" s="9"/>
      <c r="N80"/>
      <c r="O80"/>
    </row>
    <row r="81" spans="2:15" x14ac:dyDescent="0.25">
      <c r="N81"/>
      <c r="O81"/>
    </row>
    <row r="82" spans="2:15" ht="15.75" x14ac:dyDescent="0.25">
      <c r="B82" s="47" t="s">
        <v>3</v>
      </c>
      <c r="C82" s="51">
        <f>VLOOKUP(C75+1,Base!$F$3:$F$55,1,FALSE)</f>
        <v>12</v>
      </c>
      <c r="D82" s="55">
        <f>B84</f>
        <v>778773</v>
      </c>
      <c r="E82" s="55">
        <f>D82+1</f>
        <v>778774</v>
      </c>
      <c r="F82" s="55">
        <f t="shared" ref="F82:J82" si="22">E82+1</f>
        <v>778775</v>
      </c>
      <c r="G82" s="55">
        <f t="shared" si="22"/>
        <v>778776</v>
      </c>
      <c r="H82" s="55">
        <f t="shared" si="22"/>
        <v>778777</v>
      </c>
      <c r="I82" s="55">
        <f t="shared" si="22"/>
        <v>778778</v>
      </c>
      <c r="J82" s="55">
        <f t="shared" si="22"/>
        <v>778779</v>
      </c>
      <c r="K82" s="10" t="s">
        <v>7</v>
      </c>
      <c r="L82" s="9"/>
      <c r="N82"/>
      <c r="O82"/>
    </row>
    <row r="83" spans="2:15" x14ac:dyDescent="0.25">
      <c r="B83" s="45" t="s">
        <v>30</v>
      </c>
      <c r="C83" s="71" t="s">
        <v>0</v>
      </c>
      <c r="D83" s="52">
        <v>6</v>
      </c>
      <c r="E83" s="52">
        <v>8</v>
      </c>
      <c r="F83" s="52">
        <v>8</v>
      </c>
      <c r="G83" s="52">
        <v>8</v>
      </c>
      <c r="H83" s="52">
        <v>8</v>
      </c>
      <c r="I83" s="52">
        <v>8</v>
      </c>
      <c r="J83" s="53"/>
      <c r="K83" s="11">
        <f>D87+E87+F87+G87+H87+I87+J87</f>
        <v>51</v>
      </c>
      <c r="L83" s="7"/>
      <c r="N83"/>
      <c r="O83"/>
    </row>
    <row r="84" spans="2:15" x14ac:dyDescent="0.25">
      <c r="B84" s="46">
        <f>7*C82+DATE((2015+$K$2),1,3)-WEEKDAY(DATE((2015+$K$2),1,3))-5</f>
        <v>778773</v>
      </c>
      <c r="C84" s="72"/>
      <c r="D84" s="52">
        <v>12</v>
      </c>
      <c r="E84" s="52">
        <v>12</v>
      </c>
      <c r="F84" s="52">
        <v>12</v>
      </c>
      <c r="G84" s="52">
        <v>12</v>
      </c>
      <c r="H84" s="52">
        <v>12</v>
      </c>
      <c r="I84" s="52">
        <v>12</v>
      </c>
      <c r="J84" s="53"/>
      <c r="K84" s="12" t="s">
        <v>5</v>
      </c>
      <c r="L84" s="8"/>
      <c r="N84"/>
      <c r="O84"/>
    </row>
    <row r="85" spans="2:15" x14ac:dyDescent="0.25">
      <c r="B85" s="45" t="s">
        <v>31</v>
      </c>
      <c r="C85" s="71" t="s">
        <v>1</v>
      </c>
      <c r="D85" s="52">
        <v>13</v>
      </c>
      <c r="E85" s="52">
        <v>13</v>
      </c>
      <c r="F85" s="52">
        <v>13</v>
      </c>
      <c r="G85" s="52">
        <v>13</v>
      </c>
      <c r="H85" s="52">
        <v>13</v>
      </c>
      <c r="I85" s="52">
        <v>13</v>
      </c>
      <c r="J85" s="53"/>
      <c r="K85" s="14">
        <f>IF(K83-Base!$C$2&lt;0,"0",K83-Base!$C$2)</f>
        <v>16</v>
      </c>
      <c r="L85" s="8"/>
      <c r="N85"/>
      <c r="O85"/>
    </row>
    <row r="86" spans="2:15" x14ac:dyDescent="0.25">
      <c r="B86" s="46">
        <f>7*C82+DATE((2015+$K$2),1,3)-WEEKDAY(DATE((2015+$K$2),1,3))+1</f>
        <v>778779</v>
      </c>
      <c r="C86" s="72"/>
      <c r="D86" s="52">
        <v>18</v>
      </c>
      <c r="E86" s="52">
        <v>17</v>
      </c>
      <c r="F86" s="52">
        <v>17</v>
      </c>
      <c r="G86" s="52">
        <v>17</v>
      </c>
      <c r="H86" s="52">
        <v>17</v>
      </c>
      <c r="I86" s="52">
        <v>17</v>
      </c>
      <c r="J86" s="53"/>
      <c r="K86" s="13" t="s">
        <v>6</v>
      </c>
      <c r="L86" s="8"/>
      <c r="N86"/>
      <c r="O86"/>
    </row>
    <row r="87" spans="2:15" x14ac:dyDescent="0.25">
      <c r="B87" s="69" t="s">
        <v>2</v>
      </c>
      <c r="C87" s="70"/>
      <c r="D87" s="14">
        <f>(D84-D83)+(D86-D85)</f>
        <v>11</v>
      </c>
      <c r="E87" s="14">
        <f t="shared" ref="E87:J87" si="23">(E84-E83)+E86-E85</f>
        <v>8</v>
      </c>
      <c r="F87" s="14">
        <f t="shared" si="23"/>
        <v>8</v>
      </c>
      <c r="G87" s="14">
        <f t="shared" si="23"/>
        <v>8</v>
      </c>
      <c r="H87" s="14">
        <f t="shared" si="23"/>
        <v>8</v>
      </c>
      <c r="I87" s="14">
        <f t="shared" si="23"/>
        <v>8</v>
      </c>
      <c r="J87" s="14">
        <f t="shared" si="23"/>
        <v>0</v>
      </c>
      <c r="K87" s="14" t="str">
        <f>IF(Base!$C$2-K83&lt;0,"0",Base!$C$2-K83)</f>
        <v>0</v>
      </c>
      <c r="L87" s="9"/>
      <c r="N87"/>
      <c r="O87"/>
    </row>
    <row r="88" spans="2:15" x14ac:dyDescent="0.25">
      <c r="N88"/>
      <c r="O88"/>
    </row>
    <row r="89" spans="2:15" ht="15.75" x14ac:dyDescent="0.25">
      <c r="B89" s="47" t="s">
        <v>3</v>
      </c>
      <c r="C89" s="51">
        <f>VLOOKUP(C82+1,Base!$F$3:$F$55,1,FALSE)</f>
        <v>13</v>
      </c>
      <c r="D89" s="55">
        <f>B91</f>
        <v>778780</v>
      </c>
      <c r="E89" s="55">
        <f>D89+1</f>
        <v>778781</v>
      </c>
      <c r="F89" s="55">
        <f t="shared" ref="F89:J89" si="24">E89+1</f>
        <v>778782</v>
      </c>
      <c r="G89" s="55">
        <f t="shared" si="24"/>
        <v>778783</v>
      </c>
      <c r="H89" s="55">
        <f t="shared" si="24"/>
        <v>778784</v>
      </c>
      <c r="I89" s="55">
        <f t="shared" si="24"/>
        <v>778785</v>
      </c>
      <c r="J89" s="55">
        <f t="shared" si="24"/>
        <v>778786</v>
      </c>
      <c r="K89" s="10" t="s">
        <v>7</v>
      </c>
      <c r="L89" s="9"/>
      <c r="N89"/>
      <c r="O89"/>
    </row>
    <row r="90" spans="2:15" x14ac:dyDescent="0.25">
      <c r="B90" s="45" t="s">
        <v>30</v>
      </c>
      <c r="C90" s="71" t="s">
        <v>0</v>
      </c>
      <c r="D90" s="52">
        <v>6</v>
      </c>
      <c r="E90" s="52"/>
      <c r="F90" s="52"/>
      <c r="G90" s="52"/>
      <c r="H90" s="52"/>
      <c r="I90" s="52"/>
      <c r="J90" s="53"/>
      <c r="K90" s="11">
        <f>D94+E94+F94+G94+H94+I94+J94</f>
        <v>11</v>
      </c>
      <c r="L90" s="7"/>
      <c r="N90"/>
      <c r="O90"/>
    </row>
    <row r="91" spans="2:15" x14ac:dyDescent="0.25">
      <c r="B91" s="46">
        <f>7*C89+DATE((2015+$K$2),1,3)-WEEKDAY(DATE((2015+$K$2),1,3))-5</f>
        <v>778780</v>
      </c>
      <c r="C91" s="72"/>
      <c r="D91" s="52">
        <v>12</v>
      </c>
      <c r="E91" s="52"/>
      <c r="F91" s="52"/>
      <c r="G91" s="52"/>
      <c r="H91" s="52"/>
      <c r="I91" s="52"/>
      <c r="J91" s="53"/>
      <c r="K91" s="12" t="s">
        <v>5</v>
      </c>
      <c r="L91" s="8"/>
      <c r="N91"/>
      <c r="O91"/>
    </row>
    <row r="92" spans="2:15" x14ac:dyDescent="0.25">
      <c r="B92" s="45" t="s">
        <v>31</v>
      </c>
      <c r="C92" s="71" t="s">
        <v>1</v>
      </c>
      <c r="D92" s="52">
        <v>13</v>
      </c>
      <c r="E92" s="52"/>
      <c r="F92" s="52"/>
      <c r="G92" s="52"/>
      <c r="H92" s="52"/>
      <c r="I92" s="52"/>
      <c r="J92" s="53"/>
      <c r="K92" s="14" t="str">
        <f>IF(K90-Base!$C$2&lt;0,"0",K90-Base!$C$2)</f>
        <v>0</v>
      </c>
      <c r="L92" s="8"/>
      <c r="N92"/>
      <c r="O92"/>
    </row>
    <row r="93" spans="2:15" x14ac:dyDescent="0.25">
      <c r="B93" s="46">
        <f>7*C89+DATE((2015+$K$2),1,3)-WEEKDAY(DATE((2015+$K$2),1,3))+1</f>
        <v>778786</v>
      </c>
      <c r="C93" s="72"/>
      <c r="D93" s="52">
        <v>18</v>
      </c>
      <c r="E93" s="52"/>
      <c r="F93" s="52"/>
      <c r="G93" s="52"/>
      <c r="H93" s="52"/>
      <c r="I93" s="52"/>
      <c r="J93" s="53"/>
      <c r="K93" s="13" t="s">
        <v>6</v>
      </c>
      <c r="L93" s="8"/>
      <c r="N93"/>
      <c r="O93"/>
    </row>
    <row r="94" spans="2:15" x14ac:dyDescent="0.25">
      <c r="B94" s="69" t="s">
        <v>2</v>
      </c>
      <c r="C94" s="70"/>
      <c r="D94" s="14">
        <f>(D91-D90)+(D93-D92)</f>
        <v>11</v>
      </c>
      <c r="E94" s="14">
        <f t="shared" ref="E94:J94" si="25">(E91-E90)+E93-E92</f>
        <v>0</v>
      </c>
      <c r="F94" s="14">
        <f t="shared" si="25"/>
        <v>0</v>
      </c>
      <c r="G94" s="14">
        <f t="shared" si="25"/>
        <v>0</v>
      </c>
      <c r="H94" s="14">
        <f t="shared" si="25"/>
        <v>0</v>
      </c>
      <c r="I94" s="14">
        <f t="shared" si="25"/>
        <v>0</v>
      </c>
      <c r="J94" s="14">
        <f t="shared" si="25"/>
        <v>0</v>
      </c>
      <c r="K94" s="14">
        <f>IF(Base!$C$2-K90&lt;0,"0",Base!$C$2-K90)</f>
        <v>24</v>
      </c>
      <c r="L94" s="9"/>
      <c r="N94"/>
      <c r="O94"/>
    </row>
    <row r="95" spans="2:15" x14ac:dyDescent="0.25">
      <c r="N95"/>
      <c r="O95"/>
    </row>
    <row r="96" spans="2:15" ht="15.75" x14ac:dyDescent="0.25">
      <c r="B96" s="47" t="s">
        <v>3</v>
      </c>
      <c r="C96" s="51">
        <f>VLOOKUP(C89+1,Base!$F$3:$F$55,1,FALSE)</f>
        <v>14</v>
      </c>
      <c r="D96" s="55">
        <f>B98</f>
        <v>778787</v>
      </c>
      <c r="E96" s="55">
        <f>D96+1</f>
        <v>778788</v>
      </c>
      <c r="F96" s="55">
        <f t="shared" ref="F96:J96" si="26">E96+1</f>
        <v>778789</v>
      </c>
      <c r="G96" s="55">
        <f t="shared" si="26"/>
        <v>778790</v>
      </c>
      <c r="H96" s="55">
        <f t="shared" si="26"/>
        <v>778791</v>
      </c>
      <c r="I96" s="55">
        <f t="shared" si="26"/>
        <v>778792</v>
      </c>
      <c r="J96" s="55">
        <f t="shared" si="26"/>
        <v>778793</v>
      </c>
      <c r="K96" s="10" t="s">
        <v>7</v>
      </c>
      <c r="L96" s="9"/>
      <c r="N96"/>
      <c r="O96"/>
    </row>
    <row r="97" spans="2:15" x14ac:dyDescent="0.25">
      <c r="B97" s="45" t="s">
        <v>30</v>
      </c>
      <c r="C97" s="71" t="s">
        <v>0</v>
      </c>
      <c r="D97" s="52">
        <v>6</v>
      </c>
      <c r="E97" s="52">
        <v>8</v>
      </c>
      <c r="F97" s="52">
        <v>8</v>
      </c>
      <c r="G97" s="52"/>
      <c r="H97" s="52"/>
      <c r="I97" s="52"/>
      <c r="J97" s="53"/>
      <c r="K97" s="11">
        <f>D101+E101+F101+G101+H101+I101+J101</f>
        <v>27</v>
      </c>
      <c r="L97" s="7"/>
      <c r="N97"/>
      <c r="O97"/>
    </row>
    <row r="98" spans="2:15" x14ac:dyDescent="0.25">
      <c r="B98" s="46">
        <f>7*C96+DATE((2015+$K$2),1,3)-WEEKDAY(DATE((2015+$K$2),1,3))-5</f>
        <v>778787</v>
      </c>
      <c r="C98" s="72"/>
      <c r="D98" s="52">
        <v>12</v>
      </c>
      <c r="E98" s="52">
        <v>12</v>
      </c>
      <c r="F98" s="52">
        <v>12</v>
      </c>
      <c r="G98" s="52"/>
      <c r="H98" s="52"/>
      <c r="I98" s="52"/>
      <c r="J98" s="53"/>
      <c r="K98" s="12" t="s">
        <v>5</v>
      </c>
      <c r="L98" s="8"/>
      <c r="N98"/>
      <c r="O98"/>
    </row>
    <row r="99" spans="2:15" x14ac:dyDescent="0.25">
      <c r="B99" s="45" t="s">
        <v>31</v>
      </c>
      <c r="C99" s="71" t="s">
        <v>1</v>
      </c>
      <c r="D99" s="52">
        <v>13</v>
      </c>
      <c r="E99" s="52">
        <v>13</v>
      </c>
      <c r="F99" s="52">
        <v>13</v>
      </c>
      <c r="G99" s="52"/>
      <c r="H99" s="52"/>
      <c r="I99" s="52"/>
      <c r="J99" s="53"/>
      <c r="K99" s="14" t="str">
        <f>IF(K97-Base!$C$2&lt;0,"0",K97-Base!$C$2)</f>
        <v>0</v>
      </c>
      <c r="L99" s="8"/>
      <c r="N99"/>
      <c r="O99"/>
    </row>
    <row r="100" spans="2:15" x14ac:dyDescent="0.25">
      <c r="B100" s="46">
        <f>7*C96+DATE((2015+$K$2),1,3)-WEEKDAY(DATE((2015+$K$2),1,3))+1</f>
        <v>778793</v>
      </c>
      <c r="C100" s="72"/>
      <c r="D100" s="52">
        <v>18</v>
      </c>
      <c r="E100" s="52">
        <v>17</v>
      </c>
      <c r="F100" s="52">
        <v>17</v>
      </c>
      <c r="G100" s="52"/>
      <c r="H100" s="52"/>
      <c r="I100" s="52"/>
      <c r="J100" s="53"/>
      <c r="K100" s="13" t="s">
        <v>6</v>
      </c>
      <c r="L100" s="8"/>
      <c r="N100"/>
      <c r="O100"/>
    </row>
    <row r="101" spans="2:15" x14ac:dyDescent="0.25">
      <c r="B101" s="69" t="s">
        <v>2</v>
      </c>
      <c r="C101" s="70"/>
      <c r="D101" s="14">
        <f>(D98-D97)+(D100-D99)</f>
        <v>11</v>
      </c>
      <c r="E101" s="14">
        <f t="shared" ref="E101:J101" si="27">(E98-E97)+E100-E99</f>
        <v>8</v>
      </c>
      <c r="F101" s="14">
        <f t="shared" si="27"/>
        <v>8</v>
      </c>
      <c r="G101" s="14">
        <f t="shared" si="27"/>
        <v>0</v>
      </c>
      <c r="H101" s="14">
        <f t="shared" si="27"/>
        <v>0</v>
      </c>
      <c r="I101" s="14">
        <f t="shared" si="27"/>
        <v>0</v>
      </c>
      <c r="J101" s="14">
        <f t="shared" si="27"/>
        <v>0</v>
      </c>
      <c r="K101" s="14">
        <f>IF(Base!$C$2-K97&lt;0,"0",Base!$C$2-K97)</f>
        <v>8</v>
      </c>
      <c r="L101" s="9"/>
      <c r="N101"/>
      <c r="O101"/>
    </row>
    <row r="102" spans="2:15" x14ac:dyDescent="0.25">
      <c r="N102"/>
      <c r="O102"/>
    </row>
    <row r="103" spans="2:15" ht="15.75" x14ac:dyDescent="0.25">
      <c r="B103" s="47" t="s">
        <v>3</v>
      </c>
      <c r="C103" s="51">
        <f>VLOOKUP(C96+1,Base!$F$3:$F$55,1,FALSE)</f>
        <v>15</v>
      </c>
      <c r="D103" s="55">
        <f>B105</f>
        <v>778794</v>
      </c>
      <c r="E103" s="55">
        <f>D103+1</f>
        <v>778795</v>
      </c>
      <c r="F103" s="55">
        <f t="shared" ref="F103:J103" si="28">E103+1</f>
        <v>778796</v>
      </c>
      <c r="G103" s="55">
        <f t="shared" si="28"/>
        <v>778797</v>
      </c>
      <c r="H103" s="55">
        <f t="shared" si="28"/>
        <v>778798</v>
      </c>
      <c r="I103" s="55">
        <f t="shared" si="28"/>
        <v>778799</v>
      </c>
      <c r="J103" s="55">
        <f t="shared" si="28"/>
        <v>778800</v>
      </c>
      <c r="K103" s="10" t="s">
        <v>7</v>
      </c>
      <c r="L103" s="9"/>
      <c r="N103"/>
      <c r="O103"/>
    </row>
    <row r="104" spans="2:15" x14ac:dyDescent="0.25">
      <c r="B104" s="45" t="s">
        <v>30</v>
      </c>
      <c r="C104" s="71" t="s">
        <v>0</v>
      </c>
      <c r="D104" s="52">
        <v>6</v>
      </c>
      <c r="E104" s="52">
        <v>8</v>
      </c>
      <c r="F104" s="52">
        <v>8</v>
      </c>
      <c r="G104" s="52">
        <v>8</v>
      </c>
      <c r="H104" s="52"/>
      <c r="I104" s="52"/>
      <c r="J104" s="53"/>
      <c r="K104" s="11">
        <f>D108+E108+F108+G108+H108+I108+J108</f>
        <v>35</v>
      </c>
      <c r="L104" s="7"/>
      <c r="N104"/>
      <c r="O104"/>
    </row>
    <row r="105" spans="2:15" x14ac:dyDescent="0.25">
      <c r="B105" s="46">
        <f>7*C103+DATE((2015+$K$2),1,3)-WEEKDAY(DATE((2015+$K$2),1,3))-5</f>
        <v>778794</v>
      </c>
      <c r="C105" s="72"/>
      <c r="D105" s="52">
        <v>12</v>
      </c>
      <c r="E105" s="52">
        <v>12</v>
      </c>
      <c r="F105" s="52">
        <v>12</v>
      </c>
      <c r="G105" s="52">
        <v>12</v>
      </c>
      <c r="H105" s="52"/>
      <c r="I105" s="52"/>
      <c r="J105" s="53"/>
      <c r="K105" s="12" t="s">
        <v>5</v>
      </c>
      <c r="L105" s="8"/>
      <c r="N105"/>
      <c r="O105"/>
    </row>
    <row r="106" spans="2:15" x14ac:dyDescent="0.25">
      <c r="B106" s="45" t="s">
        <v>31</v>
      </c>
      <c r="C106" s="71" t="s">
        <v>1</v>
      </c>
      <c r="D106" s="52">
        <v>13</v>
      </c>
      <c r="E106" s="52">
        <v>13</v>
      </c>
      <c r="F106" s="52">
        <v>13</v>
      </c>
      <c r="G106" s="52">
        <v>13</v>
      </c>
      <c r="H106" s="52"/>
      <c r="I106" s="52"/>
      <c r="J106" s="53"/>
      <c r="K106" s="14">
        <f>IF(K104-Base!$C$2&lt;0,"0",K104-Base!$C$2)</f>
        <v>0</v>
      </c>
      <c r="L106" s="8"/>
      <c r="N106"/>
      <c r="O106"/>
    </row>
    <row r="107" spans="2:15" x14ac:dyDescent="0.25">
      <c r="B107" s="46">
        <f>7*C103+DATE((2015+$K$2),1,3)-WEEKDAY(DATE((2015+$K$2),1,3))+1</f>
        <v>778800</v>
      </c>
      <c r="C107" s="72"/>
      <c r="D107" s="52">
        <v>18</v>
      </c>
      <c r="E107" s="52">
        <v>17</v>
      </c>
      <c r="F107" s="52">
        <v>17</v>
      </c>
      <c r="G107" s="52">
        <v>17</v>
      </c>
      <c r="H107" s="52"/>
      <c r="I107" s="52"/>
      <c r="J107" s="53"/>
      <c r="K107" s="13" t="s">
        <v>6</v>
      </c>
      <c r="L107" s="8"/>
      <c r="N107"/>
      <c r="O107"/>
    </row>
    <row r="108" spans="2:15" x14ac:dyDescent="0.25">
      <c r="B108" s="69" t="s">
        <v>2</v>
      </c>
      <c r="C108" s="70"/>
      <c r="D108" s="14">
        <f>(D105-D104)+(D107-D106)</f>
        <v>11</v>
      </c>
      <c r="E108" s="14">
        <f t="shared" ref="E108:J108" si="29">(E105-E104)+E107-E106</f>
        <v>8</v>
      </c>
      <c r="F108" s="14">
        <f t="shared" si="29"/>
        <v>8</v>
      </c>
      <c r="G108" s="14">
        <f t="shared" si="29"/>
        <v>8</v>
      </c>
      <c r="H108" s="14">
        <f t="shared" si="29"/>
        <v>0</v>
      </c>
      <c r="I108" s="14">
        <f t="shared" si="29"/>
        <v>0</v>
      </c>
      <c r="J108" s="14">
        <f t="shared" si="29"/>
        <v>0</v>
      </c>
      <c r="K108" s="14">
        <f>IF(Base!$C$2-K104&lt;0,"0",Base!$C$2-K104)</f>
        <v>0</v>
      </c>
      <c r="L108" s="9"/>
      <c r="N108"/>
      <c r="O108"/>
    </row>
    <row r="109" spans="2:15" x14ac:dyDescent="0.25">
      <c r="N109"/>
      <c r="O109"/>
    </row>
    <row r="110" spans="2:15" ht="15.75" x14ac:dyDescent="0.25">
      <c r="B110" s="47" t="s">
        <v>3</v>
      </c>
      <c r="C110" s="51">
        <f>VLOOKUP(C103+1,Base!$F$3:$F$55,1,FALSE)</f>
        <v>16</v>
      </c>
      <c r="D110" s="55">
        <f>B112</f>
        <v>778801</v>
      </c>
      <c r="E110" s="55">
        <f>D110+1</f>
        <v>778802</v>
      </c>
      <c r="F110" s="55">
        <f t="shared" ref="F110:J110" si="30">E110+1</f>
        <v>778803</v>
      </c>
      <c r="G110" s="55">
        <f t="shared" si="30"/>
        <v>778804</v>
      </c>
      <c r="H110" s="55">
        <f t="shared" si="30"/>
        <v>778805</v>
      </c>
      <c r="I110" s="55">
        <f t="shared" si="30"/>
        <v>778806</v>
      </c>
      <c r="J110" s="55">
        <f t="shared" si="30"/>
        <v>778807</v>
      </c>
      <c r="K110" s="10" t="s">
        <v>7</v>
      </c>
      <c r="L110" s="9"/>
      <c r="N110"/>
      <c r="O110"/>
    </row>
    <row r="111" spans="2:15" x14ac:dyDescent="0.25">
      <c r="B111" s="45" t="s">
        <v>30</v>
      </c>
      <c r="C111" s="71" t="s">
        <v>0</v>
      </c>
      <c r="D111" s="52">
        <v>6</v>
      </c>
      <c r="E111" s="52">
        <v>8</v>
      </c>
      <c r="F111" s="52">
        <v>8</v>
      </c>
      <c r="G111" s="52"/>
      <c r="H111" s="52">
        <v>8</v>
      </c>
      <c r="I111" s="52">
        <v>8</v>
      </c>
      <c r="J111" s="53"/>
      <c r="K111" s="11">
        <f>D115+E115+F115+G115+H115+I115+J115</f>
        <v>43</v>
      </c>
      <c r="L111" s="7"/>
      <c r="N111"/>
      <c r="O111"/>
    </row>
    <row r="112" spans="2:15" x14ac:dyDescent="0.25">
      <c r="B112" s="46">
        <f>7*C110+DATE((2015+$K$2),1,3)-WEEKDAY(DATE((2015+$K$2),1,3))-5</f>
        <v>778801</v>
      </c>
      <c r="C112" s="72"/>
      <c r="D112" s="52">
        <v>12</v>
      </c>
      <c r="E112" s="52">
        <v>12</v>
      </c>
      <c r="F112" s="52">
        <v>12</v>
      </c>
      <c r="G112" s="52"/>
      <c r="H112" s="52">
        <v>12</v>
      </c>
      <c r="I112" s="52">
        <v>12</v>
      </c>
      <c r="J112" s="53"/>
      <c r="K112" s="12" t="s">
        <v>5</v>
      </c>
      <c r="L112" s="8"/>
      <c r="N112"/>
      <c r="O112"/>
    </row>
    <row r="113" spans="2:15" x14ac:dyDescent="0.25">
      <c r="B113" s="45" t="s">
        <v>31</v>
      </c>
      <c r="C113" s="71" t="s">
        <v>1</v>
      </c>
      <c r="D113" s="52">
        <v>13</v>
      </c>
      <c r="E113" s="52">
        <v>13</v>
      </c>
      <c r="F113" s="52">
        <v>13</v>
      </c>
      <c r="G113" s="52"/>
      <c r="H113" s="52">
        <v>13</v>
      </c>
      <c r="I113" s="52">
        <v>13</v>
      </c>
      <c r="J113" s="53"/>
      <c r="K113" s="14">
        <f>IF(K111-Base!$C$2&lt;0,"0",K111-Base!$C$2)</f>
        <v>8</v>
      </c>
      <c r="L113" s="8"/>
      <c r="N113"/>
      <c r="O113"/>
    </row>
    <row r="114" spans="2:15" x14ac:dyDescent="0.25">
      <c r="B114" s="46">
        <f>7*C110+DATE((2015+$K$2),1,3)-WEEKDAY(DATE((2015+$K$2),1,3))+1</f>
        <v>778807</v>
      </c>
      <c r="C114" s="72"/>
      <c r="D114" s="52">
        <v>18</v>
      </c>
      <c r="E114" s="52">
        <v>17</v>
      </c>
      <c r="F114" s="52">
        <v>17</v>
      </c>
      <c r="G114" s="52"/>
      <c r="H114" s="52">
        <v>17</v>
      </c>
      <c r="I114" s="52">
        <v>17</v>
      </c>
      <c r="J114" s="53"/>
      <c r="K114" s="13" t="s">
        <v>6</v>
      </c>
      <c r="L114" s="8"/>
      <c r="N114"/>
      <c r="O114"/>
    </row>
    <row r="115" spans="2:15" x14ac:dyDescent="0.25">
      <c r="B115" s="69" t="s">
        <v>2</v>
      </c>
      <c r="C115" s="70"/>
      <c r="D115" s="14">
        <f>(D112-D111)+(D114-D113)</f>
        <v>11</v>
      </c>
      <c r="E115" s="14">
        <f t="shared" ref="E115:J115" si="31">(E112-E111)+E114-E113</f>
        <v>8</v>
      </c>
      <c r="F115" s="14">
        <f t="shared" si="31"/>
        <v>8</v>
      </c>
      <c r="G115" s="14">
        <f t="shared" si="31"/>
        <v>0</v>
      </c>
      <c r="H115" s="14">
        <f t="shared" si="31"/>
        <v>8</v>
      </c>
      <c r="I115" s="14">
        <f t="shared" si="31"/>
        <v>8</v>
      </c>
      <c r="J115" s="14">
        <f t="shared" si="31"/>
        <v>0</v>
      </c>
      <c r="K115" s="14" t="str">
        <f>IF(Base!$C$2-K111&lt;0,"0",Base!$C$2-K111)</f>
        <v>0</v>
      </c>
      <c r="L115" s="9"/>
      <c r="N115"/>
      <c r="O115"/>
    </row>
    <row r="116" spans="2:15" x14ac:dyDescent="0.25">
      <c r="N116"/>
      <c r="O116"/>
    </row>
    <row r="117" spans="2:15" ht="15.75" x14ac:dyDescent="0.25">
      <c r="B117" s="47" t="s">
        <v>3</v>
      </c>
      <c r="C117" s="51">
        <f>VLOOKUP(C110+1,Base!$F$3:$F$55,1,FALSE)</f>
        <v>17</v>
      </c>
      <c r="D117" s="55">
        <f>B119</f>
        <v>778808</v>
      </c>
      <c r="E117" s="55">
        <f>D117+1</f>
        <v>778809</v>
      </c>
      <c r="F117" s="55">
        <f t="shared" ref="F117:J117" si="32">E117+1</f>
        <v>778810</v>
      </c>
      <c r="G117" s="55">
        <f t="shared" si="32"/>
        <v>778811</v>
      </c>
      <c r="H117" s="55">
        <f t="shared" si="32"/>
        <v>778812</v>
      </c>
      <c r="I117" s="55">
        <f t="shared" si="32"/>
        <v>778813</v>
      </c>
      <c r="J117" s="55">
        <f t="shared" si="32"/>
        <v>778814</v>
      </c>
      <c r="K117" s="10" t="s">
        <v>7</v>
      </c>
      <c r="L117" s="9"/>
      <c r="N117"/>
      <c r="O117"/>
    </row>
    <row r="118" spans="2:15" x14ac:dyDescent="0.25">
      <c r="B118" s="45" t="s">
        <v>30</v>
      </c>
      <c r="C118" s="71" t="s">
        <v>0</v>
      </c>
      <c r="D118" s="52">
        <v>6</v>
      </c>
      <c r="E118" s="52"/>
      <c r="F118" s="52"/>
      <c r="G118" s="52">
        <v>8</v>
      </c>
      <c r="H118" s="52">
        <v>8</v>
      </c>
      <c r="I118" s="52">
        <v>8</v>
      </c>
      <c r="J118" s="53"/>
      <c r="K118" s="11">
        <f>D122+E122+F122+G122+H122+I122+J122</f>
        <v>35</v>
      </c>
      <c r="L118" s="7"/>
      <c r="N118"/>
      <c r="O118"/>
    </row>
    <row r="119" spans="2:15" x14ac:dyDescent="0.25">
      <c r="B119" s="46">
        <f>7*C117+DATE((2015+$K$2),1,3)-WEEKDAY(DATE((2015+$K$2),1,3))-5</f>
        <v>778808</v>
      </c>
      <c r="C119" s="72"/>
      <c r="D119" s="52">
        <v>12</v>
      </c>
      <c r="E119" s="52"/>
      <c r="F119" s="52"/>
      <c r="G119" s="52">
        <v>12</v>
      </c>
      <c r="H119" s="52">
        <v>12</v>
      </c>
      <c r="I119" s="52">
        <v>12</v>
      </c>
      <c r="J119" s="53"/>
      <c r="K119" s="12" t="s">
        <v>5</v>
      </c>
      <c r="L119" s="8"/>
      <c r="N119"/>
      <c r="O119"/>
    </row>
    <row r="120" spans="2:15" x14ac:dyDescent="0.25">
      <c r="B120" s="45" t="s">
        <v>31</v>
      </c>
      <c r="C120" s="71" t="s">
        <v>1</v>
      </c>
      <c r="D120" s="52">
        <v>13</v>
      </c>
      <c r="E120" s="52"/>
      <c r="F120" s="52"/>
      <c r="G120" s="52">
        <v>13</v>
      </c>
      <c r="H120" s="52">
        <v>13</v>
      </c>
      <c r="I120" s="52">
        <v>13</v>
      </c>
      <c r="J120" s="53"/>
      <c r="K120" s="14">
        <f>IF(K118-Base!$C$2&lt;0,"0",K118-Base!$C$2)</f>
        <v>0</v>
      </c>
      <c r="L120" s="8"/>
      <c r="N120"/>
      <c r="O120"/>
    </row>
    <row r="121" spans="2:15" x14ac:dyDescent="0.25">
      <c r="B121" s="46">
        <f>7*C117+DATE((2015+$K$2),1,3)-WEEKDAY(DATE((2015+$K$2),1,3))+1</f>
        <v>778814</v>
      </c>
      <c r="C121" s="72"/>
      <c r="D121" s="52">
        <v>18</v>
      </c>
      <c r="E121" s="52"/>
      <c r="F121" s="52"/>
      <c r="G121" s="52">
        <v>17</v>
      </c>
      <c r="H121" s="52">
        <v>17</v>
      </c>
      <c r="I121" s="52">
        <v>17</v>
      </c>
      <c r="J121" s="53"/>
      <c r="K121" s="13" t="s">
        <v>6</v>
      </c>
      <c r="L121" s="8"/>
      <c r="N121"/>
      <c r="O121"/>
    </row>
    <row r="122" spans="2:15" x14ac:dyDescent="0.25">
      <c r="B122" s="69" t="s">
        <v>2</v>
      </c>
      <c r="C122" s="70"/>
      <c r="D122" s="14">
        <f>(D119-D118)+(D121-D120)</f>
        <v>11</v>
      </c>
      <c r="E122" s="14">
        <f t="shared" ref="E122:J122" si="33">(E119-E118)+E121-E120</f>
        <v>0</v>
      </c>
      <c r="F122" s="14">
        <f t="shared" si="33"/>
        <v>0</v>
      </c>
      <c r="G122" s="14">
        <f t="shared" si="33"/>
        <v>8</v>
      </c>
      <c r="H122" s="14">
        <f t="shared" si="33"/>
        <v>8</v>
      </c>
      <c r="I122" s="14">
        <f t="shared" si="33"/>
        <v>8</v>
      </c>
      <c r="J122" s="14">
        <f t="shared" si="33"/>
        <v>0</v>
      </c>
      <c r="K122" s="14">
        <f>IF(Base!$C$2-K118&lt;0,"0",Base!$C$2-K118)</f>
        <v>0</v>
      </c>
      <c r="L122" s="9"/>
      <c r="N122"/>
      <c r="O122"/>
    </row>
    <row r="123" spans="2:15" x14ac:dyDescent="0.25">
      <c r="N123"/>
      <c r="O123"/>
    </row>
    <row r="124" spans="2:15" ht="15.75" x14ac:dyDescent="0.25">
      <c r="B124" s="47" t="s">
        <v>3</v>
      </c>
      <c r="C124" s="51">
        <f>VLOOKUP(C117+1,Base!$F$3:$F$55,1,FALSE)</f>
        <v>18</v>
      </c>
      <c r="D124" s="55">
        <f>B126</f>
        <v>778815</v>
      </c>
      <c r="E124" s="55">
        <f>D124+1</f>
        <v>778816</v>
      </c>
      <c r="F124" s="55">
        <f t="shared" ref="F124:J124" si="34">E124+1</f>
        <v>778817</v>
      </c>
      <c r="G124" s="55">
        <f t="shared" si="34"/>
        <v>778818</v>
      </c>
      <c r="H124" s="55">
        <f t="shared" si="34"/>
        <v>778819</v>
      </c>
      <c r="I124" s="55">
        <f t="shared" si="34"/>
        <v>778820</v>
      </c>
      <c r="J124" s="55">
        <f t="shared" si="34"/>
        <v>778821</v>
      </c>
      <c r="K124" s="10" t="s">
        <v>7</v>
      </c>
      <c r="L124" s="9"/>
      <c r="N124"/>
      <c r="O124"/>
    </row>
    <row r="125" spans="2:15" x14ac:dyDescent="0.25">
      <c r="B125" s="45" t="s">
        <v>30</v>
      </c>
      <c r="C125" s="71" t="s">
        <v>0</v>
      </c>
      <c r="D125" s="52">
        <v>6</v>
      </c>
      <c r="E125" s="52">
        <v>8</v>
      </c>
      <c r="F125" s="52"/>
      <c r="G125" s="52"/>
      <c r="H125" s="52"/>
      <c r="I125" s="52"/>
      <c r="J125" s="53"/>
      <c r="K125" s="11">
        <f>D129+E129+F129+G129+H129+I129+J129</f>
        <v>19</v>
      </c>
      <c r="L125" s="7"/>
      <c r="N125"/>
      <c r="O125"/>
    </row>
    <row r="126" spans="2:15" x14ac:dyDescent="0.25">
      <c r="B126" s="46">
        <f>7*C124+DATE((2015+$K$2),1,3)-WEEKDAY(DATE((2015+$K$2),1,3))-5</f>
        <v>778815</v>
      </c>
      <c r="C126" s="72"/>
      <c r="D126" s="52">
        <v>12</v>
      </c>
      <c r="E126" s="52">
        <v>12</v>
      </c>
      <c r="F126" s="52"/>
      <c r="G126" s="52"/>
      <c r="H126" s="52"/>
      <c r="I126" s="52"/>
      <c r="J126" s="53"/>
      <c r="K126" s="12" t="s">
        <v>5</v>
      </c>
      <c r="L126" s="8"/>
      <c r="N126"/>
      <c r="O126"/>
    </row>
    <row r="127" spans="2:15" x14ac:dyDescent="0.25">
      <c r="B127" s="45" t="s">
        <v>31</v>
      </c>
      <c r="C127" s="71" t="s">
        <v>1</v>
      </c>
      <c r="D127" s="52">
        <v>13</v>
      </c>
      <c r="E127" s="52">
        <v>13</v>
      </c>
      <c r="F127" s="52"/>
      <c r="G127" s="52"/>
      <c r="H127" s="52"/>
      <c r="I127" s="52"/>
      <c r="J127" s="53"/>
      <c r="K127" s="14" t="str">
        <f>IF(K125-Base!$C$2&lt;0,"0",K125-Base!$C$2)</f>
        <v>0</v>
      </c>
      <c r="L127" s="8"/>
      <c r="N127"/>
      <c r="O127"/>
    </row>
    <row r="128" spans="2:15" x14ac:dyDescent="0.25">
      <c r="B128" s="46">
        <f>7*C124+DATE((2015+$K$2),1,3)-WEEKDAY(DATE((2015+$K$2),1,3))+1</f>
        <v>778821</v>
      </c>
      <c r="C128" s="72"/>
      <c r="D128" s="52">
        <v>18</v>
      </c>
      <c r="E128" s="52">
        <v>17</v>
      </c>
      <c r="F128" s="52"/>
      <c r="G128" s="52"/>
      <c r="H128" s="52"/>
      <c r="I128" s="52"/>
      <c r="J128" s="53"/>
      <c r="K128" s="13" t="s">
        <v>6</v>
      </c>
      <c r="L128" s="8"/>
      <c r="N128"/>
      <c r="O128"/>
    </row>
    <row r="129" spans="2:15" x14ac:dyDescent="0.25">
      <c r="B129" s="69" t="s">
        <v>2</v>
      </c>
      <c r="C129" s="70"/>
      <c r="D129" s="14">
        <f>(D126-D125)+(D128-D127)</f>
        <v>11</v>
      </c>
      <c r="E129" s="14">
        <f t="shared" ref="E129:J129" si="35">(E126-E125)+E128-E127</f>
        <v>8</v>
      </c>
      <c r="F129" s="14">
        <f t="shared" si="35"/>
        <v>0</v>
      </c>
      <c r="G129" s="14">
        <f t="shared" si="35"/>
        <v>0</v>
      </c>
      <c r="H129" s="14">
        <f t="shared" si="35"/>
        <v>0</v>
      </c>
      <c r="I129" s="14">
        <f t="shared" si="35"/>
        <v>0</v>
      </c>
      <c r="J129" s="14">
        <f t="shared" si="35"/>
        <v>0</v>
      </c>
      <c r="K129" s="14">
        <f>IF(Base!$C$2-K125&lt;0,"0",Base!$C$2-K125)</f>
        <v>16</v>
      </c>
      <c r="L129" s="9"/>
      <c r="N129"/>
      <c r="O129"/>
    </row>
    <row r="130" spans="2:15" x14ac:dyDescent="0.25">
      <c r="N130"/>
      <c r="O130"/>
    </row>
    <row r="131" spans="2:15" ht="15.75" x14ac:dyDescent="0.25">
      <c r="B131" s="47" t="s">
        <v>3</v>
      </c>
      <c r="C131" s="51">
        <f>VLOOKUP(C124+1,Base!$F$3:$F$55,1,FALSE)</f>
        <v>19</v>
      </c>
      <c r="D131" s="55">
        <f>B133</f>
        <v>778822</v>
      </c>
      <c r="E131" s="55">
        <f>D131+1</f>
        <v>778823</v>
      </c>
      <c r="F131" s="55">
        <f t="shared" ref="F131:J131" si="36">E131+1</f>
        <v>778824</v>
      </c>
      <c r="G131" s="55">
        <f t="shared" si="36"/>
        <v>778825</v>
      </c>
      <c r="H131" s="55">
        <f t="shared" si="36"/>
        <v>778826</v>
      </c>
      <c r="I131" s="55">
        <f t="shared" si="36"/>
        <v>778827</v>
      </c>
      <c r="J131" s="55">
        <f t="shared" si="36"/>
        <v>778828</v>
      </c>
      <c r="K131" s="10" t="s">
        <v>7</v>
      </c>
      <c r="L131" s="9"/>
      <c r="N131"/>
      <c r="O131"/>
    </row>
    <row r="132" spans="2:15" x14ac:dyDescent="0.25">
      <c r="B132" s="45" t="s">
        <v>30</v>
      </c>
      <c r="C132" s="71" t="s">
        <v>0</v>
      </c>
      <c r="D132" s="52">
        <v>6</v>
      </c>
      <c r="E132" s="52">
        <v>8</v>
      </c>
      <c r="F132" s="52">
        <v>8</v>
      </c>
      <c r="G132" s="52">
        <v>8</v>
      </c>
      <c r="H132" s="52">
        <v>8</v>
      </c>
      <c r="I132" s="52">
        <v>8</v>
      </c>
      <c r="J132" s="53"/>
      <c r="K132" s="11">
        <f>D136+E136+F136+G136+H136+I136+J136</f>
        <v>51</v>
      </c>
      <c r="L132" s="7"/>
      <c r="N132"/>
      <c r="O132"/>
    </row>
    <row r="133" spans="2:15" x14ac:dyDescent="0.25">
      <c r="B133" s="46">
        <f>7*C131+DATE((2015+$K$2),1,3)-WEEKDAY(DATE((2015+$K$2),1,3))-5</f>
        <v>778822</v>
      </c>
      <c r="C133" s="72"/>
      <c r="D133" s="52">
        <v>12</v>
      </c>
      <c r="E133" s="52">
        <v>12</v>
      </c>
      <c r="F133" s="52">
        <v>12</v>
      </c>
      <c r="G133" s="52">
        <v>12</v>
      </c>
      <c r="H133" s="52">
        <v>12</v>
      </c>
      <c r="I133" s="52">
        <v>12</v>
      </c>
      <c r="J133" s="53"/>
      <c r="K133" s="12" t="s">
        <v>5</v>
      </c>
      <c r="L133" s="8"/>
      <c r="N133"/>
      <c r="O133"/>
    </row>
    <row r="134" spans="2:15" x14ac:dyDescent="0.25">
      <c r="B134" s="45" t="s">
        <v>31</v>
      </c>
      <c r="C134" s="71" t="s">
        <v>1</v>
      </c>
      <c r="D134" s="52">
        <v>13</v>
      </c>
      <c r="E134" s="52">
        <v>13</v>
      </c>
      <c r="F134" s="52">
        <v>13</v>
      </c>
      <c r="G134" s="52">
        <v>13</v>
      </c>
      <c r="H134" s="52">
        <v>13</v>
      </c>
      <c r="I134" s="52">
        <v>13</v>
      </c>
      <c r="J134" s="53"/>
      <c r="K134" s="14">
        <f>IF(K132-Base!$C$2&lt;0,"0",K132-Base!$C$2)</f>
        <v>16</v>
      </c>
      <c r="L134" s="8"/>
      <c r="N134"/>
      <c r="O134"/>
    </row>
    <row r="135" spans="2:15" x14ac:dyDescent="0.25">
      <c r="B135" s="46">
        <f>7*C131+DATE((2015+$K$2),1,3)-WEEKDAY(DATE((2015+$K$2),1,3))+1</f>
        <v>778828</v>
      </c>
      <c r="C135" s="72"/>
      <c r="D135" s="52">
        <v>18</v>
      </c>
      <c r="E135" s="52">
        <v>17</v>
      </c>
      <c r="F135" s="52">
        <v>17</v>
      </c>
      <c r="G135" s="52">
        <v>17</v>
      </c>
      <c r="H135" s="52">
        <v>17</v>
      </c>
      <c r="I135" s="52">
        <v>17</v>
      </c>
      <c r="J135" s="53"/>
      <c r="K135" s="13" t="s">
        <v>6</v>
      </c>
      <c r="L135" s="8"/>
      <c r="N135"/>
      <c r="O135"/>
    </row>
    <row r="136" spans="2:15" x14ac:dyDescent="0.25">
      <c r="B136" s="69" t="s">
        <v>2</v>
      </c>
      <c r="C136" s="70"/>
      <c r="D136" s="14">
        <f>(D133-D132)+(D135-D134)</f>
        <v>11</v>
      </c>
      <c r="E136" s="14">
        <f t="shared" ref="E136:J136" si="37">(E133-E132)+E135-E134</f>
        <v>8</v>
      </c>
      <c r="F136" s="14">
        <f t="shared" si="37"/>
        <v>8</v>
      </c>
      <c r="G136" s="14">
        <f t="shared" si="37"/>
        <v>8</v>
      </c>
      <c r="H136" s="14">
        <f t="shared" si="37"/>
        <v>8</v>
      </c>
      <c r="I136" s="14">
        <f t="shared" si="37"/>
        <v>8</v>
      </c>
      <c r="J136" s="14">
        <f t="shared" si="37"/>
        <v>0</v>
      </c>
      <c r="K136" s="14" t="str">
        <f>IF(Base!$C$2-K132&lt;0,"0",Base!$C$2-K132)</f>
        <v>0</v>
      </c>
      <c r="L136" s="9"/>
      <c r="N136"/>
      <c r="O136"/>
    </row>
    <row r="137" spans="2:15" x14ac:dyDescent="0.25">
      <c r="N137"/>
      <c r="O137"/>
    </row>
    <row r="138" spans="2:15" ht="15.75" x14ac:dyDescent="0.25">
      <c r="B138" s="47" t="s">
        <v>3</v>
      </c>
      <c r="C138" s="51">
        <f>VLOOKUP(C131+1,Base!$F$3:$F$55,1,FALSE)</f>
        <v>20</v>
      </c>
      <c r="D138" s="55">
        <f>B140</f>
        <v>778829</v>
      </c>
      <c r="E138" s="55">
        <f>D138+1</f>
        <v>778830</v>
      </c>
      <c r="F138" s="55">
        <f t="shared" ref="F138:J138" si="38">E138+1</f>
        <v>778831</v>
      </c>
      <c r="G138" s="55">
        <f t="shared" si="38"/>
        <v>778832</v>
      </c>
      <c r="H138" s="55">
        <f t="shared" si="38"/>
        <v>778833</v>
      </c>
      <c r="I138" s="55">
        <f t="shared" si="38"/>
        <v>778834</v>
      </c>
      <c r="J138" s="55">
        <f t="shared" si="38"/>
        <v>778835</v>
      </c>
      <c r="K138" s="10" t="s">
        <v>7</v>
      </c>
      <c r="L138" s="9"/>
      <c r="N138"/>
      <c r="O138"/>
    </row>
    <row r="139" spans="2:15" x14ac:dyDescent="0.25">
      <c r="B139" s="45" t="s">
        <v>30</v>
      </c>
      <c r="C139" s="71" t="s">
        <v>0</v>
      </c>
      <c r="D139" s="52">
        <v>6</v>
      </c>
      <c r="E139" s="52"/>
      <c r="F139" s="52"/>
      <c r="G139" s="52"/>
      <c r="H139" s="52"/>
      <c r="I139" s="52"/>
      <c r="J139" s="53"/>
      <c r="K139" s="11">
        <f>D143+E143+F143+G143+H143+I143+J143</f>
        <v>11</v>
      </c>
      <c r="L139" s="7"/>
      <c r="N139"/>
      <c r="O139"/>
    </row>
    <row r="140" spans="2:15" x14ac:dyDescent="0.25">
      <c r="B140" s="46">
        <f>7*C138+DATE((2015+$K$2),1,3)-WEEKDAY(DATE((2015+$K$2),1,3))-5</f>
        <v>778829</v>
      </c>
      <c r="C140" s="72"/>
      <c r="D140" s="52">
        <v>12</v>
      </c>
      <c r="E140" s="52"/>
      <c r="F140" s="52"/>
      <c r="G140" s="52"/>
      <c r="H140" s="52"/>
      <c r="I140" s="52"/>
      <c r="J140" s="53"/>
      <c r="K140" s="12" t="s">
        <v>5</v>
      </c>
      <c r="L140" s="8"/>
      <c r="N140"/>
      <c r="O140"/>
    </row>
    <row r="141" spans="2:15" x14ac:dyDescent="0.25">
      <c r="B141" s="45" t="s">
        <v>31</v>
      </c>
      <c r="C141" s="71" t="s">
        <v>1</v>
      </c>
      <c r="D141" s="52">
        <v>13</v>
      </c>
      <c r="E141" s="52"/>
      <c r="F141" s="52"/>
      <c r="G141" s="52"/>
      <c r="H141" s="52"/>
      <c r="I141" s="52"/>
      <c r="J141" s="53"/>
      <c r="K141" s="14" t="str">
        <f>IF(K139-Base!$C$2&lt;0,"0",K139-Base!$C$2)</f>
        <v>0</v>
      </c>
      <c r="L141" s="8"/>
      <c r="N141"/>
      <c r="O141"/>
    </row>
    <row r="142" spans="2:15" x14ac:dyDescent="0.25">
      <c r="B142" s="46">
        <f>7*C138+DATE((2015+$K$2),1,3)-WEEKDAY(DATE((2015+$K$2),1,3))+1</f>
        <v>778835</v>
      </c>
      <c r="C142" s="72"/>
      <c r="D142" s="52">
        <v>18</v>
      </c>
      <c r="E142" s="52"/>
      <c r="F142" s="52"/>
      <c r="G142" s="52"/>
      <c r="H142" s="52"/>
      <c r="I142" s="52"/>
      <c r="J142" s="53"/>
      <c r="K142" s="13" t="s">
        <v>6</v>
      </c>
      <c r="L142" s="8"/>
      <c r="N142"/>
      <c r="O142"/>
    </row>
    <row r="143" spans="2:15" x14ac:dyDescent="0.25">
      <c r="B143" s="69" t="s">
        <v>2</v>
      </c>
      <c r="C143" s="70"/>
      <c r="D143" s="14">
        <f>(D140-D139)+(D142-D141)</f>
        <v>11</v>
      </c>
      <c r="E143" s="14">
        <f t="shared" ref="E143:J143" si="39">(E140-E139)+E142-E141</f>
        <v>0</v>
      </c>
      <c r="F143" s="14">
        <f t="shared" si="39"/>
        <v>0</v>
      </c>
      <c r="G143" s="14">
        <f t="shared" si="39"/>
        <v>0</v>
      </c>
      <c r="H143" s="14">
        <f t="shared" si="39"/>
        <v>0</v>
      </c>
      <c r="I143" s="14">
        <f t="shared" si="39"/>
        <v>0</v>
      </c>
      <c r="J143" s="14">
        <f t="shared" si="39"/>
        <v>0</v>
      </c>
      <c r="K143" s="14">
        <f>IF(Base!$C$2-K139&lt;0,"0",Base!$C$2-K139)</f>
        <v>24</v>
      </c>
      <c r="L143" s="9"/>
      <c r="N143"/>
      <c r="O143"/>
    </row>
    <row r="144" spans="2:15" x14ac:dyDescent="0.25">
      <c r="N144"/>
      <c r="O144"/>
    </row>
    <row r="145" spans="2:15" ht="15.75" x14ac:dyDescent="0.25">
      <c r="B145" s="47" t="s">
        <v>3</v>
      </c>
      <c r="C145" s="51">
        <f>VLOOKUP(C138+1,Base!$F$3:$F$55,1,FALSE)</f>
        <v>21</v>
      </c>
      <c r="D145" s="55">
        <f>B147</f>
        <v>778836</v>
      </c>
      <c r="E145" s="55">
        <f>D145+1</f>
        <v>778837</v>
      </c>
      <c r="F145" s="55">
        <f t="shared" ref="F145:J145" si="40">E145+1</f>
        <v>778838</v>
      </c>
      <c r="G145" s="55">
        <f t="shared" si="40"/>
        <v>778839</v>
      </c>
      <c r="H145" s="55">
        <f t="shared" si="40"/>
        <v>778840</v>
      </c>
      <c r="I145" s="55">
        <f t="shared" si="40"/>
        <v>778841</v>
      </c>
      <c r="J145" s="55">
        <f t="shared" si="40"/>
        <v>778842</v>
      </c>
      <c r="K145" s="10" t="s">
        <v>7</v>
      </c>
      <c r="L145" s="9"/>
      <c r="N145"/>
      <c r="O145"/>
    </row>
    <row r="146" spans="2:15" x14ac:dyDescent="0.25">
      <c r="B146" s="45" t="s">
        <v>30</v>
      </c>
      <c r="C146" s="71" t="s">
        <v>0</v>
      </c>
      <c r="D146" s="52">
        <v>6</v>
      </c>
      <c r="E146" s="52">
        <v>8</v>
      </c>
      <c r="F146" s="52">
        <v>8</v>
      </c>
      <c r="G146" s="52">
        <v>8</v>
      </c>
      <c r="H146" s="52">
        <v>8</v>
      </c>
      <c r="I146" s="52"/>
      <c r="J146" s="53"/>
      <c r="K146" s="11">
        <f>D150+E150+F150+G150+H150+I150+J150</f>
        <v>43</v>
      </c>
      <c r="L146" s="7"/>
      <c r="N146"/>
      <c r="O146"/>
    </row>
    <row r="147" spans="2:15" x14ac:dyDescent="0.25">
      <c r="B147" s="46">
        <f>7*C145+DATE((2015+$K$2),1,3)-WEEKDAY(DATE((2015+$K$2),1,3))-5</f>
        <v>778836</v>
      </c>
      <c r="C147" s="72"/>
      <c r="D147" s="52">
        <v>12</v>
      </c>
      <c r="E147" s="52">
        <v>12</v>
      </c>
      <c r="F147" s="52">
        <v>12</v>
      </c>
      <c r="G147" s="52">
        <v>12</v>
      </c>
      <c r="H147" s="52">
        <v>12</v>
      </c>
      <c r="I147" s="52"/>
      <c r="J147" s="53"/>
      <c r="K147" s="12" t="s">
        <v>5</v>
      </c>
      <c r="L147" s="8"/>
      <c r="N147"/>
      <c r="O147"/>
    </row>
    <row r="148" spans="2:15" x14ac:dyDescent="0.25">
      <c r="B148" s="45" t="s">
        <v>31</v>
      </c>
      <c r="C148" s="71" t="s">
        <v>1</v>
      </c>
      <c r="D148" s="52">
        <v>13</v>
      </c>
      <c r="E148" s="52">
        <v>13</v>
      </c>
      <c r="F148" s="52">
        <v>13</v>
      </c>
      <c r="G148" s="52">
        <v>13</v>
      </c>
      <c r="H148" s="52">
        <v>13</v>
      </c>
      <c r="I148" s="52"/>
      <c r="J148" s="53"/>
      <c r="K148" s="14">
        <f>IF(K146-Base!$C$2&lt;0,"0",K146-Base!$C$2)</f>
        <v>8</v>
      </c>
      <c r="L148" s="8"/>
      <c r="N148"/>
      <c r="O148"/>
    </row>
    <row r="149" spans="2:15" x14ac:dyDescent="0.25">
      <c r="B149" s="46">
        <f>7*C145+DATE((2015+$K$2),1,3)-WEEKDAY(DATE((2015+$K$2),1,3))+1</f>
        <v>778842</v>
      </c>
      <c r="C149" s="72"/>
      <c r="D149" s="52">
        <v>18</v>
      </c>
      <c r="E149" s="52">
        <v>17</v>
      </c>
      <c r="F149" s="52">
        <v>17</v>
      </c>
      <c r="G149" s="52">
        <v>17</v>
      </c>
      <c r="H149" s="52">
        <v>17</v>
      </c>
      <c r="I149" s="52"/>
      <c r="J149" s="53"/>
      <c r="K149" s="13" t="s">
        <v>6</v>
      </c>
      <c r="L149" s="8"/>
      <c r="N149"/>
      <c r="O149"/>
    </row>
    <row r="150" spans="2:15" x14ac:dyDescent="0.25">
      <c r="B150" s="69" t="s">
        <v>2</v>
      </c>
      <c r="C150" s="70"/>
      <c r="D150" s="14">
        <f>(D147-D146)+(D149-D148)</f>
        <v>11</v>
      </c>
      <c r="E150" s="14">
        <f t="shared" ref="E150:J150" si="41">(E147-E146)+E149-E148</f>
        <v>8</v>
      </c>
      <c r="F150" s="14">
        <f t="shared" si="41"/>
        <v>8</v>
      </c>
      <c r="G150" s="14">
        <f t="shared" si="41"/>
        <v>8</v>
      </c>
      <c r="H150" s="14">
        <f t="shared" si="41"/>
        <v>8</v>
      </c>
      <c r="I150" s="14">
        <f t="shared" si="41"/>
        <v>0</v>
      </c>
      <c r="J150" s="14">
        <f t="shared" si="41"/>
        <v>0</v>
      </c>
      <c r="K150" s="14" t="str">
        <f>IF(Base!$C$2-K146&lt;0,"0",Base!$C$2-K146)</f>
        <v>0</v>
      </c>
      <c r="L150" s="9"/>
      <c r="N150"/>
      <c r="O150"/>
    </row>
    <row r="151" spans="2:15" x14ac:dyDescent="0.25">
      <c r="N151"/>
      <c r="O151"/>
    </row>
    <row r="152" spans="2:15" ht="15.75" x14ac:dyDescent="0.25">
      <c r="B152" s="47" t="s">
        <v>3</v>
      </c>
      <c r="C152" s="51">
        <f>VLOOKUP(C145+1,Base!$F$3:$F$55,1,FALSE)</f>
        <v>22</v>
      </c>
      <c r="D152" s="55">
        <f>B154</f>
        <v>778843</v>
      </c>
      <c r="E152" s="55">
        <f>D152+1</f>
        <v>778844</v>
      </c>
      <c r="F152" s="55">
        <f t="shared" ref="F152:J152" si="42">E152+1</f>
        <v>778845</v>
      </c>
      <c r="G152" s="55">
        <f t="shared" si="42"/>
        <v>778846</v>
      </c>
      <c r="H152" s="55">
        <f t="shared" si="42"/>
        <v>778847</v>
      </c>
      <c r="I152" s="55">
        <f t="shared" si="42"/>
        <v>778848</v>
      </c>
      <c r="J152" s="55">
        <f t="shared" si="42"/>
        <v>778849</v>
      </c>
      <c r="K152" s="10" t="s">
        <v>7</v>
      </c>
      <c r="L152" s="9"/>
      <c r="N152"/>
      <c r="O152"/>
    </row>
    <row r="153" spans="2:15" x14ac:dyDescent="0.25">
      <c r="B153" s="45" t="s">
        <v>30</v>
      </c>
      <c r="C153" s="71" t="s">
        <v>0</v>
      </c>
      <c r="D153" s="52"/>
      <c r="E153" s="52"/>
      <c r="F153" s="52"/>
      <c r="G153" s="52"/>
      <c r="H153" s="52"/>
      <c r="I153" s="52"/>
      <c r="J153" s="53"/>
      <c r="K153" s="11">
        <f>D157+E157+F157+G157+H157+I157+J157</f>
        <v>0</v>
      </c>
      <c r="L153" s="7"/>
      <c r="N153"/>
      <c r="O153"/>
    </row>
    <row r="154" spans="2:15" x14ac:dyDescent="0.25">
      <c r="B154" s="46">
        <f>7*C152+DATE((2015+$K$2),1,3)-WEEKDAY(DATE((2015+$K$2),1,3))-5</f>
        <v>778843</v>
      </c>
      <c r="C154" s="72"/>
      <c r="D154" s="52"/>
      <c r="E154" s="52"/>
      <c r="F154" s="52"/>
      <c r="G154" s="52"/>
      <c r="H154" s="52"/>
      <c r="I154" s="52"/>
      <c r="J154" s="53"/>
      <c r="K154" s="12" t="s">
        <v>5</v>
      </c>
      <c r="L154" s="8"/>
      <c r="N154"/>
      <c r="O154"/>
    </row>
    <row r="155" spans="2:15" x14ac:dyDescent="0.25">
      <c r="B155" s="45" t="s">
        <v>31</v>
      </c>
      <c r="C155" s="71" t="s">
        <v>1</v>
      </c>
      <c r="D155" s="52"/>
      <c r="E155" s="52"/>
      <c r="F155" s="52"/>
      <c r="G155" s="52"/>
      <c r="H155" s="52"/>
      <c r="I155" s="52"/>
      <c r="J155" s="53"/>
      <c r="K155" s="14" t="str">
        <f>IF(K153-Base!$C$2&lt;0,"0",K153-Base!$C$2)</f>
        <v>0</v>
      </c>
      <c r="L155" s="8"/>
      <c r="N155"/>
      <c r="O155"/>
    </row>
    <row r="156" spans="2:15" x14ac:dyDescent="0.25">
      <c r="B156" s="46">
        <f>7*C152+DATE((2015+$K$2),1,3)-WEEKDAY(DATE((2015+$K$2),1,3))+1</f>
        <v>778849</v>
      </c>
      <c r="C156" s="72"/>
      <c r="D156" s="52"/>
      <c r="E156" s="52"/>
      <c r="F156" s="52"/>
      <c r="G156" s="52"/>
      <c r="H156" s="52"/>
      <c r="I156" s="52"/>
      <c r="J156" s="53"/>
      <c r="K156" s="13" t="s">
        <v>6</v>
      </c>
      <c r="L156" s="8"/>
      <c r="N156"/>
      <c r="O156"/>
    </row>
    <row r="157" spans="2:15" x14ac:dyDescent="0.25">
      <c r="B157" s="69" t="s">
        <v>2</v>
      </c>
      <c r="C157" s="70"/>
      <c r="D157" s="14">
        <f>(D154-D153)+(D156-D155)</f>
        <v>0</v>
      </c>
      <c r="E157" s="14">
        <f t="shared" ref="E157:J157" si="43">(E154-E153)+E156-E155</f>
        <v>0</v>
      </c>
      <c r="F157" s="14">
        <f t="shared" si="43"/>
        <v>0</v>
      </c>
      <c r="G157" s="14">
        <f t="shared" si="43"/>
        <v>0</v>
      </c>
      <c r="H157" s="14">
        <f t="shared" si="43"/>
        <v>0</v>
      </c>
      <c r="I157" s="14">
        <f t="shared" si="43"/>
        <v>0</v>
      </c>
      <c r="J157" s="14">
        <f t="shared" si="43"/>
        <v>0</v>
      </c>
      <c r="K157" s="14">
        <f>IF(Base!$C$2-K153&lt;0,"0",Base!$C$2-K153)</f>
        <v>35</v>
      </c>
      <c r="L157" s="9"/>
      <c r="N157"/>
      <c r="O157"/>
    </row>
    <row r="158" spans="2:15" x14ac:dyDescent="0.25">
      <c r="N158"/>
      <c r="O158"/>
    </row>
    <row r="159" spans="2:15" ht="15.75" x14ac:dyDescent="0.25">
      <c r="B159" s="47" t="s">
        <v>3</v>
      </c>
      <c r="C159" s="51">
        <f>VLOOKUP(C152+1,Base!$F$3:$F$55,1,FALSE)</f>
        <v>23</v>
      </c>
      <c r="D159" s="55">
        <f>B161</f>
        <v>778850</v>
      </c>
      <c r="E159" s="55">
        <f>D159+1</f>
        <v>778851</v>
      </c>
      <c r="F159" s="55">
        <f t="shared" ref="F159:J159" si="44">E159+1</f>
        <v>778852</v>
      </c>
      <c r="G159" s="55">
        <f t="shared" si="44"/>
        <v>778853</v>
      </c>
      <c r="H159" s="55">
        <f t="shared" si="44"/>
        <v>778854</v>
      </c>
      <c r="I159" s="55">
        <f t="shared" si="44"/>
        <v>778855</v>
      </c>
      <c r="J159" s="55">
        <f t="shared" si="44"/>
        <v>778856</v>
      </c>
      <c r="K159" s="10" t="s">
        <v>7</v>
      </c>
      <c r="L159" s="9"/>
      <c r="N159"/>
      <c r="O159"/>
    </row>
    <row r="160" spans="2:15" x14ac:dyDescent="0.25">
      <c r="B160" s="45" t="s">
        <v>30</v>
      </c>
      <c r="C160" s="71" t="s">
        <v>0</v>
      </c>
      <c r="D160" s="52">
        <v>6</v>
      </c>
      <c r="E160" s="52">
        <v>8</v>
      </c>
      <c r="F160" s="52">
        <v>8</v>
      </c>
      <c r="G160" s="52">
        <v>8</v>
      </c>
      <c r="H160" s="52">
        <v>8</v>
      </c>
      <c r="I160" s="52">
        <v>8</v>
      </c>
      <c r="J160" s="53"/>
      <c r="K160" s="11">
        <f>D164+E164+F164+G164+H164+I164+J164</f>
        <v>51</v>
      </c>
      <c r="L160" s="7"/>
      <c r="N160"/>
      <c r="O160"/>
    </row>
    <row r="161" spans="2:15" x14ac:dyDescent="0.25">
      <c r="B161" s="46">
        <f>7*C159+DATE((2015+$K$2),1,3)-WEEKDAY(DATE((2015+$K$2),1,3))-5</f>
        <v>778850</v>
      </c>
      <c r="C161" s="72"/>
      <c r="D161" s="52">
        <v>12</v>
      </c>
      <c r="E161" s="52">
        <v>12</v>
      </c>
      <c r="F161" s="52">
        <v>12</v>
      </c>
      <c r="G161" s="52">
        <v>12</v>
      </c>
      <c r="H161" s="52">
        <v>12</v>
      </c>
      <c r="I161" s="52">
        <v>12</v>
      </c>
      <c r="J161" s="53"/>
      <c r="K161" s="12" t="s">
        <v>5</v>
      </c>
      <c r="L161" s="8"/>
      <c r="N161"/>
      <c r="O161"/>
    </row>
    <row r="162" spans="2:15" x14ac:dyDescent="0.25">
      <c r="B162" s="45" t="s">
        <v>31</v>
      </c>
      <c r="C162" s="71" t="s">
        <v>1</v>
      </c>
      <c r="D162" s="52">
        <v>13</v>
      </c>
      <c r="E162" s="52">
        <v>13</v>
      </c>
      <c r="F162" s="52">
        <v>13</v>
      </c>
      <c r="G162" s="52">
        <v>13</v>
      </c>
      <c r="H162" s="52">
        <v>13</v>
      </c>
      <c r="I162" s="52">
        <v>13</v>
      </c>
      <c r="J162" s="53"/>
      <c r="K162" s="14">
        <f>IF(K160-Base!$C$2&lt;0,"0",K160-Base!$C$2)</f>
        <v>16</v>
      </c>
      <c r="L162" s="8"/>
      <c r="N162"/>
      <c r="O162"/>
    </row>
    <row r="163" spans="2:15" x14ac:dyDescent="0.25">
      <c r="B163" s="46">
        <f>7*C159+DATE((2015+$K$2),1,3)-WEEKDAY(DATE((2015+$K$2),1,3))+1</f>
        <v>778856</v>
      </c>
      <c r="C163" s="72"/>
      <c r="D163" s="52">
        <v>18</v>
      </c>
      <c r="E163" s="52">
        <v>17</v>
      </c>
      <c r="F163" s="52">
        <v>17</v>
      </c>
      <c r="G163" s="52">
        <v>17</v>
      </c>
      <c r="H163" s="52">
        <v>17</v>
      </c>
      <c r="I163" s="52">
        <v>17</v>
      </c>
      <c r="J163" s="53"/>
      <c r="K163" s="13" t="s">
        <v>6</v>
      </c>
      <c r="L163" s="8"/>
      <c r="N163"/>
      <c r="O163"/>
    </row>
    <row r="164" spans="2:15" x14ac:dyDescent="0.25">
      <c r="B164" s="69" t="s">
        <v>2</v>
      </c>
      <c r="C164" s="70"/>
      <c r="D164" s="14">
        <f>(D161-D160)+(D163-D162)</f>
        <v>11</v>
      </c>
      <c r="E164" s="14">
        <f t="shared" ref="E164:J164" si="45">(E161-E160)+E163-E162</f>
        <v>8</v>
      </c>
      <c r="F164" s="14">
        <f t="shared" si="45"/>
        <v>8</v>
      </c>
      <c r="G164" s="14">
        <f t="shared" si="45"/>
        <v>8</v>
      </c>
      <c r="H164" s="14">
        <f t="shared" si="45"/>
        <v>8</v>
      </c>
      <c r="I164" s="14">
        <f t="shared" si="45"/>
        <v>8</v>
      </c>
      <c r="J164" s="14">
        <f t="shared" si="45"/>
        <v>0</v>
      </c>
      <c r="K164" s="14" t="str">
        <f>IF(Base!$C$2-K160&lt;0,"0",Base!$C$2-K160)</f>
        <v>0</v>
      </c>
      <c r="L164" s="9"/>
      <c r="N164"/>
      <c r="O164"/>
    </row>
    <row r="165" spans="2:15" x14ac:dyDescent="0.25">
      <c r="N165"/>
      <c r="O165"/>
    </row>
    <row r="166" spans="2:15" ht="15.75" x14ac:dyDescent="0.25">
      <c r="B166" s="47" t="s">
        <v>3</v>
      </c>
      <c r="C166" s="51">
        <f>VLOOKUP(C159+1,Base!$F$3:$F$55,1,FALSE)</f>
        <v>24</v>
      </c>
      <c r="D166" s="55">
        <f>B168</f>
        <v>778857</v>
      </c>
      <c r="E166" s="55">
        <f>D166+1</f>
        <v>778858</v>
      </c>
      <c r="F166" s="55">
        <f t="shared" ref="F166:J166" si="46">E166+1</f>
        <v>778859</v>
      </c>
      <c r="G166" s="55">
        <f t="shared" si="46"/>
        <v>778860</v>
      </c>
      <c r="H166" s="55">
        <f t="shared" si="46"/>
        <v>778861</v>
      </c>
      <c r="I166" s="55">
        <f t="shared" si="46"/>
        <v>778862</v>
      </c>
      <c r="J166" s="55">
        <f t="shared" si="46"/>
        <v>778863</v>
      </c>
      <c r="K166" s="10" t="s">
        <v>7</v>
      </c>
      <c r="L166" s="9"/>
      <c r="N166"/>
      <c r="O166"/>
    </row>
    <row r="167" spans="2:15" x14ac:dyDescent="0.25">
      <c r="B167" s="45" t="s">
        <v>30</v>
      </c>
      <c r="C167" s="71" t="s">
        <v>0</v>
      </c>
      <c r="D167" s="52">
        <v>6</v>
      </c>
      <c r="E167" s="52">
        <v>8</v>
      </c>
      <c r="F167" s="52">
        <v>8</v>
      </c>
      <c r="G167" s="52">
        <v>8</v>
      </c>
      <c r="H167" s="52">
        <v>8</v>
      </c>
      <c r="I167" s="52">
        <v>8</v>
      </c>
      <c r="J167" s="53"/>
      <c r="K167" s="11">
        <f>D171+E171+F171+G171+H171+I171+J171</f>
        <v>51</v>
      </c>
      <c r="L167" s="7"/>
      <c r="N167"/>
      <c r="O167"/>
    </row>
    <row r="168" spans="2:15" x14ac:dyDescent="0.25">
      <c r="B168" s="46">
        <f>7*C166+DATE((2015+$K$2),1,3)-WEEKDAY(DATE((2015+$K$2),1,3))-5</f>
        <v>778857</v>
      </c>
      <c r="C168" s="72"/>
      <c r="D168" s="52">
        <v>12</v>
      </c>
      <c r="E168" s="52">
        <v>12</v>
      </c>
      <c r="F168" s="52">
        <v>12</v>
      </c>
      <c r="G168" s="52">
        <v>12</v>
      </c>
      <c r="H168" s="52">
        <v>12</v>
      </c>
      <c r="I168" s="52">
        <v>12</v>
      </c>
      <c r="J168" s="53"/>
      <c r="K168" s="12" t="s">
        <v>5</v>
      </c>
      <c r="L168" s="8"/>
      <c r="N168"/>
      <c r="O168"/>
    </row>
    <row r="169" spans="2:15" x14ac:dyDescent="0.25">
      <c r="B169" s="45" t="s">
        <v>31</v>
      </c>
      <c r="C169" s="71" t="s">
        <v>1</v>
      </c>
      <c r="D169" s="52">
        <v>13</v>
      </c>
      <c r="E169" s="52">
        <v>13</v>
      </c>
      <c r="F169" s="52">
        <v>13</v>
      </c>
      <c r="G169" s="52">
        <v>13</v>
      </c>
      <c r="H169" s="52">
        <v>13</v>
      </c>
      <c r="I169" s="52">
        <v>13</v>
      </c>
      <c r="J169" s="53"/>
      <c r="K169" s="14">
        <f>IF(K167-Base!$C$2&lt;0,"0",K167-Base!$C$2)</f>
        <v>16</v>
      </c>
      <c r="L169" s="8"/>
      <c r="N169"/>
      <c r="O169"/>
    </row>
    <row r="170" spans="2:15" x14ac:dyDescent="0.25">
      <c r="B170" s="46">
        <f>7*C166+DATE((2015+$K$2),1,3)-WEEKDAY(DATE((2015+$K$2),1,3))+1</f>
        <v>778863</v>
      </c>
      <c r="C170" s="72"/>
      <c r="D170" s="52">
        <v>18</v>
      </c>
      <c r="E170" s="52">
        <v>17</v>
      </c>
      <c r="F170" s="52">
        <v>17</v>
      </c>
      <c r="G170" s="52">
        <v>17</v>
      </c>
      <c r="H170" s="52">
        <v>17</v>
      </c>
      <c r="I170" s="52">
        <v>17</v>
      </c>
      <c r="J170" s="53"/>
      <c r="K170" s="13" t="s">
        <v>6</v>
      </c>
      <c r="L170" s="8"/>
      <c r="N170"/>
      <c r="O170"/>
    </row>
    <row r="171" spans="2:15" x14ac:dyDescent="0.25">
      <c r="B171" s="69" t="s">
        <v>2</v>
      </c>
      <c r="C171" s="70"/>
      <c r="D171" s="14">
        <f>(D168-D167)+(D170-D169)</f>
        <v>11</v>
      </c>
      <c r="E171" s="14">
        <f t="shared" ref="E171:J171" si="47">(E168-E167)+E170-E169</f>
        <v>8</v>
      </c>
      <c r="F171" s="14">
        <f t="shared" si="47"/>
        <v>8</v>
      </c>
      <c r="G171" s="14">
        <f t="shared" si="47"/>
        <v>8</v>
      </c>
      <c r="H171" s="14">
        <f t="shared" si="47"/>
        <v>8</v>
      </c>
      <c r="I171" s="14">
        <f t="shared" si="47"/>
        <v>8</v>
      </c>
      <c r="J171" s="14">
        <f t="shared" si="47"/>
        <v>0</v>
      </c>
      <c r="K171" s="14" t="str">
        <f>IF(Base!$C$2-K167&lt;0,"0",Base!$C$2-K167)</f>
        <v>0</v>
      </c>
      <c r="L171" s="9"/>
      <c r="N171"/>
      <c r="O171"/>
    </row>
    <row r="172" spans="2:15" x14ac:dyDescent="0.25">
      <c r="N172"/>
      <c r="O172"/>
    </row>
    <row r="173" spans="2:15" ht="15.75" x14ac:dyDescent="0.25">
      <c r="B173" s="47" t="s">
        <v>3</v>
      </c>
      <c r="C173" s="51">
        <f>VLOOKUP(C166+1,Base!$F$3:$F$55,1,FALSE)</f>
        <v>25</v>
      </c>
      <c r="D173" s="55">
        <f>B175</f>
        <v>778864</v>
      </c>
      <c r="E173" s="55">
        <f>D173+1</f>
        <v>778865</v>
      </c>
      <c r="F173" s="55">
        <f t="shared" ref="F173:J173" si="48">E173+1</f>
        <v>778866</v>
      </c>
      <c r="G173" s="55">
        <f t="shared" si="48"/>
        <v>778867</v>
      </c>
      <c r="H173" s="55">
        <f t="shared" si="48"/>
        <v>778868</v>
      </c>
      <c r="I173" s="55">
        <f t="shared" si="48"/>
        <v>778869</v>
      </c>
      <c r="J173" s="55">
        <f t="shared" si="48"/>
        <v>778870</v>
      </c>
      <c r="K173" s="10" t="s">
        <v>7</v>
      </c>
      <c r="L173" s="9"/>
      <c r="N173"/>
      <c r="O173"/>
    </row>
    <row r="174" spans="2:15" x14ac:dyDescent="0.25">
      <c r="B174" s="45" t="s">
        <v>30</v>
      </c>
      <c r="C174" s="71" t="s">
        <v>0</v>
      </c>
      <c r="D174" s="52">
        <v>6</v>
      </c>
      <c r="E174" s="52"/>
      <c r="F174" s="52"/>
      <c r="G174" s="52"/>
      <c r="H174" s="52"/>
      <c r="I174" s="52"/>
      <c r="J174" s="53"/>
      <c r="K174" s="11">
        <f>D178+E178+F178+G178+H178+I178+J178</f>
        <v>11</v>
      </c>
      <c r="L174" s="7"/>
      <c r="N174"/>
      <c r="O174"/>
    </row>
    <row r="175" spans="2:15" x14ac:dyDescent="0.25">
      <c r="B175" s="46">
        <f>7*C173+DATE((2015+$K$2),1,3)-WEEKDAY(DATE((2015+$K$2),1,3))-5</f>
        <v>778864</v>
      </c>
      <c r="C175" s="72"/>
      <c r="D175" s="52">
        <v>12</v>
      </c>
      <c r="E175" s="52"/>
      <c r="F175" s="52"/>
      <c r="G175" s="52"/>
      <c r="H175" s="52"/>
      <c r="I175" s="52"/>
      <c r="J175" s="53"/>
      <c r="K175" s="12" t="s">
        <v>5</v>
      </c>
      <c r="L175" s="8"/>
      <c r="N175"/>
      <c r="O175"/>
    </row>
    <row r="176" spans="2:15" x14ac:dyDescent="0.25">
      <c r="B176" s="45" t="s">
        <v>31</v>
      </c>
      <c r="C176" s="71" t="s">
        <v>1</v>
      </c>
      <c r="D176" s="52">
        <v>13</v>
      </c>
      <c r="E176" s="52"/>
      <c r="F176" s="52"/>
      <c r="G176" s="52"/>
      <c r="H176" s="52"/>
      <c r="I176" s="52"/>
      <c r="J176" s="53"/>
      <c r="K176" s="14" t="str">
        <f>IF(K174-Base!$C$2&lt;0,"0",K174-Base!$C$2)</f>
        <v>0</v>
      </c>
      <c r="L176" s="8"/>
      <c r="N176"/>
      <c r="O176"/>
    </row>
    <row r="177" spans="2:15" x14ac:dyDescent="0.25">
      <c r="B177" s="46">
        <f>7*C173+DATE((2015+$K$2),1,3)-WEEKDAY(DATE((2015+$K$2),1,3))+1</f>
        <v>778870</v>
      </c>
      <c r="C177" s="72"/>
      <c r="D177" s="52">
        <v>18</v>
      </c>
      <c r="E177" s="52"/>
      <c r="F177" s="52"/>
      <c r="G177" s="52"/>
      <c r="H177" s="52"/>
      <c r="I177" s="52"/>
      <c r="J177" s="53"/>
      <c r="K177" s="13" t="s">
        <v>6</v>
      </c>
      <c r="L177" s="8"/>
      <c r="N177"/>
      <c r="O177"/>
    </row>
    <row r="178" spans="2:15" x14ac:dyDescent="0.25">
      <c r="B178" s="69" t="s">
        <v>2</v>
      </c>
      <c r="C178" s="70"/>
      <c r="D178" s="14">
        <f>(D175-D174)+(D177-D176)</f>
        <v>11</v>
      </c>
      <c r="E178" s="14">
        <f t="shared" ref="E178:J178" si="49">(E175-E174)+E177-E176</f>
        <v>0</v>
      </c>
      <c r="F178" s="14">
        <f t="shared" si="49"/>
        <v>0</v>
      </c>
      <c r="G178" s="14">
        <f t="shared" si="49"/>
        <v>0</v>
      </c>
      <c r="H178" s="14">
        <f t="shared" si="49"/>
        <v>0</v>
      </c>
      <c r="I178" s="14">
        <f t="shared" si="49"/>
        <v>0</v>
      </c>
      <c r="J178" s="14">
        <f t="shared" si="49"/>
        <v>0</v>
      </c>
      <c r="K178" s="14">
        <f>IF(Base!$C$2-K174&lt;0,"0",Base!$C$2-K174)</f>
        <v>24</v>
      </c>
      <c r="L178" s="9"/>
      <c r="N178"/>
      <c r="O178"/>
    </row>
    <row r="179" spans="2:15" x14ac:dyDescent="0.25">
      <c r="N179"/>
      <c r="O179"/>
    </row>
    <row r="180" spans="2:15" ht="15.75" x14ac:dyDescent="0.25">
      <c r="B180" s="47" t="s">
        <v>3</v>
      </c>
      <c r="C180" s="51">
        <f>VLOOKUP(C173+1,Base!$F$3:$F$55,1,FALSE)</f>
        <v>26</v>
      </c>
      <c r="D180" s="55">
        <f>B182</f>
        <v>778871</v>
      </c>
      <c r="E180" s="55">
        <f>D180+1</f>
        <v>778872</v>
      </c>
      <c r="F180" s="55">
        <f t="shared" ref="F180:J180" si="50">E180+1</f>
        <v>778873</v>
      </c>
      <c r="G180" s="55">
        <f t="shared" si="50"/>
        <v>778874</v>
      </c>
      <c r="H180" s="55">
        <f t="shared" si="50"/>
        <v>778875</v>
      </c>
      <c r="I180" s="55">
        <f t="shared" si="50"/>
        <v>778876</v>
      </c>
      <c r="J180" s="55">
        <f t="shared" si="50"/>
        <v>778877</v>
      </c>
      <c r="K180" s="10" t="s">
        <v>7</v>
      </c>
      <c r="L180" s="9"/>
      <c r="N180"/>
      <c r="O180"/>
    </row>
    <row r="181" spans="2:15" x14ac:dyDescent="0.25">
      <c r="B181" s="45" t="s">
        <v>30</v>
      </c>
      <c r="C181" s="71" t="s">
        <v>0</v>
      </c>
      <c r="D181" s="52">
        <v>6</v>
      </c>
      <c r="E181" s="52">
        <v>8</v>
      </c>
      <c r="F181" s="52">
        <v>8</v>
      </c>
      <c r="G181" s="52">
        <v>8</v>
      </c>
      <c r="H181" s="52">
        <v>8</v>
      </c>
      <c r="I181" s="52">
        <v>8</v>
      </c>
      <c r="J181" s="53"/>
      <c r="K181" s="11">
        <f>D185+E185+F185+G185+H185+I185+J185</f>
        <v>51</v>
      </c>
      <c r="L181" s="7"/>
      <c r="N181"/>
      <c r="O181"/>
    </row>
    <row r="182" spans="2:15" x14ac:dyDescent="0.25">
      <c r="B182" s="46">
        <f>7*C180+DATE((2015+$K$2),1,3)-WEEKDAY(DATE((2015+$K$2),1,3))-5</f>
        <v>778871</v>
      </c>
      <c r="C182" s="72"/>
      <c r="D182" s="52">
        <v>12</v>
      </c>
      <c r="E182" s="52">
        <v>12</v>
      </c>
      <c r="F182" s="52">
        <v>12</v>
      </c>
      <c r="G182" s="52">
        <v>12</v>
      </c>
      <c r="H182" s="52">
        <v>12</v>
      </c>
      <c r="I182" s="52">
        <v>12</v>
      </c>
      <c r="J182" s="53"/>
      <c r="K182" s="12" t="s">
        <v>5</v>
      </c>
      <c r="L182" s="8"/>
      <c r="N182"/>
      <c r="O182"/>
    </row>
    <row r="183" spans="2:15" x14ac:dyDescent="0.25">
      <c r="B183" s="45" t="s">
        <v>31</v>
      </c>
      <c r="C183" s="71" t="s">
        <v>1</v>
      </c>
      <c r="D183" s="52">
        <v>13</v>
      </c>
      <c r="E183" s="52">
        <v>13</v>
      </c>
      <c r="F183" s="52">
        <v>13</v>
      </c>
      <c r="G183" s="52">
        <v>13</v>
      </c>
      <c r="H183" s="52">
        <v>13</v>
      </c>
      <c r="I183" s="52">
        <v>13</v>
      </c>
      <c r="J183" s="53"/>
      <c r="K183" s="14">
        <f>IF(K181-Base!$C$2&lt;0,"0",K181-Base!$C$2)</f>
        <v>16</v>
      </c>
      <c r="L183" s="8"/>
      <c r="N183"/>
      <c r="O183"/>
    </row>
    <row r="184" spans="2:15" x14ac:dyDescent="0.25">
      <c r="B184" s="46">
        <f>7*C180+DATE((2015+$K$2),1,3)-WEEKDAY(DATE((2015+$K$2),1,3))+1</f>
        <v>778877</v>
      </c>
      <c r="C184" s="72"/>
      <c r="D184" s="52">
        <v>18</v>
      </c>
      <c r="E184" s="52">
        <v>17</v>
      </c>
      <c r="F184" s="52">
        <v>17</v>
      </c>
      <c r="G184" s="52">
        <v>17</v>
      </c>
      <c r="H184" s="52">
        <v>17</v>
      </c>
      <c r="I184" s="52">
        <v>17</v>
      </c>
      <c r="J184" s="53"/>
      <c r="K184" s="13" t="s">
        <v>6</v>
      </c>
      <c r="L184" s="8"/>
      <c r="N184"/>
      <c r="O184"/>
    </row>
    <row r="185" spans="2:15" x14ac:dyDescent="0.25">
      <c r="B185" s="69" t="s">
        <v>2</v>
      </c>
      <c r="C185" s="70"/>
      <c r="D185" s="14">
        <f>(D182-D181)+(D184-D183)</f>
        <v>11</v>
      </c>
      <c r="E185" s="14">
        <f t="shared" ref="E185:J185" si="51">(E182-E181)+E184-E183</f>
        <v>8</v>
      </c>
      <c r="F185" s="14">
        <f t="shared" si="51"/>
        <v>8</v>
      </c>
      <c r="G185" s="14">
        <f t="shared" si="51"/>
        <v>8</v>
      </c>
      <c r="H185" s="14">
        <f t="shared" si="51"/>
        <v>8</v>
      </c>
      <c r="I185" s="14">
        <f t="shared" si="51"/>
        <v>8</v>
      </c>
      <c r="J185" s="14">
        <f t="shared" si="51"/>
        <v>0</v>
      </c>
      <c r="K185" s="14" t="str">
        <f>IF(Base!$C$2-K181&lt;0,"0",Base!$C$2-K181)</f>
        <v>0</v>
      </c>
      <c r="L185" s="9"/>
      <c r="N185"/>
      <c r="O185"/>
    </row>
    <row r="186" spans="2:15" x14ac:dyDescent="0.25">
      <c r="N186"/>
      <c r="O186"/>
    </row>
    <row r="187" spans="2:15" ht="15.75" x14ac:dyDescent="0.25">
      <c r="B187" s="47" t="s">
        <v>3</v>
      </c>
      <c r="C187" s="51">
        <f>VLOOKUP(C180+1,Base!$F$3:$F$55,1,FALSE)</f>
        <v>27</v>
      </c>
      <c r="D187" s="55">
        <f>B189</f>
        <v>778878</v>
      </c>
      <c r="E187" s="55">
        <f>D187+1</f>
        <v>778879</v>
      </c>
      <c r="F187" s="55">
        <f t="shared" ref="F187:J187" si="52">E187+1</f>
        <v>778880</v>
      </c>
      <c r="G187" s="55">
        <f t="shared" si="52"/>
        <v>778881</v>
      </c>
      <c r="H187" s="55">
        <f t="shared" si="52"/>
        <v>778882</v>
      </c>
      <c r="I187" s="55">
        <f t="shared" si="52"/>
        <v>778883</v>
      </c>
      <c r="J187" s="55">
        <f t="shared" si="52"/>
        <v>778884</v>
      </c>
      <c r="K187" s="10" t="s">
        <v>7</v>
      </c>
      <c r="L187" s="9"/>
      <c r="N187"/>
      <c r="O187"/>
    </row>
    <row r="188" spans="2:15" x14ac:dyDescent="0.25">
      <c r="B188" s="45" t="s">
        <v>30</v>
      </c>
      <c r="C188" s="71" t="s">
        <v>0</v>
      </c>
      <c r="D188" s="52">
        <v>6</v>
      </c>
      <c r="E188" s="52">
        <v>8</v>
      </c>
      <c r="F188" s="52">
        <v>8</v>
      </c>
      <c r="G188" s="52">
        <v>8</v>
      </c>
      <c r="H188" s="52">
        <v>8</v>
      </c>
      <c r="I188" s="52"/>
      <c r="J188" s="53"/>
      <c r="K188" s="11">
        <f>D192+E192+F192+G192+H192+I192+J192</f>
        <v>43</v>
      </c>
      <c r="L188" s="7"/>
      <c r="N188"/>
      <c r="O188"/>
    </row>
    <row r="189" spans="2:15" x14ac:dyDescent="0.25">
      <c r="B189" s="46">
        <f>7*C187+DATE((2015+$K$2),1,3)-WEEKDAY(DATE((2015+$K$2),1,3))-5</f>
        <v>778878</v>
      </c>
      <c r="C189" s="72"/>
      <c r="D189" s="52">
        <v>12</v>
      </c>
      <c r="E189" s="52">
        <v>12</v>
      </c>
      <c r="F189" s="52">
        <v>12</v>
      </c>
      <c r="G189" s="52">
        <v>12</v>
      </c>
      <c r="H189" s="52">
        <v>12</v>
      </c>
      <c r="I189" s="52"/>
      <c r="J189" s="53"/>
      <c r="K189" s="12" t="s">
        <v>5</v>
      </c>
      <c r="L189" s="8"/>
      <c r="N189"/>
      <c r="O189"/>
    </row>
    <row r="190" spans="2:15" x14ac:dyDescent="0.25">
      <c r="B190" s="45" t="s">
        <v>31</v>
      </c>
      <c r="C190" s="71" t="s">
        <v>1</v>
      </c>
      <c r="D190" s="52">
        <v>13</v>
      </c>
      <c r="E190" s="52">
        <v>13</v>
      </c>
      <c r="F190" s="52">
        <v>13</v>
      </c>
      <c r="G190" s="52">
        <v>13</v>
      </c>
      <c r="H190" s="52">
        <v>13</v>
      </c>
      <c r="I190" s="52"/>
      <c r="J190" s="53"/>
      <c r="K190" s="14">
        <f>IF(K188-Base!$C$2&lt;0,"0",K188-Base!$C$2)</f>
        <v>8</v>
      </c>
      <c r="L190" s="8"/>
      <c r="N190"/>
      <c r="O190"/>
    </row>
    <row r="191" spans="2:15" x14ac:dyDescent="0.25">
      <c r="B191" s="46">
        <f>7*C187+DATE((2015+$K$2),1,3)-WEEKDAY(DATE((2015+$K$2),1,3))+1</f>
        <v>778884</v>
      </c>
      <c r="C191" s="72"/>
      <c r="D191" s="52">
        <v>18</v>
      </c>
      <c r="E191" s="52">
        <v>17</v>
      </c>
      <c r="F191" s="52">
        <v>17</v>
      </c>
      <c r="G191" s="52">
        <v>17</v>
      </c>
      <c r="H191" s="52">
        <v>17</v>
      </c>
      <c r="I191" s="52"/>
      <c r="J191" s="53"/>
      <c r="K191" s="13" t="s">
        <v>6</v>
      </c>
      <c r="L191" s="8"/>
      <c r="N191"/>
      <c r="O191"/>
    </row>
    <row r="192" spans="2:15" x14ac:dyDescent="0.25">
      <c r="B192" s="69" t="s">
        <v>2</v>
      </c>
      <c r="C192" s="70"/>
      <c r="D192" s="14">
        <f>(D189-D188)+(D191-D190)</f>
        <v>11</v>
      </c>
      <c r="E192" s="14">
        <f t="shared" ref="E192:J192" si="53">(E189-E188)+E191-E190</f>
        <v>8</v>
      </c>
      <c r="F192" s="14">
        <f t="shared" si="53"/>
        <v>8</v>
      </c>
      <c r="G192" s="14">
        <f t="shared" si="53"/>
        <v>8</v>
      </c>
      <c r="H192" s="14">
        <f t="shared" si="53"/>
        <v>8</v>
      </c>
      <c r="I192" s="14">
        <f t="shared" si="53"/>
        <v>0</v>
      </c>
      <c r="J192" s="14">
        <f t="shared" si="53"/>
        <v>0</v>
      </c>
      <c r="K192" s="14" t="str">
        <f>IF(Base!$C$2-K188&lt;0,"0",Base!$C$2-K188)</f>
        <v>0</v>
      </c>
      <c r="L192" s="9"/>
      <c r="N192"/>
      <c r="O192"/>
    </row>
    <row r="193" spans="2:15" x14ac:dyDescent="0.25">
      <c r="N193"/>
      <c r="O193"/>
    </row>
    <row r="194" spans="2:15" ht="15.75" x14ac:dyDescent="0.25">
      <c r="B194" s="47" t="s">
        <v>3</v>
      </c>
      <c r="C194" s="51">
        <f>VLOOKUP(C187+1,Base!$F$3:$F$55,1,FALSE)</f>
        <v>28</v>
      </c>
      <c r="D194" s="55">
        <f>B196</f>
        <v>778885</v>
      </c>
      <c r="E194" s="55">
        <f>D194+1</f>
        <v>778886</v>
      </c>
      <c r="F194" s="55">
        <f t="shared" ref="F194:J194" si="54">E194+1</f>
        <v>778887</v>
      </c>
      <c r="G194" s="55">
        <f t="shared" si="54"/>
        <v>778888</v>
      </c>
      <c r="H194" s="55">
        <f t="shared" si="54"/>
        <v>778889</v>
      </c>
      <c r="I194" s="55">
        <f t="shared" si="54"/>
        <v>778890</v>
      </c>
      <c r="J194" s="55">
        <f t="shared" si="54"/>
        <v>778891</v>
      </c>
      <c r="K194" s="10" t="s">
        <v>7</v>
      </c>
      <c r="L194" s="9"/>
      <c r="N194"/>
      <c r="O194"/>
    </row>
    <row r="195" spans="2:15" x14ac:dyDescent="0.25">
      <c r="B195" s="45" t="s">
        <v>30</v>
      </c>
      <c r="C195" s="71" t="s">
        <v>0</v>
      </c>
      <c r="D195" s="52">
        <v>6</v>
      </c>
      <c r="E195" s="52">
        <v>8</v>
      </c>
      <c r="F195" s="52">
        <v>8</v>
      </c>
      <c r="G195" s="52">
        <v>8</v>
      </c>
      <c r="H195" s="52">
        <v>8</v>
      </c>
      <c r="I195" s="52">
        <v>8</v>
      </c>
      <c r="J195" s="53"/>
      <c r="K195" s="11">
        <f>D199+E199+F199+G199+H199+I199+J199</f>
        <v>51</v>
      </c>
      <c r="L195" s="7"/>
      <c r="N195"/>
      <c r="O195"/>
    </row>
    <row r="196" spans="2:15" x14ac:dyDescent="0.25">
      <c r="B196" s="46">
        <f>7*C194+DATE((2015+$K$2),1,3)-WEEKDAY(DATE((2015+$K$2),1,3))-5</f>
        <v>778885</v>
      </c>
      <c r="C196" s="72"/>
      <c r="D196" s="52">
        <v>12</v>
      </c>
      <c r="E196" s="52">
        <v>12</v>
      </c>
      <c r="F196" s="52">
        <v>12</v>
      </c>
      <c r="G196" s="52">
        <v>12</v>
      </c>
      <c r="H196" s="52">
        <v>12</v>
      </c>
      <c r="I196" s="52">
        <v>12</v>
      </c>
      <c r="J196" s="53"/>
      <c r="K196" s="12" t="s">
        <v>5</v>
      </c>
      <c r="L196" s="8"/>
      <c r="N196"/>
      <c r="O196"/>
    </row>
    <row r="197" spans="2:15" x14ac:dyDescent="0.25">
      <c r="B197" s="45" t="s">
        <v>31</v>
      </c>
      <c r="C197" s="71" t="s">
        <v>1</v>
      </c>
      <c r="D197" s="52">
        <v>13</v>
      </c>
      <c r="E197" s="52">
        <v>13</v>
      </c>
      <c r="F197" s="52">
        <v>13</v>
      </c>
      <c r="G197" s="52">
        <v>13</v>
      </c>
      <c r="H197" s="52">
        <v>13</v>
      </c>
      <c r="I197" s="52">
        <v>13</v>
      </c>
      <c r="J197" s="53"/>
      <c r="K197" s="14">
        <f>IF(K195-Base!$C$2&lt;0,"0",K195-Base!$C$2)</f>
        <v>16</v>
      </c>
      <c r="L197" s="8"/>
      <c r="N197"/>
      <c r="O197"/>
    </row>
    <row r="198" spans="2:15" x14ac:dyDescent="0.25">
      <c r="B198" s="46">
        <f>7*C194+DATE((2015+$K$2),1,3)-WEEKDAY(DATE((2015+$K$2),1,3))+1</f>
        <v>778891</v>
      </c>
      <c r="C198" s="72"/>
      <c r="D198" s="52">
        <v>18</v>
      </c>
      <c r="E198" s="52">
        <v>17</v>
      </c>
      <c r="F198" s="52">
        <v>17</v>
      </c>
      <c r="G198" s="52">
        <v>17</v>
      </c>
      <c r="H198" s="52">
        <v>17</v>
      </c>
      <c r="I198" s="52">
        <v>17</v>
      </c>
      <c r="J198" s="53"/>
      <c r="K198" s="13" t="s">
        <v>6</v>
      </c>
      <c r="L198" s="8"/>
      <c r="N198"/>
      <c r="O198"/>
    </row>
    <row r="199" spans="2:15" x14ac:dyDescent="0.25">
      <c r="B199" s="69" t="s">
        <v>2</v>
      </c>
      <c r="C199" s="70"/>
      <c r="D199" s="14">
        <f>(D196-D195)+(D198-D197)</f>
        <v>11</v>
      </c>
      <c r="E199" s="14">
        <f t="shared" ref="E199:J199" si="55">(E196-E195)+E198-E197</f>
        <v>8</v>
      </c>
      <c r="F199" s="14">
        <f t="shared" si="55"/>
        <v>8</v>
      </c>
      <c r="G199" s="14">
        <f t="shared" si="55"/>
        <v>8</v>
      </c>
      <c r="H199" s="14">
        <f t="shared" si="55"/>
        <v>8</v>
      </c>
      <c r="I199" s="14">
        <f t="shared" si="55"/>
        <v>8</v>
      </c>
      <c r="J199" s="14">
        <f t="shared" si="55"/>
        <v>0</v>
      </c>
      <c r="K199" s="14" t="str">
        <f>IF(Base!$C$2-K195&lt;0,"0",Base!$C$2-K195)</f>
        <v>0</v>
      </c>
      <c r="L199" s="9"/>
      <c r="N199"/>
      <c r="O199"/>
    </row>
    <row r="200" spans="2:15" x14ac:dyDescent="0.25">
      <c r="N200"/>
      <c r="O200"/>
    </row>
    <row r="201" spans="2:15" ht="15.75" x14ac:dyDescent="0.25">
      <c r="B201" s="47" t="s">
        <v>3</v>
      </c>
      <c r="C201" s="51">
        <f>VLOOKUP(C194+1,Base!$F$3:$F$55,1,FALSE)</f>
        <v>29</v>
      </c>
      <c r="D201" s="55">
        <f>B203</f>
        <v>778892</v>
      </c>
      <c r="E201" s="55">
        <f>D201+1</f>
        <v>778893</v>
      </c>
      <c r="F201" s="55">
        <f t="shared" ref="F201:J201" si="56">E201+1</f>
        <v>778894</v>
      </c>
      <c r="G201" s="55">
        <f t="shared" si="56"/>
        <v>778895</v>
      </c>
      <c r="H201" s="55">
        <f t="shared" si="56"/>
        <v>778896</v>
      </c>
      <c r="I201" s="55">
        <f t="shared" si="56"/>
        <v>778897</v>
      </c>
      <c r="J201" s="55">
        <f t="shared" si="56"/>
        <v>778898</v>
      </c>
      <c r="K201" s="10" t="s">
        <v>7</v>
      </c>
      <c r="L201" s="9"/>
      <c r="N201"/>
      <c r="O201"/>
    </row>
    <row r="202" spans="2:15" x14ac:dyDescent="0.25">
      <c r="B202" s="45" t="s">
        <v>30</v>
      </c>
      <c r="C202" s="71" t="s">
        <v>0</v>
      </c>
      <c r="D202" s="52">
        <v>6</v>
      </c>
      <c r="E202" s="52">
        <v>8</v>
      </c>
      <c r="F202" s="52">
        <v>8</v>
      </c>
      <c r="G202" s="52">
        <v>8</v>
      </c>
      <c r="H202" s="52">
        <v>8</v>
      </c>
      <c r="I202" s="52">
        <v>8</v>
      </c>
      <c r="J202" s="53"/>
      <c r="K202" s="11">
        <f>D206+E206+F206+G206+H206+I206+J206</f>
        <v>51</v>
      </c>
      <c r="L202" s="7"/>
      <c r="N202"/>
      <c r="O202"/>
    </row>
    <row r="203" spans="2:15" x14ac:dyDescent="0.25">
      <c r="B203" s="46">
        <f>7*C201+DATE((2015+$K$2),1,3)-WEEKDAY(DATE((2015+$K$2),1,3))-5</f>
        <v>778892</v>
      </c>
      <c r="C203" s="72"/>
      <c r="D203" s="52">
        <v>12</v>
      </c>
      <c r="E203" s="52">
        <v>12</v>
      </c>
      <c r="F203" s="52">
        <v>12</v>
      </c>
      <c r="G203" s="52">
        <v>12</v>
      </c>
      <c r="H203" s="52">
        <v>12</v>
      </c>
      <c r="I203" s="52">
        <v>12</v>
      </c>
      <c r="J203" s="53"/>
      <c r="K203" s="12" t="s">
        <v>5</v>
      </c>
      <c r="L203" s="8"/>
      <c r="N203"/>
      <c r="O203"/>
    </row>
    <row r="204" spans="2:15" x14ac:dyDescent="0.25">
      <c r="B204" s="45" t="s">
        <v>31</v>
      </c>
      <c r="C204" s="71" t="s">
        <v>1</v>
      </c>
      <c r="D204" s="52">
        <v>13</v>
      </c>
      <c r="E204" s="52">
        <v>13</v>
      </c>
      <c r="F204" s="52">
        <v>13</v>
      </c>
      <c r="G204" s="52">
        <v>13</v>
      </c>
      <c r="H204" s="52">
        <v>13</v>
      </c>
      <c r="I204" s="52">
        <v>13</v>
      </c>
      <c r="J204" s="53"/>
      <c r="K204" s="14">
        <f>IF(K202-Base!$C$2&lt;0,"0",K202-Base!$C$2)</f>
        <v>16</v>
      </c>
      <c r="L204" s="8"/>
      <c r="N204"/>
      <c r="O204"/>
    </row>
    <row r="205" spans="2:15" x14ac:dyDescent="0.25">
      <c r="B205" s="46">
        <f>7*C201+DATE((2015+$K$2),1,3)-WEEKDAY(DATE((2015+$K$2),1,3))+1</f>
        <v>778898</v>
      </c>
      <c r="C205" s="72"/>
      <c r="D205" s="52">
        <v>18</v>
      </c>
      <c r="E205" s="52">
        <v>17</v>
      </c>
      <c r="F205" s="52">
        <v>17</v>
      </c>
      <c r="G205" s="52">
        <v>17</v>
      </c>
      <c r="H205" s="52">
        <v>17</v>
      </c>
      <c r="I205" s="52">
        <v>17</v>
      </c>
      <c r="J205" s="53"/>
      <c r="K205" s="13" t="s">
        <v>6</v>
      </c>
      <c r="L205" s="8"/>
      <c r="N205"/>
      <c r="O205"/>
    </row>
    <row r="206" spans="2:15" x14ac:dyDescent="0.25">
      <c r="B206" s="69" t="s">
        <v>2</v>
      </c>
      <c r="C206" s="70"/>
      <c r="D206" s="14">
        <f>(D203-D202)+(D205-D204)</f>
        <v>11</v>
      </c>
      <c r="E206" s="14">
        <f t="shared" ref="E206:J206" si="57">(E203-E202)+E205-E204</f>
        <v>8</v>
      </c>
      <c r="F206" s="14">
        <f t="shared" si="57"/>
        <v>8</v>
      </c>
      <c r="G206" s="14">
        <f t="shared" si="57"/>
        <v>8</v>
      </c>
      <c r="H206" s="14">
        <f t="shared" si="57"/>
        <v>8</v>
      </c>
      <c r="I206" s="14">
        <f t="shared" si="57"/>
        <v>8</v>
      </c>
      <c r="J206" s="14">
        <f t="shared" si="57"/>
        <v>0</v>
      </c>
      <c r="K206" s="14" t="str">
        <f>IF(Base!$C$2-K202&lt;0,"0",Base!$C$2-K202)</f>
        <v>0</v>
      </c>
      <c r="L206" s="9"/>
      <c r="N206"/>
      <c r="O206"/>
    </row>
    <row r="207" spans="2:15" x14ac:dyDescent="0.25">
      <c r="N207"/>
      <c r="O207"/>
    </row>
    <row r="208" spans="2:15" ht="15.75" x14ac:dyDescent="0.25">
      <c r="B208" s="47" t="s">
        <v>3</v>
      </c>
      <c r="C208" s="51">
        <f>VLOOKUP(C201+1,Base!$F$3:$F$55,1,FALSE)</f>
        <v>30</v>
      </c>
      <c r="D208" s="55">
        <f>B210</f>
        <v>778899</v>
      </c>
      <c r="E208" s="55">
        <f>D208+1</f>
        <v>778900</v>
      </c>
      <c r="F208" s="55">
        <f t="shared" ref="F208:J208" si="58">E208+1</f>
        <v>778901</v>
      </c>
      <c r="G208" s="55">
        <f t="shared" si="58"/>
        <v>778902</v>
      </c>
      <c r="H208" s="55">
        <f t="shared" si="58"/>
        <v>778903</v>
      </c>
      <c r="I208" s="55">
        <f t="shared" si="58"/>
        <v>778904</v>
      </c>
      <c r="J208" s="55">
        <f t="shared" si="58"/>
        <v>778905</v>
      </c>
      <c r="K208" s="10" t="s">
        <v>7</v>
      </c>
      <c r="L208" s="9"/>
      <c r="N208"/>
      <c r="O208"/>
    </row>
    <row r="209" spans="2:15" x14ac:dyDescent="0.25">
      <c r="B209" s="45" t="s">
        <v>30</v>
      </c>
      <c r="C209" s="71" t="s">
        <v>0</v>
      </c>
      <c r="D209" s="52">
        <v>6</v>
      </c>
      <c r="E209" s="52"/>
      <c r="F209" s="52"/>
      <c r="G209" s="52"/>
      <c r="H209" s="52"/>
      <c r="I209" s="52"/>
      <c r="J209" s="53"/>
      <c r="K209" s="11">
        <f>D213+E213+F213+G213+H213+I213+J213</f>
        <v>11</v>
      </c>
      <c r="L209" s="7"/>
      <c r="N209"/>
      <c r="O209"/>
    </row>
    <row r="210" spans="2:15" x14ac:dyDescent="0.25">
      <c r="B210" s="46">
        <f>7*C208+DATE((2015+$K$2),1,3)-WEEKDAY(DATE((2015+$K$2),1,3))-5</f>
        <v>778899</v>
      </c>
      <c r="C210" s="72"/>
      <c r="D210" s="52">
        <v>12</v>
      </c>
      <c r="E210" s="52"/>
      <c r="F210" s="52"/>
      <c r="G210" s="52"/>
      <c r="H210" s="52"/>
      <c r="I210" s="52"/>
      <c r="J210" s="53"/>
      <c r="K210" s="12" t="s">
        <v>5</v>
      </c>
      <c r="L210" s="8"/>
      <c r="N210"/>
      <c r="O210"/>
    </row>
    <row r="211" spans="2:15" x14ac:dyDescent="0.25">
      <c r="B211" s="45" t="s">
        <v>31</v>
      </c>
      <c r="C211" s="71" t="s">
        <v>1</v>
      </c>
      <c r="D211" s="52">
        <v>13</v>
      </c>
      <c r="E211" s="52"/>
      <c r="F211" s="52"/>
      <c r="G211" s="52"/>
      <c r="H211" s="52"/>
      <c r="I211" s="52"/>
      <c r="J211" s="53"/>
      <c r="K211" s="14" t="str">
        <f>IF(K209-Base!$C$2&lt;0,"0",K209-Base!$C$2)</f>
        <v>0</v>
      </c>
      <c r="L211" s="8"/>
      <c r="N211"/>
      <c r="O211"/>
    </row>
    <row r="212" spans="2:15" x14ac:dyDescent="0.25">
      <c r="B212" s="46">
        <f>7*C208+DATE((2015+$K$2),1,3)-WEEKDAY(DATE((2015+$K$2),1,3))+1</f>
        <v>778905</v>
      </c>
      <c r="C212" s="72"/>
      <c r="D212" s="52">
        <v>18</v>
      </c>
      <c r="E212" s="52"/>
      <c r="F212" s="52"/>
      <c r="G212" s="52"/>
      <c r="H212" s="52"/>
      <c r="I212" s="52"/>
      <c r="J212" s="53"/>
      <c r="K212" s="13" t="s">
        <v>6</v>
      </c>
      <c r="L212" s="8"/>
      <c r="N212"/>
      <c r="O212"/>
    </row>
    <row r="213" spans="2:15" x14ac:dyDescent="0.25">
      <c r="B213" s="69" t="s">
        <v>2</v>
      </c>
      <c r="C213" s="70"/>
      <c r="D213" s="14">
        <f>(D210-D209)+(D212-D211)</f>
        <v>11</v>
      </c>
      <c r="E213" s="14">
        <f t="shared" ref="E213:J213" si="59">(E210-E209)+E212-E211</f>
        <v>0</v>
      </c>
      <c r="F213" s="14">
        <f t="shared" si="59"/>
        <v>0</v>
      </c>
      <c r="G213" s="14">
        <f t="shared" si="59"/>
        <v>0</v>
      </c>
      <c r="H213" s="14">
        <f t="shared" si="59"/>
        <v>0</v>
      </c>
      <c r="I213" s="14">
        <f t="shared" si="59"/>
        <v>0</v>
      </c>
      <c r="J213" s="14">
        <f t="shared" si="59"/>
        <v>0</v>
      </c>
      <c r="K213" s="14">
        <f>IF(Base!$C$2-K209&lt;0,"0",Base!$C$2-K209)</f>
        <v>24</v>
      </c>
      <c r="L213" s="9"/>
      <c r="N213"/>
      <c r="O213"/>
    </row>
    <row r="214" spans="2:15" x14ac:dyDescent="0.25">
      <c r="N214"/>
      <c r="O214"/>
    </row>
    <row r="215" spans="2:15" ht="15.75" x14ac:dyDescent="0.25">
      <c r="B215" s="47" t="s">
        <v>3</v>
      </c>
      <c r="C215" s="51">
        <f>VLOOKUP(C208+1,Base!$F$3:$F$55,1,FALSE)</f>
        <v>31</v>
      </c>
      <c r="D215" s="55">
        <f>B217</f>
        <v>778906</v>
      </c>
      <c r="E215" s="55">
        <f>D215+1</f>
        <v>778907</v>
      </c>
      <c r="F215" s="55">
        <f t="shared" ref="F215:J215" si="60">E215+1</f>
        <v>778908</v>
      </c>
      <c r="G215" s="55">
        <f t="shared" si="60"/>
        <v>778909</v>
      </c>
      <c r="H215" s="55">
        <f t="shared" si="60"/>
        <v>778910</v>
      </c>
      <c r="I215" s="55">
        <f t="shared" si="60"/>
        <v>778911</v>
      </c>
      <c r="J215" s="55">
        <f t="shared" si="60"/>
        <v>778912</v>
      </c>
      <c r="K215" s="10" t="s">
        <v>7</v>
      </c>
      <c r="L215" s="9"/>
      <c r="N215"/>
      <c r="O215"/>
    </row>
    <row r="216" spans="2:15" x14ac:dyDescent="0.25">
      <c r="B216" s="45" t="s">
        <v>30</v>
      </c>
      <c r="C216" s="71" t="s">
        <v>0</v>
      </c>
      <c r="D216" s="52">
        <v>6</v>
      </c>
      <c r="E216" s="52">
        <v>8</v>
      </c>
      <c r="F216" s="52">
        <v>8</v>
      </c>
      <c r="G216" s="52">
        <v>8</v>
      </c>
      <c r="H216" s="52">
        <v>8</v>
      </c>
      <c r="I216" s="52">
        <v>8</v>
      </c>
      <c r="J216" s="53"/>
      <c r="K216" s="11">
        <f>D220+E220+F220+G220+H220+I220+J220</f>
        <v>51</v>
      </c>
      <c r="L216" s="7"/>
      <c r="N216"/>
      <c r="O216"/>
    </row>
    <row r="217" spans="2:15" x14ac:dyDescent="0.25">
      <c r="B217" s="46">
        <f>7*C215+DATE((2015+$K$2),1,3)-WEEKDAY(DATE((2015+$K$2),1,3))-5</f>
        <v>778906</v>
      </c>
      <c r="C217" s="72"/>
      <c r="D217" s="52">
        <v>12</v>
      </c>
      <c r="E217" s="52">
        <v>12</v>
      </c>
      <c r="F217" s="52">
        <v>12</v>
      </c>
      <c r="G217" s="52">
        <v>12</v>
      </c>
      <c r="H217" s="52">
        <v>12</v>
      </c>
      <c r="I217" s="52">
        <v>12</v>
      </c>
      <c r="J217" s="53"/>
      <c r="K217" s="12" t="s">
        <v>5</v>
      </c>
      <c r="L217" s="8"/>
      <c r="N217"/>
      <c r="O217"/>
    </row>
    <row r="218" spans="2:15" x14ac:dyDescent="0.25">
      <c r="B218" s="45" t="s">
        <v>31</v>
      </c>
      <c r="C218" s="71" t="s">
        <v>1</v>
      </c>
      <c r="D218" s="52">
        <v>13</v>
      </c>
      <c r="E218" s="52">
        <v>13</v>
      </c>
      <c r="F218" s="52">
        <v>13</v>
      </c>
      <c r="G218" s="52">
        <v>13</v>
      </c>
      <c r="H218" s="52">
        <v>13</v>
      </c>
      <c r="I218" s="52">
        <v>13</v>
      </c>
      <c r="J218" s="53"/>
      <c r="K218" s="14">
        <f>IF(K216-Base!$C$2&lt;0,"0",K216-Base!$C$2)</f>
        <v>16</v>
      </c>
      <c r="L218" s="8"/>
      <c r="N218"/>
      <c r="O218"/>
    </row>
    <row r="219" spans="2:15" x14ac:dyDescent="0.25">
      <c r="B219" s="46">
        <f>7*C215+DATE((2015+$K$2),1,3)-WEEKDAY(DATE((2015+$K$2),1,3))+1</f>
        <v>778912</v>
      </c>
      <c r="C219" s="72"/>
      <c r="D219" s="52">
        <v>18</v>
      </c>
      <c r="E219" s="52">
        <v>17</v>
      </c>
      <c r="F219" s="52">
        <v>17</v>
      </c>
      <c r="G219" s="52">
        <v>17</v>
      </c>
      <c r="H219" s="52">
        <v>17</v>
      </c>
      <c r="I219" s="52">
        <v>17</v>
      </c>
      <c r="J219" s="53"/>
      <c r="K219" s="13" t="s">
        <v>6</v>
      </c>
      <c r="L219" s="8"/>
      <c r="N219"/>
      <c r="O219"/>
    </row>
    <row r="220" spans="2:15" x14ac:dyDescent="0.25">
      <c r="B220" s="69" t="s">
        <v>2</v>
      </c>
      <c r="C220" s="70"/>
      <c r="D220" s="14">
        <f>(D217-D216)+(D219-D218)</f>
        <v>11</v>
      </c>
      <c r="E220" s="14">
        <f t="shared" ref="E220:J220" si="61">(E217-E216)+E219-E218</f>
        <v>8</v>
      </c>
      <c r="F220" s="14">
        <f t="shared" si="61"/>
        <v>8</v>
      </c>
      <c r="G220" s="14">
        <f t="shared" si="61"/>
        <v>8</v>
      </c>
      <c r="H220" s="14">
        <f t="shared" si="61"/>
        <v>8</v>
      </c>
      <c r="I220" s="14">
        <f t="shared" si="61"/>
        <v>8</v>
      </c>
      <c r="J220" s="14">
        <f t="shared" si="61"/>
        <v>0</v>
      </c>
      <c r="K220" s="14" t="str">
        <f>IF(Base!$C$2-K216&lt;0,"0",Base!$C$2-K216)</f>
        <v>0</v>
      </c>
      <c r="L220" s="9"/>
      <c r="N220"/>
      <c r="O220"/>
    </row>
    <row r="221" spans="2:15" x14ac:dyDescent="0.25">
      <c r="N221"/>
      <c r="O221"/>
    </row>
    <row r="222" spans="2:15" ht="15.75" x14ac:dyDescent="0.25">
      <c r="B222" s="47" t="s">
        <v>3</v>
      </c>
      <c r="C222" s="51">
        <f>VLOOKUP(C215+1,Base!$F$3:$F$55,1,FALSE)</f>
        <v>32</v>
      </c>
      <c r="D222" s="55">
        <f>B224</f>
        <v>778913</v>
      </c>
      <c r="E222" s="55">
        <f>D222+1</f>
        <v>778914</v>
      </c>
      <c r="F222" s="55">
        <f t="shared" ref="F222:J222" si="62">E222+1</f>
        <v>778915</v>
      </c>
      <c r="G222" s="55">
        <f t="shared" si="62"/>
        <v>778916</v>
      </c>
      <c r="H222" s="55">
        <f t="shared" si="62"/>
        <v>778917</v>
      </c>
      <c r="I222" s="55">
        <f t="shared" si="62"/>
        <v>778918</v>
      </c>
      <c r="J222" s="55">
        <f t="shared" si="62"/>
        <v>778919</v>
      </c>
      <c r="K222" s="10" t="s">
        <v>7</v>
      </c>
      <c r="L222" s="9"/>
      <c r="N222"/>
      <c r="O222"/>
    </row>
    <row r="223" spans="2:15" x14ac:dyDescent="0.25">
      <c r="B223" s="45" t="s">
        <v>30</v>
      </c>
      <c r="C223" s="71" t="s">
        <v>0</v>
      </c>
      <c r="D223" s="52">
        <v>6</v>
      </c>
      <c r="E223" s="52"/>
      <c r="F223" s="52"/>
      <c r="G223" s="52"/>
      <c r="H223" s="52"/>
      <c r="I223" s="52"/>
      <c r="J223" s="53"/>
      <c r="K223" s="11">
        <f>D227+E227+F227+G227+H227+I227+J227</f>
        <v>11</v>
      </c>
      <c r="L223" s="7"/>
      <c r="N223"/>
      <c r="O223"/>
    </row>
    <row r="224" spans="2:15" x14ac:dyDescent="0.25">
      <c r="B224" s="46">
        <f>7*C222+DATE((2015+$K$2),1,3)-WEEKDAY(DATE((2015+$K$2),1,3))-5</f>
        <v>778913</v>
      </c>
      <c r="C224" s="72"/>
      <c r="D224" s="52">
        <v>12</v>
      </c>
      <c r="E224" s="52"/>
      <c r="F224" s="52"/>
      <c r="G224" s="52"/>
      <c r="H224" s="52"/>
      <c r="I224" s="52"/>
      <c r="J224" s="53"/>
      <c r="K224" s="12" t="s">
        <v>5</v>
      </c>
      <c r="L224" s="8"/>
      <c r="N224"/>
      <c r="O224"/>
    </row>
    <row r="225" spans="2:15" x14ac:dyDescent="0.25">
      <c r="B225" s="45" t="s">
        <v>31</v>
      </c>
      <c r="C225" s="71" t="s">
        <v>1</v>
      </c>
      <c r="D225" s="52">
        <v>13</v>
      </c>
      <c r="E225" s="52"/>
      <c r="F225" s="52"/>
      <c r="G225" s="52"/>
      <c r="H225" s="52"/>
      <c r="I225" s="52"/>
      <c r="J225" s="53"/>
      <c r="K225" s="14" t="str">
        <f>IF(K223-Base!$C$2&lt;0,"0",K223-Base!$C$2)</f>
        <v>0</v>
      </c>
      <c r="L225" s="8"/>
      <c r="N225"/>
      <c r="O225"/>
    </row>
    <row r="226" spans="2:15" x14ac:dyDescent="0.25">
      <c r="B226" s="46">
        <f>7*C222+DATE((2015+$K$2),1,3)-WEEKDAY(DATE((2015+$K$2),1,3))+1</f>
        <v>778919</v>
      </c>
      <c r="C226" s="72"/>
      <c r="D226" s="52">
        <v>18</v>
      </c>
      <c r="E226" s="52"/>
      <c r="F226" s="52"/>
      <c r="G226" s="52"/>
      <c r="H226" s="52"/>
      <c r="I226" s="52"/>
      <c r="J226" s="53"/>
      <c r="K226" s="13" t="s">
        <v>6</v>
      </c>
      <c r="L226" s="8"/>
      <c r="N226"/>
      <c r="O226"/>
    </row>
    <row r="227" spans="2:15" x14ac:dyDescent="0.25">
      <c r="B227" s="69" t="s">
        <v>2</v>
      </c>
      <c r="C227" s="70"/>
      <c r="D227" s="14">
        <f>(D224-D223)+(D226-D225)</f>
        <v>11</v>
      </c>
      <c r="E227" s="14">
        <f t="shared" ref="E227:J227" si="63">(E224-E223)+E226-E225</f>
        <v>0</v>
      </c>
      <c r="F227" s="14">
        <f t="shared" si="63"/>
        <v>0</v>
      </c>
      <c r="G227" s="14">
        <f t="shared" si="63"/>
        <v>0</v>
      </c>
      <c r="H227" s="14">
        <f t="shared" si="63"/>
        <v>0</v>
      </c>
      <c r="I227" s="14">
        <f t="shared" si="63"/>
        <v>0</v>
      </c>
      <c r="J227" s="14">
        <f t="shared" si="63"/>
        <v>0</v>
      </c>
      <c r="K227" s="14">
        <f>IF(Base!$C$2-K223&lt;0,"0",Base!$C$2-K223)</f>
        <v>24</v>
      </c>
      <c r="L227" s="9"/>
      <c r="N227"/>
      <c r="O227"/>
    </row>
    <row r="228" spans="2:15" x14ac:dyDescent="0.25">
      <c r="N228"/>
      <c r="O228"/>
    </row>
    <row r="229" spans="2:15" ht="15.75" x14ac:dyDescent="0.25">
      <c r="B229" s="47" t="s">
        <v>3</v>
      </c>
      <c r="C229" s="51">
        <f>VLOOKUP(C222+1,Base!$F$3:$F$55,1,FALSE)</f>
        <v>33</v>
      </c>
      <c r="D229" s="55">
        <f>B231</f>
        <v>778920</v>
      </c>
      <c r="E229" s="55">
        <f>D229+1</f>
        <v>778921</v>
      </c>
      <c r="F229" s="55">
        <f t="shared" ref="F229:J229" si="64">E229+1</f>
        <v>778922</v>
      </c>
      <c r="G229" s="55">
        <f t="shared" si="64"/>
        <v>778923</v>
      </c>
      <c r="H229" s="55">
        <f t="shared" si="64"/>
        <v>778924</v>
      </c>
      <c r="I229" s="55">
        <f t="shared" si="64"/>
        <v>778925</v>
      </c>
      <c r="J229" s="55">
        <f t="shared" si="64"/>
        <v>778926</v>
      </c>
      <c r="K229" s="10" t="s">
        <v>7</v>
      </c>
      <c r="L229" s="9"/>
      <c r="N229"/>
      <c r="O229"/>
    </row>
    <row r="230" spans="2:15" x14ac:dyDescent="0.25">
      <c r="B230" s="45" t="s">
        <v>30</v>
      </c>
      <c r="C230" s="71" t="s">
        <v>0</v>
      </c>
      <c r="D230" s="52">
        <v>6</v>
      </c>
      <c r="E230" s="52">
        <v>8</v>
      </c>
      <c r="F230" s="52">
        <v>8</v>
      </c>
      <c r="G230" s="52">
        <v>8</v>
      </c>
      <c r="H230" s="52">
        <v>8</v>
      </c>
      <c r="I230" s="52"/>
      <c r="J230" s="53"/>
      <c r="K230" s="11">
        <f>D234+E234+F234+G234+H234+I234+J234</f>
        <v>43</v>
      </c>
      <c r="L230" s="7"/>
      <c r="N230"/>
      <c r="O230"/>
    </row>
    <row r="231" spans="2:15" x14ac:dyDescent="0.25">
      <c r="B231" s="46">
        <f>7*C229+DATE((2015+$K$2),1,3)-WEEKDAY(DATE((2015+$K$2),1,3))-5</f>
        <v>778920</v>
      </c>
      <c r="C231" s="72"/>
      <c r="D231" s="52">
        <v>12</v>
      </c>
      <c r="E231" s="52">
        <v>12</v>
      </c>
      <c r="F231" s="52">
        <v>12</v>
      </c>
      <c r="G231" s="52">
        <v>12</v>
      </c>
      <c r="H231" s="52">
        <v>12</v>
      </c>
      <c r="I231" s="52"/>
      <c r="J231" s="53"/>
      <c r="K231" s="12" t="s">
        <v>5</v>
      </c>
      <c r="L231" s="8"/>
      <c r="N231"/>
      <c r="O231"/>
    </row>
    <row r="232" spans="2:15" x14ac:dyDescent="0.25">
      <c r="B232" s="45" t="s">
        <v>31</v>
      </c>
      <c r="C232" s="71" t="s">
        <v>1</v>
      </c>
      <c r="D232" s="52">
        <v>13</v>
      </c>
      <c r="E232" s="52">
        <v>13</v>
      </c>
      <c r="F232" s="52">
        <v>13</v>
      </c>
      <c r="G232" s="52">
        <v>13</v>
      </c>
      <c r="H232" s="52">
        <v>13</v>
      </c>
      <c r="I232" s="52"/>
      <c r="J232" s="53"/>
      <c r="K232" s="14">
        <f>IF(K230-Base!$C$2&lt;0,"0",K230-Base!$C$2)</f>
        <v>8</v>
      </c>
      <c r="L232" s="8"/>
      <c r="N232"/>
      <c r="O232"/>
    </row>
    <row r="233" spans="2:15" x14ac:dyDescent="0.25">
      <c r="B233" s="46">
        <f>7*C229+DATE((2015+$K$2),1,3)-WEEKDAY(DATE((2015+$K$2),1,3))+1</f>
        <v>778926</v>
      </c>
      <c r="C233" s="72"/>
      <c r="D233" s="52">
        <v>18</v>
      </c>
      <c r="E233" s="52">
        <v>17</v>
      </c>
      <c r="F233" s="52">
        <v>17</v>
      </c>
      <c r="G233" s="52">
        <v>17</v>
      </c>
      <c r="H233" s="52">
        <v>17</v>
      </c>
      <c r="I233" s="52"/>
      <c r="J233" s="53"/>
      <c r="K233" s="13" t="s">
        <v>6</v>
      </c>
      <c r="L233" s="8"/>
      <c r="N233"/>
      <c r="O233"/>
    </row>
    <row r="234" spans="2:15" x14ac:dyDescent="0.25">
      <c r="B234" s="69" t="s">
        <v>2</v>
      </c>
      <c r="C234" s="70"/>
      <c r="D234" s="14">
        <f>(D231-D230)+(D233-D232)</f>
        <v>11</v>
      </c>
      <c r="E234" s="14">
        <f t="shared" ref="E234:J234" si="65">(E231-E230)+E233-E232</f>
        <v>8</v>
      </c>
      <c r="F234" s="14">
        <f t="shared" si="65"/>
        <v>8</v>
      </c>
      <c r="G234" s="14">
        <f t="shared" si="65"/>
        <v>8</v>
      </c>
      <c r="H234" s="14">
        <f t="shared" si="65"/>
        <v>8</v>
      </c>
      <c r="I234" s="14">
        <f t="shared" si="65"/>
        <v>0</v>
      </c>
      <c r="J234" s="14">
        <f t="shared" si="65"/>
        <v>0</v>
      </c>
      <c r="K234" s="14" t="str">
        <f>IF(Base!$C$2-K230&lt;0,"0",Base!$C$2-K230)</f>
        <v>0</v>
      </c>
      <c r="L234" s="9"/>
      <c r="N234"/>
      <c r="O234"/>
    </row>
    <row r="235" spans="2:15" x14ac:dyDescent="0.25">
      <c r="N235"/>
      <c r="O235"/>
    </row>
    <row r="236" spans="2:15" ht="15.75" x14ac:dyDescent="0.25">
      <c r="B236" s="47" t="s">
        <v>3</v>
      </c>
      <c r="C236" s="51">
        <f>VLOOKUP(C229+1,Base!$F$3:$F$55,1,FALSE)</f>
        <v>34</v>
      </c>
      <c r="D236" s="55">
        <f>B238</f>
        <v>778927</v>
      </c>
      <c r="E236" s="55">
        <f>D236+1</f>
        <v>778928</v>
      </c>
      <c r="F236" s="55">
        <f t="shared" ref="F236:J236" si="66">E236+1</f>
        <v>778929</v>
      </c>
      <c r="G236" s="55">
        <f t="shared" si="66"/>
        <v>778930</v>
      </c>
      <c r="H236" s="55">
        <f t="shared" si="66"/>
        <v>778931</v>
      </c>
      <c r="I236" s="55">
        <f t="shared" si="66"/>
        <v>778932</v>
      </c>
      <c r="J236" s="55">
        <f t="shared" si="66"/>
        <v>778933</v>
      </c>
      <c r="K236" s="10" t="s">
        <v>7</v>
      </c>
      <c r="L236" s="9"/>
      <c r="N236"/>
      <c r="O236"/>
    </row>
    <row r="237" spans="2:15" x14ac:dyDescent="0.25">
      <c r="B237" s="45" t="s">
        <v>30</v>
      </c>
      <c r="C237" s="71" t="s">
        <v>0</v>
      </c>
      <c r="D237" s="52">
        <v>6</v>
      </c>
      <c r="E237" s="52"/>
      <c r="F237" s="52"/>
      <c r="G237" s="52"/>
      <c r="H237" s="52"/>
      <c r="I237" s="52"/>
      <c r="J237" s="53"/>
      <c r="K237" s="11">
        <f>D241+E241+F241+G241+H241+I241+J241</f>
        <v>11</v>
      </c>
      <c r="L237" s="7"/>
      <c r="N237"/>
      <c r="O237"/>
    </row>
    <row r="238" spans="2:15" x14ac:dyDescent="0.25">
      <c r="B238" s="46">
        <f>7*C236+DATE((2015+$K$2),1,3)-WEEKDAY(DATE((2015+$K$2),1,3))-5</f>
        <v>778927</v>
      </c>
      <c r="C238" s="72"/>
      <c r="D238" s="52">
        <v>12</v>
      </c>
      <c r="E238" s="52"/>
      <c r="F238" s="52"/>
      <c r="G238" s="52"/>
      <c r="H238" s="52"/>
      <c r="I238" s="52"/>
      <c r="J238" s="53"/>
      <c r="K238" s="12" t="s">
        <v>5</v>
      </c>
      <c r="L238" s="8"/>
      <c r="N238"/>
      <c r="O238"/>
    </row>
    <row r="239" spans="2:15" x14ac:dyDescent="0.25">
      <c r="B239" s="45" t="s">
        <v>31</v>
      </c>
      <c r="C239" s="71" t="s">
        <v>1</v>
      </c>
      <c r="D239" s="52">
        <v>13</v>
      </c>
      <c r="E239" s="52"/>
      <c r="F239" s="52"/>
      <c r="G239" s="52"/>
      <c r="H239" s="52"/>
      <c r="I239" s="52"/>
      <c r="J239" s="53"/>
      <c r="K239" s="14" t="str">
        <f>IF(K237-Base!$C$2&lt;0,"0",K237-Base!$C$2)</f>
        <v>0</v>
      </c>
      <c r="L239" s="8"/>
      <c r="N239"/>
      <c r="O239"/>
    </row>
    <row r="240" spans="2:15" x14ac:dyDescent="0.25">
      <c r="B240" s="46">
        <f>7*C236+DATE((2015+$K$2),1,3)-WEEKDAY(DATE((2015+$K$2),1,3))+1</f>
        <v>778933</v>
      </c>
      <c r="C240" s="72"/>
      <c r="D240" s="52">
        <v>18</v>
      </c>
      <c r="E240" s="52"/>
      <c r="F240" s="52"/>
      <c r="G240" s="52"/>
      <c r="H240" s="52"/>
      <c r="I240" s="52"/>
      <c r="J240" s="53"/>
      <c r="K240" s="13" t="s">
        <v>6</v>
      </c>
      <c r="L240" s="8"/>
      <c r="N240"/>
      <c r="O240"/>
    </row>
    <row r="241" spans="2:15" x14ac:dyDescent="0.25">
      <c r="B241" s="69" t="s">
        <v>2</v>
      </c>
      <c r="C241" s="70"/>
      <c r="D241" s="14">
        <f>(D238-D237)+(D240-D239)</f>
        <v>11</v>
      </c>
      <c r="E241" s="14">
        <f t="shared" ref="E241:J241" si="67">(E238-E237)+E240-E239</f>
        <v>0</v>
      </c>
      <c r="F241" s="14">
        <f t="shared" si="67"/>
        <v>0</v>
      </c>
      <c r="G241" s="14">
        <f t="shared" si="67"/>
        <v>0</v>
      </c>
      <c r="H241" s="14">
        <f t="shared" si="67"/>
        <v>0</v>
      </c>
      <c r="I241" s="14">
        <f t="shared" si="67"/>
        <v>0</v>
      </c>
      <c r="J241" s="14">
        <f t="shared" si="67"/>
        <v>0</v>
      </c>
      <c r="K241" s="14">
        <f>IF(Base!$C$2-K237&lt;0,"0",Base!$C$2-K237)</f>
        <v>24</v>
      </c>
      <c r="L241" s="9"/>
      <c r="N241"/>
      <c r="O241"/>
    </row>
    <row r="242" spans="2:15" x14ac:dyDescent="0.25">
      <c r="N242"/>
      <c r="O242"/>
    </row>
    <row r="243" spans="2:15" ht="15.75" x14ac:dyDescent="0.25">
      <c r="B243" s="47" t="s">
        <v>3</v>
      </c>
      <c r="C243" s="51">
        <f>VLOOKUP(C236+1,Base!$F$3:$F$55,1,FALSE)</f>
        <v>35</v>
      </c>
      <c r="D243" s="55">
        <f>B245</f>
        <v>778934</v>
      </c>
      <c r="E243" s="55">
        <f>D243+1</f>
        <v>778935</v>
      </c>
      <c r="F243" s="55">
        <f t="shared" ref="F243:J243" si="68">E243+1</f>
        <v>778936</v>
      </c>
      <c r="G243" s="55">
        <f t="shared" si="68"/>
        <v>778937</v>
      </c>
      <c r="H243" s="55">
        <f t="shared" si="68"/>
        <v>778938</v>
      </c>
      <c r="I243" s="55">
        <f t="shared" si="68"/>
        <v>778939</v>
      </c>
      <c r="J243" s="55">
        <f t="shared" si="68"/>
        <v>778940</v>
      </c>
      <c r="K243" s="10" t="s">
        <v>7</v>
      </c>
      <c r="L243" s="9"/>
      <c r="N243"/>
      <c r="O243"/>
    </row>
    <row r="244" spans="2:15" x14ac:dyDescent="0.25">
      <c r="B244" s="45" t="s">
        <v>30</v>
      </c>
      <c r="C244" s="71" t="s">
        <v>0</v>
      </c>
      <c r="D244" s="52">
        <v>6</v>
      </c>
      <c r="E244" s="52">
        <v>8</v>
      </c>
      <c r="F244" s="52">
        <v>8</v>
      </c>
      <c r="G244" s="52">
        <v>8</v>
      </c>
      <c r="H244" s="52">
        <v>8</v>
      </c>
      <c r="I244" s="52">
        <v>8</v>
      </c>
      <c r="J244" s="53"/>
      <c r="K244" s="11">
        <f>D248+E248+F248+G248+H248+I248+J248</f>
        <v>51</v>
      </c>
      <c r="L244" s="7"/>
      <c r="N244"/>
      <c r="O244"/>
    </row>
    <row r="245" spans="2:15" x14ac:dyDescent="0.25">
      <c r="B245" s="46">
        <f>7*C243+DATE((2015+$K$2),1,3)-WEEKDAY(DATE((2015+$K$2),1,3))-5</f>
        <v>778934</v>
      </c>
      <c r="C245" s="72"/>
      <c r="D245" s="52">
        <v>12</v>
      </c>
      <c r="E245" s="52">
        <v>12</v>
      </c>
      <c r="F245" s="52">
        <v>12</v>
      </c>
      <c r="G245" s="52">
        <v>12</v>
      </c>
      <c r="H245" s="52">
        <v>12</v>
      </c>
      <c r="I245" s="52">
        <v>12</v>
      </c>
      <c r="J245" s="53"/>
      <c r="K245" s="12" t="s">
        <v>5</v>
      </c>
      <c r="L245" s="8"/>
      <c r="N245"/>
      <c r="O245"/>
    </row>
    <row r="246" spans="2:15" x14ac:dyDescent="0.25">
      <c r="B246" s="45" t="s">
        <v>31</v>
      </c>
      <c r="C246" s="71" t="s">
        <v>1</v>
      </c>
      <c r="D246" s="52">
        <v>13</v>
      </c>
      <c r="E246" s="52">
        <v>13</v>
      </c>
      <c r="F246" s="52">
        <v>13</v>
      </c>
      <c r="G246" s="52">
        <v>13</v>
      </c>
      <c r="H246" s="52">
        <v>13</v>
      </c>
      <c r="I246" s="52">
        <v>13</v>
      </c>
      <c r="J246" s="53"/>
      <c r="K246" s="14">
        <f>IF(K244-Base!$C$2&lt;0,"0",K244-Base!$C$2)</f>
        <v>16</v>
      </c>
      <c r="L246" s="8"/>
      <c r="N246"/>
      <c r="O246"/>
    </row>
    <row r="247" spans="2:15" x14ac:dyDescent="0.25">
      <c r="B247" s="46">
        <f>7*C243+DATE((2015+$K$2),1,3)-WEEKDAY(DATE((2015+$K$2),1,3))+1</f>
        <v>778940</v>
      </c>
      <c r="C247" s="72"/>
      <c r="D247" s="52">
        <v>18</v>
      </c>
      <c r="E247" s="52">
        <v>17</v>
      </c>
      <c r="F247" s="52">
        <v>17</v>
      </c>
      <c r="G247" s="52">
        <v>17</v>
      </c>
      <c r="H247" s="52">
        <v>17</v>
      </c>
      <c r="I247" s="52">
        <v>17</v>
      </c>
      <c r="J247" s="53"/>
      <c r="K247" s="13" t="s">
        <v>6</v>
      </c>
      <c r="L247" s="8"/>
      <c r="N247"/>
      <c r="O247"/>
    </row>
    <row r="248" spans="2:15" x14ac:dyDescent="0.25">
      <c r="B248" s="69" t="s">
        <v>2</v>
      </c>
      <c r="C248" s="70"/>
      <c r="D248" s="14">
        <f>(D245-D244)+(D247-D246)</f>
        <v>11</v>
      </c>
      <c r="E248" s="14">
        <f t="shared" ref="E248:J248" si="69">(E245-E244)+E247-E246</f>
        <v>8</v>
      </c>
      <c r="F248" s="14">
        <f t="shared" si="69"/>
        <v>8</v>
      </c>
      <c r="G248" s="14">
        <f t="shared" si="69"/>
        <v>8</v>
      </c>
      <c r="H248" s="14">
        <f t="shared" si="69"/>
        <v>8</v>
      </c>
      <c r="I248" s="14">
        <f t="shared" si="69"/>
        <v>8</v>
      </c>
      <c r="J248" s="14">
        <f t="shared" si="69"/>
        <v>0</v>
      </c>
      <c r="K248" s="14" t="str">
        <f>IF(Base!$C$2-K244&lt;0,"0",Base!$C$2-K244)</f>
        <v>0</v>
      </c>
      <c r="L248" s="9"/>
      <c r="N248"/>
      <c r="O248"/>
    </row>
    <row r="249" spans="2:15" x14ac:dyDescent="0.25">
      <c r="N249"/>
      <c r="O249"/>
    </row>
    <row r="250" spans="2:15" ht="15.75" x14ac:dyDescent="0.25">
      <c r="B250" s="47" t="s">
        <v>3</v>
      </c>
      <c r="C250" s="51">
        <f>VLOOKUP(C243+1,Base!$F$3:$F$55,1,FALSE)</f>
        <v>36</v>
      </c>
      <c r="D250" s="55">
        <f>B252</f>
        <v>778941</v>
      </c>
      <c r="E250" s="55">
        <f>D250+1</f>
        <v>778942</v>
      </c>
      <c r="F250" s="55">
        <f t="shared" ref="F250:J250" si="70">E250+1</f>
        <v>778943</v>
      </c>
      <c r="G250" s="55">
        <f t="shared" si="70"/>
        <v>778944</v>
      </c>
      <c r="H250" s="55">
        <f t="shared" si="70"/>
        <v>778945</v>
      </c>
      <c r="I250" s="55">
        <f t="shared" si="70"/>
        <v>778946</v>
      </c>
      <c r="J250" s="55">
        <f t="shared" si="70"/>
        <v>778947</v>
      </c>
      <c r="K250" s="10" t="s">
        <v>7</v>
      </c>
      <c r="L250" s="9"/>
      <c r="N250"/>
      <c r="O250"/>
    </row>
    <row r="251" spans="2:15" x14ac:dyDescent="0.25">
      <c r="B251" s="45" t="s">
        <v>30</v>
      </c>
      <c r="C251" s="71" t="s">
        <v>0</v>
      </c>
      <c r="D251" s="52">
        <v>6</v>
      </c>
      <c r="E251" s="52">
        <v>8</v>
      </c>
      <c r="F251" s="52">
        <v>8</v>
      </c>
      <c r="G251" s="52">
        <v>8</v>
      </c>
      <c r="H251" s="52">
        <v>8</v>
      </c>
      <c r="I251" s="52">
        <v>8</v>
      </c>
      <c r="J251" s="53"/>
      <c r="K251" s="11">
        <f>D255+E255+F255+G255+H255+I255+J255</f>
        <v>51</v>
      </c>
      <c r="L251" s="7"/>
      <c r="N251"/>
      <c r="O251"/>
    </row>
    <row r="252" spans="2:15" x14ac:dyDescent="0.25">
      <c r="B252" s="46">
        <f>7*C250+DATE((2015+$K$2),1,3)-WEEKDAY(DATE((2015+$K$2),1,3))-5</f>
        <v>778941</v>
      </c>
      <c r="C252" s="72"/>
      <c r="D252" s="52">
        <v>12</v>
      </c>
      <c r="E252" s="52">
        <v>12</v>
      </c>
      <c r="F252" s="52">
        <v>12</v>
      </c>
      <c r="G252" s="52">
        <v>12</v>
      </c>
      <c r="H252" s="52">
        <v>12</v>
      </c>
      <c r="I252" s="52">
        <v>12</v>
      </c>
      <c r="J252" s="53"/>
      <c r="K252" s="12" t="s">
        <v>5</v>
      </c>
      <c r="L252" s="8"/>
      <c r="N252"/>
      <c r="O252"/>
    </row>
    <row r="253" spans="2:15" x14ac:dyDescent="0.25">
      <c r="B253" s="45" t="s">
        <v>31</v>
      </c>
      <c r="C253" s="71" t="s">
        <v>1</v>
      </c>
      <c r="D253" s="52">
        <v>13</v>
      </c>
      <c r="E253" s="52">
        <v>13</v>
      </c>
      <c r="F253" s="52">
        <v>13</v>
      </c>
      <c r="G253" s="52">
        <v>13</v>
      </c>
      <c r="H253" s="52">
        <v>13</v>
      </c>
      <c r="I253" s="52">
        <v>13</v>
      </c>
      <c r="J253" s="53"/>
      <c r="K253" s="14">
        <f>IF(K251-Base!$C$2&lt;0,"0",K251-Base!$C$2)</f>
        <v>16</v>
      </c>
      <c r="L253" s="8"/>
      <c r="N253"/>
      <c r="O253"/>
    </row>
    <row r="254" spans="2:15" x14ac:dyDescent="0.25">
      <c r="B254" s="46">
        <f>7*C250+DATE((2015+$K$2),1,3)-WEEKDAY(DATE((2015+$K$2),1,3))+1</f>
        <v>778947</v>
      </c>
      <c r="C254" s="72"/>
      <c r="D254" s="52">
        <v>18</v>
      </c>
      <c r="E254" s="52">
        <v>17</v>
      </c>
      <c r="F254" s="52">
        <v>17</v>
      </c>
      <c r="G254" s="52">
        <v>17</v>
      </c>
      <c r="H254" s="52">
        <v>17</v>
      </c>
      <c r="I254" s="52">
        <v>17</v>
      </c>
      <c r="J254" s="53"/>
      <c r="K254" s="13" t="s">
        <v>6</v>
      </c>
      <c r="L254" s="8"/>
      <c r="N254"/>
      <c r="O254"/>
    </row>
    <row r="255" spans="2:15" x14ac:dyDescent="0.25">
      <c r="B255" s="69" t="s">
        <v>2</v>
      </c>
      <c r="C255" s="70"/>
      <c r="D255" s="14">
        <f>(D252-D251)+(D254-D253)</f>
        <v>11</v>
      </c>
      <c r="E255" s="14">
        <f t="shared" ref="E255:J255" si="71">(E252-E251)+E254-E253</f>
        <v>8</v>
      </c>
      <c r="F255" s="14">
        <f t="shared" si="71"/>
        <v>8</v>
      </c>
      <c r="G255" s="14">
        <f t="shared" si="71"/>
        <v>8</v>
      </c>
      <c r="H255" s="14">
        <f t="shared" si="71"/>
        <v>8</v>
      </c>
      <c r="I255" s="14">
        <f t="shared" si="71"/>
        <v>8</v>
      </c>
      <c r="J255" s="14">
        <f t="shared" si="71"/>
        <v>0</v>
      </c>
      <c r="K255" s="14" t="str">
        <f>IF(Base!$C$2-K251&lt;0,"0",Base!$C$2-K251)</f>
        <v>0</v>
      </c>
      <c r="L255" s="9"/>
      <c r="N255"/>
      <c r="O255"/>
    </row>
    <row r="256" spans="2:15" x14ac:dyDescent="0.25">
      <c r="N256"/>
      <c r="O256"/>
    </row>
    <row r="257" spans="2:15" ht="15.75" x14ac:dyDescent="0.25">
      <c r="B257" s="47" t="s">
        <v>3</v>
      </c>
      <c r="C257" s="51">
        <f>VLOOKUP(C250+1,Base!$F$3:$F$55,1,FALSE)</f>
        <v>37</v>
      </c>
      <c r="D257" s="55">
        <f>B259</f>
        <v>778948</v>
      </c>
      <c r="E257" s="55">
        <f>D257+1</f>
        <v>778949</v>
      </c>
      <c r="F257" s="55">
        <f t="shared" ref="F257:J257" si="72">E257+1</f>
        <v>778950</v>
      </c>
      <c r="G257" s="55">
        <f t="shared" si="72"/>
        <v>778951</v>
      </c>
      <c r="H257" s="55">
        <f t="shared" si="72"/>
        <v>778952</v>
      </c>
      <c r="I257" s="55">
        <f t="shared" si="72"/>
        <v>778953</v>
      </c>
      <c r="J257" s="55">
        <f t="shared" si="72"/>
        <v>778954</v>
      </c>
      <c r="K257" s="10" t="s">
        <v>7</v>
      </c>
      <c r="L257" s="9"/>
      <c r="N257"/>
      <c r="O257"/>
    </row>
    <row r="258" spans="2:15" x14ac:dyDescent="0.25">
      <c r="B258" s="45" t="s">
        <v>30</v>
      </c>
      <c r="C258" s="71" t="s">
        <v>0</v>
      </c>
      <c r="D258" s="52">
        <v>6</v>
      </c>
      <c r="E258" s="52">
        <v>8</v>
      </c>
      <c r="F258" s="52">
        <v>8</v>
      </c>
      <c r="G258" s="52">
        <v>8</v>
      </c>
      <c r="H258" s="52">
        <v>8</v>
      </c>
      <c r="I258" s="52">
        <v>8</v>
      </c>
      <c r="J258" s="53"/>
      <c r="K258" s="11">
        <f>D262+E262+F262+G262+H262+I262+J262</f>
        <v>51</v>
      </c>
      <c r="L258" s="7"/>
      <c r="N258"/>
      <c r="O258"/>
    </row>
    <row r="259" spans="2:15" x14ac:dyDescent="0.25">
      <c r="B259" s="46">
        <f>7*C257+DATE((2015+$K$2),1,3)-WEEKDAY(DATE((2015+$K$2),1,3))-5</f>
        <v>778948</v>
      </c>
      <c r="C259" s="72"/>
      <c r="D259" s="52">
        <v>12</v>
      </c>
      <c r="E259" s="52">
        <v>12</v>
      </c>
      <c r="F259" s="52">
        <v>12</v>
      </c>
      <c r="G259" s="52">
        <v>12</v>
      </c>
      <c r="H259" s="52">
        <v>12</v>
      </c>
      <c r="I259" s="52">
        <v>12</v>
      </c>
      <c r="J259" s="53"/>
      <c r="K259" s="12" t="s">
        <v>5</v>
      </c>
      <c r="L259" s="8"/>
      <c r="N259"/>
      <c r="O259"/>
    </row>
    <row r="260" spans="2:15" x14ac:dyDescent="0.25">
      <c r="B260" s="45" t="s">
        <v>31</v>
      </c>
      <c r="C260" s="71" t="s">
        <v>1</v>
      </c>
      <c r="D260" s="52">
        <v>13</v>
      </c>
      <c r="E260" s="52">
        <v>13</v>
      </c>
      <c r="F260" s="52">
        <v>13</v>
      </c>
      <c r="G260" s="52">
        <v>13</v>
      </c>
      <c r="H260" s="52">
        <v>13</v>
      </c>
      <c r="I260" s="52">
        <v>13</v>
      </c>
      <c r="J260" s="53"/>
      <c r="K260" s="14">
        <f>IF(K258-Base!$C$2&lt;0,"0",K258-Base!$C$2)</f>
        <v>16</v>
      </c>
      <c r="L260" s="8"/>
      <c r="N260"/>
      <c r="O260"/>
    </row>
    <row r="261" spans="2:15" x14ac:dyDescent="0.25">
      <c r="B261" s="46">
        <f>7*C257+DATE((2015+$K$2),1,3)-WEEKDAY(DATE((2015+$K$2),1,3))+1</f>
        <v>778954</v>
      </c>
      <c r="C261" s="72"/>
      <c r="D261" s="52">
        <v>18</v>
      </c>
      <c r="E261" s="52">
        <v>17</v>
      </c>
      <c r="F261" s="52">
        <v>17</v>
      </c>
      <c r="G261" s="52">
        <v>17</v>
      </c>
      <c r="H261" s="52">
        <v>17</v>
      </c>
      <c r="I261" s="52">
        <v>17</v>
      </c>
      <c r="J261" s="53"/>
      <c r="K261" s="13" t="s">
        <v>6</v>
      </c>
      <c r="L261" s="8"/>
      <c r="N261"/>
      <c r="O261"/>
    </row>
    <row r="262" spans="2:15" x14ac:dyDescent="0.25">
      <c r="B262" s="69" t="s">
        <v>2</v>
      </c>
      <c r="C262" s="70"/>
      <c r="D262" s="14">
        <f>(D259-D258)+(D261-D260)</f>
        <v>11</v>
      </c>
      <c r="E262" s="14">
        <f t="shared" ref="E262:J262" si="73">(E259-E258)+E261-E260</f>
        <v>8</v>
      </c>
      <c r="F262" s="14">
        <f t="shared" si="73"/>
        <v>8</v>
      </c>
      <c r="G262" s="14">
        <f t="shared" si="73"/>
        <v>8</v>
      </c>
      <c r="H262" s="14">
        <f t="shared" si="73"/>
        <v>8</v>
      </c>
      <c r="I262" s="14">
        <f t="shared" si="73"/>
        <v>8</v>
      </c>
      <c r="J262" s="14">
        <f t="shared" si="73"/>
        <v>0</v>
      </c>
      <c r="K262" s="14" t="str">
        <f>IF(Base!$C$2-K258&lt;0,"0",Base!$C$2-K258)</f>
        <v>0</v>
      </c>
      <c r="L262" s="9"/>
      <c r="N262"/>
      <c r="O262"/>
    </row>
    <row r="263" spans="2:15" x14ac:dyDescent="0.25">
      <c r="N263"/>
      <c r="O263"/>
    </row>
    <row r="264" spans="2:15" ht="15.75" x14ac:dyDescent="0.25">
      <c r="B264" s="47" t="s">
        <v>3</v>
      </c>
      <c r="C264" s="51">
        <f>VLOOKUP(C257+1,Base!$F$3:$F$55,1,FALSE)</f>
        <v>38</v>
      </c>
      <c r="D264" s="55">
        <f>B266</f>
        <v>778955</v>
      </c>
      <c r="E264" s="55">
        <f>D264+1</f>
        <v>778956</v>
      </c>
      <c r="F264" s="55">
        <f t="shared" ref="F264:J264" si="74">E264+1</f>
        <v>778957</v>
      </c>
      <c r="G264" s="55">
        <f t="shared" si="74"/>
        <v>778958</v>
      </c>
      <c r="H264" s="55">
        <f t="shared" si="74"/>
        <v>778959</v>
      </c>
      <c r="I264" s="55">
        <f t="shared" si="74"/>
        <v>778960</v>
      </c>
      <c r="J264" s="55">
        <f t="shared" si="74"/>
        <v>778961</v>
      </c>
      <c r="K264" s="10" t="s">
        <v>7</v>
      </c>
      <c r="L264" s="9"/>
      <c r="N264"/>
      <c r="O264"/>
    </row>
    <row r="265" spans="2:15" x14ac:dyDescent="0.25">
      <c r="B265" s="45" t="s">
        <v>30</v>
      </c>
      <c r="C265" s="71" t="s">
        <v>0</v>
      </c>
      <c r="D265" s="52">
        <v>6</v>
      </c>
      <c r="E265" s="52">
        <v>8</v>
      </c>
      <c r="F265" s="52"/>
      <c r="G265" s="52"/>
      <c r="H265" s="52"/>
      <c r="I265" s="52">
        <v>8</v>
      </c>
      <c r="J265" s="53"/>
      <c r="K265" s="11">
        <f>D269+E269+F269+G269+H269+I269+J269</f>
        <v>27</v>
      </c>
      <c r="L265" s="7"/>
      <c r="N265"/>
      <c r="O265"/>
    </row>
    <row r="266" spans="2:15" x14ac:dyDescent="0.25">
      <c r="B266" s="46">
        <f>7*C264+DATE((2015+$K$2),1,3)-WEEKDAY(DATE((2015+$K$2),1,3))-5</f>
        <v>778955</v>
      </c>
      <c r="C266" s="72"/>
      <c r="D266" s="52">
        <v>12</v>
      </c>
      <c r="E266" s="52">
        <v>12</v>
      </c>
      <c r="F266" s="52"/>
      <c r="G266" s="52"/>
      <c r="H266" s="52"/>
      <c r="I266" s="52">
        <v>12</v>
      </c>
      <c r="J266" s="53"/>
      <c r="K266" s="12" t="s">
        <v>5</v>
      </c>
      <c r="L266" s="8"/>
      <c r="N266"/>
      <c r="O266"/>
    </row>
    <row r="267" spans="2:15" x14ac:dyDescent="0.25">
      <c r="B267" s="45" t="s">
        <v>31</v>
      </c>
      <c r="C267" s="71" t="s">
        <v>1</v>
      </c>
      <c r="D267" s="52">
        <v>13</v>
      </c>
      <c r="E267" s="52">
        <v>13</v>
      </c>
      <c r="F267" s="52"/>
      <c r="G267" s="52"/>
      <c r="H267" s="52"/>
      <c r="I267" s="52">
        <v>13</v>
      </c>
      <c r="J267" s="53"/>
      <c r="K267" s="14" t="str">
        <f>IF(K265-Base!$C$2&lt;0,"0",K265-Base!$C$2)</f>
        <v>0</v>
      </c>
      <c r="L267" s="8"/>
      <c r="N267"/>
      <c r="O267"/>
    </row>
    <row r="268" spans="2:15" x14ac:dyDescent="0.25">
      <c r="B268" s="46">
        <f>7*C264+DATE((2015+$K$2),1,3)-WEEKDAY(DATE((2015+$K$2),1,3))+1</f>
        <v>778961</v>
      </c>
      <c r="C268" s="72"/>
      <c r="D268" s="52">
        <v>18</v>
      </c>
      <c r="E268" s="52">
        <v>17</v>
      </c>
      <c r="F268" s="52"/>
      <c r="G268" s="52"/>
      <c r="H268" s="52"/>
      <c r="I268" s="52">
        <v>17</v>
      </c>
      <c r="J268" s="53"/>
      <c r="K268" s="13" t="s">
        <v>6</v>
      </c>
      <c r="L268" s="8"/>
      <c r="N268"/>
      <c r="O268"/>
    </row>
    <row r="269" spans="2:15" x14ac:dyDescent="0.25">
      <c r="B269" s="69" t="s">
        <v>2</v>
      </c>
      <c r="C269" s="70"/>
      <c r="D269" s="14">
        <f>(D266-D265)+(D268-D267)</f>
        <v>11</v>
      </c>
      <c r="E269" s="14">
        <f t="shared" ref="E269:J269" si="75">(E266-E265)+E268-E267</f>
        <v>8</v>
      </c>
      <c r="F269" s="14">
        <f t="shared" si="75"/>
        <v>0</v>
      </c>
      <c r="G269" s="14">
        <f t="shared" si="75"/>
        <v>0</v>
      </c>
      <c r="H269" s="14">
        <f t="shared" si="75"/>
        <v>0</v>
      </c>
      <c r="I269" s="14">
        <f t="shared" si="75"/>
        <v>8</v>
      </c>
      <c r="J269" s="14">
        <f t="shared" si="75"/>
        <v>0</v>
      </c>
      <c r="K269" s="14">
        <f>IF(Base!$C$2-K265&lt;0,"0",Base!$C$2-K265)</f>
        <v>8</v>
      </c>
      <c r="L269" s="9"/>
      <c r="N269"/>
      <c r="O269"/>
    </row>
    <row r="270" spans="2:15" x14ac:dyDescent="0.25">
      <c r="N270"/>
      <c r="O270"/>
    </row>
    <row r="271" spans="2:15" ht="15.75" x14ac:dyDescent="0.25">
      <c r="B271" s="47" t="s">
        <v>3</v>
      </c>
      <c r="C271" s="51">
        <f>VLOOKUP(C264+1,Base!$F$3:$F$55,1,FALSE)</f>
        <v>39</v>
      </c>
      <c r="D271" s="55">
        <f>B273</f>
        <v>778962</v>
      </c>
      <c r="E271" s="55">
        <f>D271+1</f>
        <v>778963</v>
      </c>
      <c r="F271" s="55">
        <f t="shared" ref="F271:J271" si="76">E271+1</f>
        <v>778964</v>
      </c>
      <c r="G271" s="55">
        <f t="shared" si="76"/>
        <v>778965</v>
      </c>
      <c r="H271" s="55">
        <f t="shared" si="76"/>
        <v>778966</v>
      </c>
      <c r="I271" s="55">
        <f t="shared" si="76"/>
        <v>778967</v>
      </c>
      <c r="J271" s="55">
        <f t="shared" si="76"/>
        <v>778968</v>
      </c>
      <c r="K271" s="10" t="s">
        <v>7</v>
      </c>
      <c r="L271" s="9"/>
      <c r="N271"/>
      <c r="O271"/>
    </row>
    <row r="272" spans="2:15" x14ac:dyDescent="0.25">
      <c r="B272" s="45" t="s">
        <v>30</v>
      </c>
      <c r="C272" s="71" t="s">
        <v>0</v>
      </c>
      <c r="D272" s="52">
        <v>6</v>
      </c>
      <c r="E272" s="52">
        <v>8</v>
      </c>
      <c r="F272" s="52">
        <v>8</v>
      </c>
      <c r="G272" s="52">
        <v>8</v>
      </c>
      <c r="H272" s="52">
        <v>8</v>
      </c>
      <c r="I272" s="52"/>
      <c r="J272" s="53"/>
      <c r="K272" s="11">
        <f>D276+E276+F276+G276+H276+I276+J276</f>
        <v>43</v>
      </c>
      <c r="L272" s="7"/>
      <c r="N272"/>
      <c r="O272"/>
    </row>
    <row r="273" spans="2:15" x14ac:dyDescent="0.25">
      <c r="B273" s="46">
        <f>7*C271+DATE((2015+$K$2),1,3)-WEEKDAY(DATE((2015+$K$2),1,3))-5</f>
        <v>778962</v>
      </c>
      <c r="C273" s="72"/>
      <c r="D273" s="52">
        <v>12</v>
      </c>
      <c r="E273" s="52">
        <v>12</v>
      </c>
      <c r="F273" s="52">
        <v>12</v>
      </c>
      <c r="G273" s="52">
        <v>12</v>
      </c>
      <c r="H273" s="52">
        <v>12</v>
      </c>
      <c r="I273" s="52"/>
      <c r="J273" s="53"/>
      <c r="K273" s="12" t="s">
        <v>5</v>
      </c>
      <c r="L273" s="8"/>
      <c r="N273"/>
      <c r="O273"/>
    </row>
    <row r="274" spans="2:15" x14ac:dyDescent="0.25">
      <c r="B274" s="45" t="s">
        <v>31</v>
      </c>
      <c r="C274" s="71" t="s">
        <v>1</v>
      </c>
      <c r="D274" s="52">
        <v>13</v>
      </c>
      <c r="E274" s="52">
        <v>13</v>
      </c>
      <c r="F274" s="52">
        <v>13</v>
      </c>
      <c r="G274" s="52">
        <v>13</v>
      </c>
      <c r="H274" s="52">
        <v>13</v>
      </c>
      <c r="I274" s="52"/>
      <c r="J274" s="53"/>
      <c r="K274" s="14">
        <f>IF(K272-Base!$C$2&lt;0,"0",K272-Base!$C$2)</f>
        <v>8</v>
      </c>
      <c r="L274" s="8"/>
      <c r="N274"/>
      <c r="O274"/>
    </row>
    <row r="275" spans="2:15" x14ac:dyDescent="0.25">
      <c r="B275" s="46">
        <f>7*C271+DATE((2015+$K$2),1,3)-WEEKDAY(DATE((2015+$K$2),1,3))+1</f>
        <v>778968</v>
      </c>
      <c r="C275" s="72"/>
      <c r="D275" s="52">
        <v>18</v>
      </c>
      <c r="E275" s="52">
        <v>17</v>
      </c>
      <c r="F275" s="52">
        <v>17</v>
      </c>
      <c r="G275" s="52">
        <v>17</v>
      </c>
      <c r="H275" s="52">
        <v>17</v>
      </c>
      <c r="I275" s="52"/>
      <c r="J275" s="53"/>
      <c r="K275" s="13" t="s">
        <v>6</v>
      </c>
      <c r="L275" s="8"/>
      <c r="N275"/>
      <c r="O275"/>
    </row>
    <row r="276" spans="2:15" x14ac:dyDescent="0.25">
      <c r="B276" s="69" t="s">
        <v>2</v>
      </c>
      <c r="C276" s="70"/>
      <c r="D276" s="14">
        <f>(D273-D272)+(D275-D274)</f>
        <v>11</v>
      </c>
      <c r="E276" s="14">
        <f t="shared" ref="E276:J276" si="77">(E273-E272)+E275-E274</f>
        <v>8</v>
      </c>
      <c r="F276" s="14">
        <f t="shared" si="77"/>
        <v>8</v>
      </c>
      <c r="G276" s="14">
        <f t="shared" si="77"/>
        <v>8</v>
      </c>
      <c r="H276" s="14">
        <f t="shared" si="77"/>
        <v>8</v>
      </c>
      <c r="I276" s="14">
        <f t="shared" si="77"/>
        <v>0</v>
      </c>
      <c r="J276" s="14">
        <f t="shared" si="77"/>
        <v>0</v>
      </c>
      <c r="K276" s="14" t="str">
        <f>IF(Base!$C$2-K272&lt;0,"0",Base!$C$2-K272)</f>
        <v>0</v>
      </c>
      <c r="L276" s="9"/>
      <c r="N276"/>
      <c r="O276"/>
    </row>
    <row r="277" spans="2:15" x14ac:dyDescent="0.25">
      <c r="N277"/>
      <c r="O277"/>
    </row>
    <row r="278" spans="2:15" ht="15.75" x14ac:dyDescent="0.25">
      <c r="B278" s="47" t="s">
        <v>3</v>
      </c>
      <c r="C278" s="51">
        <f>VLOOKUP(C271+1,Base!$F$3:$F$55,1,FALSE)</f>
        <v>40</v>
      </c>
      <c r="D278" s="55">
        <f>B280</f>
        <v>778969</v>
      </c>
      <c r="E278" s="55">
        <f>D278+1</f>
        <v>778970</v>
      </c>
      <c r="F278" s="55">
        <f t="shared" ref="F278:J278" si="78">E278+1</f>
        <v>778971</v>
      </c>
      <c r="G278" s="55">
        <f t="shared" si="78"/>
        <v>778972</v>
      </c>
      <c r="H278" s="55">
        <f t="shared" si="78"/>
        <v>778973</v>
      </c>
      <c r="I278" s="55">
        <f t="shared" si="78"/>
        <v>778974</v>
      </c>
      <c r="J278" s="55">
        <f t="shared" si="78"/>
        <v>778975</v>
      </c>
      <c r="K278" s="10" t="s">
        <v>7</v>
      </c>
      <c r="L278" s="9"/>
      <c r="N278"/>
      <c r="O278"/>
    </row>
    <row r="279" spans="2:15" x14ac:dyDescent="0.25">
      <c r="B279" s="45" t="s">
        <v>30</v>
      </c>
      <c r="C279" s="71" t="s">
        <v>0</v>
      </c>
      <c r="D279" s="52"/>
      <c r="E279" s="52"/>
      <c r="F279" s="52"/>
      <c r="G279" s="52">
        <v>8</v>
      </c>
      <c r="H279" s="52">
        <v>8</v>
      </c>
      <c r="I279" s="52">
        <v>8</v>
      </c>
      <c r="J279" s="53"/>
      <c r="K279" s="11">
        <f>D283+E283+F283+G283+H283+I283+J283</f>
        <v>24</v>
      </c>
      <c r="L279" s="7"/>
      <c r="N279"/>
      <c r="O279"/>
    </row>
    <row r="280" spans="2:15" x14ac:dyDescent="0.25">
      <c r="B280" s="46">
        <f>7*C278+DATE((2015+$K$2),1,3)-WEEKDAY(DATE((2015+$K$2),1,3))-5</f>
        <v>778969</v>
      </c>
      <c r="C280" s="72"/>
      <c r="D280" s="52"/>
      <c r="E280" s="52"/>
      <c r="F280" s="52"/>
      <c r="G280" s="52">
        <v>12</v>
      </c>
      <c r="H280" s="52">
        <v>12</v>
      </c>
      <c r="I280" s="52">
        <v>12</v>
      </c>
      <c r="J280" s="53"/>
      <c r="K280" s="12" t="s">
        <v>5</v>
      </c>
      <c r="L280" s="8"/>
      <c r="N280"/>
      <c r="O280"/>
    </row>
    <row r="281" spans="2:15" x14ac:dyDescent="0.25">
      <c r="B281" s="45" t="s">
        <v>31</v>
      </c>
      <c r="C281" s="71" t="s">
        <v>1</v>
      </c>
      <c r="D281" s="52"/>
      <c r="E281" s="52"/>
      <c r="F281" s="52"/>
      <c r="G281" s="52">
        <v>13</v>
      </c>
      <c r="H281" s="52">
        <v>13</v>
      </c>
      <c r="I281" s="52">
        <v>13</v>
      </c>
      <c r="J281" s="53"/>
      <c r="K281" s="14" t="str">
        <f>IF(K279-Base!$C$2&lt;0,"0",K279-Base!$C$2)</f>
        <v>0</v>
      </c>
      <c r="L281" s="8"/>
      <c r="N281"/>
      <c r="O281"/>
    </row>
    <row r="282" spans="2:15" x14ac:dyDescent="0.25">
      <c r="B282" s="46">
        <f>7*C278+DATE((2015+$K$2),1,3)-WEEKDAY(DATE((2015+$K$2),1,3))+1</f>
        <v>778975</v>
      </c>
      <c r="C282" s="72"/>
      <c r="D282" s="52"/>
      <c r="E282" s="52"/>
      <c r="F282" s="52"/>
      <c r="G282" s="52">
        <v>17</v>
      </c>
      <c r="H282" s="52">
        <v>17</v>
      </c>
      <c r="I282" s="52">
        <v>17</v>
      </c>
      <c r="J282" s="53"/>
      <c r="K282" s="13" t="s">
        <v>6</v>
      </c>
      <c r="L282" s="8"/>
      <c r="N282"/>
      <c r="O282"/>
    </row>
    <row r="283" spans="2:15" x14ac:dyDescent="0.25">
      <c r="B283" s="69" t="s">
        <v>2</v>
      </c>
      <c r="C283" s="70"/>
      <c r="D283" s="14">
        <f>(D280-D279)+(D282-D281)</f>
        <v>0</v>
      </c>
      <c r="E283" s="14">
        <f t="shared" ref="E283:J283" si="79">(E280-E279)+E282-E281</f>
        <v>0</v>
      </c>
      <c r="F283" s="14">
        <f t="shared" si="79"/>
        <v>0</v>
      </c>
      <c r="G283" s="14">
        <f t="shared" si="79"/>
        <v>8</v>
      </c>
      <c r="H283" s="14">
        <f t="shared" si="79"/>
        <v>8</v>
      </c>
      <c r="I283" s="14">
        <f t="shared" si="79"/>
        <v>8</v>
      </c>
      <c r="J283" s="14">
        <f t="shared" si="79"/>
        <v>0</v>
      </c>
      <c r="K283" s="14">
        <f>IF(Base!$C$2-K279&lt;0,"0",Base!$C$2-K279)</f>
        <v>11</v>
      </c>
      <c r="L283" s="9"/>
      <c r="N283"/>
      <c r="O283"/>
    </row>
    <row r="284" spans="2:15" x14ac:dyDescent="0.25">
      <c r="N284"/>
      <c r="O284"/>
    </row>
    <row r="285" spans="2:15" ht="15.75" x14ac:dyDescent="0.25">
      <c r="B285" s="47" t="s">
        <v>3</v>
      </c>
      <c r="C285" s="51">
        <f>VLOOKUP(C278+1,Base!$F$3:$F$55,1,FALSE)</f>
        <v>41</v>
      </c>
      <c r="D285" s="55">
        <f>B287</f>
        <v>778976</v>
      </c>
      <c r="E285" s="55">
        <f>D285+1</f>
        <v>778977</v>
      </c>
      <c r="F285" s="55">
        <f t="shared" ref="F285:J285" si="80">E285+1</f>
        <v>778978</v>
      </c>
      <c r="G285" s="55">
        <f t="shared" si="80"/>
        <v>778979</v>
      </c>
      <c r="H285" s="55">
        <f t="shared" si="80"/>
        <v>778980</v>
      </c>
      <c r="I285" s="55">
        <f t="shared" si="80"/>
        <v>778981</v>
      </c>
      <c r="J285" s="55">
        <f t="shared" si="80"/>
        <v>778982</v>
      </c>
      <c r="K285" s="10" t="s">
        <v>7</v>
      </c>
      <c r="L285" s="9"/>
      <c r="N285"/>
      <c r="O285"/>
    </row>
    <row r="286" spans="2:15" x14ac:dyDescent="0.25">
      <c r="B286" s="45" t="s">
        <v>30</v>
      </c>
      <c r="C286" s="71" t="s">
        <v>0</v>
      </c>
      <c r="D286" s="52">
        <v>6</v>
      </c>
      <c r="E286" s="52">
        <v>8</v>
      </c>
      <c r="F286" s="52">
        <v>8</v>
      </c>
      <c r="G286" s="52">
        <v>8</v>
      </c>
      <c r="H286" s="52">
        <v>8</v>
      </c>
      <c r="I286" s="52">
        <v>8</v>
      </c>
      <c r="J286" s="53"/>
      <c r="K286" s="11">
        <f>D290+E290+F290+G290+H290+I290+J290</f>
        <v>51</v>
      </c>
      <c r="L286" s="7"/>
      <c r="N286"/>
      <c r="O286"/>
    </row>
    <row r="287" spans="2:15" x14ac:dyDescent="0.25">
      <c r="B287" s="46">
        <f>7*C285+DATE((2015+$K$2),1,3)-WEEKDAY(DATE((2015+$K$2),1,3))-5</f>
        <v>778976</v>
      </c>
      <c r="C287" s="72"/>
      <c r="D287" s="52">
        <v>12</v>
      </c>
      <c r="E287" s="52">
        <v>12</v>
      </c>
      <c r="F287" s="52">
        <v>12</v>
      </c>
      <c r="G287" s="52">
        <v>12</v>
      </c>
      <c r="H287" s="52">
        <v>12</v>
      </c>
      <c r="I287" s="52">
        <v>12</v>
      </c>
      <c r="J287" s="53"/>
      <c r="K287" s="12" t="s">
        <v>5</v>
      </c>
      <c r="L287" s="8"/>
      <c r="N287"/>
      <c r="O287"/>
    </row>
    <row r="288" spans="2:15" x14ac:dyDescent="0.25">
      <c r="B288" s="45" t="s">
        <v>31</v>
      </c>
      <c r="C288" s="71" t="s">
        <v>1</v>
      </c>
      <c r="D288" s="52">
        <v>13</v>
      </c>
      <c r="E288" s="52">
        <v>13</v>
      </c>
      <c r="F288" s="52">
        <v>13</v>
      </c>
      <c r="G288" s="52">
        <v>13</v>
      </c>
      <c r="H288" s="52">
        <v>13</v>
      </c>
      <c r="I288" s="52">
        <v>13</v>
      </c>
      <c r="J288" s="53"/>
      <c r="K288" s="14">
        <f>IF(K286-Base!$C$2&lt;0,"0",K286-Base!$C$2)</f>
        <v>16</v>
      </c>
      <c r="L288" s="8"/>
      <c r="N288"/>
      <c r="O288"/>
    </row>
    <row r="289" spans="2:15" x14ac:dyDescent="0.25">
      <c r="B289" s="46">
        <f>7*C285+DATE((2015+$K$2),1,3)-WEEKDAY(DATE((2015+$K$2),1,3))+1</f>
        <v>778982</v>
      </c>
      <c r="C289" s="72"/>
      <c r="D289" s="52">
        <v>18</v>
      </c>
      <c r="E289" s="52">
        <v>17</v>
      </c>
      <c r="F289" s="52">
        <v>17</v>
      </c>
      <c r="G289" s="52">
        <v>17</v>
      </c>
      <c r="H289" s="52">
        <v>17</v>
      </c>
      <c r="I289" s="52">
        <v>17</v>
      </c>
      <c r="J289" s="53"/>
      <c r="K289" s="13" t="s">
        <v>6</v>
      </c>
      <c r="L289" s="8"/>
      <c r="N289"/>
      <c r="O289"/>
    </row>
    <row r="290" spans="2:15" x14ac:dyDescent="0.25">
      <c r="B290" s="69" t="s">
        <v>2</v>
      </c>
      <c r="C290" s="70"/>
      <c r="D290" s="14">
        <f>(D287-D286)+(D289-D288)</f>
        <v>11</v>
      </c>
      <c r="E290" s="14">
        <f t="shared" ref="E290:J290" si="81">(E287-E286)+E289-E288</f>
        <v>8</v>
      </c>
      <c r="F290" s="14">
        <f t="shared" si="81"/>
        <v>8</v>
      </c>
      <c r="G290" s="14">
        <f t="shared" si="81"/>
        <v>8</v>
      </c>
      <c r="H290" s="14">
        <f t="shared" si="81"/>
        <v>8</v>
      </c>
      <c r="I290" s="14">
        <f t="shared" si="81"/>
        <v>8</v>
      </c>
      <c r="J290" s="14">
        <f t="shared" si="81"/>
        <v>0</v>
      </c>
      <c r="K290" s="14" t="str">
        <f>IF(Base!$C$2-K286&lt;0,"0",Base!$C$2-K286)</f>
        <v>0</v>
      </c>
      <c r="L290" s="9"/>
      <c r="N290"/>
      <c r="O290"/>
    </row>
    <row r="291" spans="2:15" x14ac:dyDescent="0.25">
      <c r="N291"/>
      <c r="O291"/>
    </row>
    <row r="292" spans="2:15" ht="15.75" x14ac:dyDescent="0.25">
      <c r="B292" s="47" t="s">
        <v>3</v>
      </c>
      <c r="C292" s="51">
        <f>VLOOKUP(C285+1,Base!$F$3:$F$55,1,FALSE)</f>
        <v>42</v>
      </c>
      <c r="D292" s="55">
        <f>B294</f>
        <v>778983</v>
      </c>
      <c r="E292" s="55">
        <f>D292+1</f>
        <v>778984</v>
      </c>
      <c r="F292" s="55">
        <f t="shared" ref="F292:J292" si="82">E292+1</f>
        <v>778985</v>
      </c>
      <c r="G292" s="55">
        <f t="shared" si="82"/>
        <v>778986</v>
      </c>
      <c r="H292" s="55">
        <f t="shared" si="82"/>
        <v>778987</v>
      </c>
      <c r="I292" s="55">
        <f t="shared" si="82"/>
        <v>778988</v>
      </c>
      <c r="J292" s="55">
        <f t="shared" si="82"/>
        <v>778989</v>
      </c>
      <c r="K292" s="10" t="s">
        <v>7</v>
      </c>
      <c r="L292" s="9"/>
      <c r="N292"/>
      <c r="O292"/>
    </row>
    <row r="293" spans="2:15" x14ac:dyDescent="0.25">
      <c r="B293" s="45" t="s">
        <v>30</v>
      </c>
      <c r="C293" s="71" t="s">
        <v>0</v>
      </c>
      <c r="D293" s="52">
        <v>6</v>
      </c>
      <c r="E293" s="52">
        <v>8</v>
      </c>
      <c r="F293" s="52">
        <v>8</v>
      </c>
      <c r="G293" s="52">
        <v>8</v>
      </c>
      <c r="H293" s="52">
        <v>8</v>
      </c>
      <c r="I293" s="52">
        <v>8</v>
      </c>
      <c r="J293" s="53"/>
      <c r="K293" s="11">
        <f>D297+E297+F297+G297+H297+I297+J297</f>
        <v>51</v>
      </c>
      <c r="L293" s="7"/>
      <c r="N293"/>
      <c r="O293"/>
    </row>
    <row r="294" spans="2:15" x14ac:dyDescent="0.25">
      <c r="B294" s="46">
        <f>7*C292+DATE((2015+$K$2),1,3)-WEEKDAY(DATE((2015+$K$2),1,3))-5</f>
        <v>778983</v>
      </c>
      <c r="C294" s="72"/>
      <c r="D294" s="52">
        <v>12</v>
      </c>
      <c r="E294" s="52">
        <v>12</v>
      </c>
      <c r="F294" s="52">
        <v>12</v>
      </c>
      <c r="G294" s="52">
        <v>12</v>
      </c>
      <c r="H294" s="52">
        <v>12</v>
      </c>
      <c r="I294" s="52">
        <v>12</v>
      </c>
      <c r="J294" s="53"/>
      <c r="K294" s="12" t="s">
        <v>5</v>
      </c>
      <c r="L294" s="8"/>
      <c r="N294"/>
      <c r="O294"/>
    </row>
    <row r="295" spans="2:15" x14ac:dyDescent="0.25">
      <c r="B295" s="45" t="s">
        <v>31</v>
      </c>
      <c r="C295" s="71" t="s">
        <v>1</v>
      </c>
      <c r="D295" s="52">
        <v>13</v>
      </c>
      <c r="E295" s="52">
        <v>13</v>
      </c>
      <c r="F295" s="52">
        <v>13</v>
      </c>
      <c r="G295" s="52">
        <v>13</v>
      </c>
      <c r="H295" s="52">
        <v>13</v>
      </c>
      <c r="I295" s="52">
        <v>13</v>
      </c>
      <c r="J295" s="53"/>
      <c r="K295" s="14">
        <f>IF(K293-Base!$C$2&lt;0,"0",K293-Base!$C$2)</f>
        <v>16</v>
      </c>
      <c r="L295" s="8"/>
      <c r="N295"/>
      <c r="O295"/>
    </row>
    <row r="296" spans="2:15" x14ac:dyDescent="0.25">
      <c r="B296" s="46">
        <f>7*C292+DATE((2015+$K$2),1,3)-WEEKDAY(DATE((2015+$K$2),1,3))+1</f>
        <v>778989</v>
      </c>
      <c r="C296" s="72"/>
      <c r="D296" s="52">
        <v>18</v>
      </c>
      <c r="E296" s="52">
        <v>17</v>
      </c>
      <c r="F296" s="52">
        <v>17</v>
      </c>
      <c r="G296" s="52">
        <v>17</v>
      </c>
      <c r="H296" s="52">
        <v>17</v>
      </c>
      <c r="I296" s="52">
        <v>17</v>
      </c>
      <c r="J296" s="53"/>
      <c r="K296" s="13" t="s">
        <v>6</v>
      </c>
      <c r="L296" s="8"/>
      <c r="N296"/>
      <c r="O296"/>
    </row>
    <row r="297" spans="2:15" x14ac:dyDescent="0.25">
      <c r="B297" s="69" t="s">
        <v>2</v>
      </c>
      <c r="C297" s="70"/>
      <c r="D297" s="14">
        <f>(D294-D293)+(D296-D295)</f>
        <v>11</v>
      </c>
      <c r="E297" s="14">
        <f t="shared" ref="E297:J297" si="83">(E294-E293)+E296-E295</f>
        <v>8</v>
      </c>
      <c r="F297" s="14">
        <f t="shared" si="83"/>
        <v>8</v>
      </c>
      <c r="G297" s="14">
        <f t="shared" si="83"/>
        <v>8</v>
      </c>
      <c r="H297" s="14">
        <f t="shared" si="83"/>
        <v>8</v>
      </c>
      <c r="I297" s="14">
        <f t="shared" si="83"/>
        <v>8</v>
      </c>
      <c r="J297" s="14">
        <f t="shared" si="83"/>
        <v>0</v>
      </c>
      <c r="K297" s="14" t="str">
        <f>IF(Base!$C$2-K293&lt;0,"0",Base!$C$2-K293)</f>
        <v>0</v>
      </c>
      <c r="L297" s="9"/>
      <c r="N297"/>
      <c r="O297"/>
    </row>
    <row r="298" spans="2:15" x14ac:dyDescent="0.25">
      <c r="N298"/>
      <c r="O298"/>
    </row>
    <row r="299" spans="2:15" ht="15.75" x14ac:dyDescent="0.25">
      <c r="B299" s="47" t="s">
        <v>3</v>
      </c>
      <c r="C299" s="51">
        <f>VLOOKUP(C292+1,Base!$F$3:$F$55,1,FALSE)</f>
        <v>43</v>
      </c>
      <c r="D299" s="55">
        <f>B301</f>
        <v>778990</v>
      </c>
      <c r="E299" s="55">
        <f>D299+1</f>
        <v>778991</v>
      </c>
      <c r="F299" s="55">
        <f t="shared" ref="F299:J299" si="84">E299+1</f>
        <v>778992</v>
      </c>
      <c r="G299" s="55">
        <f t="shared" si="84"/>
        <v>778993</v>
      </c>
      <c r="H299" s="55">
        <f t="shared" si="84"/>
        <v>778994</v>
      </c>
      <c r="I299" s="55">
        <f t="shared" si="84"/>
        <v>778995</v>
      </c>
      <c r="J299" s="55">
        <f t="shared" si="84"/>
        <v>778996</v>
      </c>
      <c r="K299" s="10" t="s">
        <v>7</v>
      </c>
      <c r="L299" s="9"/>
      <c r="N299"/>
      <c r="O299"/>
    </row>
    <row r="300" spans="2:15" x14ac:dyDescent="0.25">
      <c r="B300" s="45" t="s">
        <v>30</v>
      </c>
      <c r="C300" s="71" t="s">
        <v>0</v>
      </c>
      <c r="D300" s="52">
        <v>6</v>
      </c>
      <c r="E300" s="52">
        <v>8</v>
      </c>
      <c r="F300" s="52">
        <v>8</v>
      </c>
      <c r="G300" s="52">
        <v>8</v>
      </c>
      <c r="H300" s="52">
        <v>8</v>
      </c>
      <c r="I300" s="52">
        <v>8</v>
      </c>
      <c r="J300" s="53"/>
      <c r="K300" s="11">
        <f>D304+E304+F304+G304+H304+I304+J304</f>
        <v>51</v>
      </c>
      <c r="L300" s="7"/>
      <c r="N300"/>
      <c r="O300"/>
    </row>
    <row r="301" spans="2:15" x14ac:dyDescent="0.25">
      <c r="B301" s="46">
        <f>7*C299+DATE((2015+$K$2),1,3)-WEEKDAY(DATE((2015+$K$2),1,3))-5</f>
        <v>778990</v>
      </c>
      <c r="C301" s="72"/>
      <c r="D301" s="52">
        <v>12</v>
      </c>
      <c r="E301" s="52">
        <v>12</v>
      </c>
      <c r="F301" s="52">
        <v>12</v>
      </c>
      <c r="G301" s="52">
        <v>12</v>
      </c>
      <c r="H301" s="52">
        <v>12</v>
      </c>
      <c r="I301" s="52">
        <v>12</v>
      </c>
      <c r="J301" s="53"/>
      <c r="K301" s="12" t="s">
        <v>5</v>
      </c>
      <c r="L301" s="8"/>
      <c r="N301"/>
      <c r="O301"/>
    </row>
    <row r="302" spans="2:15" x14ac:dyDescent="0.25">
      <c r="B302" s="45" t="s">
        <v>31</v>
      </c>
      <c r="C302" s="71" t="s">
        <v>1</v>
      </c>
      <c r="D302" s="52">
        <v>13</v>
      </c>
      <c r="E302" s="52">
        <v>13</v>
      </c>
      <c r="F302" s="52">
        <v>13</v>
      </c>
      <c r="G302" s="52">
        <v>13</v>
      </c>
      <c r="H302" s="52">
        <v>13</v>
      </c>
      <c r="I302" s="52">
        <v>13</v>
      </c>
      <c r="J302" s="53"/>
      <c r="K302" s="14">
        <f>IF(K300-Base!$C$2&lt;0,"0",K300-Base!$C$2)</f>
        <v>16</v>
      </c>
      <c r="L302" s="8"/>
      <c r="N302"/>
      <c r="O302"/>
    </row>
    <row r="303" spans="2:15" x14ac:dyDescent="0.25">
      <c r="B303" s="46">
        <f>7*C299+DATE((2015+$K$2),1,3)-WEEKDAY(DATE((2015+$K$2),1,3))+1</f>
        <v>778996</v>
      </c>
      <c r="C303" s="72"/>
      <c r="D303" s="52">
        <v>18</v>
      </c>
      <c r="E303" s="52">
        <v>17</v>
      </c>
      <c r="F303" s="52">
        <v>17</v>
      </c>
      <c r="G303" s="52">
        <v>17</v>
      </c>
      <c r="H303" s="52">
        <v>17</v>
      </c>
      <c r="I303" s="52">
        <v>17</v>
      </c>
      <c r="J303" s="53"/>
      <c r="K303" s="13" t="s">
        <v>6</v>
      </c>
      <c r="L303" s="8"/>
      <c r="N303"/>
      <c r="O303"/>
    </row>
    <row r="304" spans="2:15" x14ac:dyDescent="0.25">
      <c r="B304" s="69" t="s">
        <v>2</v>
      </c>
      <c r="C304" s="70"/>
      <c r="D304" s="14">
        <f>(D301-D300)+(D303-D302)</f>
        <v>11</v>
      </c>
      <c r="E304" s="14">
        <f t="shared" ref="E304:J304" si="85">(E301-E300)+E303-E302</f>
        <v>8</v>
      </c>
      <c r="F304" s="14">
        <f t="shared" si="85"/>
        <v>8</v>
      </c>
      <c r="G304" s="14">
        <f t="shared" si="85"/>
        <v>8</v>
      </c>
      <c r="H304" s="14">
        <f t="shared" si="85"/>
        <v>8</v>
      </c>
      <c r="I304" s="14">
        <f t="shared" si="85"/>
        <v>8</v>
      </c>
      <c r="J304" s="14">
        <f t="shared" si="85"/>
        <v>0</v>
      </c>
      <c r="K304" s="14" t="str">
        <f>IF(Base!$C$2-K300&lt;0,"0",Base!$C$2-K300)</f>
        <v>0</v>
      </c>
      <c r="L304" s="9"/>
      <c r="N304"/>
      <c r="O304"/>
    </row>
    <row r="305" spans="2:15" x14ac:dyDescent="0.25">
      <c r="N305"/>
      <c r="O305"/>
    </row>
    <row r="306" spans="2:15" ht="15.75" x14ac:dyDescent="0.25">
      <c r="B306" s="47" t="s">
        <v>3</v>
      </c>
      <c r="C306" s="51">
        <f>VLOOKUP(C299+1,Base!$F$3:$F$55,1,FALSE)</f>
        <v>44</v>
      </c>
      <c r="D306" s="55">
        <f>B308</f>
        <v>778997</v>
      </c>
      <c r="E306" s="55">
        <f>D306+1</f>
        <v>778998</v>
      </c>
      <c r="F306" s="55">
        <f t="shared" ref="F306:J306" si="86">E306+1</f>
        <v>778999</v>
      </c>
      <c r="G306" s="55">
        <f t="shared" si="86"/>
        <v>779000</v>
      </c>
      <c r="H306" s="55">
        <f t="shared" si="86"/>
        <v>779001</v>
      </c>
      <c r="I306" s="55">
        <f t="shared" si="86"/>
        <v>779002</v>
      </c>
      <c r="J306" s="55">
        <f t="shared" si="86"/>
        <v>779003</v>
      </c>
      <c r="K306" s="10" t="s">
        <v>7</v>
      </c>
      <c r="L306" s="9"/>
      <c r="N306"/>
      <c r="O306"/>
    </row>
    <row r="307" spans="2:15" x14ac:dyDescent="0.25">
      <c r="B307" s="45" t="s">
        <v>30</v>
      </c>
      <c r="C307" s="71" t="s">
        <v>0</v>
      </c>
      <c r="D307" s="52">
        <v>6</v>
      </c>
      <c r="E307" s="52">
        <v>8</v>
      </c>
      <c r="F307" s="52">
        <v>8</v>
      </c>
      <c r="G307" s="52">
        <v>8</v>
      </c>
      <c r="H307" s="52">
        <v>8</v>
      </c>
      <c r="I307" s="52">
        <v>8</v>
      </c>
      <c r="J307" s="53"/>
      <c r="K307" s="11">
        <f>D311+E311+F311+G311+H311+I311+J311</f>
        <v>51</v>
      </c>
      <c r="L307" s="7"/>
      <c r="N307"/>
      <c r="O307"/>
    </row>
    <row r="308" spans="2:15" x14ac:dyDescent="0.25">
      <c r="B308" s="46">
        <f>7*C306+DATE((2015+$K$2),1,3)-WEEKDAY(DATE((2015+$K$2),1,3))-5</f>
        <v>778997</v>
      </c>
      <c r="C308" s="72"/>
      <c r="D308" s="52">
        <v>12</v>
      </c>
      <c r="E308" s="52">
        <v>12</v>
      </c>
      <c r="F308" s="52">
        <v>12</v>
      </c>
      <c r="G308" s="52">
        <v>12</v>
      </c>
      <c r="H308" s="52">
        <v>12</v>
      </c>
      <c r="I308" s="52">
        <v>12</v>
      </c>
      <c r="J308" s="53"/>
      <c r="K308" s="12" t="s">
        <v>5</v>
      </c>
      <c r="L308" s="8"/>
      <c r="N308"/>
      <c r="O308"/>
    </row>
    <row r="309" spans="2:15" x14ac:dyDescent="0.25">
      <c r="B309" s="45" t="s">
        <v>31</v>
      </c>
      <c r="C309" s="71" t="s">
        <v>1</v>
      </c>
      <c r="D309" s="52">
        <v>13</v>
      </c>
      <c r="E309" s="52">
        <v>13</v>
      </c>
      <c r="F309" s="52">
        <v>13</v>
      </c>
      <c r="G309" s="52">
        <v>13</v>
      </c>
      <c r="H309" s="52">
        <v>13</v>
      </c>
      <c r="I309" s="52">
        <v>13</v>
      </c>
      <c r="J309" s="53"/>
      <c r="K309" s="14">
        <f>IF(K307-Base!$C$2&lt;0,"0",K307-Base!$C$2)</f>
        <v>16</v>
      </c>
      <c r="L309" s="8"/>
      <c r="N309"/>
      <c r="O309"/>
    </row>
    <row r="310" spans="2:15" x14ac:dyDescent="0.25">
      <c r="B310" s="46">
        <f>7*C306+DATE((2015+$K$2),1,3)-WEEKDAY(DATE((2015+$K$2),1,3))+1</f>
        <v>779003</v>
      </c>
      <c r="C310" s="72"/>
      <c r="D310" s="52">
        <v>18</v>
      </c>
      <c r="E310" s="52">
        <v>17</v>
      </c>
      <c r="F310" s="52">
        <v>17</v>
      </c>
      <c r="G310" s="52">
        <v>17</v>
      </c>
      <c r="H310" s="52">
        <v>17</v>
      </c>
      <c r="I310" s="52">
        <v>17</v>
      </c>
      <c r="J310" s="53"/>
      <c r="K310" s="13" t="s">
        <v>6</v>
      </c>
      <c r="L310" s="8"/>
      <c r="N310"/>
      <c r="O310"/>
    </row>
    <row r="311" spans="2:15" x14ac:dyDescent="0.25">
      <c r="B311" s="69" t="s">
        <v>2</v>
      </c>
      <c r="C311" s="70"/>
      <c r="D311" s="14">
        <f>(D308-D307)+(D310-D309)</f>
        <v>11</v>
      </c>
      <c r="E311" s="14">
        <f t="shared" ref="E311:J311" si="87">(E308-E307)+E310-E309</f>
        <v>8</v>
      </c>
      <c r="F311" s="14">
        <f t="shared" si="87"/>
        <v>8</v>
      </c>
      <c r="G311" s="14">
        <f t="shared" si="87"/>
        <v>8</v>
      </c>
      <c r="H311" s="14">
        <f t="shared" si="87"/>
        <v>8</v>
      </c>
      <c r="I311" s="14">
        <f t="shared" si="87"/>
        <v>8</v>
      </c>
      <c r="J311" s="14">
        <f t="shared" si="87"/>
        <v>0</v>
      </c>
      <c r="K311" s="14" t="str">
        <f>IF(Base!$C$2-K307&lt;0,"0",Base!$C$2-K307)</f>
        <v>0</v>
      </c>
      <c r="L311" s="9"/>
      <c r="N311"/>
      <c r="O311"/>
    </row>
    <row r="312" spans="2:15" x14ac:dyDescent="0.25">
      <c r="N312"/>
      <c r="O312"/>
    </row>
    <row r="313" spans="2:15" ht="15.75" x14ac:dyDescent="0.25">
      <c r="B313" s="47" t="s">
        <v>3</v>
      </c>
      <c r="C313" s="51">
        <f>VLOOKUP(C306+1,Base!$F$3:$F$55,1,FALSE)</f>
        <v>45</v>
      </c>
      <c r="D313" s="55">
        <f>B315</f>
        <v>779004</v>
      </c>
      <c r="E313" s="55">
        <f>D313+1</f>
        <v>779005</v>
      </c>
      <c r="F313" s="55">
        <f t="shared" ref="F313:J313" si="88">E313+1</f>
        <v>779006</v>
      </c>
      <c r="G313" s="55">
        <f t="shared" si="88"/>
        <v>779007</v>
      </c>
      <c r="H313" s="55">
        <f t="shared" si="88"/>
        <v>779008</v>
      </c>
      <c r="I313" s="55">
        <f t="shared" si="88"/>
        <v>779009</v>
      </c>
      <c r="J313" s="55">
        <f t="shared" si="88"/>
        <v>779010</v>
      </c>
      <c r="K313" s="10" t="s">
        <v>7</v>
      </c>
      <c r="L313" s="9"/>
      <c r="N313"/>
      <c r="O313"/>
    </row>
    <row r="314" spans="2:15" x14ac:dyDescent="0.25">
      <c r="B314" s="45" t="s">
        <v>30</v>
      </c>
      <c r="C314" s="71" t="s">
        <v>0</v>
      </c>
      <c r="D314" s="52">
        <v>6</v>
      </c>
      <c r="E314" s="52">
        <v>8</v>
      </c>
      <c r="F314" s="52"/>
      <c r="G314" s="52"/>
      <c r="H314" s="52"/>
      <c r="I314" s="52"/>
      <c r="J314" s="53"/>
      <c r="K314" s="11">
        <f>D318+E318+F318+G318+H318+I318+J318</f>
        <v>19</v>
      </c>
      <c r="L314" s="7"/>
      <c r="N314"/>
      <c r="O314"/>
    </row>
    <row r="315" spans="2:15" x14ac:dyDescent="0.25">
      <c r="B315" s="46">
        <f>7*C313+DATE((2015+$K$2),1,3)-WEEKDAY(DATE((2015+$K$2),1,3))-5</f>
        <v>779004</v>
      </c>
      <c r="C315" s="72"/>
      <c r="D315" s="52">
        <v>12</v>
      </c>
      <c r="E315" s="52">
        <v>12</v>
      </c>
      <c r="F315" s="52"/>
      <c r="G315" s="52"/>
      <c r="H315" s="52"/>
      <c r="I315" s="52"/>
      <c r="J315" s="53"/>
      <c r="K315" s="12" t="s">
        <v>5</v>
      </c>
      <c r="L315" s="8"/>
      <c r="N315"/>
      <c r="O315"/>
    </row>
    <row r="316" spans="2:15" x14ac:dyDescent="0.25">
      <c r="B316" s="45" t="s">
        <v>31</v>
      </c>
      <c r="C316" s="71" t="s">
        <v>1</v>
      </c>
      <c r="D316" s="52">
        <v>13</v>
      </c>
      <c r="E316" s="52">
        <v>13</v>
      </c>
      <c r="F316" s="52"/>
      <c r="G316" s="52"/>
      <c r="H316" s="52"/>
      <c r="I316" s="52"/>
      <c r="J316" s="53"/>
      <c r="K316" s="14" t="str">
        <f>IF(K314-Base!$C$2&lt;0,"0",K314-Base!$C$2)</f>
        <v>0</v>
      </c>
      <c r="L316" s="8"/>
      <c r="N316"/>
      <c r="O316"/>
    </row>
    <row r="317" spans="2:15" x14ac:dyDescent="0.25">
      <c r="B317" s="46">
        <f>7*C313+DATE((2015+$K$2),1,3)-WEEKDAY(DATE((2015+$K$2),1,3))+1</f>
        <v>779010</v>
      </c>
      <c r="C317" s="72"/>
      <c r="D317" s="52">
        <v>18</v>
      </c>
      <c r="E317" s="52">
        <v>17</v>
      </c>
      <c r="F317" s="52"/>
      <c r="G317" s="52"/>
      <c r="H317" s="52"/>
      <c r="I317" s="52"/>
      <c r="J317" s="53"/>
      <c r="K317" s="13" t="s">
        <v>6</v>
      </c>
      <c r="L317" s="8"/>
      <c r="N317"/>
      <c r="O317"/>
    </row>
    <row r="318" spans="2:15" x14ac:dyDescent="0.25">
      <c r="B318" s="69" t="s">
        <v>2</v>
      </c>
      <c r="C318" s="70"/>
      <c r="D318" s="14">
        <f>(D315-D314)+(D317-D316)</f>
        <v>11</v>
      </c>
      <c r="E318" s="14">
        <f t="shared" ref="E318:J318" si="89">(E315-E314)+E317-E316</f>
        <v>8</v>
      </c>
      <c r="F318" s="14">
        <f t="shared" si="89"/>
        <v>0</v>
      </c>
      <c r="G318" s="14">
        <f t="shared" si="89"/>
        <v>0</v>
      </c>
      <c r="H318" s="14">
        <f t="shared" si="89"/>
        <v>0</v>
      </c>
      <c r="I318" s="14">
        <f t="shared" si="89"/>
        <v>0</v>
      </c>
      <c r="J318" s="14">
        <f t="shared" si="89"/>
        <v>0</v>
      </c>
      <c r="K318" s="14">
        <f>IF(Base!$C$2-K314&lt;0,"0",Base!$C$2-K314)</f>
        <v>16</v>
      </c>
      <c r="L318" s="9"/>
      <c r="N318"/>
      <c r="O318"/>
    </row>
    <row r="319" spans="2:15" x14ac:dyDescent="0.25">
      <c r="N319"/>
      <c r="O319"/>
    </row>
    <row r="320" spans="2:15" ht="15.75" x14ac:dyDescent="0.25">
      <c r="B320" s="47" t="s">
        <v>3</v>
      </c>
      <c r="C320" s="51">
        <f>VLOOKUP(C313+1,Base!$F$3:$F$55,1,FALSE)</f>
        <v>46</v>
      </c>
      <c r="D320" s="55">
        <f>B322</f>
        <v>779011</v>
      </c>
      <c r="E320" s="55">
        <f>D320+1</f>
        <v>779012</v>
      </c>
      <c r="F320" s="55">
        <f t="shared" ref="F320:J320" si="90">E320+1</f>
        <v>779013</v>
      </c>
      <c r="G320" s="55">
        <f t="shared" si="90"/>
        <v>779014</v>
      </c>
      <c r="H320" s="55">
        <f t="shared" si="90"/>
        <v>779015</v>
      </c>
      <c r="I320" s="55">
        <f t="shared" si="90"/>
        <v>779016</v>
      </c>
      <c r="J320" s="55">
        <f t="shared" si="90"/>
        <v>779017</v>
      </c>
      <c r="K320" s="10" t="s">
        <v>7</v>
      </c>
      <c r="L320" s="9"/>
      <c r="N320"/>
      <c r="O320"/>
    </row>
    <row r="321" spans="2:15" x14ac:dyDescent="0.25">
      <c r="B321" s="45" t="s">
        <v>30</v>
      </c>
      <c r="C321" s="71" t="s">
        <v>0</v>
      </c>
      <c r="D321" s="52">
        <v>6</v>
      </c>
      <c r="E321" s="52">
        <v>8</v>
      </c>
      <c r="F321" s="52">
        <v>8</v>
      </c>
      <c r="G321" s="52">
        <v>8</v>
      </c>
      <c r="H321" s="52">
        <v>8</v>
      </c>
      <c r="I321" s="52">
        <v>8</v>
      </c>
      <c r="J321" s="53"/>
      <c r="K321" s="11">
        <f>D325+E325+F325+G325+H325+I325+J325</f>
        <v>51</v>
      </c>
      <c r="L321" s="7"/>
      <c r="N321"/>
      <c r="O321"/>
    </row>
    <row r="322" spans="2:15" x14ac:dyDescent="0.25">
      <c r="B322" s="46">
        <f>7*C320+DATE((2015+$K$2),1,3)-WEEKDAY(DATE((2015+$K$2),1,3))-5</f>
        <v>779011</v>
      </c>
      <c r="C322" s="72"/>
      <c r="D322" s="52">
        <v>12</v>
      </c>
      <c r="E322" s="52">
        <v>12</v>
      </c>
      <c r="F322" s="52">
        <v>12</v>
      </c>
      <c r="G322" s="52">
        <v>12</v>
      </c>
      <c r="H322" s="52">
        <v>12</v>
      </c>
      <c r="I322" s="52">
        <v>12</v>
      </c>
      <c r="J322" s="53"/>
      <c r="K322" s="12" t="s">
        <v>5</v>
      </c>
      <c r="L322" s="8"/>
      <c r="N322"/>
      <c r="O322"/>
    </row>
    <row r="323" spans="2:15" x14ac:dyDescent="0.25">
      <c r="B323" s="45" t="s">
        <v>31</v>
      </c>
      <c r="C323" s="71" t="s">
        <v>1</v>
      </c>
      <c r="D323" s="52">
        <v>13</v>
      </c>
      <c r="E323" s="52">
        <v>13</v>
      </c>
      <c r="F323" s="52">
        <v>13</v>
      </c>
      <c r="G323" s="52">
        <v>13</v>
      </c>
      <c r="H323" s="52">
        <v>13</v>
      </c>
      <c r="I323" s="52">
        <v>13</v>
      </c>
      <c r="J323" s="53"/>
      <c r="K323" s="14">
        <f>IF(K321-Base!$C$2&lt;0,"0",K321-Base!$C$2)</f>
        <v>16</v>
      </c>
      <c r="L323" s="8"/>
      <c r="N323"/>
      <c r="O323"/>
    </row>
    <row r="324" spans="2:15" x14ac:dyDescent="0.25">
      <c r="B324" s="46">
        <f>7*C320+DATE((2015+$K$2),1,3)-WEEKDAY(DATE((2015+$K$2),1,3))+1</f>
        <v>779017</v>
      </c>
      <c r="C324" s="72"/>
      <c r="D324" s="52">
        <v>18</v>
      </c>
      <c r="E324" s="52">
        <v>17</v>
      </c>
      <c r="F324" s="52">
        <v>17</v>
      </c>
      <c r="G324" s="52">
        <v>17</v>
      </c>
      <c r="H324" s="52">
        <v>17</v>
      </c>
      <c r="I324" s="52">
        <v>17</v>
      </c>
      <c r="J324" s="53"/>
      <c r="K324" s="13" t="s">
        <v>6</v>
      </c>
      <c r="L324" s="8"/>
      <c r="N324"/>
      <c r="O324"/>
    </row>
    <row r="325" spans="2:15" x14ac:dyDescent="0.25">
      <c r="B325" s="69" t="s">
        <v>2</v>
      </c>
      <c r="C325" s="70"/>
      <c r="D325" s="14">
        <f>(D322-D321)+(D324-D323)</f>
        <v>11</v>
      </c>
      <c r="E325" s="14">
        <f t="shared" ref="E325:J325" si="91">(E322-E321)+E324-E323</f>
        <v>8</v>
      </c>
      <c r="F325" s="14">
        <f t="shared" si="91"/>
        <v>8</v>
      </c>
      <c r="G325" s="14">
        <f t="shared" si="91"/>
        <v>8</v>
      </c>
      <c r="H325" s="14">
        <f t="shared" si="91"/>
        <v>8</v>
      </c>
      <c r="I325" s="14">
        <f t="shared" si="91"/>
        <v>8</v>
      </c>
      <c r="J325" s="14">
        <f t="shared" si="91"/>
        <v>0</v>
      </c>
      <c r="K325" s="14" t="str">
        <f>IF(Base!$C$2-K321&lt;0,"0",Base!$C$2-K321)</f>
        <v>0</v>
      </c>
      <c r="L325" s="9"/>
      <c r="N325"/>
      <c r="O325"/>
    </row>
    <row r="326" spans="2:15" x14ac:dyDescent="0.25">
      <c r="N326"/>
      <c r="O326"/>
    </row>
    <row r="327" spans="2:15" ht="15.75" x14ac:dyDescent="0.25">
      <c r="B327" s="47" t="s">
        <v>3</v>
      </c>
      <c r="C327" s="51">
        <f>VLOOKUP(C320+1,Base!$F$3:$F$55,1,FALSE)</f>
        <v>47</v>
      </c>
      <c r="D327" s="55">
        <f>B329</f>
        <v>779018</v>
      </c>
      <c r="E327" s="55">
        <f>D327+1</f>
        <v>779019</v>
      </c>
      <c r="F327" s="55">
        <f t="shared" ref="F327:J327" si="92">E327+1</f>
        <v>779020</v>
      </c>
      <c r="G327" s="55">
        <f t="shared" si="92"/>
        <v>779021</v>
      </c>
      <c r="H327" s="55">
        <f t="shared" si="92"/>
        <v>779022</v>
      </c>
      <c r="I327" s="55">
        <f t="shared" si="92"/>
        <v>779023</v>
      </c>
      <c r="J327" s="55">
        <f t="shared" si="92"/>
        <v>779024</v>
      </c>
      <c r="K327" s="10" t="s">
        <v>7</v>
      </c>
      <c r="L327" s="9"/>
      <c r="N327"/>
      <c r="O327"/>
    </row>
    <row r="328" spans="2:15" x14ac:dyDescent="0.25">
      <c r="B328" s="45" t="s">
        <v>30</v>
      </c>
      <c r="C328" s="71" t="s">
        <v>0</v>
      </c>
      <c r="D328" s="52">
        <v>6</v>
      </c>
      <c r="E328" s="52">
        <v>8</v>
      </c>
      <c r="F328" s="52">
        <v>8</v>
      </c>
      <c r="G328" s="52">
        <v>8</v>
      </c>
      <c r="H328" s="52">
        <v>8</v>
      </c>
      <c r="I328" s="52">
        <v>8</v>
      </c>
      <c r="J328" s="53"/>
      <c r="K328" s="11">
        <f>D332+E332+F332+G332+H332+I332+J332</f>
        <v>51</v>
      </c>
      <c r="L328" s="7"/>
      <c r="N328"/>
      <c r="O328"/>
    </row>
    <row r="329" spans="2:15" x14ac:dyDescent="0.25">
      <c r="B329" s="46">
        <f>7*C327+DATE((2015+$K$2),1,3)-WEEKDAY(DATE((2015+$K$2),1,3))-5</f>
        <v>779018</v>
      </c>
      <c r="C329" s="72"/>
      <c r="D329" s="52">
        <v>12</v>
      </c>
      <c r="E329" s="52">
        <v>12</v>
      </c>
      <c r="F329" s="52">
        <v>12</v>
      </c>
      <c r="G329" s="52">
        <v>12</v>
      </c>
      <c r="H329" s="52">
        <v>12</v>
      </c>
      <c r="I329" s="52">
        <v>12</v>
      </c>
      <c r="J329" s="53"/>
      <c r="K329" s="12" t="s">
        <v>5</v>
      </c>
      <c r="L329" s="8"/>
      <c r="N329"/>
      <c r="O329"/>
    </row>
    <row r="330" spans="2:15" x14ac:dyDescent="0.25">
      <c r="B330" s="45" t="s">
        <v>31</v>
      </c>
      <c r="C330" s="71" t="s">
        <v>1</v>
      </c>
      <c r="D330" s="52">
        <v>13</v>
      </c>
      <c r="E330" s="52">
        <v>13</v>
      </c>
      <c r="F330" s="52">
        <v>13</v>
      </c>
      <c r="G330" s="52">
        <v>13</v>
      </c>
      <c r="H330" s="52">
        <v>13</v>
      </c>
      <c r="I330" s="52">
        <v>13</v>
      </c>
      <c r="J330" s="53"/>
      <c r="K330" s="14">
        <f>IF(K328-Base!$C$2&lt;0,"0",K328-Base!$C$2)</f>
        <v>16</v>
      </c>
      <c r="L330" s="8"/>
      <c r="N330"/>
      <c r="O330"/>
    </row>
    <row r="331" spans="2:15" x14ac:dyDescent="0.25">
      <c r="B331" s="46">
        <f>7*C327+DATE((2015+$K$2),1,3)-WEEKDAY(DATE((2015+$K$2),1,3))+1</f>
        <v>779024</v>
      </c>
      <c r="C331" s="72"/>
      <c r="D331" s="52">
        <v>18</v>
      </c>
      <c r="E331" s="52">
        <v>17</v>
      </c>
      <c r="F331" s="52">
        <v>17</v>
      </c>
      <c r="G331" s="52">
        <v>17</v>
      </c>
      <c r="H331" s="52">
        <v>17</v>
      </c>
      <c r="I331" s="52">
        <v>17</v>
      </c>
      <c r="J331" s="53"/>
      <c r="K331" s="13" t="s">
        <v>6</v>
      </c>
      <c r="L331" s="8"/>
      <c r="N331"/>
      <c r="O331"/>
    </row>
    <row r="332" spans="2:15" x14ac:dyDescent="0.25">
      <c r="B332" s="69" t="s">
        <v>2</v>
      </c>
      <c r="C332" s="70"/>
      <c r="D332" s="14">
        <f>(D329-D328)+(D331-D330)</f>
        <v>11</v>
      </c>
      <c r="E332" s="14">
        <f t="shared" ref="E332:J332" si="93">(E329-E328)+E331-E330</f>
        <v>8</v>
      </c>
      <c r="F332" s="14">
        <f t="shared" si="93"/>
        <v>8</v>
      </c>
      <c r="G332" s="14">
        <f t="shared" si="93"/>
        <v>8</v>
      </c>
      <c r="H332" s="14">
        <f t="shared" si="93"/>
        <v>8</v>
      </c>
      <c r="I332" s="14">
        <f t="shared" si="93"/>
        <v>8</v>
      </c>
      <c r="J332" s="14">
        <f t="shared" si="93"/>
        <v>0</v>
      </c>
      <c r="K332" s="14" t="str">
        <f>IF(Base!$C$2-K328&lt;0,"0",Base!$C$2-K328)</f>
        <v>0</v>
      </c>
      <c r="L332" s="9"/>
      <c r="N332"/>
      <c r="O332"/>
    </row>
    <row r="333" spans="2:15" x14ac:dyDescent="0.25">
      <c r="N333"/>
      <c r="O333"/>
    </row>
    <row r="334" spans="2:15" ht="15.75" x14ac:dyDescent="0.25">
      <c r="B334" s="47" t="s">
        <v>3</v>
      </c>
      <c r="C334" s="51">
        <f>VLOOKUP(C327+1,Base!$F$3:$F$55,1,FALSE)</f>
        <v>48</v>
      </c>
      <c r="D334" s="55">
        <f>B336</f>
        <v>779025</v>
      </c>
      <c r="E334" s="55">
        <f>D334+1</f>
        <v>779026</v>
      </c>
      <c r="F334" s="55">
        <f t="shared" ref="F334:J334" si="94">E334+1</f>
        <v>779027</v>
      </c>
      <c r="G334" s="55">
        <f t="shared" si="94"/>
        <v>779028</v>
      </c>
      <c r="H334" s="55">
        <f t="shared" si="94"/>
        <v>779029</v>
      </c>
      <c r="I334" s="55">
        <f t="shared" si="94"/>
        <v>779030</v>
      </c>
      <c r="J334" s="55">
        <f t="shared" si="94"/>
        <v>779031</v>
      </c>
      <c r="K334" s="10" t="s">
        <v>7</v>
      </c>
      <c r="L334" s="9"/>
      <c r="N334"/>
      <c r="O334"/>
    </row>
    <row r="335" spans="2:15" x14ac:dyDescent="0.25">
      <c r="B335" s="45" t="s">
        <v>30</v>
      </c>
      <c r="C335" s="71" t="s">
        <v>0</v>
      </c>
      <c r="D335" s="52">
        <v>6</v>
      </c>
      <c r="E335" s="52">
        <v>8</v>
      </c>
      <c r="F335" s="52">
        <v>8</v>
      </c>
      <c r="G335" s="52">
        <v>8</v>
      </c>
      <c r="H335" s="52">
        <v>8</v>
      </c>
      <c r="I335" s="52">
        <v>8</v>
      </c>
      <c r="J335" s="53"/>
      <c r="K335" s="11">
        <f>D339+E339+F339+G339+H339+I339+J339</f>
        <v>51</v>
      </c>
      <c r="L335" s="7"/>
      <c r="N335"/>
      <c r="O335"/>
    </row>
    <row r="336" spans="2:15" x14ac:dyDescent="0.25">
      <c r="B336" s="46">
        <f>7*C334+DATE((2015+$K$2),1,3)-WEEKDAY(DATE((2015+$K$2),1,3))-5</f>
        <v>779025</v>
      </c>
      <c r="C336" s="72"/>
      <c r="D336" s="52">
        <v>12</v>
      </c>
      <c r="E336" s="52">
        <v>12</v>
      </c>
      <c r="F336" s="52">
        <v>12</v>
      </c>
      <c r="G336" s="52">
        <v>12</v>
      </c>
      <c r="H336" s="52">
        <v>12</v>
      </c>
      <c r="I336" s="52">
        <v>12</v>
      </c>
      <c r="J336" s="53"/>
      <c r="K336" s="12" t="s">
        <v>5</v>
      </c>
      <c r="L336" s="8"/>
      <c r="N336"/>
      <c r="O336"/>
    </row>
    <row r="337" spans="2:15" x14ac:dyDescent="0.25">
      <c r="B337" s="45" t="s">
        <v>31</v>
      </c>
      <c r="C337" s="71" t="s">
        <v>1</v>
      </c>
      <c r="D337" s="52">
        <v>13</v>
      </c>
      <c r="E337" s="52">
        <v>13</v>
      </c>
      <c r="F337" s="52">
        <v>13</v>
      </c>
      <c r="G337" s="52">
        <v>13</v>
      </c>
      <c r="H337" s="52">
        <v>13</v>
      </c>
      <c r="I337" s="52">
        <v>13</v>
      </c>
      <c r="J337" s="53"/>
      <c r="K337" s="14">
        <f>IF(K335-Base!$C$2&lt;0,"0",K335-Base!$C$2)</f>
        <v>16</v>
      </c>
      <c r="L337" s="8"/>
      <c r="N337"/>
      <c r="O337"/>
    </row>
    <row r="338" spans="2:15" x14ac:dyDescent="0.25">
      <c r="B338" s="46">
        <f>7*C334+DATE((2015+$K$2),1,3)-WEEKDAY(DATE((2015+$K$2),1,3))+1</f>
        <v>779031</v>
      </c>
      <c r="C338" s="72"/>
      <c r="D338" s="52">
        <v>18</v>
      </c>
      <c r="E338" s="52">
        <v>17</v>
      </c>
      <c r="F338" s="52">
        <v>17</v>
      </c>
      <c r="G338" s="52">
        <v>17</v>
      </c>
      <c r="H338" s="52">
        <v>17</v>
      </c>
      <c r="I338" s="52">
        <v>17</v>
      </c>
      <c r="J338" s="53"/>
      <c r="K338" s="13" t="s">
        <v>6</v>
      </c>
      <c r="L338" s="8"/>
      <c r="N338"/>
      <c r="O338"/>
    </row>
    <row r="339" spans="2:15" x14ac:dyDescent="0.25">
      <c r="B339" s="69" t="s">
        <v>2</v>
      </c>
      <c r="C339" s="70"/>
      <c r="D339" s="14">
        <f>(D336-D335)+(D338-D337)</f>
        <v>11</v>
      </c>
      <c r="E339" s="14">
        <f t="shared" ref="E339:J339" si="95">(E336-E335)+E338-E337</f>
        <v>8</v>
      </c>
      <c r="F339" s="14">
        <f t="shared" si="95"/>
        <v>8</v>
      </c>
      <c r="G339" s="14">
        <f t="shared" si="95"/>
        <v>8</v>
      </c>
      <c r="H339" s="14">
        <f t="shared" si="95"/>
        <v>8</v>
      </c>
      <c r="I339" s="14">
        <f t="shared" si="95"/>
        <v>8</v>
      </c>
      <c r="J339" s="14">
        <f t="shared" si="95"/>
        <v>0</v>
      </c>
      <c r="K339" s="14" t="str">
        <f>IF(Base!$C$2-K335&lt;0,"0",Base!$C$2-K335)</f>
        <v>0</v>
      </c>
      <c r="L339" s="9"/>
      <c r="N339"/>
      <c r="O339"/>
    </row>
    <row r="340" spans="2:15" x14ac:dyDescent="0.25">
      <c r="N340"/>
      <c r="O340"/>
    </row>
    <row r="341" spans="2:15" ht="15.75" x14ac:dyDescent="0.25">
      <c r="B341" s="47" t="s">
        <v>3</v>
      </c>
      <c r="C341" s="51">
        <f>VLOOKUP(C334+1,Base!$F$3:$F$55,1,FALSE)</f>
        <v>49</v>
      </c>
      <c r="D341" s="55">
        <f>B343</f>
        <v>779032</v>
      </c>
      <c r="E341" s="55">
        <f>D341+1</f>
        <v>779033</v>
      </c>
      <c r="F341" s="55">
        <f t="shared" ref="F341:J341" si="96">E341+1</f>
        <v>779034</v>
      </c>
      <c r="G341" s="55">
        <f t="shared" si="96"/>
        <v>779035</v>
      </c>
      <c r="H341" s="55">
        <f t="shared" si="96"/>
        <v>779036</v>
      </c>
      <c r="I341" s="55">
        <f t="shared" si="96"/>
        <v>779037</v>
      </c>
      <c r="J341" s="55">
        <f t="shared" si="96"/>
        <v>779038</v>
      </c>
      <c r="K341" s="10" t="s">
        <v>7</v>
      </c>
      <c r="L341" s="9"/>
      <c r="N341"/>
      <c r="O341"/>
    </row>
    <row r="342" spans="2:15" x14ac:dyDescent="0.25">
      <c r="B342" s="45" t="s">
        <v>30</v>
      </c>
      <c r="C342" s="71" t="s">
        <v>0</v>
      </c>
      <c r="D342" s="52">
        <v>6</v>
      </c>
      <c r="E342" s="52">
        <v>8</v>
      </c>
      <c r="F342" s="52">
        <v>8</v>
      </c>
      <c r="G342" s="52">
        <v>8</v>
      </c>
      <c r="H342" s="52">
        <v>8</v>
      </c>
      <c r="I342" s="52">
        <v>8</v>
      </c>
      <c r="J342" s="53"/>
      <c r="K342" s="11">
        <f>D346+E346+F346+G346+H346+I346+J346</f>
        <v>51</v>
      </c>
      <c r="L342" s="7"/>
      <c r="N342"/>
      <c r="O342"/>
    </row>
    <row r="343" spans="2:15" x14ac:dyDescent="0.25">
      <c r="B343" s="46">
        <f>7*C341+DATE((2015+$K$2),1,3)-WEEKDAY(DATE((2015+$K$2),1,3))-5</f>
        <v>779032</v>
      </c>
      <c r="C343" s="72"/>
      <c r="D343" s="52">
        <v>12</v>
      </c>
      <c r="E343" s="52">
        <v>12</v>
      </c>
      <c r="F343" s="52">
        <v>12</v>
      </c>
      <c r="G343" s="52">
        <v>12</v>
      </c>
      <c r="H343" s="52">
        <v>12</v>
      </c>
      <c r="I343" s="52">
        <v>12</v>
      </c>
      <c r="J343" s="53"/>
      <c r="K343" s="12" t="s">
        <v>5</v>
      </c>
      <c r="L343" s="8"/>
      <c r="N343"/>
      <c r="O343"/>
    </row>
    <row r="344" spans="2:15" x14ac:dyDescent="0.25">
      <c r="B344" s="45" t="s">
        <v>31</v>
      </c>
      <c r="C344" s="71" t="s">
        <v>1</v>
      </c>
      <c r="D344" s="52">
        <v>13</v>
      </c>
      <c r="E344" s="52">
        <v>13</v>
      </c>
      <c r="F344" s="52">
        <v>13</v>
      </c>
      <c r="G344" s="52">
        <v>13</v>
      </c>
      <c r="H344" s="52">
        <v>13</v>
      </c>
      <c r="I344" s="52">
        <v>13</v>
      </c>
      <c r="J344" s="53"/>
      <c r="K344" s="14">
        <f>IF(K342-Base!$C$2&lt;0,"0",K342-Base!$C$2)</f>
        <v>16</v>
      </c>
      <c r="L344" s="8"/>
      <c r="N344"/>
      <c r="O344"/>
    </row>
    <row r="345" spans="2:15" x14ac:dyDescent="0.25">
      <c r="B345" s="46">
        <f>7*C341+DATE((2015+$K$2),1,3)-WEEKDAY(DATE((2015+$K$2),1,3))+1</f>
        <v>779038</v>
      </c>
      <c r="C345" s="72"/>
      <c r="D345" s="52">
        <v>18</v>
      </c>
      <c r="E345" s="52">
        <v>17</v>
      </c>
      <c r="F345" s="52">
        <v>17</v>
      </c>
      <c r="G345" s="52">
        <v>17</v>
      </c>
      <c r="H345" s="52">
        <v>17</v>
      </c>
      <c r="I345" s="52">
        <v>17</v>
      </c>
      <c r="J345" s="53"/>
      <c r="K345" s="13" t="s">
        <v>6</v>
      </c>
      <c r="L345" s="8"/>
      <c r="N345"/>
      <c r="O345"/>
    </row>
    <row r="346" spans="2:15" x14ac:dyDescent="0.25">
      <c r="B346" s="69" t="s">
        <v>2</v>
      </c>
      <c r="C346" s="70"/>
      <c r="D346" s="14">
        <f>(D343-D342)+(D345-D344)</f>
        <v>11</v>
      </c>
      <c r="E346" s="14">
        <f t="shared" ref="E346:J346" si="97">(E343-E342)+E345-E344</f>
        <v>8</v>
      </c>
      <c r="F346" s="14">
        <f t="shared" si="97"/>
        <v>8</v>
      </c>
      <c r="G346" s="14">
        <f t="shared" si="97"/>
        <v>8</v>
      </c>
      <c r="H346" s="14">
        <f t="shared" si="97"/>
        <v>8</v>
      </c>
      <c r="I346" s="14">
        <f t="shared" si="97"/>
        <v>8</v>
      </c>
      <c r="J346" s="14">
        <f t="shared" si="97"/>
        <v>0</v>
      </c>
      <c r="K346" s="14" t="str">
        <f>IF(Base!$C$2-K342&lt;0,"0",Base!$C$2-K342)</f>
        <v>0</v>
      </c>
      <c r="L346" s="9"/>
      <c r="N346"/>
      <c r="O346"/>
    </row>
    <row r="347" spans="2:15" x14ac:dyDescent="0.25">
      <c r="N347"/>
      <c r="O347"/>
    </row>
    <row r="348" spans="2:15" ht="15.75" x14ac:dyDescent="0.25">
      <c r="B348" s="47" t="s">
        <v>3</v>
      </c>
      <c r="C348" s="51">
        <f>VLOOKUP(C341+1,Base!$F$3:$F$55,1,FALSE)</f>
        <v>50</v>
      </c>
      <c r="D348" s="55">
        <f>B350</f>
        <v>779039</v>
      </c>
      <c r="E348" s="55">
        <f>D348+1</f>
        <v>779040</v>
      </c>
      <c r="F348" s="55">
        <f t="shared" ref="F348:J348" si="98">E348+1</f>
        <v>779041</v>
      </c>
      <c r="G348" s="55">
        <f t="shared" si="98"/>
        <v>779042</v>
      </c>
      <c r="H348" s="55">
        <f t="shared" si="98"/>
        <v>779043</v>
      </c>
      <c r="I348" s="55">
        <f t="shared" si="98"/>
        <v>779044</v>
      </c>
      <c r="J348" s="55">
        <f t="shared" si="98"/>
        <v>779045</v>
      </c>
      <c r="K348" s="10" t="s">
        <v>7</v>
      </c>
      <c r="L348" s="9"/>
      <c r="N348"/>
      <c r="O348"/>
    </row>
    <row r="349" spans="2:15" x14ac:dyDescent="0.25">
      <c r="B349" s="45" t="s">
        <v>30</v>
      </c>
      <c r="C349" s="71" t="s">
        <v>0</v>
      </c>
      <c r="D349" s="52">
        <v>6</v>
      </c>
      <c r="E349" s="52">
        <v>8</v>
      </c>
      <c r="F349" s="52">
        <v>8</v>
      </c>
      <c r="G349" s="52">
        <v>8</v>
      </c>
      <c r="H349" s="52">
        <v>8</v>
      </c>
      <c r="I349" s="52">
        <v>8</v>
      </c>
      <c r="J349" s="53"/>
      <c r="K349" s="11">
        <f>D353+E353+F353+G353+H353+I353+J353</f>
        <v>51</v>
      </c>
      <c r="L349" s="7"/>
      <c r="N349"/>
      <c r="O349"/>
    </row>
    <row r="350" spans="2:15" x14ac:dyDescent="0.25">
      <c r="B350" s="46">
        <f>7*C348+DATE((2015+$K$2),1,3)-WEEKDAY(DATE((2015+$K$2),1,3))-5</f>
        <v>779039</v>
      </c>
      <c r="C350" s="72"/>
      <c r="D350" s="52">
        <v>12</v>
      </c>
      <c r="E350" s="52">
        <v>12</v>
      </c>
      <c r="F350" s="52">
        <v>12</v>
      </c>
      <c r="G350" s="52">
        <v>12</v>
      </c>
      <c r="H350" s="52">
        <v>12</v>
      </c>
      <c r="I350" s="52">
        <v>12</v>
      </c>
      <c r="J350" s="53"/>
      <c r="K350" s="12" t="s">
        <v>5</v>
      </c>
      <c r="L350" s="8"/>
      <c r="N350"/>
      <c r="O350"/>
    </row>
    <row r="351" spans="2:15" x14ac:dyDescent="0.25">
      <c r="B351" s="45" t="s">
        <v>31</v>
      </c>
      <c r="C351" s="71" t="s">
        <v>1</v>
      </c>
      <c r="D351" s="52">
        <v>13</v>
      </c>
      <c r="E351" s="52">
        <v>13</v>
      </c>
      <c r="F351" s="52">
        <v>13</v>
      </c>
      <c r="G351" s="52">
        <v>13</v>
      </c>
      <c r="H351" s="52">
        <v>13</v>
      </c>
      <c r="I351" s="52">
        <v>13</v>
      </c>
      <c r="J351" s="53"/>
      <c r="K351" s="14">
        <f>IF(K349-Base!$C$2&lt;0,"0",K349-Base!$C$2)</f>
        <v>16</v>
      </c>
      <c r="L351" s="8"/>
      <c r="N351"/>
      <c r="O351"/>
    </row>
    <row r="352" spans="2:15" x14ac:dyDescent="0.25">
      <c r="B352" s="46">
        <f>7*C348+DATE((2015+$K$2),1,3)-WEEKDAY(DATE((2015+$K$2),1,3))+1</f>
        <v>779045</v>
      </c>
      <c r="C352" s="72"/>
      <c r="D352" s="52">
        <v>18</v>
      </c>
      <c r="E352" s="52">
        <v>17</v>
      </c>
      <c r="F352" s="52">
        <v>17</v>
      </c>
      <c r="G352" s="52">
        <v>17</v>
      </c>
      <c r="H352" s="52">
        <v>17</v>
      </c>
      <c r="I352" s="52">
        <v>17</v>
      </c>
      <c r="J352" s="53"/>
      <c r="K352" s="13" t="s">
        <v>6</v>
      </c>
      <c r="L352" s="8"/>
      <c r="N352"/>
      <c r="O352"/>
    </row>
    <row r="353" spans="2:15" x14ac:dyDescent="0.25">
      <c r="B353" s="69" t="s">
        <v>2</v>
      </c>
      <c r="C353" s="70"/>
      <c r="D353" s="14">
        <f>(D350-D349)+(D352-D351)</f>
        <v>11</v>
      </c>
      <c r="E353" s="14">
        <f t="shared" ref="E353:J353" si="99">(E350-E349)+E352-E351</f>
        <v>8</v>
      </c>
      <c r="F353" s="14">
        <f t="shared" si="99"/>
        <v>8</v>
      </c>
      <c r="G353" s="14">
        <f t="shared" si="99"/>
        <v>8</v>
      </c>
      <c r="H353" s="14">
        <f t="shared" si="99"/>
        <v>8</v>
      </c>
      <c r="I353" s="14">
        <f t="shared" si="99"/>
        <v>8</v>
      </c>
      <c r="J353" s="14">
        <f t="shared" si="99"/>
        <v>0</v>
      </c>
      <c r="K353" s="14" t="str">
        <f>IF(Base!$C$2-K349&lt;0,"0",Base!$C$2-K349)</f>
        <v>0</v>
      </c>
      <c r="L353" s="9"/>
      <c r="N353"/>
      <c r="O353"/>
    </row>
    <row r="354" spans="2:15" x14ac:dyDescent="0.25">
      <c r="N354"/>
      <c r="O354"/>
    </row>
    <row r="355" spans="2:15" ht="15.75" x14ac:dyDescent="0.25">
      <c r="B355" s="47" t="s">
        <v>3</v>
      </c>
      <c r="C355" s="51">
        <f>VLOOKUP(C348+1,Base!$F$3:$F$55,1,FALSE)</f>
        <v>51</v>
      </c>
      <c r="D355" s="55">
        <f>B357</f>
        <v>779046</v>
      </c>
      <c r="E355" s="55">
        <f>D355+1</f>
        <v>779047</v>
      </c>
      <c r="F355" s="55">
        <f t="shared" ref="F355:J355" si="100">E355+1</f>
        <v>779048</v>
      </c>
      <c r="G355" s="55">
        <f t="shared" si="100"/>
        <v>779049</v>
      </c>
      <c r="H355" s="55">
        <f t="shared" si="100"/>
        <v>779050</v>
      </c>
      <c r="I355" s="55">
        <f t="shared" si="100"/>
        <v>779051</v>
      </c>
      <c r="J355" s="55">
        <f t="shared" si="100"/>
        <v>779052</v>
      </c>
      <c r="K355" s="10" t="s">
        <v>7</v>
      </c>
      <c r="L355" s="9"/>
      <c r="N355"/>
      <c r="O355"/>
    </row>
    <row r="356" spans="2:15" x14ac:dyDescent="0.25">
      <c r="B356" s="45" t="s">
        <v>30</v>
      </c>
      <c r="C356" s="71" t="s">
        <v>0</v>
      </c>
      <c r="D356" s="52">
        <v>6</v>
      </c>
      <c r="E356" s="52">
        <v>8</v>
      </c>
      <c r="F356" s="52">
        <v>8</v>
      </c>
      <c r="G356" s="52">
        <v>8</v>
      </c>
      <c r="H356" s="52">
        <v>8</v>
      </c>
      <c r="I356" s="52"/>
      <c r="J356" s="53"/>
      <c r="K356" s="11">
        <f>D360+E360+F360+G360+H360+I360+J360</f>
        <v>43</v>
      </c>
      <c r="L356" s="7"/>
      <c r="N356"/>
      <c r="O356"/>
    </row>
    <row r="357" spans="2:15" x14ac:dyDescent="0.25">
      <c r="B357" s="46">
        <f>7*C355+DATE((2015+$K$2),1,3)-WEEKDAY(DATE((2015+$K$2),1,3))-5</f>
        <v>779046</v>
      </c>
      <c r="C357" s="72"/>
      <c r="D357" s="52">
        <v>12</v>
      </c>
      <c r="E357" s="52">
        <v>12</v>
      </c>
      <c r="F357" s="52">
        <v>12</v>
      </c>
      <c r="G357" s="52">
        <v>12</v>
      </c>
      <c r="H357" s="52">
        <v>12</v>
      </c>
      <c r="I357" s="52"/>
      <c r="J357" s="53"/>
      <c r="K357" s="12" t="s">
        <v>5</v>
      </c>
      <c r="L357" s="8"/>
      <c r="N357"/>
      <c r="O357"/>
    </row>
    <row r="358" spans="2:15" x14ac:dyDescent="0.25">
      <c r="B358" s="45" t="s">
        <v>31</v>
      </c>
      <c r="C358" s="71" t="s">
        <v>1</v>
      </c>
      <c r="D358" s="52">
        <v>13</v>
      </c>
      <c r="E358" s="52">
        <v>13</v>
      </c>
      <c r="F358" s="52">
        <v>13</v>
      </c>
      <c r="G358" s="52">
        <v>13</v>
      </c>
      <c r="H358" s="52">
        <v>13</v>
      </c>
      <c r="I358" s="52"/>
      <c r="J358" s="53"/>
      <c r="K358" s="14">
        <f>IF(K356-Base!$C$2&lt;0,"0",K356-Base!$C$2)</f>
        <v>8</v>
      </c>
      <c r="L358" s="8"/>
      <c r="N358"/>
      <c r="O358"/>
    </row>
    <row r="359" spans="2:15" x14ac:dyDescent="0.25">
      <c r="B359" s="46">
        <f>7*C355+DATE((2015+$K$2),1,3)-WEEKDAY(DATE((2015+$K$2),1,3))+1</f>
        <v>779052</v>
      </c>
      <c r="C359" s="72"/>
      <c r="D359" s="52">
        <v>18</v>
      </c>
      <c r="E359" s="52">
        <v>17</v>
      </c>
      <c r="F359" s="52">
        <v>17</v>
      </c>
      <c r="G359" s="52">
        <v>17</v>
      </c>
      <c r="H359" s="52">
        <v>17</v>
      </c>
      <c r="I359" s="52"/>
      <c r="J359" s="53"/>
      <c r="K359" s="13" t="s">
        <v>6</v>
      </c>
      <c r="L359" s="8"/>
      <c r="N359"/>
      <c r="O359"/>
    </row>
    <row r="360" spans="2:15" x14ac:dyDescent="0.25">
      <c r="B360" s="69" t="s">
        <v>2</v>
      </c>
      <c r="C360" s="70"/>
      <c r="D360" s="14">
        <f>(D357-D356)+(D359-D358)</f>
        <v>11</v>
      </c>
      <c r="E360" s="14">
        <f t="shared" ref="E360:J360" si="101">(E357-E356)+E359-E358</f>
        <v>8</v>
      </c>
      <c r="F360" s="14">
        <f t="shared" si="101"/>
        <v>8</v>
      </c>
      <c r="G360" s="14">
        <f t="shared" si="101"/>
        <v>8</v>
      </c>
      <c r="H360" s="14">
        <f t="shared" si="101"/>
        <v>8</v>
      </c>
      <c r="I360" s="14">
        <f t="shared" si="101"/>
        <v>0</v>
      </c>
      <c r="J360" s="14">
        <f t="shared" si="101"/>
        <v>0</v>
      </c>
      <c r="K360" s="14" t="str">
        <f>IF(Base!$C$2-K356&lt;0,"0",Base!$C$2-K356)</f>
        <v>0</v>
      </c>
      <c r="L360" s="9"/>
      <c r="N360"/>
      <c r="O360"/>
    </row>
    <row r="361" spans="2:15" x14ac:dyDescent="0.25">
      <c r="N361"/>
      <c r="O361"/>
    </row>
    <row r="362" spans="2:15" ht="15.75" x14ac:dyDescent="0.25">
      <c r="B362" s="47" t="s">
        <v>3</v>
      </c>
      <c r="C362" s="51">
        <f>VLOOKUP(C355+1,Base!$F$3:$F$55,1,FALSE)</f>
        <v>52</v>
      </c>
      <c r="D362" s="55">
        <f>B364</f>
        <v>779053</v>
      </c>
      <c r="E362" s="55">
        <f>D362+1</f>
        <v>779054</v>
      </c>
      <c r="F362" s="55">
        <f t="shared" ref="F362:J362" si="102">E362+1</f>
        <v>779055</v>
      </c>
      <c r="G362" s="55">
        <f t="shared" si="102"/>
        <v>779056</v>
      </c>
      <c r="H362" s="55">
        <f t="shared" si="102"/>
        <v>779057</v>
      </c>
      <c r="I362" s="55">
        <f t="shared" si="102"/>
        <v>779058</v>
      </c>
      <c r="J362" s="55">
        <f t="shared" si="102"/>
        <v>779059</v>
      </c>
      <c r="K362" s="10" t="s">
        <v>7</v>
      </c>
      <c r="L362" s="9"/>
      <c r="N362"/>
      <c r="O362"/>
    </row>
    <row r="363" spans="2:15" x14ac:dyDescent="0.25">
      <c r="B363" s="45" t="s">
        <v>30</v>
      </c>
      <c r="C363" s="71" t="s">
        <v>0</v>
      </c>
      <c r="D363" s="52">
        <v>6</v>
      </c>
      <c r="E363" s="52">
        <v>8</v>
      </c>
      <c r="F363" s="52">
        <v>8</v>
      </c>
      <c r="G363" s="52">
        <v>8</v>
      </c>
      <c r="H363" s="52">
        <v>8</v>
      </c>
      <c r="I363" s="52">
        <v>8</v>
      </c>
      <c r="J363" s="53"/>
      <c r="K363" s="11">
        <f>D367+E367+F367+G367+H367+I367+J367</f>
        <v>51</v>
      </c>
      <c r="L363" s="7"/>
      <c r="N363"/>
      <c r="O363"/>
    </row>
    <row r="364" spans="2:15" x14ac:dyDescent="0.25">
      <c r="B364" s="46">
        <f>7*C362+DATE((2015+$K$2),1,3)-WEEKDAY(DATE((2015+$K$2),1,3))-5</f>
        <v>779053</v>
      </c>
      <c r="C364" s="72"/>
      <c r="D364" s="52">
        <v>12</v>
      </c>
      <c r="E364" s="52">
        <v>12</v>
      </c>
      <c r="F364" s="52">
        <v>12</v>
      </c>
      <c r="G364" s="52">
        <v>12</v>
      </c>
      <c r="H364" s="52">
        <v>12</v>
      </c>
      <c r="I364" s="52">
        <v>12</v>
      </c>
      <c r="J364" s="53"/>
      <c r="K364" s="12" t="s">
        <v>5</v>
      </c>
      <c r="L364" s="8"/>
      <c r="N364"/>
      <c r="O364"/>
    </row>
    <row r="365" spans="2:15" x14ac:dyDescent="0.25">
      <c r="B365" s="45" t="s">
        <v>31</v>
      </c>
      <c r="C365" s="71" t="s">
        <v>1</v>
      </c>
      <c r="D365" s="52">
        <v>13</v>
      </c>
      <c r="E365" s="52">
        <v>13</v>
      </c>
      <c r="F365" s="52">
        <v>13</v>
      </c>
      <c r="G365" s="52">
        <v>13</v>
      </c>
      <c r="H365" s="52">
        <v>13</v>
      </c>
      <c r="I365" s="52">
        <v>13</v>
      </c>
      <c r="J365" s="53"/>
      <c r="K365" s="14">
        <f>IF(K363-Base!$C$2&lt;0,"0",K363-Base!$C$2)</f>
        <v>16</v>
      </c>
      <c r="L365" s="8"/>
      <c r="N365"/>
      <c r="O365"/>
    </row>
    <row r="366" spans="2:15" x14ac:dyDescent="0.25">
      <c r="B366" s="46">
        <f>7*C362+DATE((2015+$K$2),1,3)-WEEKDAY(DATE((2015+$K$2),1,3))+1</f>
        <v>779059</v>
      </c>
      <c r="C366" s="72"/>
      <c r="D366" s="52">
        <v>18</v>
      </c>
      <c r="E366" s="52">
        <v>17</v>
      </c>
      <c r="F366" s="52">
        <v>17</v>
      </c>
      <c r="G366" s="52">
        <v>17</v>
      </c>
      <c r="H366" s="52">
        <v>17</v>
      </c>
      <c r="I366" s="52">
        <v>17</v>
      </c>
      <c r="J366" s="53"/>
      <c r="K366" s="13" t="s">
        <v>6</v>
      </c>
      <c r="L366" s="8"/>
      <c r="N366"/>
      <c r="O366"/>
    </row>
    <row r="367" spans="2:15" x14ac:dyDescent="0.25">
      <c r="B367" s="69" t="s">
        <v>2</v>
      </c>
      <c r="C367" s="70"/>
      <c r="D367" s="14">
        <f>(D364-D363)+(D366-D365)</f>
        <v>11</v>
      </c>
      <c r="E367" s="14">
        <f t="shared" ref="E367:J367" si="103">(E364-E363)+E366-E365</f>
        <v>8</v>
      </c>
      <c r="F367" s="14">
        <f t="shared" si="103"/>
        <v>8</v>
      </c>
      <c r="G367" s="14">
        <f t="shared" si="103"/>
        <v>8</v>
      </c>
      <c r="H367" s="14">
        <f t="shared" si="103"/>
        <v>8</v>
      </c>
      <c r="I367" s="14">
        <f t="shared" si="103"/>
        <v>8</v>
      </c>
      <c r="J367" s="14">
        <f t="shared" si="103"/>
        <v>0</v>
      </c>
      <c r="K367" s="14" t="str">
        <f>IF(Base!$C$2-K363&lt;0,"0",Base!$C$2-K363)</f>
        <v>0</v>
      </c>
      <c r="L367" s="9"/>
      <c r="N367"/>
      <c r="O367"/>
    </row>
    <row r="368" spans="2:15" x14ac:dyDescent="0.25">
      <c r="N368"/>
      <c r="O368"/>
    </row>
    <row r="369" spans="2:15" ht="15.75" x14ac:dyDescent="0.25">
      <c r="B369" s="47" t="s">
        <v>3</v>
      </c>
      <c r="C369" s="51">
        <f>VLOOKUP(C362+1,Base!$F$3:$F$55,1,FALSE)</f>
        <v>53</v>
      </c>
      <c r="D369" s="55">
        <f>B371</f>
        <v>779060</v>
      </c>
      <c r="E369" s="55">
        <f>D369+1</f>
        <v>779061</v>
      </c>
      <c r="F369" s="55">
        <f t="shared" ref="F369:J369" si="104">E369+1</f>
        <v>779062</v>
      </c>
      <c r="G369" s="55">
        <f t="shared" si="104"/>
        <v>779063</v>
      </c>
      <c r="H369" s="55">
        <f t="shared" si="104"/>
        <v>779064</v>
      </c>
      <c r="I369" s="55">
        <f t="shared" si="104"/>
        <v>779065</v>
      </c>
      <c r="J369" s="55">
        <f t="shared" si="104"/>
        <v>779066</v>
      </c>
      <c r="K369" s="10" t="s">
        <v>7</v>
      </c>
      <c r="L369" s="9"/>
      <c r="N369"/>
      <c r="O369"/>
    </row>
    <row r="370" spans="2:15" x14ac:dyDescent="0.25">
      <c r="B370" s="45" t="s">
        <v>30</v>
      </c>
      <c r="C370" s="71" t="s">
        <v>0</v>
      </c>
      <c r="D370" s="52">
        <v>6</v>
      </c>
      <c r="E370" s="52">
        <v>8</v>
      </c>
      <c r="F370" s="52"/>
      <c r="G370" s="52"/>
      <c r="H370" s="52"/>
      <c r="I370" s="52">
        <v>8</v>
      </c>
      <c r="J370" s="53"/>
      <c r="K370" s="11">
        <f>D374+E374+F374+G374+H374+I374+J374</f>
        <v>27</v>
      </c>
      <c r="L370" s="7"/>
      <c r="N370"/>
      <c r="O370"/>
    </row>
    <row r="371" spans="2:15" x14ac:dyDescent="0.25">
      <c r="B371" s="46">
        <f>7*C369+DATE((2015+$K$2),1,3)-WEEKDAY(DATE((2015+$K$2),1,3))-5</f>
        <v>779060</v>
      </c>
      <c r="C371" s="72"/>
      <c r="D371" s="52">
        <v>12</v>
      </c>
      <c r="E371" s="52">
        <v>12</v>
      </c>
      <c r="F371" s="52"/>
      <c r="G371" s="52"/>
      <c r="H371" s="52"/>
      <c r="I371" s="52">
        <v>12</v>
      </c>
      <c r="J371" s="53"/>
      <c r="K371" s="12" t="s">
        <v>5</v>
      </c>
      <c r="L371" s="8"/>
      <c r="N371"/>
      <c r="O371"/>
    </row>
    <row r="372" spans="2:15" x14ac:dyDescent="0.25">
      <c r="B372" s="45" t="s">
        <v>31</v>
      </c>
      <c r="C372" s="71" t="s">
        <v>1</v>
      </c>
      <c r="D372" s="52">
        <v>13</v>
      </c>
      <c r="E372" s="52">
        <v>13</v>
      </c>
      <c r="F372" s="52"/>
      <c r="G372" s="52"/>
      <c r="H372" s="52"/>
      <c r="I372" s="52">
        <v>13</v>
      </c>
      <c r="J372" s="53"/>
      <c r="K372" s="14" t="str">
        <f>IF(K370-Base!$C$2&lt;0,"0",K370-Base!$C$2)</f>
        <v>0</v>
      </c>
      <c r="L372" s="8"/>
      <c r="N372"/>
      <c r="O372"/>
    </row>
    <row r="373" spans="2:15" x14ac:dyDescent="0.25">
      <c r="B373" s="46">
        <f>7*C369+DATE((2015+$K$2),1,3)-WEEKDAY(DATE((2015+$K$2),1,3))+1</f>
        <v>779066</v>
      </c>
      <c r="C373" s="72"/>
      <c r="D373" s="52">
        <v>18</v>
      </c>
      <c r="E373" s="52">
        <v>17</v>
      </c>
      <c r="F373" s="52"/>
      <c r="G373" s="52"/>
      <c r="H373" s="52"/>
      <c r="I373" s="52">
        <v>17</v>
      </c>
      <c r="J373" s="53"/>
      <c r="K373" s="13" t="s">
        <v>6</v>
      </c>
      <c r="L373" s="8"/>
      <c r="N373"/>
      <c r="O373"/>
    </row>
    <row r="374" spans="2:15" x14ac:dyDescent="0.25">
      <c r="B374" s="69" t="s">
        <v>2</v>
      </c>
      <c r="C374" s="70"/>
      <c r="D374" s="14">
        <f>(D371-D370)+(D373-D372)</f>
        <v>11</v>
      </c>
      <c r="E374" s="14">
        <f t="shared" ref="E374:J374" si="105">(E371-E370)+E373-E372</f>
        <v>8</v>
      </c>
      <c r="F374" s="14">
        <f t="shared" si="105"/>
        <v>0</v>
      </c>
      <c r="G374" s="14">
        <f t="shared" si="105"/>
        <v>0</v>
      </c>
      <c r="H374" s="14">
        <f t="shared" si="105"/>
        <v>0</v>
      </c>
      <c r="I374" s="14">
        <f t="shared" si="105"/>
        <v>8</v>
      </c>
      <c r="J374" s="14">
        <f t="shared" si="105"/>
        <v>0</v>
      </c>
      <c r="K374" s="14">
        <f>IF(Base!$C$2-K370&lt;0,"0",Base!$C$2-K370)</f>
        <v>8</v>
      </c>
      <c r="L374" s="9"/>
      <c r="N374"/>
      <c r="O374"/>
    </row>
  </sheetData>
  <dataConsolidate/>
  <mergeCells count="161">
    <mergeCell ref="C365:C366"/>
    <mergeCell ref="B367:C367"/>
    <mergeCell ref="C370:C371"/>
    <mergeCell ref="C372:C373"/>
    <mergeCell ref="B374:C374"/>
    <mergeCell ref="C351:C352"/>
    <mergeCell ref="B353:C353"/>
    <mergeCell ref="C356:C357"/>
    <mergeCell ref="C358:C359"/>
    <mergeCell ref="B360:C360"/>
    <mergeCell ref="C363:C364"/>
    <mergeCell ref="C337:C338"/>
    <mergeCell ref="B339:C339"/>
    <mergeCell ref="C342:C343"/>
    <mergeCell ref="C344:C345"/>
    <mergeCell ref="B346:C346"/>
    <mergeCell ref="C349:C350"/>
    <mergeCell ref="C323:C324"/>
    <mergeCell ref="B325:C325"/>
    <mergeCell ref="C328:C329"/>
    <mergeCell ref="C330:C331"/>
    <mergeCell ref="B332:C332"/>
    <mergeCell ref="C335:C336"/>
    <mergeCell ref="C309:C310"/>
    <mergeCell ref="B311:C311"/>
    <mergeCell ref="C314:C315"/>
    <mergeCell ref="C316:C317"/>
    <mergeCell ref="B318:C318"/>
    <mergeCell ref="C321:C322"/>
    <mergeCell ref="C295:C296"/>
    <mergeCell ref="B297:C297"/>
    <mergeCell ref="C300:C301"/>
    <mergeCell ref="C302:C303"/>
    <mergeCell ref="B304:C304"/>
    <mergeCell ref="C307:C308"/>
    <mergeCell ref="C281:C282"/>
    <mergeCell ref="B283:C283"/>
    <mergeCell ref="C286:C287"/>
    <mergeCell ref="C288:C289"/>
    <mergeCell ref="B290:C290"/>
    <mergeCell ref="C293:C294"/>
    <mergeCell ref="C267:C268"/>
    <mergeCell ref="B269:C269"/>
    <mergeCell ref="C272:C273"/>
    <mergeCell ref="C274:C275"/>
    <mergeCell ref="B276:C276"/>
    <mergeCell ref="C279:C280"/>
    <mergeCell ref="C253:C254"/>
    <mergeCell ref="B255:C255"/>
    <mergeCell ref="C258:C259"/>
    <mergeCell ref="C260:C261"/>
    <mergeCell ref="B262:C262"/>
    <mergeCell ref="C265:C266"/>
    <mergeCell ref="C239:C240"/>
    <mergeCell ref="B241:C241"/>
    <mergeCell ref="C244:C245"/>
    <mergeCell ref="C246:C247"/>
    <mergeCell ref="B248:C248"/>
    <mergeCell ref="C251:C252"/>
    <mergeCell ref="C225:C226"/>
    <mergeCell ref="B227:C227"/>
    <mergeCell ref="C230:C231"/>
    <mergeCell ref="C232:C233"/>
    <mergeCell ref="B234:C234"/>
    <mergeCell ref="C237:C238"/>
    <mergeCell ref="C211:C212"/>
    <mergeCell ref="B213:C213"/>
    <mergeCell ref="C216:C217"/>
    <mergeCell ref="C218:C219"/>
    <mergeCell ref="B220:C220"/>
    <mergeCell ref="C223:C224"/>
    <mergeCell ref="C197:C198"/>
    <mergeCell ref="B199:C199"/>
    <mergeCell ref="C202:C203"/>
    <mergeCell ref="C204:C205"/>
    <mergeCell ref="B206:C206"/>
    <mergeCell ref="C209:C210"/>
    <mergeCell ref="C183:C184"/>
    <mergeCell ref="B185:C185"/>
    <mergeCell ref="C188:C189"/>
    <mergeCell ref="C190:C191"/>
    <mergeCell ref="B192:C192"/>
    <mergeCell ref="C195:C196"/>
    <mergeCell ref="C169:C170"/>
    <mergeCell ref="B171:C171"/>
    <mergeCell ref="C174:C175"/>
    <mergeCell ref="C176:C177"/>
    <mergeCell ref="B178:C178"/>
    <mergeCell ref="C181:C182"/>
    <mergeCell ref="C155:C156"/>
    <mergeCell ref="B157:C157"/>
    <mergeCell ref="C160:C161"/>
    <mergeCell ref="C162:C163"/>
    <mergeCell ref="B164:C164"/>
    <mergeCell ref="C167:C168"/>
    <mergeCell ref="C141:C142"/>
    <mergeCell ref="B143:C143"/>
    <mergeCell ref="C146:C147"/>
    <mergeCell ref="C148:C149"/>
    <mergeCell ref="B150:C150"/>
    <mergeCell ref="C153:C154"/>
    <mergeCell ref="C127:C128"/>
    <mergeCell ref="B129:C129"/>
    <mergeCell ref="C132:C133"/>
    <mergeCell ref="C134:C135"/>
    <mergeCell ref="B136:C136"/>
    <mergeCell ref="C139:C140"/>
    <mergeCell ref="C113:C114"/>
    <mergeCell ref="B115:C115"/>
    <mergeCell ref="C118:C119"/>
    <mergeCell ref="C120:C121"/>
    <mergeCell ref="B122:C122"/>
    <mergeCell ref="C125:C126"/>
    <mergeCell ref="C99:C100"/>
    <mergeCell ref="B101:C101"/>
    <mergeCell ref="C104:C105"/>
    <mergeCell ref="C106:C107"/>
    <mergeCell ref="B108:C108"/>
    <mergeCell ref="C111:C112"/>
    <mergeCell ref="C85:C86"/>
    <mergeCell ref="B87:C87"/>
    <mergeCell ref="C90:C91"/>
    <mergeCell ref="C92:C93"/>
    <mergeCell ref="B94:C94"/>
    <mergeCell ref="C97:C98"/>
    <mergeCell ref="C71:C72"/>
    <mergeCell ref="B73:C73"/>
    <mergeCell ref="C76:C77"/>
    <mergeCell ref="C78:C79"/>
    <mergeCell ref="B80:C80"/>
    <mergeCell ref="C83:C84"/>
    <mergeCell ref="C57:C58"/>
    <mergeCell ref="B59:C59"/>
    <mergeCell ref="C62:C63"/>
    <mergeCell ref="C64:C65"/>
    <mergeCell ref="B66:C66"/>
    <mergeCell ref="C69:C70"/>
    <mergeCell ref="C43:C44"/>
    <mergeCell ref="B45:C45"/>
    <mergeCell ref="C48:C49"/>
    <mergeCell ref="C50:C51"/>
    <mergeCell ref="B52:C52"/>
    <mergeCell ref="C55:C56"/>
    <mergeCell ref="C36:C37"/>
    <mergeCell ref="B38:C38"/>
    <mergeCell ref="C41:C42"/>
    <mergeCell ref="C15:C16"/>
    <mergeCell ref="B17:C17"/>
    <mergeCell ref="C20:C21"/>
    <mergeCell ref="C22:C23"/>
    <mergeCell ref="B24:C24"/>
    <mergeCell ref="C27:C28"/>
    <mergeCell ref="N2:O2"/>
    <mergeCell ref="N3:O3"/>
    <mergeCell ref="C6:C7"/>
    <mergeCell ref="C8:C9"/>
    <mergeCell ref="B10:C10"/>
    <mergeCell ref="C13:C14"/>
    <mergeCell ref="C29:C30"/>
    <mergeCell ref="B31:C31"/>
    <mergeCell ref="C34:C35"/>
  </mergeCells>
  <conditionalFormatting sqref="K6">
    <cfRule type="cellIs" dxfId="431" priority="214" operator="greaterThan">
      <formula>44</formula>
    </cfRule>
    <cfRule type="cellIs" dxfId="430" priority="215" operator="lessThan">
      <formula>35</formula>
    </cfRule>
    <cfRule type="cellIs" dxfId="429" priority="216" operator="greaterThan">
      <formula>44</formula>
    </cfRule>
  </conditionalFormatting>
  <conditionalFormatting sqref="D10:J10">
    <cfRule type="cellIs" dxfId="428" priority="213" operator="greaterThan">
      <formula>11</formula>
    </cfRule>
  </conditionalFormatting>
  <conditionalFormatting sqref="K13">
    <cfRule type="cellIs" dxfId="427" priority="210" operator="greaterThan">
      <formula>44</formula>
    </cfRule>
    <cfRule type="cellIs" dxfId="426" priority="211" operator="lessThan">
      <formula>35</formula>
    </cfRule>
    <cfRule type="cellIs" dxfId="425" priority="212" operator="greaterThan">
      <formula>44</formula>
    </cfRule>
  </conditionalFormatting>
  <conditionalFormatting sqref="D17:J17">
    <cfRule type="cellIs" dxfId="424" priority="209" operator="greaterThan">
      <formula>11</formula>
    </cfRule>
  </conditionalFormatting>
  <conditionalFormatting sqref="K20">
    <cfRule type="cellIs" dxfId="423" priority="206" operator="greaterThan">
      <formula>44</formula>
    </cfRule>
    <cfRule type="cellIs" dxfId="422" priority="207" operator="lessThan">
      <formula>35</formula>
    </cfRule>
    <cfRule type="cellIs" dxfId="421" priority="208" operator="greaterThan">
      <formula>44</formula>
    </cfRule>
  </conditionalFormatting>
  <conditionalFormatting sqref="D24:J24">
    <cfRule type="cellIs" dxfId="420" priority="205" operator="greaterThan">
      <formula>11</formula>
    </cfRule>
  </conditionalFormatting>
  <conditionalFormatting sqref="K27">
    <cfRule type="cellIs" dxfId="419" priority="202" operator="greaterThan">
      <formula>44</formula>
    </cfRule>
    <cfRule type="cellIs" dxfId="418" priority="203" operator="lessThan">
      <formula>35</formula>
    </cfRule>
    <cfRule type="cellIs" dxfId="417" priority="204" operator="greaterThan">
      <formula>44</formula>
    </cfRule>
  </conditionalFormatting>
  <conditionalFormatting sqref="D31:J31">
    <cfRule type="cellIs" dxfId="416" priority="201" operator="greaterThan">
      <formula>11</formula>
    </cfRule>
  </conditionalFormatting>
  <conditionalFormatting sqref="S3">
    <cfRule type="cellIs" dxfId="415" priority="200" operator="lessThan">
      <formula>0</formula>
    </cfRule>
  </conditionalFormatting>
  <conditionalFormatting sqref="S2">
    <cfRule type="cellIs" dxfId="414" priority="199" operator="lessThan">
      <formula>0</formula>
    </cfRule>
  </conditionalFormatting>
  <conditionalFormatting sqref="K10">
    <cfRule type="cellIs" dxfId="413" priority="197" operator="lessThanOrEqual">
      <formula>0</formula>
    </cfRule>
    <cfRule type="cellIs" dxfId="412" priority="198" operator="lessThan">
      <formula>0</formula>
    </cfRule>
  </conditionalFormatting>
  <conditionalFormatting sqref="K34">
    <cfRule type="cellIs" dxfId="411" priority="194" operator="greaterThan">
      <formula>44</formula>
    </cfRule>
    <cfRule type="cellIs" dxfId="410" priority="195" operator="lessThan">
      <formula>35</formula>
    </cfRule>
    <cfRule type="cellIs" dxfId="409" priority="196" operator="greaterThan">
      <formula>44</formula>
    </cfRule>
  </conditionalFormatting>
  <conditionalFormatting sqref="D38:J38">
    <cfRule type="cellIs" dxfId="408" priority="193" operator="greaterThan">
      <formula>11</formula>
    </cfRule>
  </conditionalFormatting>
  <conditionalFormatting sqref="K41">
    <cfRule type="cellIs" dxfId="407" priority="190" operator="greaterThan">
      <formula>44</formula>
    </cfRule>
    <cfRule type="cellIs" dxfId="406" priority="191" operator="lessThan">
      <formula>35</formula>
    </cfRule>
    <cfRule type="cellIs" dxfId="405" priority="192" operator="greaterThan">
      <formula>44</formula>
    </cfRule>
  </conditionalFormatting>
  <conditionalFormatting sqref="D45:J45">
    <cfRule type="cellIs" dxfId="404" priority="189" operator="greaterThan">
      <formula>11</formula>
    </cfRule>
  </conditionalFormatting>
  <conditionalFormatting sqref="K48">
    <cfRule type="cellIs" dxfId="403" priority="186" operator="greaterThan">
      <formula>44</formula>
    </cfRule>
    <cfRule type="cellIs" dxfId="402" priority="187" operator="lessThan">
      <formula>35</formula>
    </cfRule>
    <cfRule type="cellIs" dxfId="401" priority="188" operator="greaterThan">
      <formula>44</formula>
    </cfRule>
  </conditionalFormatting>
  <conditionalFormatting sqref="D52:J52">
    <cfRule type="cellIs" dxfId="400" priority="185" operator="greaterThan">
      <formula>11</formula>
    </cfRule>
  </conditionalFormatting>
  <conditionalFormatting sqref="K55">
    <cfRule type="cellIs" dxfId="399" priority="182" operator="greaterThan">
      <formula>44</formula>
    </cfRule>
    <cfRule type="cellIs" dxfId="398" priority="183" operator="lessThan">
      <formula>35</formula>
    </cfRule>
    <cfRule type="cellIs" dxfId="397" priority="184" operator="greaterThan">
      <formula>44</formula>
    </cfRule>
  </conditionalFormatting>
  <conditionalFormatting sqref="D59:J59">
    <cfRule type="cellIs" dxfId="396" priority="181" operator="greaterThan">
      <formula>11</formula>
    </cfRule>
  </conditionalFormatting>
  <conditionalFormatting sqref="K62">
    <cfRule type="cellIs" dxfId="395" priority="178" operator="greaterThan">
      <formula>44</formula>
    </cfRule>
    <cfRule type="cellIs" dxfId="394" priority="179" operator="lessThan">
      <formula>35</formula>
    </cfRule>
    <cfRule type="cellIs" dxfId="393" priority="180" operator="greaterThan">
      <formula>44</formula>
    </cfRule>
  </conditionalFormatting>
  <conditionalFormatting sqref="D66:J66">
    <cfRule type="cellIs" dxfId="392" priority="177" operator="greaterThan">
      <formula>11</formula>
    </cfRule>
  </conditionalFormatting>
  <conditionalFormatting sqref="K69">
    <cfRule type="cellIs" dxfId="391" priority="174" operator="greaterThan">
      <formula>44</formula>
    </cfRule>
    <cfRule type="cellIs" dxfId="390" priority="175" operator="lessThan">
      <formula>35</formula>
    </cfRule>
    <cfRule type="cellIs" dxfId="389" priority="176" operator="greaterThan">
      <formula>44</formula>
    </cfRule>
  </conditionalFormatting>
  <conditionalFormatting sqref="D73:J73">
    <cfRule type="cellIs" dxfId="388" priority="173" operator="greaterThan">
      <formula>11</formula>
    </cfRule>
  </conditionalFormatting>
  <conditionalFormatting sqref="K76">
    <cfRule type="cellIs" dxfId="387" priority="170" operator="greaterThan">
      <formula>44</formula>
    </cfRule>
    <cfRule type="cellIs" dxfId="386" priority="171" operator="lessThan">
      <formula>35</formula>
    </cfRule>
    <cfRule type="cellIs" dxfId="385" priority="172" operator="greaterThan">
      <formula>44</formula>
    </cfRule>
  </conditionalFormatting>
  <conditionalFormatting sqref="D80:J80">
    <cfRule type="cellIs" dxfId="384" priority="169" operator="greaterThan">
      <formula>11</formula>
    </cfRule>
  </conditionalFormatting>
  <conditionalFormatting sqref="K83">
    <cfRule type="cellIs" dxfId="383" priority="166" operator="greaterThan">
      <formula>44</formula>
    </cfRule>
    <cfRule type="cellIs" dxfId="382" priority="167" operator="lessThan">
      <formula>35</formula>
    </cfRule>
    <cfRule type="cellIs" dxfId="381" priority="168" operator="greaterThan">
      <formula>44</formula>
    </cfRule>
  </conditionalFormatting>
  <conditionalFormatting sqref="D87:J87">
    <cfRule type="cellIs" dxfId="380" priority="165" operator="greaterThan">
      <formula>11</formula>
    </cfRule>
  </conditionalFormatting>
  <conditionalFormatting sqref="K90">
    <cfRule type="cellIs" dxfId="379" priority="162" operator="greaterThan">
      <formula>44</formula>
    </cfRule>
    <cfRule type="cellIs" dxfId="378" priority="163" operator="lessThan">
      <formula>35</formula>
    </cfRule>
    <cfRule type="cellIs" dxfId="377" priority="164" operator="greaterThan">
      <formula>44</formula>
    </cfRule>
  </conditionalFormatting>
  <conditionalFormatting sqref="D94:J94">
    <cfRule type="cellIs" dxfId="376" priority="161" operator="greaterThan">
      <formula>11</formula>
    </cfRule>
  </conditionalFormatting>
  <conditionalFormatting sqref="K97">
    <cfRule type="cellIs" dxfId="375" priority="158" operator="greaterThan">
      <formula>44</formula>
    </cfRule>
    <cfRule type="cellIs" dxfId="374" priority="159" operator="lessThan">
      <formula>35</formula>
    </cfRule>
    <cfRule type="cellIs" dxfId="373" priority="160" operator="greaterThan">
      <formula>44</formula>
    </cfRule>
  </conditionalFormatting>
  <conditionalFormatting sqref="D101:J101">
    <cfRule type="cellIs" dxfId="372" priority="157" operator="greaterThan">
      <formula>11</formula>
    </cfRule>
  </conditionalFormatting>
  <conditionalFormatting sqref="K104">
    <cfRule type="cellIs" dxfId="371" priority="154" operator="greaterThan">
      <formula>44</formula>
    </cfRule>
    <cfRule type="cellIs" dxfId="370" priority="155" operator="lessThan">
      <formula>35</formula>
    </cfRule>
    <cfRule type="cellIs" dxfId="369" priority="156" operator="greaterThan">
      <formula>44</formula>
    </cfRule>
  </conditionalFormatting>
  <conditionalFormatting sqref="D108:J108">
    <cfRule type="cellIs" dxfId="368" priority="153" operator="greaterThan">
      <formula>11</formula>
    </cfRule>
  </conditionalFormatting>
  <conditionalFormatting sqref="K111">
    <cfRule type="cellIs" dxfId="367" priority="150" operator="greaterThan">
      <formula>44</formula>
    </cfRule>
    <cfRule type="cellIs" dxfId="366" priority="151" operator="lessThan">
      <formula>35</formula>
    </cfRule>
    <cfRule type="cellIs" dxfId="365" priority="152" operator="greaterThan">
      <formula>44</formula>
    </cfRule>
  </conditionalFormatting>
  <conditionalFormatting sqref="D115:J115">
    <cfRule type="cellIs" dxfId="364" priority="149" operator="greaterThan">
      <formula>11</formula>
    </cfRule>
  </conditionalFormatting>
  <conditionalFormatting sqref="K118">
    <cfRule type="cellIs" dxfId="363" priority="146" operator="greaterThan">
      <formula>44</formula>
    </cfRule>
    <cfRule type="cellIs" dxfId="362" priority="147" operator="lessThan">
      <formula>35</formula>
    </cfRule>
    <cfRule type="cellIs" dxfId="361" priority="148" operator="greaterThan">
      <formula>44</formula>
    </cfRule>
  </conditionalFormatting>
  <conditionalFormatting sqref="D122:J122">
    <cfRule type="cellIs" dxfId="360" priority="145" operator="greaterThan">
      <formula>11</formula>
    </cfRule>
  </conditionalFormatting>
  <conditionalFormatting sqref="K125">
    <cfRule type="cellIs" dxfId="359" priority="142" operator="greaterThan">
      <formula>44</formula>
    </cfRule>
    <cfRule type="cellIs" dxfId="358" priority="143" operator="lessThan">
      <formula>35</formula>
    </cfRule>
    <cfRule type="cellIs" dxfId="357" priority="144" operator="greaterThan">
      <formula>44</formula>
    </cfRule>
  </conditionalFormatting>
  <conditionalFormatting sqref="D129:J129">
    <cfRule type="cellIs" dxfId="356" priority="141" operator="greaterThan">
      <formula>11</formula>
    </cfRule>
  </conditionalFormatting>
  <conditionalFormatting sqref="K132">
    <cfRule type="cellIs" dxfId="355" priority="138" operator="greaterThan">
      <formula>44</formula>
    </cfRule>
    <cfRule type="cellIs" dxfId="354" priority="139" operator="lessThan">
      <formula>35</formula>
    </cfRule>
    <cfRule type="cellIs" dxfId="353" priority="140" operator="greaterThan">
      <formula>44</formula>
    </cfRule>
  </conditionalFormatting>
  <conditionalFormatting sqref="D136:J136">
    <cfRule type="cellIs" dxfId="352" priority="137" operator="greaterThan">
      <formula>11</formula>
    </cfRule>
  </conditionalFormatting>
  <conditionalFormatting sqref="K139">
    <cfRule type="cellIs" dxfId="351" priority="134" operator="greaterThan">
      <formula>44</formula>
    </cfRule>
    <cfRule type="cellIs" dxfId="350" priority="135" operator="lessThan">
      <formula>35</formula>
    </cfRule>
    <cfRule type="cellIs" dxfId="349" priority="136" operator="greaterThan">
      <formula>44</formula>
    </cfRule>
  </conditionalFormatting>
  <conditionalFormatting sqref="D143:J143">
    <cfRule type="cellIs" dxfId="348" priority="133" operator="greaterThan">
      <formula>11</formula>
    </cfRule>
  </conditionalFormatting>
  <conditionalFormatting sqref="K146">
    <cfRule type="cellIs" dxfId="347" priority="130" operator="greaterThan">
      <formula>44</formula>
    </cfRule>
    <cfRule type="cellIs" dxfId="346" priority="131" operator="lessThan">
      <formula>35</formula>
    </cfRule>
    <cfRule type="cellIs" dxfId="345" priority="132" operator="greaterThan">
      <formula>44</formula>
    </cfRule>
  </conditionalFormatting>
  <conditionalFormatting sqref="D150:J150">
    <cfRule type="cellIs" dxfId="344" priority="129" operator="greaterThan">
      <formula>11</formula>
    </cfRule>
  </conditionalFormatting>
  <conditionalFormatting sqref="K153">
    <cfRule type="cellIs" dxfId="343" priority="126" operator="greaterThan">
      <formula>44</formula>
    </cfRule>
    <cfRule type="cellIs" dxfId="342" priority="127" operator="lessThan">
      <formula>35</formula>
    </cfRule>
    <cfRule type="cellIs" dxfId="341" priority="128" operator="greaterThan">
      <formula>44</formula>
    </cfRule>
  </conditionalFormatting>
  <conditionalFormatting sqref="D157:J157">
    <cfRule type="cellIs" dxfId="340" priority="125" operator="greaterThan">
      <formula>11</formula>
    </cfRule>
  </conditionalFormatting>
  <conditionalFormatting sqref="K160">
    <cfRule type="cellIs" dxfId="339" priority="122" operator="greaterThan">
      <formula>44</formula>
    </cfRule>
    <cfRule type="cellIs" dxfId="338" priority="123" operator="lessThan">
      <formula>35</formula>
    </cfRule>
    <cfRule type="cellIs" dxfId="337" priority="124" operator="greaterThan">
      <formula>44</formula>
    </cfRule>
  </conditionalFormatting>
  <conditionalFormatting sqref="D164:J164">
    <cfRule type="cellIs" dxfId="336" priority="121" operator="greaterThan">
      <formula>11</formula>
    </cfRule>
  </conditionalFormatting>
  <conditionalFormatting sqref="K167">
    <cfRule type="cellIs" dxfId="335" priority="118" operator="greaterThan">
      <formula>44</formula>
    </cfRule>
    <cfRule type="cellIs" dxfId="334" priority="119" operator="lessThan">
      <formula>35</formula>
    </cfRule>
    <cfRule type="cellIs" dxfId="333" priority="120" operator="greaterThan">
      <formula>44</formula>
    </cfRule>
  </conditionalFormatting>
  <conditionalFormatting sqref="D171:J171">
    <cfRule type="cellIs" dxfId="332" priority="117" operator="greaterThan">
      <formula>11</formula>
    </cfRule>
  </conditionalFormatting>
  <conditionalFormatting sqref="K174">
    <cfRule type="cellIs" dxfId="331" priority="114" operator="greaterThan">
      <formula>44</formula>
    </cfRule>
    <cfRule type="cellIs" dxfId="330" priority="115" operator="lessThan">
      <formula>35</formula>
    </cfRule>
    <cfRule type="cellIs" dxfId="329" priority="116" operator="greaterThan">
      <formula>44</formula>
    </cfRule>
  </conditionalFormatting>
  <conditionalFormatting sqref="D178:J178">
    <cfRule type="cellIs" dxfId="328" priority="113" operator="greaterThan">
      <formula>11</formula>
    </cfRule>
  </conditionalFormatting>
  <conditionalFormatting sqref="K181">
    <cfRule type="cellIs" dxfId="327" priority="110" operator="greaterThan">
      <formula>44</formula>
    </cfRule>
    <cfRule type="cellIs" dxfId="326" priority="111" operator="lessThan">
      <formula>35</formula>
    </cfRule>
    <cfRule type="cellIs" dxfId="325" priority="112" operator="greaterThan">
      <formula>44</formula>
    </cfRule>
  </conditionalFormatting>
  <conditionalFormatting sqref="D185:J185">
    <cfRule type="cellIs" dxfId="324" priority="109" operator="greaterThan">
      <formula>11</formula>
    </cfRule>
  </conditionalFormatting>
  <conditionalFormatting sqref="K188">
    <cfRule type="cellIs" dxfId="323" priority="106" operator="greaterThan">
      <formula>44</formula>
    </cfRule>
    <cfRule type="cellIs" dxfId="322" priority="107" operator="lessThan">
      <formula>35</formula>
    </cfRule>
    <cfRule type="cellIs" dxfId="321" priority="108" operator="greaterThan">
      <formula>44</formula>
    </cfRule>
  </conditionalFormatting>
  <conditionalFormatting sqref="D192:J192">
    <cfRule type="cellIs" dxfId="320" priority="105" operator="greaterThan">
      <formula>11</formula>
    </cfRule>
  </conditionalFormatting>
  <conditionalFormatting sqref="K195">
    <cfRule type="cellIs" dxfId="319" priority="102" operator="greaterThan">
      <formula>44</formula>
    </cfRule>
    <cfRule type="cellIs" dxfId="318" priority="103" operator="lessThan">
      <formula>35</formula>
    </cfRule>
    <cfRule type="cellIs" dxfId="317" priority="104" operator="greaterThan">
      <formula>44</formula>
    </cfRule>
  </conditionalFormatting>
  <conditionalFormatting sqref="D199:J199">
    <cfRule type="cellIs" dxfId="316" priority="101" operator="greaterThan">
      <formula>11</formula>
    </cfRule>
  </conditionalFormatting>
  <conditionalFormatting sqref="K202">
    <cfRule type="cellIs" dxfId="315" priority="98" operator="greaterThan">
      <formula>44</formula>
    </cfRule>
    <cfRule type="cellIs" dxfId="314" priority="99" operator="lessThan">
      <formula>35</formula>
    </cfRule>
    <cfRule type="cellIs" dxfId="313" priority="100" operator="greaterThan">
      <formula>44</formula>
    </cfRule>
  </conditionalFormatting>
  <conditionalFormatting sqref="D206:J206">
    <cfRule type="cellIs" dxfId="312" priority="97" operator="greaterThan">
      <formula>11</formula>
    </cfRule>
  </conditionalFormatting>
  <conditionalFormatting sqref="K209">
    <cfRule type="cellIs" dxfId="311" priority="94" operator="greaterThan">
      <formula>44</formula>
    </cfRule>
    <cfRule type="cellIs" dxfId="310" priority="95" operator="lessThan">
      <formula>35</formula>
    </cfRule>
    <cfRule type="cellIs" dxfId="309" priority="96" operator="greaterThan">
      <formula>44</formula>
    </cfRule>
  </conditionalFormatting>
  <conditionalFormatting sqref="D213:J213">
    <cfRule type="cellIs" dxfId="308" priority="93" operator="greaterThan">
      <formula>11</formula>
    </cfRule>
  </conditionalFormatting>
  <conditionalFormatting sqref="K216">
    <cfRule type="cellIs" dxfId="307" priority="90" operator="greaterThan">
      <formula>44</formula>
    </cfRule>
    <cfRule type="cellIs" dxfId="306" priority="91" operator="lessThan">
      <formula>35</formula>
    </cfRule>
    <cfRule type="cellIs" dxfId="305" priority="92" operator="greaterThan">
      <formula>44</formula>
    </cfRule>
  </conditionalFormatting>
  <conditionalFormatting sqref="D220:J220">
    <cfRule type="cellIs" dxfId="304" priority="89" operator="greaterThan">
      <formula>11</formula>
    </cfRule>
  </conditionalFormatting>
  <conditionalFormatting sqref="K223">
    <cfRule type="cellIs" dxfId="303" priority="86" operator="greaterThan">
      <formula>44</formula>
    </cfRule>
    <cfRule type="cellIs" dxfId="302" priority="87" operator="lessThan">
      <formula>35</formula>
    </cfRule>
    <cfRule type="cellIs" dxfId="301" priority="88" operator="greaterThan">
      <formula>44</formula>
    </cfRule>
  </conditionalFormatting>
  <conditionalFormatting sqref="D227:J227">
    <cfRule type="cellIs" dxfId="300" priority="85" operator="greaterThan">
      <formula>11</formula>
    </cfRule>
  </conditionalFormatting>
  <conditionalFormatting sqref="K230">
    <cfRule type="cellIs" dxfId="299" priority="82" operator="greaterThan">
      <formula>44</formula>
    </cfRule>
    <cfRule type="cellIs" dxfId="298" priority="83" operator="lessThan">
      <formula>35</formula>
    </cfRule>
    <cfRule type="cellIs" dxfId="297" priority="84" operator="greaterThan">
      <formula>44</formula>
    </cfRule>
  </conditionalFormatting>
  <conditionalFormatting sqref="D234:J234">
    <cfRule type="cellIs" dxfId="296" priority="81" operator="greaterThan">
      <formula>11</formula>
    </cfRule>
  </conditionalFormatting>
  <conditionalFormatting sqref="K237">
    <cfRule type="cellIs" dxfId="295" priority="78" operator="greaterThan">
      <formula>44</formula>
    </cfRule>
    <cfRule type="cellIs" dxfId="294" priority="79" operator="lessThan">
      <formula>35</formula>
    </cfRule>
    <cfRule type="cellIs" dxfId="293" priority="80" operator="greaterThan">
      <formula>44</formula>
    </cfRule>
  </conditionalFormatting>
  <conditionalFormatting sqref="D241:J241">
    <cfRule type="cellIs" dxfId="292" priority="77" operator="greaterThan">
      <formula>11</formula>
    </cfRule>
  </conditionalFormatting>
  <conditionalFormatting sqref="K244">
    <cfRule type="cellIs" dxfId="291" priority="74" operator="greaterThan">
      <formula>44</formula>
    </cfRule>
    <cfRule type="cellIs" dxfId="290" priority="75" operator="lessThan">
      <formula>35</formula>
    </cfRule>
    <cfRule type="cellIs" dxfId="289" priority="76" operator="greaterThan">
      <formula>44</formula>
    </cfRule>
  </conditionalFormatting>
  <conditionalFormatting sqref="D248:J248">
    <cfRule type="cellIs" dxfId="288" priority="73" operator="greaterThan">
      <formula>11</formula>
    </cfRule>
  </conditionalFormatting>
  <conditionalFormatting sqref="K251">
    <cfRule type="cellIs" dxfId="287" priority="70" operator="greaterThan">
      <formula>44</formula>
    </cfRule>
    <cfRule type="cellIs" dxfId="286" priority="71" operator="lessThan">
      <formula>35</formula>
    </cfRule>
    <cfRule type="cellIs" dxfId="285" priority="72" operator="greaterThan">
      <formula>44</formula>
    </cfRule>
  </conditionalFormatting>
  <conditionalFormatting sqref="D255:J255">
    <cfRule type="cellIs" dxfId="284" priority="69" operator="greaterThan">
      <formula>11</formula>
    </cfRule>
  </conditionalFormatting>
  <conditionalFormatting sqref="K258">
    <cfRule type="cellIs" dxfId="283" priority="66" operator="greaterThan">
      <formula>44</formula>
    </cfRule>
    <cfRule type="cellIs" dxfId="282" priority="67" operator="lessThan">
      <formula>35</formula>
    </cfRule>
    <cfRule type="cellIs" dxfId="281" priority="68" operator="greaterThan">
      <formula>44</formula>
    </cfRule>
  </conditionalFormatting>
  <conditionalFormatting sqref="D262:J262">
    <cfRule type="cellIs" dxfId="280" priority="65" operator="greaterThan">
      <formula>11</formula>
    </cfRule>
  </conditionalFormatting>
  <conditionalFormatting sqref="K265">
    <cfRule type="cellIs" dxfId="279" priority="62" operator="greaterThan">
      <formula>44</formula>
    </cfRule>
    <cfRule type="cellIs" dxfId="278" priority="63" operator="lessThan">
      <formula>35</formula>
    </cfRule>
    <cfRule type="cellIs" dxfId="277" priority="64" operator="greaterThan">
      <formula>44</formula>
    </cfRule>
  </conditionalFormatting>
  <conditionalFormatting sqref="D269:J269">
    <cfRule type="cellIs" dxfId="276" priority="61" operator="greaterThan">
      <formula>11</formula>
    </cfRule>
  </conditionalFormatting>
  <conditionalFormatting sqref="K272">
    <cfRule type="cellIs" dxfId="275" priority="58" operator="greaterThan">
      <formula>44</formula>
    </cfRule>
    <cfRule type="cellIs" dxfId="274" priority="59" operator="lessThan">
      <formula>35</formula>
    </cfRule>
    <cfRule type="cellIs" dxfId="273" priority="60" operator="greaterThan">
      <formula>44</formula>
    </cfRule>
  </conditionalFormatting>
  <conditionalFormatting sqref="D276:J276">
    <cfRule type="cellIs" dxfId="272" priority="57" operator="greaterThan">
      <formula>11</formula>
    </cfRule>
  </conditionalFormatting>
  <conditionalFormatting sqref="K279">
    <cfRule type="cellIs" dxfId="271" priority="54" operator="greaterThan">
      <formula>44</formula>
    </cfRule>
    <cfRule type="cellIs" dxfId="270" priority="55" operator="lessThan">
      <formula>35</formula>
    </cfRule>
    <cfRule type="cellIs" dxfId="269" priority="56" operator="greaterThan">
      <formula>44</formula>
    </cfRule>
  </conditionalFormatting>
  <conditionalFormatting sqref="D283:J283">
    <cfRule type="cellIs" dxfId="268" priority="53" operator="greaterThan">
      <formula>11</formula>
    </cfRule>
  </conditionalFormatting>
  <conditionalFormatting sqref="K286">
    <cfRule type="cellIs" dxfId="267" priority="50" operator="greaterThan">
      <formula>44</formula>
    </cfRule>
    <cfRule type="cellIs" dxfId="266" priority="51" operator="lessThan">
      <formula>35</formula>
    </cfRule>
    <cfRule type="cellIs" dxfId="265" priority="52" operator="greaterThan">
      <formula>44</formula>
    </cfRule>
  </conditionalFormatting>
  <conditionalFormatting sqref="D290:J290">
    <cfRule type="cellIs" dxfId="264" priority="49" operator="greaterThan">
      <formula>11</formula>
    </cfRule>
  </conditionalFormatting>
  <conditionalFormatting sqref="K293">
    <cfRule type="cellIs" dxfId="263" priority="46" operator="greaterThan">
      <formula>44</formula>
    </cfRule>
    <cfRule type="cellIs" dxfId="262" priority="47" operator="lessThan">
      <formula>35</formula>
    </cfRule>
    <cfRule type="cellIs" dxfId="261" priority="48" operator="greaterThan">
      <formula>44</formula>
    </cfRule>
  </conditionalFormatting>
  <conditionalFormatting sqref="D297:J297">
    <cfRule type="cellIs" dxfId="260" priority="45" operator="greaterThan">
      <formula>11</formula>
    </cfRule>
  </conditionalFormatting>
  <conditionalFormatting sqref="K300">
    <cfRule type="cellIs" dxfId="259" priority="42" operator="greaterThan">
      <formula>44</formula>
    </cfRule>
    <cfRule type="cellIs" dxfId="258" priority="43" operator="lessThan">
      <formula>35</formula>
    </cfRule>
    <cfRule type="cellIs" dxfId="257" priority="44" operator="greaterThan">
      <formula>44</formula>
    </cfRule>
  </conditionalFormatting>
  <conditionalFormatting sqref="D304:J304">
    <cfRule type="cellIs" dxfId="256" priority="41" operator="greaterThan">
      <formula>11</formula>
    </cfRule>
  </conditionalFormatting>
  <conditionalFormatting sqref="K307">
    <cfRule type="cellIs" dxfId="255" priority="38" operator="greaterThan">
      <formula>44</formula>
    </cfRule>
    <cfRule type="cellIs" dxfId="254" priority="39" operator="lessThan">
      <formula>35</formula>
    </cfRule>
    <cfRule type="cellIs" dxfId="253" priority="40" operator="greaterThan">
      <formula>44</formula>
    </cfRule>
  </conditionalFormatting>
  <conditionalFormatting sqref="D311:J311">
    <cfRule type="cellIs" dxfId="252" priority="37" operator="greaterThan">
      <formula>11</formula>
    </cfRule>
  </conditionalFormatting>
  <conditionalFormatting sqref="K314">
    <cfRule type="cellIs" dxfId="251" priority="34" operator="greaterThan">
      <formula>44</formula>
    </cfRule>
    <cfRule type="cellIs" dxfId="250" priority="35" operator="lessThan">
      <formula>35</formula>
    </cfRule>
    <cfRule type="cellIs" dxfId="249" priority="36" operator="greaterThan">
      <formula>44</formula>
    </cfRule>
  </conditionalFormatting>
  <conditionalFormatting sqref="D318:J318">
    <cfRule type="cellIs" dxfId="248" priority="33" operator="greaterThan">
      <formula>11</formula>
    </cfRule>
  </conditionalFormatting>
  <conditionalFormatting sqref="K321">
    <cfRule type="cellIs" dxfId="247" priority="30" operator="greaterThan">
      <formula>44</formula>
    </cfRule>
    <cfRule type="cellIs" dxfId="246" priority="31" operator="lessThan">
      <formula>35</formula>
    </cfRule>
    <cfRule type="cellIs" dxfId="245" priority="32" operator="greaterThan">
      <formula>44</formula>
    </cfRule>
  </conditionalFormatting>
  <conditionalFormatting sqref="D325:J325">
    <cfRule type="cellIs" dxfId="244" priority="29" operator="greaterThan">
      <formula>11</formula>
    </cfRule>
  </conditionalFormatting>
  <conditionalFormatting sqref="K328">
    <cfRule type="cellIs" dxfId="243" priority="26" operator="greaterThan">
      <formula>44</formula>
    </cfRule>
    <cfRule type="cellIs" dxfId="242" priority="27" operator="lessThan">
      <formula>35</formula>
    </cfRule>
    <cfRule type="cellIs" dxfId="241" priority="28" operator="greaterThan">
      <formula>44</formula>
    </cfRule>
  </conditionalFormatting>
  <conditionalFormatting sqref="D332:J332">
    <cfRule type="cellIs" dxfId="240" priority="25" operator="greaterThan">
      <formula>11</formula>
    </cfRule>
  </conditionalFormatting>
  <conditionalFormatting sqref="K335">
    <cfRule type="cellIs" dxfId="239" priority="22" operator="greaterThan">
      <formula>44</formula>
    </cfRule>
    <cfRule type="cellIs" dxfId="238" priority="23" operator="lessThan">
      <formula>35</formula>
    </cfRule>
    <cfRule type="cellIs" dxfId="237" priority="24" operator="greaterThan">
      <formula>44</formula>
    </cfRule>
  </conditionalFormatting>
  <conditionalFormatting sqref="D339:J339">
    <cfRule type="cellIs" dxfId="236" priority="21" operator="greaterThan">
      <formula>11</formula>
    </cfRule>
  </conditionalFormatting>
  <conditionalFormatting sqref="K342">
    <cfRule type="cellIs" dxfId="235" priority="18" operator="greaterThan">
      <formula>44</formula>
    </cfRule>
    <cfRule type="cellIs" dxfId="234" priority="19" operator="lessThan">
      <formula>35</formula>
    </cfRule>
    <cfRule type="cellIs" dxfId="233" priority="20" operator="greaterThan">
      <formula>44</formula>
    </cfRule>
  </conditionalFormatting>
  <conditionalFormatting sqref="D346:J346">
    <cfRule type="cellIs" dxfId="232" priority="17" operator="greaterThan">
      <formula>11</formula>
    </cfRule>
  </conditionalFormatting>
  <conditionalFormatting sqref="K349">
    <cfRule type="cellIs" dxfId="231" priority="14" operator="greaterThan">
      <formula>44</formula>
    </cfRule>
    <cfRule type="cellIs" dxfId="230" priority="15" operator="lessThan">
      <formula>35</formula>
    </cfRule>
    <cfRule type="cellIs" dxfId="229" priority="16" operator="greaterThan">
      <formula>44</formula>
    </cfRule>
  </conditionalFormatting>
  <conditionalFormatting sqref="D353:J353">
    <cfRule type="cellIs" dxfId="228" priority="13" operator="greaterThan">
      <formula>11</formula>
    </cfRule>
  </conditionalFormatting>
  <conditionalFormatting sqref="K356">
    <cfRule type="cellIs" dxfId="227" priority="10" operator="greaterThan">
      <formula>44</formula>
    </cfRule>
    <cfRule type="cellIs" dxfId="226" priority="11" operator="lessThan">
      <formula>35</formula>
    </cfRule>
    <cfRule type="cellIs" dxfId="225" priority="12" operator="greaterThan">
      <formula>44</formula>
    </cfRule>
  </conditionalFormatting>
  <conditionalFormatting sqref="D360:J360">
    <cfRule type="cellIs" dxfId="224" priority="9" operator="greaterThan">
      <formula>11</formula>
    </cfRule>
  </conditionalFormatting>
  <conditionalFormatting sqref="K363">
    <cfRule type="cellIs" dxfId="223" priority="6" operator="greaterThan">
      <formula>44</formula>
    </cfRule>
    <cfRule type="cellIs" dxfId="222" priority="7" operator="lessThan">
      <formula>35</formula>
    </cfRule>
    <cfRule type="cellIs" dxfId="221" priority="8" operator="greaterThan">
      <formula>44</formula>
    </cfRule>
  </conditionalFormatting>
  <conditionalFormatting sqref="D367:J367">
    <cfRule type="cellIs" dxfId="220" priority="5" operator="greaterThan">
      <formula>11</formula>
    </cfRule>
  </conditionalFormatting>
  <conditionalFormatting sqref="K370">
    <cfRule type="cellIs" dxfId="219" priority="2" operator="greaterThan">
      <formula>44</formula>
    </cfRule>
    <cfRule type="cellIs" dxfId="218" priority="3" operator="lessThan">
      <formula>35</formula>
    </cfRule>
    <cfRule type="cellIs" dxfId="217" priority="4" operator="greaterThan">
      <formula>44</formula>
    </cfRule>
  </conditionalFormatting>
  <conditionalFormatting sqref="D374:J374">
    <cfRule type="cellIs" dxfId="216" priority="1" operator="greaterThan">
      <formula>11</formula>
    </cfRule>
  </conditionalFormatting>
  <pageMargins left="0.7" right="0.7" top="0.75" bottom="0.75" header="0.3" footer="0.3"/>
  <pageSetup paperSize="9" scale="1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Base</vt:lpstr>
      <vt:lpstr>Reccap Employé</vt:lpstr>
      <vt:lpstr>Employé 1 </vt:lpstr>
      <vt:lpstr>2016 - Employé 1</vt:lpstr>
      <vt:lpstr>2016 - Employé 2</vt:lpstr>
      <vt:lpstr>2017 - Employé 1</vt:lpstr>
      <vt:lpstr>2017 - Employé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Moi</cp:lastModifiedBy>
  <cp:lastPrinted>2016-09-06T18:53:03Z</cp:lastPrinted>
  <dcterms:created xsi:type="dcterms:W3CDTF">2016-07-14T18:36:42Z</dcterms:created>
  <dcterms:modified xsi:type="dcterms:W3CDTF">2016-10-24T13:54:31Z</dcterms:modified>
</cp:coreProperties>
</file>