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TRESOMS\PAR SERVICES\"/>
    </mc:Choice>
  </mc:AlternateContent>
  <bookViews>
    <workbookView xWindow="5760" yWindow="525" windowWidth="17400" windowHeight="13080" tabRatio="500" firstSheet="1" activeTab="1"/>
  </bookViews>
  <sheets>
    <sheet name="Fiche Signalitique" sheetId="9" r:id="rId1"/>
    <sheet name="Référentiel Compétences" sheetId="11" r:id="rId2"/>
    <sheet name="Evaluation" sheetId="1" r:id="rId3"/>
    <sheet name="Résultat Evaluation" sheetId="7" r:id="rId4"/>
    <sheet name="Fiche de poste" sheetId="12" r:id="rId5"/>
    <sheet name="Feuil1" sheetId="13" r:id="rId6"/>
  </sheets>
  <externalReferences>
    <externalReference r:id="rId7"/>
  </externalReferences>
  <definedNames>
    <definedName name="_xlnm._FilterDatabase" localSheetId="4" hidden="1">'Fiche de poste'!$A$50:$A$283</definedName>
    <definedName name="Compétences">'[1]Référentiel Compétences'!$G$13:$P$246</definedName>
    <definedName name="_xlnm.Print_Titles" localSheetId="2">Evaluation!$2:$9</definedName>
    <definedName name="Les_Postes">[1]LouReeD!$A$2:$A$12</definedName>
    <definedName name="_xlnm.Print_Area" localSheetId="2">Evaluation!$A$2:$V$347</definedName>
    <definedName name="_xlnm.Print_Area" localSheetId="4">'Fiche de poste'!$B$1:$K$50</definedName>
    <definedName name="_xlnm.Print_Area" localSheetId="3">'Résultat Evaluation'!$A$1:$N$332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83" i="12" l="1"/>
  <c r="A282" i="12"/>
  <c r="A281" i="12"/>
  <c r="A280" i="12"/>
  <c r="A279" i="12"/>
  <c r="A278" i="12"/>
  <c r="A277" i="12"/>
  <c r="A276" i="12"/>
  <c r="A275" i="12"/>
  <c r="A274" i="12"/>
  <c r="A273" i="12"/>
  <c r="A272" i="12"/>
  <c r="A271" i="12"/>
  <c r="A270" i="12"/>
  <c r="A269" i="12"/>
  <c r="A268" i="12"/>
  <c r="A267" i="12"/>
  <c r="A266" i="12"/>
  <c r="A265" i="12"/>
  <c r="A264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F21" i="12" l="1"/>
  <c r="H24" i="12" s="1"/>
  <c r="M2" i="12"/>
  <c r="C304" i="1"/>
  <c r="D304" i="1"/>
  <c r="E304" i="1"/>
  <c r="F304" i="1"/>
  <c r="G304" i="1"/>
  <c r="H304" i="1"/>
  <c r="I304" i="1"/>
  <c r="J304" i="1"/>
  <c r="K304" i="1"/>
  <c r="L304" i="1"/>
  <c r="C305" i="1"/>
  <c r="D305" i="1"/>
  <c r="E305" i="1"/>
  <c r="F305" i="1"/>
  <c r="G305" i="1"/>
  <c r="H305" i="1"/>
  <c r="I305" i="1"/>
  <c r="J305" i="1"/>
  <c r="K305" i="1"/>
  <c r="L305" i="1"/>
  <c r="D303" i="1"/>
  <c r="E303" i="1"/>
  <c r="F303" i="1"/>
  <c r="G303" i="1"/>
  <c r="H303" i="1"/>
  <c r="I303" i="1"/>
  <c r="J303" i="1"/>
  <c r="K303" i="1"/>
  <c r="L303" i="1"/>
  <c r="C303" i="1"/>
  <c r="C296" i="1"/>
  <c r="D296" i="1"/>
  <c r="E296" i="1"/>
  <c r="F296" i="1"/>
  <c r="G296" i="1"/>
  <c r="H296" i="1"/>
  <c r="I296" i="1"/>
  <c r="J296" i="1"/>
  <c r="K296" i="1"/>
  <c r="L296" i="1"/>
  <c r="C297" i="1"/>
  <c r="D297" i="1"/>
  <c r="E297" i="1"/>
  <c r="F297" i="1"/>
  <c r="G297" i="1"/>
  <c r="H297" i="1"/>
  <c r="I297" i="1"/>
  <c r="J297" i="1"/>
  <c r="K297" i="1"/>
  <c r="L297" i="1"/>
  <c r="C298" i="1"/>
  <c r="D298" i="1"/>
  <c r="E298" i="1"/>
  <c r="F298" i="1"/>
  <c r="G298" i="1"/>
  <c r="H298" i="1"/>
  <c r="I298" i="1"/>
  <c r="J298" i="1"/>
  <c r="K298" i="1"/>
  <c r="L298" i="1"/>
  <c r="D295" i="1"/>
  <c r="E295" i="1"/>
  <c r="F295" i="1"/>
  <c r="G295" i="1"/>
  <c r="H295" i="1"/>
  <c r="I295" i="1"/>
  <c r="J295" i="1"/>
  <c r="K295" i="1"/>
  <c r="L295" i="1"/>
  <c r="C295" i="1"/>
  <c r="C284" i="1"/>
  <c r="D284" i="1"/>
  <c r="E284" i="1"/>
  <c r="F284" i="1"/>
  <c r="G284" i="1"/>
  <c r="H284" i="1"/>
  <c r="I284" i="1"/>
  <c r="J284" i="1"/>
  <c r="K284" i="1"/>
  <c r="L284" i="1"/>
  <c r="C285" i="1"/>
  <c r="D285" i="1"/>
  <c r="E285" i="1"/>
  <c r="F285" i="1"/>
  <c r="G285" i="1"/>
  <c r="H285" i="1"/>
  <c r="I285" i="1"/>
  <c r="J285" i="1"/>
  <c r="K285" i="1"/>
  <c r="L285" i="1"/>
  <c r="C286" i="1"/>
  <c r="D286" i="1"/>
  <c r="E286" i="1"/>
  <c r="F286" i="1"/>
  <c r="G286" i="1"/>
  <c r="H286" i="1"/>
  <c r="I286" i="1"/>
  <c r="J286" i="1"/>
  <c r="K286" i="1"/>
  <c r="L286" i="1"/>
  <c r="C287" i="1"/>
  <c r="D287" i="1"/>
  <c r="E287" i="1"/>
  <c r="F287" i="1"/>
  <c r="G287" i="1"/>
  <c r="H287" i="1"/>
  <c r="I287" i="1"/>
  <c r="J287" i="1"/>
  <c r="K287" i="1"/>
  <c r="L287" i="1"/>
  <c r="C288" i="1"/>
  <c r="D288" i="1"/>
  <c r="E288" i="1"/>
  <c r="F288" i="1"/>
  <c r="G288" i="1"/>
  <c r="H288" i="1"/>
  <c r="I288" i="1"/>
  <c r="J288" i="1"/>
  <c r="K288" i="1"/>
  <c r="L288" i="1"/>
  <c r="C289" i="1"/>
  <c r="D289" i="1"/>
  <c r="E289" i="1"/>
  <c r="F289" i="1"/>
  <c r="G289" i="1"/>
  <c r="H289" i="1"/>
  <c r="I289" i="1"/>
  <c r="J289" i="1"/>
  <c r="K289" i="1"/>
  <c r="L289" i="1"/>
  <c r="C290" i="1"/>
  <c r="D290" i="1"/>
  <c r="E290" i="1"/>
  <c r="F290" i="1"/>
  <c r="G290" i="1"/>
  <c r="H290" i="1"/>
  <c r="I290" i="1"/>
  <c r="J290" i="1"/>
  <c r="K290" i="1"/>
  <c r="L290" i="1"/>
  <c r="D283" i="1"/>
  <c r="E283" i="1"/>
  <c r="F283" i="1"/>
  <c r="G283" i="1"/>
  <c r="H283" i="1"/>
  <c r="I283" i="1"/>
  <c r="J283" i="1"/>
  <c r="K283" i="1"/>
  <c r="L283" i="1"/>
  <c r="C283" i="1"/>
  <c r="C273" i="1"/>
  <c r="D273" i="1"/>
  <c r="E273" i="1"/>
  <c r="F273" i="1"/>
  <c r="G273" i="1"/>
  <c r="H273" i="1"/>
  <c r="I273" i="1"/>
  <c r="J273" i="1"/>
  <c r="K273" i="1"/>
  <c r="L273" i="1"/>
  <c r="C274" i="1"/>
  <c r="D274" i="1"/>
  <c r="E274" i="1"/>
  <c r="F274" i="1"/>
  <c r="G274" i="1"/>
  <c r="H274" i="1"/>
  <c r="I274" i="1"/>
  <c r="J274" i="1"/>
  <c r="K274" i="1"/>
  <c r="L274" i="1"/>
  <c r="C275" i="1"/>
  <c r="D275" i="1"/>
  <c r="E275" i="1"/>
  <c r="F275" i="1"/>
  <c r="G275" i="1"/>
  <c r="H275" i="1"/>
  <c r="I275" i="1"/>
  <c r="J275" i="1"/>
  <c r="K275" i="1"/>
  <c r="L275" i="1"/>
  <c r="C276" i="1"/>
  <c r="D276" i="1"/>
  <c r="E276" i="1"/>
  <c r="F276" i="1"/>
  <c r="G276" i="1"/>
  <c r="H276" i="1"/>
  <c r="I276" i="1"/>
  <c r="J276" i="1"/>
  <c r="K276" i="1"/>
  <c r="L276" i="1"/>
  <c r="C277" i="1"/>
  <c r="D277" i="1"/>
  <c r="E277" i="1"/>
  <c r="F277" i="1"/>
  <c r="G277" i="1"/>
  <c r="H277" i="1"/>
  <c r="I277" i="1"/>
  <c r="J277" i="1"/>
  <c r="K277" i="1"/>
  <c r="L277" i="1"/>
  <c r="D272" i="1"/>
  <c r="E272" i="1"/>
  <c r="F272" i="1"/>
  <c r="G272" i="1"/>
  <c r="H272" i="1"/>
  <c r="I272" i="1"/>
  <c r="J272" i="1"/>
  <c r="K272" i="1"/>
  <c r="L272" i="1"/>
  <c r="C272" i="1"/>
  <c r="C269" i="1"/>
  <c r="D269" i="1"/>
  <c r="E269" i="1"/>
  <c r="F269" i="1"/>
  <c r="G269" i="1"/>
  <c r="H269" i="1"/>
  <c r="I269" i="1"/>
  <c r="J269" i="1"/>
  <c r="K269" i="1"/>
  <c r="L269" i="1"/>
  <c r="D268" i="1"/>
  <c r="E268" i="1"/>
  <c r="F268" i="1"/>
  <c r="G268" i="1"/>
  <c r="H268" i="1"/>
  <c r="I268" i="1"/>
  <c r="J268" i="1"/>
  <c r="K268" i="1"/>
  <c r="L268" i="1"/>
  <c r="C268" i="1"/>
  <c r="C259" i="1"/>
  <c r="D259" i="1"/>
  <c r="E259" i="1"/>
  <c r="F259" i="1"/>
  <c r="G259" i="1"/>
  <c r="H259" i="1"/>
  <c r="I259" i="1"/>
  <c r="J259" i="1"/>
  <c r="K259" i="1"/>
  <c r="L259" i="1"/>
  <c r="C260" i="1"/>
  <c r="D260" i="1"/>
  <c r="E260" i="1"/>
  <c r="F260" i="1"/>
  <c r="G260" i="1"/>
  <c r="H260" i="1"/>
  <c r="I260" i="1"/>
  <c r="J260" i="1"/>
  <c r="K260" i="1"/>
  <c r="L260" i="1"/>
  <c r="C261" i="1"/>
  <c r="D261" i="1"/>
  <c r="E261" i="1"/>
  <c r="F261" i="1"/>
  <c r="G261" i="1"/>
  <c r="H261" i="1"/>
  <c r="I261" i="1"/>
  <c r="J261" i="1"/>
  <c r="K261" i="1"/>
  <c r="L261" i="1"/>
  <c r="C262" i="1"/>
  <c r="D262" i="1"/>
  <c r="E262" i="1"/>
  <c r="F262" i="1"/>
  <c r="G262" i="1"/>
  <c r="H262" i="1"/>
  <c r="I262" i="1"/>
  <c r="J262" i="1"/>
  <c r="K262" i="1"/>
  <c r="L262" i="1"/>
  <c r="D258" i="1"/>
  <c r="E258" i="1"/>
  <c r="F258" i="1"/>
  <c r="G258" i="1"/>
  <c r="H258" i="1"/>
  <c r="I258" i="1"/>
  <c r="J258" i="1"/>
  <c r="K258" i="1"/>
  <c r="L258" i="1"/>
  <c r="C258" i="1"/>
  <c r="C247" i="1"/>
  <c r="D247" i="1"/>
  <c r="E247" i="1"/>
  <c r="F247" i="1"/>
  <c r="G247" i="1"/>
  <c r="H247" i="1"/>
  <c r="I247" i="1"/>
  <c r="J247" i="1"/>
  <c r="K247" i="1"/>
  <c r="L247" i="1"/>
  <c r="C248" i="1"/>
  <c r="D248" i="1"/>
  <c r="E248" i="1"/>
  <c r="F248" i="1"/>
  <c r="G248" i="1"/>
  <c r="H248" i="1"/>
  <c r="I248" i="1"/>
  <c r="J248" i="1"/>
  <c r="K248" i="1"/>
  <c r="L248" i="1"/>
  <c r="C249" i="1"/>
  <c r="D249" i="1"/>
  <c r="E249" i="1"/>
  <c r="F249" i="1"/>
  <c r="G249" i="1"/>
  <c r="H249" i="1"/>
  <c r="I249" i="1"/>
  <c r="J249" i="1"/>
  <c r="K249" i="1"/>
  <c r="L249" i="1"/>
  <c r="C250" i="1"/>
  <c r="D250" i="1"/>
  <c r="E250" i="1"/>
  <c r="F250" i="1"/>
  <c r="G250" i="1"/>
  <c r="H250" i="1"/>
  <c r="I250" i="1"/>
  <c r="J250" i="1"/>
  <c r="K250" i="1"/>
  <c r="L250" i="1"/>
  <c r="C251" i="1"/>
  <c r="D251" i="1"/>
  <c r="E251" i="1"/>
  <c r="F251" i="1"/>
  <c r="G251" i="1"/>
  <c r="H251" i="1"/>
  <c r="I251" i="1"/>
  <c r="J251" i="1"/>
  <c r="K251" i="1"/>
  <c r="L251" i="1"/>
  <c r="C252" i="1"/>
  <c r="D252" i="1"/>
  <c r="E252" i="1"/>
  <c r="F252" i="1"/>
  <c r="G252" i="1"/>
  <c r="H252" i="1"/>
  <c r="I252" i="1"/>
  <c r="J252" i="1"/>
  <c r="K252" i="1"/>
  <c r="L252" i="1"/>
  <c r="C253" i="1"/>
  <c r="D253" i="1"/>
  <c r="E253" i="1"/>
  <c r="F253" i="1"/>
  <c r="G253" i="1"/>
  <c r="H253" i="1"/>
  <c r="I253" i="1"/>
  <c r="J253" i="1"/>
  <c r="K253" i="1"/>
  <c r="L253" i="1"/>
  <c r="D246" i="1"/>
  <c r="E246" i="1"/>
  <c r="F246" i="1"/>
  <c r="G246" i="1"/>
  <c r="H246" i="1"/>
  <c r="I246" i="1"/>
  <c r="J246" i="1"/>
  <c r="K246" i="1"/>
  <c r="L246" i="1"/>
  <c r="C246" i="1"/>
  <c r="D239" i="1"/>
  <c r="E239" i="1"/>
  <c r="F239" i="1"/>
  <c r="G239" i="1"/>
  <c r="H239" i="1"/>
  <c r="I239" i="1"/>
  <c r="J239" i="1"/>
  <c r="K239" i="1"/>
  <c r="L239" i="1"/>
  <c r="C239" i="1"/>
  <c r="C236" i="1"/>
  <c r="D236" i="1"/>
  <c r="E236" i="1"/>
  <c r="F236" i="1"/>
  <c r="G236" i="1"/>
  <c r="H236" i="1"/>
  <c r="I236" i="1"/>
  <c r="J236" i="1"/>
  <c r="K236" i="1"/>
  <c r="L236" i="1"/>
  <c r="C237" i="1"/>
  <c r="D237" i="1"/>
  <c r="E237" i="1"/>
  <c r="F237" i="1"/>
  <c r="G237" i="1"/>
  <c r="H237" i="1"/>
  <c r="I237" i="1"/>
  <c r="J237" i="1"/>
  <c r="K237" i="1"/>
  <c r="L237" i="1"/>
  <c r="D235" i="1"/>
  <c r="E235" i="1"/>
  <c r="F235" i="1"/>
  <c r="G235" i="1"/>
  <c r="H235" i="1"/>
  <c r="I235" i="1"/>
  <c r="J235" i="1"/>
  <c r="K235" i="1"/>
  <c r="L235" i="1"/>
  <c r="C235" i="1"/>
  <c r="C232" i="1"/>
  <c r="D232" i="1"/>
  <c r="E232" i="1"/>
  <c r="F232" i="1"/>
  <c r="G232" i="1"/>
  <c r="H232" i="1"/>
  <c r="I232" i="1"/>
  <c r="J232" i="1"/>
  <c r="K232" i="1"/>
  <c r="L232" i="1"/>
  <c r="D231" i="1"/>
  <c r="E231" i="1"/>
  <c r="F231" i="1"/>
  <c r="G231" i="1"/>
  <c r="H231" i="1"/>
  <c r="I231" i="1"/>
  <c r="J231" i="1"/>
  <c r="K231" i="1"/>
  <c r="L231" i="1"/>
  <c r="C231" i="1"/>
  <c r="C223" i="1"/>
  <c r="D223" i="1"/>
  <c r="E223" i="1"/>
  <c r="F223" i="1"/>
  <c r="G223" i="1"/>
  <c r="H223" i="1"/>
  <c r="I223" i="1"/>
  <c r="J223" i="1"/>
  <c r="K223" i="1"/>
  <c r="L223" i="1"/>
  <c r="C224" i="1"/>
  <c r="D224" i="1"/>
  <c r="E224" i="1"/>
  <c r="F224" i="1"/>
  <c r="G224" i="1"/>
  <c r="H224" i="1"/>
  <c r="I224" i="1"/>
  <c r="J224" i="1"/>
  <c r="K224" i="1"/>
  <c r="L224" i="1"/>
  <c r="C225" i="1"/>
  <c r="D225" i="1"/>
  <c r="E225" i="1"/>
  <c r="F225" i="1"/>
  <c r="G225" i="1"/>
  <c r="H225" i="1"/>
  <c r="I225" i="1"/>
  <c r="J225" i="1"/>
  <c r="K225" i="1"/>
  <c r="L225" i="1"/>
  <c r="C226" i="1"/>
  <c r="D226" i="1"/>
  <c r="E226" i="1"/>
  <c r="F226" i="1"/>
  <c r="G226" i="1"/>
  <c r="H226" i="1"/>
  <c r="I226" i="1"/>
  <c r="J226" i="1"/>
  <c r="K226" i="1"/>
  <c r="L226" i="1"/>
  <c r="C227" i="1"/>
  <c r="D227" i="1"/>
  <c r="E227" i="1"/>
  <c r="F227" i="1"/>
  <c r="G227" i="1"/>
  <c r="H227" i="1"/>
  <c r="I227" i="1"/>
  <c r="J227" i="1"/>
  <c r="K227" i="1"/>
  <c r="L227" i="1"/>
  <c r="C228" i="1"/>
  <c r="D228" i="1"/>
  <c r="E228" i="1"/>
  <c r="F228" i="1"/>
  <c r="G228" i="1"/>
  <c r="H228" i="1"/>
  <c r="I228" i="1"/>
  <c r="J228" i="1"/>
  <c r="K228" i="1"/>
  <c r="L228" i="1"/>
  <c r="D222" i="1"/>
  <c r="E222" i="1"/>
  <c r="F222" i="1"/>
  <c r="G222" i="1"/>
  <c r="H222" i="1"/>
  <c r="I222" i="1"/>
  <c r="J222" i="1"/>
  <c r="K222" i="1"/>
  <c r="L222" i="1"/>
  <c r="C222" i="1"/>
  <c r="C217" i="1"/>
  <c r="D217" i="1"/>
  <c r="E217" i="1"/>
  <c r="F217" i="1"/>
  <c r="G217" i="1"/>
  <c r="H217" i="1"/>
  <c r="I217" i="1"/>
  <c r="J217" i="1"/>
  <c r="K217" i="1"/>
  <c r="L217" i="1"/>
  <c r="C218" i="1"/>
  <c r="D218" i="1"/>
  <c r="E218" i="1"/>
  <c r="F218" i="1"/>
  <c r="G218" i="1"/>
  <c r="H218" i="1"/>
  <c r="I218" i="1"/>
  <c r="J218" i="1"/>
  <c r="K218" i="1"/>
  <c r="L218" i="1"/>
  <c r="C219" i="1"/>
  <c r="D219" i="1"/>
  <c r="E219" i="1"/>
  <c r="F219" i="1"/>
  <c r="G219" i="1"/>
  <c r="H219" i="1"/>
  <c r="I219" i="1"/>
  <c r="J219" i="1"/>
  <c r="K219" i="1"/>
  <c r="L219" i="1"/>
  <c r="D216" i="1"/>
  <c r="E216" i="1"/>
  <c r="F216" i="1"/>
  <c r="G216" i="1"/>
  <c r="H216" i="1"/>
  <c r="I216" i="1"/>
  <c r="J216" i="1"/>
  <c r="K216" i="1"/>
  <c r="L216" i="1"/>
  <c r="C216" i="1"/>
  <c r="C206" i="1"/>
  <c r="D206" i="1"/>
  <c r="E206" i="1"/>
  <c r="F206" i="1"/>
  <c r="G206" i="1"/>
  <c r="H206" i="1"/>
  <c r="I206" i="1"/>
  <c r="J206" i="1"/>
  <c r="K206" i="1"/>
  <c r="L206" i="1"/>
  <c r="C207" i="1"/>
  <c r="D207" i="1"/>
  <c r="E207" i="1"/>
  <c r="F207" i="1"/>
  <c r="G207" i="1"/>
  <c r="H207" i="1"/>
  <c r="I207" i="1"/>
  <c r="J207" i="1"/>
  <c r="K207" i="1"/>
  <c r="L207" i="1"/>
  <c r="C208" i="1"/>
  <c r="D208" i="1"/>
  <c r="E208" i="1"/>
  <c r="F208" i="1"/>
  <c r="G208" i="1"/>
  <c r="H208" i="1"/>
  <c r="I208" i="1"/>
  <c r="J208" i="1"/>
  <c r="K208" i="1"/>
  <c r="L208" i="1"/>
  <c r="C209" i="1"/>
  <c r="D209" i="1"/>
  <c r="E209" i="1"/>
  <c r="F209" i="1"/>
  <c r="G209" i="1"/>
  <c r="H209" i="1"/>
  <c r="I209" i="1"/>
  <c r="J209" i="1"/>
  <c r="K209" i="1"/>
  <c r="L209" i="1"/>
  <c r="C210" i="1"/>
  <c r="D210" i="1"/>
  <c r="E210" i="1"/>
  <c r="F210" i="1"/>
  <c r="G210" i="1"/>
  <c r="H210" i="1"/>
  <c r="I210" i="1"/>
  <c r="J210" i="1"/>
  <c r="K210" i="1"/>
  <c r="L210" i="1"/>
  <c r="C211" i="1"/>
  <c r="D211" i="1"/>
  <c r="E211" i="1"/>
  <c r="F211" i="1"/>
  <c r="G211" i="1"/>
  <c r="H211" i="1"/>
  <c r="I211" i="1"/>
  <c r="J211" i="1"/>
  <c r="K211" i="1"/>
  <c r="L211" i="1"/>
  <c r="C212" i="1"/>
  <c r="D212" i="1"/>
  <c r="E212" i="1"/>
  <c r="F212" i="1"/>
  <c r="G212" i="1"/>
  <c r="H212" i="1"/>
  <c r="I212" i="1"/>
  <c r="J212" i="1"/>
  <c r="K212" i="1"/>
  <c r="L212" i="1"/>
  <c r="C213" i="1"/>
  <c r="D213" i="1"/>
  <c r="E213" i="1"/>
  <c r="F213" i="1"/>
  <c r="G213" i="1"/>
  <c r="H213" i="1"/>
  <c r="I213" i="1"/>
  <c r="J213" i="1"/>
  <c r="K213" i="1"/>
  <c r="L213" i="1"/>
  <c r="D205" i="1"/>
  <c r="E205" i="1"/>
  <c r="F205" i="1"/>
  <c r="G205" i="1"/>
  <c r="H205" i="1"/>
  <c r="I205" i="1"/>
  <c r="J205" i="1"/>
  <c r="K205" i="1"/>
  <c r="L205" i="1"/>
  <c r="C205" i="1"/>
  <c r="C199" i="1"/>
  <c r="D199" i="1"/>
  <c r="E199" i="1"/>
  <c r="F199" i="1"/>
  <c r="G199" i="1"/>
  <c r="H199" i="1"/>
  <c r="I199" i="1"/>
  <c r="J199" i="1"/>
  <c r="K199" i="1"/>
  <c r="L199" i="1"/>
  <c r="C200" i="1"/>
  <c r="D200" i="1"/>
  <c r="E200" i="1"/>
  <c r="F200" i="1"/>
  <c r="G200" i="1"/>
  <c r="H200" i="1"/>
  <c r="I200" i="1"/>
  <c r="J200" i="1"/>
  <c r="K200" i="1"/>
  <c r="L200" i="1"/>
  <c r="C201" i="1"/>
  <c r="D201" i="1"/>
  <c r="E201" i="1"/>
  <c r="F201" i="1"/>
  <c r="G201" i="1"/>
  <c r="H201" i="1"/>
  <c r="I201" i="1"/>
  <c r="J201" i="1"/>
  <c r="K201" i="1"/>
  <c r="L201" i="1"/>
  <c r="C202" i="1"/>
  <c r="D202" i="1"/>
  <c r="E202" i="1"/>
  <c r="F202" i="1"/>
  <c r="G202" i="1"/>
  <c r="H202" i="1"/>
  <c r="I202" i="1"/>
  <c r="J202" i="1"/>
  <c r="K202" i="1"/>
  <c r="L202" i="1"/>
  <c r="D198" i="1"/>
  <c r="E198" i="1"/>
  <c r="F198" i="1"/>
  <c r="G198" i="1"/>
  <c r="H198" i="1"/>
  <c r="I198" i="1"/>
  <c r="J198" i="1"/>
  <c r="K198" i="1"/>
  <c r="L198" i="1"/>
  <c r="C198" i="1"/>
  <c r="C189" i="1"/>
  <c r="D189" i="1"/>
  <c r="E189" i="1"/>
  <c r="F189" i="1"/>
  <c r="G189" i="1"/>
  <c r="H189" i="1"/>
  <c r="I189" i="1"/>
  <c r="J189" i="1"/>
  <c r="K189" i="1"/>
  <c r="L189" i="1"/>
  <c r="C190" i="1"/>
  <c r="D190" i="1"/>
  <c r="E190" i="1"/>
  <c r="F190" i="1"/>
  <c r="G190" i="1"/>
  <c r="H190" i="1"/>
  <c r="I190" i="1"/>
  <c r="J190" i="1"/>
  <c r="K190" i="1"/>
  <c r="L190" i="1"/>
  <c r="C191" i="1"/>
  <c r="D191" i="1"/>
  <c r="E191" i="1"/>
  <c r="F191" i="1"/>
  <c r="G191" i="1"/>
  <c r="H191" i="1"/>
  <c r="I191" i="1"/>
  <c r="J191" i="1"/>
  <c r="K191" i="1"/>
  <c r="L191" i="1"/>
  <c r="C192" i="1"/>
  <c r="D192" i="1"/>
  <c r="E192" i="1"/>
  <c r="F192" i="1"/>
  <c r="G192" i="1"/>
  <c r="H192" i="1"/>
  <c r="I192" i="1"/>
  <c r="J192" i="1"/>
  <c r="K192" i="1"/>
  <c r="L192" i="1"/>
  <c r="C193" i="1"/>
  <c r="D193" i="1"/>
  <c r="E193" i="1"/>
  <c r="F193" i="1"/>
  <c r="G193" i="1"/>
  <c r="H193" i="1"/>
  <c r="I193" i="1"/>
  <c r="J193" i="1"/>
  <c r="K193" i="1"/>
  <c r="L193" i="1"/>
  <c r="C194" i="1"/>
  <c r="D194" i="1"/>
  <c r="E194" i="1"/>
  <c r="F194" i="1"/>
  <c r="G194" i="1"/>
  <c r="H194" i="1"/>
  <c r="I194" i="1"/>
  <c r="J194" i="1"/>
  <c r="K194" i="1"/>
  <c r="L194" i="1"/>
  <c r="C195" i="1"/>
  <c r="D195" i="1"/>
  <c r="E195" i="1"/>
  <c r="F195" i="1"/>
  <c r="G195" i="1"/>
  <c r="H195" i="1"/>
  <c r="I195" i="1"/>
  <c r="J195" i="1"/>
  <c r="K195" i="1"/>
  <c r="L195" i="1"/>
  <c r="D188" i="1"/>
  <c r="E188" i="1"/>
  <c r="F188" i="1"/>
  <c r="G188" i="1"/>
  <c r="H188" i="1"/>
  <c r="I188" i="1"/>
  <c r="J188" i="1"/>
  <c r="K188" i="1"/>
  <c r="L188" i="1"/>
  <c r="C188" i="1"/>
  <c r="C173" i="1"/>
  <c r="D173" i="1"/>
  <c r="E173" i="1"/>
  <c r="F173" i="1"/>
  <c r="G173" i="1"/>
  <c r="H173" i="1"/>
  <c r="I173" i="1"/>
  <c r="J173" i="1"/>
  <c r="K173" i="1"/>
  <c r="L173" i="1"/>
  <c r="C174" i="1"/>
  <c r="D174" i="1"/>
  <c r="E174" i="1"/>
  <c r="F174" i="1"/>
  <c r="G174" i="1"/>
  <c r="H174" i="1"/>
  <c r="I174" i="1"/>
  <c r="J174" i="1"/>
  <c r="K174" i="1"/>
  <c r="L174" i="1"/>
  <c r="C175" i="1"/>
  <c r="D175" i="1"/>
  <c r="E175" i="1"/>
  <c r="F175" i="1"/>
  <c r="G175" i="1"/>
  <c r="H175" i="1"/>
  <c r="I175" i="1"/>
  <c r="J175" i="1"/>
  <c r="K175" i="1"/>
  <c r="L175" i="1"/>
  <c r="C176" i="1"/>
  <c r="D176" i="1"/>
  <c r="E176" i="1"/>
  <c r="F176" i="1"/>
  <c r="G176" i="1"/>
  <c r="H176" i="1"/>
  <c r="I176" i="1"/>
  <c r="J176" i="1"/>
  <c r="K176" i="1"/>
  <c r="L176" i="1"/>
  <c r="C177" i="1"/>
  <c r="D177" i="1"/>
  <c r="E177" i="1"/>
  <c r="F177" i="1"/>
  <c r="G177" i="1"/>
  <c r="H177" i="1"/>
  <c r="I177" i="1"/>
  <c r="J177" i="1"/>
  <c r="K177" i="1"/>
  <c r="L177" i="1"/>
  <c r="C178" i="1"/>
  <c r="D178" i="1"/>
  <c r="E178" i="1"/>
  <c r="F178" i="1"/>
  <c r="G178" i="1"/>
  <c r="H178" i="1"/>
  <c r="I178" i="1"/>
  <c r="J178" i="1"/>
  <c r="K178" i="1"/>
  <c r="L178" i="1"/>
  <c r="C179" i="1"/>
  <c r="D179" i="1"/>
  <c r="E179" i="1"/>
  <c r="F179" i="1"/>
  <c r="G179" i="1"/>
  <c r="H179" i="1"/>
  <c r="I179" i="1"/>
  <c r="J179" i="1"/>
  <c r="K179" i="1"/>
  <c r="L179" i="1"/>
  <c r="C180" i="1"/>
  <c r="D180" i="1"/>
  <c r="E180" i="1"/>
  <c r="F180" i="1"/>
  <c r="G180" i="1"/>
  <c r="H180" i="1"/>
  <c r="I180" i="1"/>
  <c r="J180" i="1"/>
  <c r="K180" i="1"/>
  <c r="L180" i="1"/>
  <c r="D172" i="1"/>
  <c r="E172" i="1"/>
  <c r="F172" i="1"/>
  <c r="G172" i="1"/>
  <c r="H172" i="1"/>
  <c r="I172" i="1"/>
  <c r="J172" i="1"/>
  <c r="K172" i="1"/>
  <c r="L172" i="1"/>
  <c r="C172" i="1"/>
  <c r="D171" i="1"/>
  <c r="E171" i="1"/>
  <c r="F171" i="1"/>
  <c r="G171" i="1"/>
  <c r="H171" i="1"/>
  <c r="I171" i="1"/>
  <c r="J171" i="1"/>
  <c r="K171" i="1"/>
  <c r="L171" i="1"/>
  <c r="C171" i="1"/>
  <c r="C160" i="1"/>
  <c r="D160" i="1"/>
  <c r="E160" i="1"/>
  <c r="F160" i="1"/>
  <c r="G160" i="1"/>
  <c r="H160" i="1"/>
  <c r="I160" i="1"/>
  <c r="J160" i="1"/>
  <c r="K160" i="1"/>
  <c r="L160" i="1"/>
  <c r="C161" i="1"/>
  <c r="D161" i="1"/>
  <c r="E161" i="1"/>
  <c r="F161" i="1"/>
  <c r="G161" i="1"/>
  <c r="H161" i="1"/>
  <c r="I161" i="1"/>
  <c r="J161" i="1"/>
  <c r="K161" i="1"/>
  <c r="L161" i="1"/>
  <c r="C162" i="1"/>
  <c r="D162" i="1"/>
  <c r="E162" i="1"/>
  <c r="F162" i="1"/>
  <c r="G162" i="1"/>
  <c r="H162" i="1"/>
  <c r="I162" i="1"/>
  <c r="J162" i="1"/>
  <c r="K162" i="1"/>
  <c r="L162" i="1"/>
  <c r="C163" i="1"/>
  <c r="D163" i="1"/>
  <c r="E163" i="1"/>
  <c r="F163" i="1"/>
  <c r="G163" i="1"/>
  <c r="H163" i="1"/>
  <c r="I163" i="1"/>
  <c r="J163" i="1"/>
  <c r="K163" i="1"/>
  <c r="L163" i="1"/>
  <c r="C164" i="1"/>
  <c r="D164" i="1"/>
  <c r="E164" i="1"/>
  <c r="F164" i="1"/>
  <c r="G164" i="1"/>
  <c r="H164" i="1"/>
  <c r="I164" i="1"/>
  <c r="J164" i="1"/>
  <c r="K164" i="1"/>
  <c r="L164" i="1"/>
  <c r="C165" i="1"/>
  <c r="D165" i="1"/>
  <c r="E165" i="1"/>
  <c r="F165" i="1"/>
  <c r="G165" i="1"/>
  <c r="H165" i="1"/>
  <c r="I165" i="1"/>
  <c r="J165" i="1"/>
  <c r="K165" i="1"/>
  <c r="L165" i="1"/>
  <c r="D159" i="1"/>
  <c r="E159" i="1"/>
  <c r="F159" i="1"/>
  <c r="G159" i="1"/>
  <c r="H159" i="1"/>
  <c r="I159" i="1"/>
  <c r="J159" i="1"/>
  <c r="K159" i="1"/>
  <c r="L159" i="1"/>
  <c r="C159" i="1"/>
  <c r="C153" i="1"/>
  <c r="D153" i="1"/>
  <c r="E153" i="1"/>
  <c r="F153" i="1"/>
  <c r="G153" i="1"/>
  <c r="H153" i="1"/>
  <c r="I153" i="1"/>
  <c r="J153" i="1"/>
  <c r="K153" i="1"/>
  <c r="L153" i="1"/>
  <c r="C154" i="1"/>
  <c r="D154" i="1"/>
  <c r="E154" i="1"/>
  <c r="F154" i="1"/>
  <c r="G154" i="1"/>
  <c r="H154" i="1"/>
  <c r="I154" i="1"/>
  <c r="J154" i="1"/>
  <c r="K154" i="1"/>
  <c r="L154" i="1"/>
  <c r="C155" i="1"/>
  <c r="D155" i="1"/>
  <c r="E155" i="1"/>
  <c r="F155" i="1"/>
  <c r="G155" i="1"/>
  <c r="H155" i="1"/>
  <c r="I155" i="1"/>
  <c r="J155" i="1"/>
  <c r="K155" i="1"/>
  <c r="L155" i="1"/>
  <c r="C156" i="1"/>
  <c r="D156" i="1"/>
  <c r="E156" i="1"/>
  <c r="F156" i="1"/>
  <c r="G156" i="1"/>
  <c r="H156" i="1"/>
  <c r="I156" i="1"/>
  <c r="J156" i="1"/>
  <c r="K156" i="1"/>
  <c r="L156" i="1"/>
  <c r="C152" i="1"/>
  <c r="D152" i="1"/>
  <c r="E152" i="1"/>
  <c r="F152" i="1"/>
  <c r="G152" i="1"/>
  <c r="H152" i="1"/>
  <c r="I152" i="1"/>
  <c r="J152" i="1"/>
  <c r="K152" i="1"/>
  <c r="L152" i="1"/>
  <c r="C146" i="1"/>
  <c r="D146" i="1"/>
  <c r="E146" i="1"/>
  <c r="F146" i="1"/>
  <c r="G146" i="1"/>
  <c r="H146" i="1"/>
  <c r="I146" i="1"/>
  <c r="J146" i="1"/>
  <c r="K146" i="1"/>
  <c r="L146" i="1"/>
  <c r="C147" i="1"/>
  <c r="D147" i="1"/>
  <c r="E147" i="1"/>
  <c r="F147" i="1"/>
  <c r="G147" i="1"/>
  <c r="H147" i="1"/>
  <c r="I147" i="1"/>
  <c r="J147" i="1"/>
  <c r="K147" i="1"/>
  <c r="L147" i="1"/>
  <c r="C148" i="1"/>
  <c r="D148" i="1"/>
  <c r="E148" i="1"/>
  <c r="F148" i="1"/>
  <c r="G148" i="1"/>
  <c r="H148" i="1"/>
  <c r="I148" i="1"/>
  <c r="J148" i="1"/>
  <c r="K148" i="1"/>
  <c r="L148" i="1"/>
  <c r="C149" i="1"/>
  <c r="D149" i="1"/>
  <c r="E149" i="1"/>
  <c r="F149" i="1"/>
  <c r="G149" i="1"/>
  <c r="H149" i="1"/>
  <c r="I149" i="1"/>
  <c r="J149" i="1"/>
  <c r="K149" i="1"/>
  <c r="L149" i="1"/>
  <c r="D145" i="1"/>
  <c r="E145" i="1"/>
  <c r="F145" i="1"/>
  <c r="G145" i="1"/>
  <c r="H145" i="1"/>
  <c r="I145" i="1"/>
  <c r="J145" i="1"/>
  <c r="K145" i="1"/>
  <c r="L145" i="1"/>
  <c r="C145" i="1"/>
  <c r="C138" i="1"/>
  <c r="D138" i="1"/>
  <c r="E138" i="1"/>
  <c r="F138" i="1"/>
  <c r="G138" i="1"/>
  <c r="H138" i="1"/>
  <c r="I138" i="1"/>
  <c r="J138" i="1"/>
  <c r="K138" i="1"/>
  <c r="L138" i="1"/>
  <c r="C139" i="1"/>
  <c r="D139" i="1"/>
  <c r="E139" i="1"/>
  <c r="F139" i="1"/>
  <c r="G139" i="1"/>
  <c r="H139" i="1"/>
  <c r="I139" i="1"/>
  <c r="J139" i="1"/>
  <c r="K139" i="1"/>
  <c r="L139" i="1"/>
  <c r="C140" i="1"/>
  <c r="D140" i="1"/>
  <c r="E140" i="1"/>
  <c r="F140" i="1"/>
  <c r="G140" i="1"/>
  <c r="H140" i="1"/>
  <c r="I140" i="1"/>
  <c r="J140" i="1"/>
  <c r="K140" i="1"/>
  <c r="L140" i="1"/>
  <c r="C141" i="1"/>
  <c r="D141" i="1"/>
  <c r="E141" i="1"/>
  <c r="F141" i="1"/>
  <c r="G141" i="1"/>
  <c r="H141" i="1"/>
  <c r="I141" i="1"/>
  <c r="J141" i="1"/>
  <c r="K141" i="1"/>
  <c r="L141" i="1"/>
  <c r="C142" i="1"/>
  <c r="D142" i="1"/>
  <c r="E142" i="1"/>
  <c r="F142" i="1"/>
  <c r="G142" i="1"/>
  <c r="H142" i="1"/>
  <c r="I142" i="1"/>
  <c r="J142" i="1"/>
  <c r="K142" i="1"/>
  <c r="L142" i="1"/>
  <c r="D137" i="1"/>
  <c r="E137" i="1"/>
  <c r="F137" i="1"/>
  <c r="G137" i="1"/>
  <c r="H137" i="1"/>
  <c r="I137" i="1"/>
  <c r="J137" i="1"/>
  <c r="K137" i="1"/>
  <c r="L137" i="1"/>
  <c r="C137" i="1"/>
  <c r="C126" i="1"/>
  <c r="D126" i="1"/>
  <c r="E126" i="1"/>
  <c r="F126" i="1"/>
  <c r="G126" i="1"/>
  <c r="H126" i="1"/>
  <c r="I126" i="1"/>
  <c r="J126" i="1"/>
  <c r="K126" i="1"/>
  <c r="L126" i="1"/>
  <c r="C127" i="1"/>
  <c r="D127" i="1"/>
  <c r="E127" i="1"/>
  <c r="F127" i="1"/>
  <c r="G127" i="1"/>
  <c r="H127" i="1"/>
  <c r="I127" i="1"/>
  <c r="J127" i="1"/>
  <c r="K127" i="1"/>
  <c r="L127" i="1"/>
  <c r="C128" i="1"/>
  <c r="D128" i="1"/>
  <c r="E128" i="1"/>
  <c r="F128" i="1"/>
  <c r="G128" i="1"/>
  <c r="H128" i="1"/>
  <c r="I128" i="1"/>
  <c r="J128" i="1"/>
  <c r="K128" i="1"/>
  <c r="L128" i="1"/>
  <c r="C129" i="1"/>
  <c r="D129" i="1"/>
  <c r="E129" i="1"/>
  <c r="F129" i="1"/>
  <c r="G129" i="1"/>
  <c r="H129" i="1"/>
  <c r="I129" i="1"/>
  <c r="J129" i="1"/>
  <c r="K129" i="1"/>
  <c r="L129" i="1"/>
  <c r="C130" i="1"/>
  <c r="D130" i="1"/>
  <c r="E130" i="1"/>
  <c r="F130" i="1"/>
  <c r="G130" i="1"/>
  <c r="H130" i="1"/>
  <c r="I130" i="1"/>
  <c r="J130" i="1"/>
  <c r="K130" i="1"/>
  <c r="L130" i="1"/>
  <c r="D125" i="1"/>
  <c r="E125" i="1"/>
  <c r="F125" i="1"/>
  <c r="G125" i="1"/>
  <c r="H125" i="1"/>
  <c r="I125" i="1"/>
  <c r="J125" i="1"/>
  <c r="K125" i="1"/>
  <c r="L125" i="1"/>
  <c r="C125" i="1"/>
  <c r="C118" i="1"/>
  <c r="D118" i="1"/>
  <c r="E118" i="1"/>
  <c r="F118" i="1"/>
  <c r="G118" i="1"/>
  <c r="H118" i="1"/>
  <c r="I118" i="1"/>
  <c r="J118" i="1"/>
  <c r="K118" i="1"/>
  <c r="L118" i="1"/>
  <c r="C119" i="1"/>
  <c r="D119" i="1"/>
  <c r="E119" i="1"/>
  <c r="F119" i="1"/>
  <c r="G119" i="1"/>
  <c r="H119" i="1"/>
  <c r="I119" i="1"/>
  <c r="J119" i="1"/>
  <c r="K119" i="1"/>
  <c r="L119" i="1"/>
  <c r="C120" i="1"/>
  <c r="D120" i="1"/>
  <c r="E120" i="1"/>
  <c r="F120" i="1"/>
  <c r="G120" i="1"/>
  <c r="H120" i="1"/>
  <c r="I120" i="1"/>
  <c r="J120" i="1"/>
  <c r="K120" i="1"/>
  <c r="L120" i="1"/>
  <c r="C121" i="1"/>
  <c r="D121" i="1"/>
  <c r="E121" i="1"/>
  <c r="F121" i="1"/>
  <c r="G121" i="1"/>
  <c r="H121" i="1"/>
  <c r="I121" i="1"/>
  <c r="J121" i="1"/>
  <c r="K121" i="1"/>
  <c r="L121" i="1"/>
  <c r="C122" i="1"/>
  <c r="D122" i="1"/>
  <c r="E122" i="1"/>
  <c r="F122" i="1"/>
  <c r="G122" i="1"/>
  <c r="H122" i="1"/>
  <c r="I122" i="1"/>
  <c r="J122" i="1"/>
  <c r="K122" i="1"/>
  <c r="L122" i="1"/>
  <c r="D117" i="1"/>
  <c r="E117" i="1"/>
  <c r="F117" i="1"/>
  <c r="G117" i="1"/>
  <c r="H117" i="1"/>
  <c r="I117" i="1"/>
  <c r="J117" i="1"/>
  <c r="K117" i="1"/>
  <c r="L117" i="1"/>
  <c r="C117" i="1"/>
  <c r="B117" i="1"/>
  <c r="B119" i="1"/>
  <c r="B120" i="1"/>
  <c r="C113" i="1"/>
  <c r="D113" i="1"/>
  <c r="E113" i="1"/>
  <c r="F113" i="1"/>
  <c r="G113" i="1"/>
  <c r="H113" i="1"/>
  <c r="I113" i="1"/>
  <c r="J113" i="1"/>
  <c r="K113" i="1"/>
  <c r="L113" i="1"/>
  <c r="C114" i="1"/>
  <c r="D114" i="1"/>
  <c r="E114" i="1"/>
  <c r="F114" i="1"/>
  <c r="G114" i="1"/>
  <c r="H114" i="1"/>
  <c r="I114" i="1"/>
  <c r="J114" i="1"/>
  <c r="K114" i="1"/>
  <c r="L114" i="1"/>
  <c r="D112" i="1"/>
  <c r="E112" i="1"/>
  <c r="F112" i="1"/>
  <c r="G112" i="1"/>
  <c r="H112" i="1"/>
  <c r="I112" i="1"/>
  <c r="J112" i="1"/>
  <c r="K112" i="1"/>
  <c r="L112" i="1"/>
  <c r="C112" i="1"/>
  <c r="C105" i="1"/>
  <c r="D105" i="1"/>
  <c r="E105" i="1"/>
  <c r="F105" i="1"/>
  <c r="G105" i="1"/>
  <c r="H105" i="1"/>
  <c r="I105" i="1"/>
  <c r="J105" i="1"/>
  <c r="K105" i="1"/>
  <c r="L105" i="1"/>
  <c r="C106" i="1"/>
  <c r="D106" i="1"/>
  <c r="E106" i="1"/>
  <c r="F106" i="1"/>
  <c r="G106" i="1"/>
  <c r="H106" i="1"/>
  <c r="I106" i="1"/>
  <c r="J106" i="1"/>
  <c r="K106" i="1"/>
  <c r="L106" i="1"/>
  <c r="C107" i="1"/>
  <c r="D107" i="1"/>
  <c r="E107" i="1"/>
  <c r="F107" i="1"/>
  <c r="G107" i="1"/>
  <c r="H107" i="1"/>
  <c r="I107" i="1"/>
  <c r="J107" i="1"/>
  <c r="K107" i="1"/>
  <c r="L107" i="1"/>
  <c r="C108" i="1"/>
  <c r="D108" i="1"/>
  <c r="E108" i="1"/>
  <c r="F108" i="1"/>
  <c r="G108" i="1"/>
  <c r="H108" i="1"/>
  <c r="I108" i="1"/>
  <c r="J108" i="1"/>
  <c r="K108" i="1"/>
  <c r="L108" i="1"/>
  <c r="C109" i="1"/>
  <c r="D109" i="1"/>
  <c r="E109" i="1"/>
  <c r="F109" i="1"/>
  <c r="G109" i="1"/>
  <c r="H109" i="1"/>
  <c r="I109" i="1"/>
  <c r="J109" i="1"/>
  <c r="K109" i="1"/>
  <c r="L109" i="1"/>
  <c r="D104" i="1"/>
  <c r="E104" i="1"/>
  <c r="F104" i="1"/>
  <c r="G104" i="1"/>
  <c r="H104" i="1"/>
  <c r="I104" i="1"/>
  <c r="J104" i="1"/>
  <c r="K104" i="1"/>
  <c r="L104" i="1"/>
  <c r="C104" i="1"/>
  <c r="C98" i="1"/>
  <c r="D98" i="1"/>
  <c r="E98" i="1"/>
  <c r="F98" i="1"/>
  <c r="G98" i="1"/>
  <c r="H98" i="1"/>
  <c r="I98" i="1"/>
  <c r="J98" i="1"/>
  <c r="K98" i="1"/>
  <c r="L98" i="1"/>
  <c r="C99" i="1"/>
  <c r="D99" i="1"/>
  <c r="E99" i="1"/>
  <c r="F99" i="1"/>
  <c r="G99" i="1"/>
  <c r="H99" i="1"/>
  <c r="I99" i="1"/>
  <c r="J99" i="1"/>
  <c r="K99" i="1"/>
  <c r="L99" i="1"/>
  <c r="C100" i="1"/>
  <c r="D100" i="1"/>
  <c r="E100" i="1"/>
  <c r="F100" i="1"/>
  <c r="G100" i="1"/>
  <c r="H100" i="1"/>
  <c r="I100" i="1"/>
  <c r="J100" i="1"/>
  <c r="K100" i="1"/>
  <c r="L100" i="1"/>
  <c r="C101" i="1"/>
  <c r="D101" i="1"/>
  <c r="E101" i="1"/>
  <c r="F101" i="1"/>
  <c r="G101" i="1"/>
  <c r="H101" i="1"/>
  <c r="I101" i="1"/>
  <c r="J101" i="1"/>
  <c r="K101" i="1"/>
  <c r="L101" i="1"/>
  <c r="D97" i="1"/>
  <c r="E97" i="1"/>
  <c r="F97" i="1"/>
  <c r="G97" i="1"/>
  <c r="H97" i="1"/>
  <c r="I97" i="1"/>
  <c r="J97" i="1"/>
  <c r="K97" i="1"/>
  <c r="L97" i="1"/>
  <c r="C97" i="1"/>
  <c r="C85" i="1"/>
  <c r="D85" i="1"/>
  <c r="E85" i="1"/>
  <c r="F85" i="1"/>
  <c r="G85" i="1"/>
  <c r="H85" i="1"/>
  <c r="I85" i="1"/>
  <c r="J85" i="1"/>
  <c r="K85" i="1"/>
  <c r="L85" i="1"/>
  <c r="C86" i="1"/>
  <c r="D86" i="1"/>
  <c r="E86" i="1"/>
  <c r="F86" i="1"/>
  <c r="G86" i="1"/>
  <c r="H86" i="1"/>
  <c r="I86" i="1"/>
  <c r="J86" i="1"/>
  <c r="K86" i="1"/>
  <c r="L86" i="1"/>
  <c r="C87" i="1"/>
  <c r="D87" i="1"/>
  <c r="E87" i="1"/>
  <c r="F87" i="1"/>
  <c r="G87" i="1"/>
  <c r="H87" i="1"/>
  <c r="I87" i="1"/>
  <c r="J87" i="1"/>
  <c r="K87" i="1"/>
  <c r="L87" i="1"/>
  <c r="C88" i="1"/>
  <c r="D88" i="1"/>
  <c r="E88" i="1"/>
  <c r="F88" i="1"/>
  <c r="G88" i="1"/>
  <c r="H88" i="1"/>
  <c r="I88" i="1"/>
  <c r="J88" i="1"/>
  <c r="K88" i="1"/>
  <c r="L88" i="1"/>
  <c r="C89" i="1"/>
  <c r="D89" i="1"/>
  <c r="E89" i="1"/>
  <c r="F89" i="1"/>
  <c r="G89" i="1"/>
  <c r="H89" i="1"/>
  <c r="I89" i="1"/>
  <c r="J89" i="1"/>
  <c r="K89" i="1"/>
  <c r="L89" i="1"/>
  <c r="C90" i="1"/>
  <c r="D90" i="1"/>
  <c r="E90" i="1"/>
  <c r="F90" i="1"/>
  <c r="G90" i="1"/>
  <c r="H90" i="1"/>
  <c r="I90" i="1"/>
  <c r="J90" i="1"/>
  <c r="K90" i="1"/>
  <c r="L90" i="1"/>
  <c r="C91" i="1"/>
  <c r="D91" i="1"/>
  <c r="E91" i="1"/>
  <c r="F91" i="1"/>
  <c r="G91" i="1"/>
  <c r="H91" i="1"/>
  <c r="I91" i="1"/>
  <c r="J91" i="1"/>
  <c r="K91" i="1"/>
  <c r="L91" i="1"/>
  <c r="C92" i="1"/>
  <c r="D92" i="1"/>
  <c r="E92" i="1"/>
  <c r="F92" i="1"/>
  <c r="G92" i="1"/>
  <c r="H92" i="1"/>
  <c r="I92" i="1"/>
  <c r="J92" i="1"/>
  <c r="K92" i="1"/>
  <c r="L92" i="1"/>
  <c r="C93" i="1"/>
  <c r="D93" i="1"/>
  <c r="E93" i="1"/>
  <c r="F93" i="1"/>
  <c r="G93" i="1"/>
  <c r="H93" i="1"/>
  <c r="I93" i="1"/>
  <c r="J93" i="1"/>
  <c r="K93" i="1"/>
  <c r="L93" i="1"/>
  <c r="C94" i="1"/>
  <c r="D94" i="1"/>
  <c r="E94" i="1"/>
  <c r="F94" i="1"/>
  <c r="G94" i="1"/>
  <c r="H94" i="1"/>
  <c r="I94" i="1"/>
  <c r="J94" i="1"/>
  <c r="K94" i="1"/>
  <c r="L94" i="1"/>
  <c r="D84" i="1"/>
  <c r="E84" i="1"/>
  <c r="F84" i="1"/>
  <c r="G84" i="1"/>
  <c r="H84" i="1"/>
  <c r="I84" i="1"/>
  <c r="J84" i="1"/>
  <c r="K84" i="1"/>
  <c r="L84" i="1"/>
  <c r="C84" i="1"/>
  <c r="C73" i="1"/>
  <c r="D73" i="1"/>
  <c r="E73" i="1"/>
  <c r="F73" i="1"/>
  <c r="G73" i="1"/>
  <c r="H73" i="1"/>
  <c r="I73" i="1"/>
  <c r="J73" i="1"/>
  <c r="K73" i="1"/>
  <c r="L73" i="1"/>
  <c r="C74" i="1"/>
  <c r="D74" i="1"/>
  <c r="E74" i="1"/>
  <c r="F74" i="1"/>
  <c r="G74" i="1"/>
  <c r="H74" i="1"/>
  <c r="I74" i="1"/>
  <c r="J74" i="1"/>
  <c r="K74" i="1"/>
  <c r="L74" i="1"/>
  <c r="C75" i="1"/>
  <c r="D75" i="1"/>
  <c r="E75" i="1"/>
  <c r="F75" i="1"/>
  <c r="G75" i="1"/>
  <c r="H75" i="1"/>
  <c r="I75" i="1"/>
  <c r="J75" i="1"/>
  <c r="K75" i="1"/>
  <c r="L75" i="1"/>
  <c r="C76" i="1"/>
  <c r="D76" i="1"/>
  <c r="E76" i="1"/>
  <c r="F76" i="1"/>
  <c r="G76" i="1"/>
  <c r="H76" i="1"/>
  <c r="I76" i="1"/>
  <c r="J76" i="1"/>
  <c r="K76" i="1"/>
  <c r="L76" i="1"/>
  <c r="D72" i="1"/>
  <c r="E72" i="1"/>
  <c r="F72" i="1"/>
  <c r="G72" i="1"/>
  <c r="H72" i="1"/>
  <c r="I72" i="1"/>
  <c r="J72" i="1"/>
  <c r="K72" i="1"/>
  <c r="L72" i="1"/>
  <c r="C72" i="1"/>
  <c r="C69" i="1"/>
  <c r="D69" i="1"/>
  <c r="E69" i="1"/>
  <c r="F69" i="1"/>
  <c r="G69" i="1"/>
  <c r="H69" i="1"/>
  <c r="I69" i="1"/>
  <c r="J69" i="1"/>
  <c r="K69" i="1"/>
  <c r="L69" i="1"/>
  <c r="D68" i="1"/>
  <c r="E68" i="1"/>
  <c r="F68" i="1"/>
  <c r="G68" i="1"/>
  <c r="H68" i="1"/>
  <c r="I68" i="1"/>
  <c r="J68" i="1"/>
  <c r="K68" i="1"/>
  <c r="L68" i="1"/>
  <c r="C68" i="1"/>
  <c r="B68" i="1"/>
  <c r="B66" i="1"/>
  <c r="D66" i="1"/>
  <c r="E66" i="1"/>
  <c r="F66" i="1"/>
  <c r="G66" i="1"/>
  <c r="H66" i="1"/>
  <c r="I66" i="1"/>
  <c r="J66" i="1"/>
  <c r="K66" i="1"/>
  <c r="L66" i="1"/>
  <c r="C66" i="1"/>
  <c r="D60" i="1"/>
  <c r="E60" i="1"/>
  <c r="F60" i="1"/>
  <c r="G60" i="1"/>
  <c r="H60" i="1"/>
  <c r="I60" i="1"/>
  <c r="J60" i="1"/>
  <c r="K60" i="1"/>
  <c r="L60" i="1"/>
  <c r="C60" i="1"/>
  <c r="C56" i="1"/>
  <c r="D56" i="1"/>
  <c r="E56" i="1"/>
  <c r="F56" i="1"/>
  <c r="G56" i="1"/>
  <c r="H56" i="1"/>
  <c r="I56" i="1"/>
  <c r="J56" i="1"/>
  <c r="K56" i="1"/>
  <c r="L56" i="1"/>
  <c r="C57" i="1"/>
  <c r="D57" i="1"/>
  <c r="E57" i="1"/>
  <c r="F57" i="1"/>
  <c r="G57" i="1"/>
  <c r="H57" i="1"/>
  <c r="I57" i="1"/>
  <c r="J57" i="1"/>
  <c r="K57" i="1"/>
  <c r="L57" i="1"/>
  <c r="C58" i="1"/>
  <c r="D58" i="1"/>
  <c r="E58" i="1"/>
  <c r="F58" i="1"/>
  <c r="G58" i="1"/>
  <c r="H58" i="1"/>
  <c r="I58" i="1"/>
  <c r="J58" i="1"/>
  <c r="K58" i="1"/>
  <c r="L58" i="1"/>
  <c r="D55" i="1"/>
  <c r="E55" i="1"/>
  <c r="F55" i="1"/>
  <c r="G55" i="1"/>
  <c r="H55" i="1"/>
  <c r="I55" i="1"/>
  <c r="J55" i="1"/>
  <c r="K55" i="1"/>
  <c r="L55" i="1"/>
  <c r="C55" i="1"/>
  <c r="C44" i="1"/>
  <c r="D44" i="1"/>
  <c r="E44" i="1"/>
  <c r="F44" i="1"/>
  <c r="G44" i="1"/>
  <c r="H44" i="1"/>
  <c r="I44" i="1"/>
  <c r="J44" i="1"/>
  <c r="K44" i="1"/>
  <c r="L44" i="1"/>
  <c r="C45" i="1"/>
  <c r="D45" i="1"/>
  <c r="E45" i="1"/>
  <c r="F45" i="1"/>
  <c r="G45" i="1"/>
  <c r="H45" i="1"/>
  <c r="I45" i="1"/>
  <c r="J45" i="1"/>
  <c r="K45" i="1"/>
  <c r="L45" i="1"/>
  <c r="C46" i="1"/>
  <c r="D46" i="1"/>
  <c r="E46" i="1"/>
  <c r="F46" i="1"/>
  <c r="G46" i="1"/>
  <c r="H46" i="1"/>
  <c r="I46" i="1"/>
  <c r="J46" i="1"/>
  <c r="K46" i="1"/>
  <c r="L46" i="1"/>
  <c r="C47" i="1"/>
  <c r="D47" i="1"/>
  <c r="E47" i="1"/>
  <c r="F47" i="1"/>
  <c r="G47" i="1"/>
  <c r="H47" i="1"/>
  <c r="I47" i="1"/>
  <c r="J47" i="1"/>
  <c r="K47" i="1"/>
  <c r="L47" i="1"/>
  <c r="C48" i="1"/>
  <c r="D48" i="1"/>
  <c r="E48" i="1"/>
  <c r="F48" i="1"/>
  <c r="G48" i="1"/>
  <c r="H48" i="1"/>
  <c r="I48" i="1"/>
  <c r="J48" i="1"/>
  <c r="K48" i="1"/>
  <c r="L48" i="1"/>
  <c r="C49" i="1"/>
  <c r="D49" i="1"/>
  <c r="E49" i="1"/>
  <c r="F49" i="1"/>
  <c r="G49" i="1"/>
  <c r="H49" i="1"/>
  <c r="I49" i="1"/>
  <c r="J49" i="1"/>
  <c r="K49" i="1"/>
  <c r="L49" i="1"/>
  <c r="C50" i="1"/>
  <c r="D50" i="1"/>
  <c r="E50" i="1"/>
  <c r="F50" i="1"/>
  <c r="G50" i="1"/>
  <c r="H50" i="1"/>
  <c r="I50" i="1"/>
  <c r="J50" i="1"/>
  <c r="K50" i="1"/>
  <c r="L50" i="1"/>
  <c r="C51" i="1"/>
  <c r="D51" i="1"/>
  <c r="E51" i="1"/>
  <c r="F51" i="1"/>
  <c r="G51" i="1"/>
  <c r="H51" i="1"/>
  <c r="I51" i="1"/>
  <c r="J51" i="1"/>
  <c r="K51" i="1"/>
  <c r="L51" i="1"/>
  <c r="C52" i="1"/>
  <c r="D52" i="1"/>
  <c r="E52" i="1"/>
  <c r="F52" i="1"/>
  <c r="G52" i="1"/>
  <c r="H52" i="1"/>
  <c r="I52" i="1"/>
  <c r="J52" i="1"/>
  <c r="K52" i="1"/>
  <c r="L52" i="1"/>
  <c r="D43" i="1"/>
  <c r="E43" i="1"/>
  <c r="F43" i="1"/>
  <c r="G43" i="1"/>
  <c r="H43" i="1"/>
  <c r="I43" i="1"/>
  <c r="J43" i="1"/>
  <c r="K43" i="1"/>
  <c r="L43" i="1"/>
  <c r="C43" i="1"/>
  <c r="C40" i="1"/>
  <c r="C39" i="1"/>
  <c r="D39" i="1"/>
  <c r="E39" i="1"/>
  <c r="F39" i="1"/>
  <c r="G39" i="1"/>
  <c r="H39" i="1"/>
  <c r="I39" i="1"/>
  <c r="J39" i="1"/>
  <c r="K39" i="1"/>
  <c r="L39" i="1"/>
  <c r="D40" i="1"/>
  <c r="E40" i="1"/>
  <c r="F40" i="1"/>
  <c r="G40" i="1"/>
  <c r="H40" i="1"/>
  <c r="I40" i="1"/>
  <c r="J40" i="1"/>
  <c r="K40" i="1"/>
  <c r="L40" i="1"/>
  <c r="D38" i="1"/>
  <c r="E38" i="1"/>
  <c r="F38" i="1"/>
  <c r="G38" i="1"/>
  <c r="H38" i="1"/>
  <c r="I38" i="1"/>
  <c r="J38" i="1"/>
  <c r="K38" i="1"/>
  <c r="L38" i="1"/>
  <c r="C38" i="1"/>
  <c r="C26" i="1"/>
  <c r="D26" i="1"/>
  <c r="E26" i="1"/>
  <c r="F26" i="1"/>
  <c r="G26" i="1"/>
  <c r="H26" i="1"/>
  <c r="I26" i="1"/>
  <c r="J26" i="1"/>
  <c r="K26" i="1"/>
  <c r="L26" i="1"/>
  <c r="C27" i="1"/>
  <c r="D27" i="1"/>
  <c r="E27" i="1"/>
  <c r="F27" i="1"/>
  <c r="G27" i="1"/>
  <c r="H27" i="1"/>
  <c r="I27" i="1"/>
  <c r="J27" i="1"/>
  <c r="K27" i="1"/>
  <c r="L27" i="1"/>
  <c r="C28" i="1"/>
  <c r="D28" i="1"/>
  <c r="E28" i="1"/>
  <c r="F28" i="1"/>
  <c r="G28" i="1"/>
  <c r="H28" i="1"/>
  <c r="I28" i="1"/>
  <c r="J28" i="1"/>
  <c r="K28" i="1"/>
  <c r="L28" i="1"/>
  <c r="C29" i="1"/>
  <c r="D29" i="1"/>
  <c r="E29" i="1"/>
  <c r="F29" i="1"/>
  <c r="G29" i="1"/>
  <c r="H29" i="1"/>
  <c r="I29" i="1"/>
  <c r="J29" i="1"/>
  <c r="K29" i="1"/>
  <c r="L29" i="1"/>
  <c r="C30" i="1"/>
  <c r="D30" i="1"/>
  <c r="E30" i="1"/>
  <c r="F30" i="1"/>
  <c r="G30" i="1"/>
  <c r="H30" i="1"/>
  <c r="I30" i="1"/>
  <c r="J30" i="1"/>
  <c r="K30" i="1"/>
  <c r="L30" i="1"/>
  <c r="C31" i="1"/>
  <c r="D31" i="1"/>
  <c r="E31" i="1"/>
  <c r="F31" i="1"/>
  <c r="G31" i="1"/>
  <c r="H31" i="1"/>
  <c r="I31" i="1"/>
  <c r="J31" i="1"/>
  <c r="K31" i="1"/>
  <c r="L31" i="1"/>
  <c r="C32" i="1"/>
  <c r="D32" i="1"/>
  <c r="E32" i="1"/>
  <c r="F32" i="1"/>
  <c r="G32" i="1"/>
  <c r="H32" i="1"/>
  <c r="I32" i="1"/>
  <c r="J32" i="1"/>
  <c r="K32" i="1"/>
  <c r="L32" i="1"/>
  <c r="C33" i="1"/>
  <c r="D33" i="1"/>
  <c r="E33" i="1"/>
  <c r="F33" i="1"/>
  <c r="G33" i="1"/>
  <c r="H33" i="1"/>
  <c r="I33" i="1"/>
  <c r="J33" i="1"/>
  <c r="K33" i="1"/>
  <c r="L33" i="1"/>
  <c r="C34" i="1"/>
  <c r="D34" i="1"/>
  <c r="E34" i="1"/>
  <c r="F34" i="1"/>
  <c r="G34" i="1"/>
  <c r="H34" i="1"/>
  <c r="I34" i="1"/>
  <c r="J34" i="1"/>
  <c r="K34" i="1"/>
  <c r="L34" i="1"/>
  <c r="C35" i="1"/>
  <c r="D35" i="1"/>
  <c r="E35" i="1"/>
  <c r="F35" i="1"/>
  <c r="G35" i="1"/>
  <c r="H35" i="1"/>
  <c r="I35" i="1"/>
  <c r="J35" i="1"/>
  <c r="K35" i="1"/>
  <c r="L35" i="1"/>
  <c r="D25" i="1"/>
  <c r="E25" i="1"/>
  <c r="F25" i="1"/>
  <c r="G25" i="1"/>
  <c r="H25" i="1"/>
  <c r="I25" i="1"/>
  <c r="J25" i="1"/>
  <c r="K25" i="1"/>
  <c r="L25" i="1"/>
  <c r="C25" i="1"/>
  <c r="C16" i="1"/>
  <c r="D16" i="1"/>
  <c r="E16" i="1"/>
  <c r="F16" i="1"/>
  <c r="G16" i="1"/>
  <c r="H16" i="1"/>
  <c r="I16" i="1"/>
  <c r="J16" i="1"/>
  <c r="K16" i="1"/>
  <c r="L16" i="1"/>
  <c r="C17" i="1"/>
  <c r="D17" i="1"/>
  <c r="E17" i="1"/>
  <c r="F17" i="1"/>
  <c r="G17" i="1"/>
  <c r="H17" i="1"/>
  <c r="I17" i="1"/>
  <c r="J17" i="1"/>
  <c r="K17" i="1"/>
  <c r="L17" i="1"/>
  <c r="C18" i="1"/>
  <c r="D18" i="1"/>
  <c r="E18" i="1"/>
  <c r="F18" i="1"/>
  <c r="G18" i="1"/>
  <c r="H18" i="1"/>
  <c r="I18" i="1"/>
  <c r="J18" i="1"/>
  <c r="K18" i="1"/>
  <c r="L18" i="1"/>
  <c r="C19" i="1"/>
  <c r="D19" i="1"/>
  <c r="E19" i="1"/>
  <c r="F19" i="1"/>
  <c r="G19" i="1"/>
  <c r="H19" i="1"/>
  <c r="I19" i="1"/>
  <c r="J19" i="1"/>
  <c r="K19" i="1"/>
  <c r="L19" i="1"/>
  <c r="C20" i="1"/>
  <c r="D20" i="1"/>
  <c r="E20" i="1"/>
  <c r="F20" i="1"/>
  <c r="G20" i="1"/>
  <c r="H20" i="1"/>
  <c r="I20" i="1"/>
  <c r="J20" i="1"/>
  <c r="K20" i="1"/>
  <c r="L20" i="1"/>
  <c r="C21" i="1"/>
  <c r="D21" i="1"/>
  <c r="E21" i="1"/>
  <c r="F21" i="1"/>
  <c r="G21" i="1"/>
  <c r="H21" i="1"/>
  <c r="I21" i="1"/>
  <c r="J21" i="1"/>
  <c r="K21" i="1"/>
  <c r="L21" i="1"/>
  <c r="C22" i="1"/>
  <c r="D22" i="1"/>
  <c r="E22" i="1"/>
  <c r="F22" i="1"/>
  <c r="G22" i="1"/>
  <c r="H22" i="1"/>
  <c r="I22" i="1"/>
  <c r="J22" i="1"/>
  <c r="K22" i="1"/>
  <c r="L22" i="1"/>
  <c r="D15" i="1"/>
  <c r="E15" i="1"/>
  <c r="F15" i="1"/>
  <c r="G15" i="1"/>
  <c r="H15" i="1"/>
  <c r="I15" i="1"/>
  <c r="J15" i="1"/>
  <c r="K15" i="1"/>
  <c r="L15" i="1"/>
  <c r="C15" i="1"/>
  <c r="S66" i="1" l="1"/>
  <c r="B67" i="1"/>
  <c r="B65" i="1"/>
  <c r="B63" i="1"/>
  <c r="B307" i="1"/>
  <c r="B306" i="1"/>
  <c r="B304" i="1"/>
  <c r="B305" i="1"/>
  <c r="B303" i="1"/>
  <c r="B302" i="1"/>
  <c r="B299" i="1"/>
  <c r="B296" i="1"/>
  <c r="B297" i="1"/>
  <c r="B298" i="1"/>
  <c r="B295" i="1"/>
  <c r="B294" i="1"/>
  <c r="B291" i="1"/>
  <c r="B284" i="1"/>
  <c r="B285" i="1"/>
  <c r="B286" i="1"/>
  <c r="B287" i="1"/>
  <c r="B288" i="1"/>
  <c r="B289" i="1"/>
  <c r="B290" i="1"/>
  <c r="B283" i="1"/>
  <c r="B282" i="1"/>
  <c r="B279" i="1"/>
  <c r="B278" i="1"/>
  <c r="B273" i="1"/>
  <c r="B274" i="1"/>
  <c r="B275" i="1"/>
  <c r="B276" i="1"/>
  <c r="B277" i="1"/>
  <c r="B272" i="1"/>
  <c r="B271" i="1"/>
  <c r="B270" i="1"/>
  <c r="B269" i="1"/>
  <c r="B268" i="1"/>
  <c r="B267" i="1"/>
  <c r="B266" i="1"/>
  <c r="B263" i="1"/>
  <c r="B259" i="1"/>
  <c r="B260" i="1"/>
  <c r="B261" i="1"/>
  <c r="B262" i="1"/>
  <c r="B258" i="1"/>
  <c r="B257" i="1"/>
  <c r="B254" i="1"/>
  <c r="B247" i="1"/>
  <c r="B248" i="1"/>
  <c r="B249" i="1"/>
  <c r="B250" i="1"/>
  <c r="B251" i="1"/>
  <c r="B252" i="1"/>
  <c r="B253" i="1"/>
  <c r="B246" i="1"/>
  <c r="B245" i="1"/>
  <c r="A243" i="1"/>
  <c r="B240" i="1"/>
  <c r="B239" i="1"/>
  <c r="B206" i="1"/>
  <c r="B238" i="1" l="1"/>
  <c r="B237" i="1"/>
  <c r="B236" i="1"/>
  <c r="B235" i="1"/>
  <c r="B234" i="1"/>
  <c r="B233" i="1"/>
  <c r="B232" i="1"/>
  <c r="B231" i="1"/>
  <c r="B230" i="1"/>
  <c r="B229" i="1"/>
  <c r="B223" i="1"/>
  <c r="B224" i="1"/>
  <c r="B225" i="1"/>
  <c r="B226" i="1"/>
  <c r="B227" i="1"/>
  <c r="B228" i="1"/>
  <c r="B222" i="1"/>
  <c r="B221" i="1"/>
  <c r="B220" i="1"/>
  <c r="B217" i="1"/>
  <c r="B218" i="1"/>
  <c r="B219" i="1"/>
  <c r="B216" i="1"/>
  <c r="B215" i="1"/>
  <c r="B214" i="1"/>
  <c r="B207" i="1"/>
  <c r="B208" i="1"/>
  <c r="B209" i="1"/>
  <c r="B210" i="1"/>
  <c r="B211" i="1"/>
  <c r="B212" i="1"/>
  <c r="B213" i="1"/>
  <c r="B205" i="1"/>
  <c r="B204" i="1"/>
  <c r="B203" i="1"/>
  <c r="B199" i="1"/>
  <c r="B200" i="1"/>
  <c r="B201" i="1"/>
  <c r="B202" i="1"/>
  <c r="B198" i="1"/>
  <c r="B197" i="1"/>
  <c r="B196" i="1"/>
  <c r="B189" i="1"/>
  <c r="B190" i="1"/>
  <c r="B191" i="1"/>
  <c r="B192" i="1"/>
  <c r="B193" i="1"/>
  <c r="B194" i="1"/>
  <c r="B195" i="1"/>
  <c r="B188" i="1"/>
  <c r="B187" i="1"/>
  <c r="B186" i="1"/>
  <c r="B184" i="1"/>
  <c r="B182" i="1"/>
  <c r="B181" i="1"/>
  <c r="B172" i="1"/>
  <c r="B173" i="1"/>
  <c r="B174" i="1"/>
  <c r="B175" i="1"/>
  <c r="B176" i="1"/>
  <c r="B177" i="1"/>
  <c r="B178" i="1"/>
  <c r="B179" i="1"/>
  <c r="B180" i="1"/>
  <c r="B171" i="1"/>
  <c r="B170" i="1"/>
  <c r="B167" i="1"/>
  <c r="B166" i="1"/>
  <c r="B164" i="1"/>
  <c r="B165" i="1"/>
  <c r="B160" i="1"/>
  <c r="B161" i="1"/>
  <c r="B162" i="1"/>
  <c r="B163" i="1"/>
  <c r="B159" i="1"/>
  <c r="B158" i="1"/>
  <c r="B157" i="1"/>
  <c r="B153" i="1"/>
  <c r="B154" i="1"/>
  <c r="B155" i="1"/>
  <c r="B156" i="1"/>
  <c r="B152" i="1"/>
  <c r="B151" i="1"/>
  <c r="B150" i="1"/>
  <c r="B146" i="1"/>
  <c r="B147" i="1"/>
  <c r="B148" i="1"/>
  <c r="B149" i="1"/>
  <c r="B145" i="1"/>
  <c r="B144" i="1"/>
  <c r="B143" i="1"/>
  <c r="B138" i="1"/>
  <c r="B139" i="1"/>
  <c r="B140" i="1"/>
  <c r="B141" i="1"/>
  <c r="B142" i="1"/>
  <c r="B137" i="1"/>
  <c r="B136" i="1"/>
  <c r="B135" i="1"/>
  <c r="B132" i="1"/>
  <c r="B131" i="1"/>
  <c r="B126" i="1"/>
  <c r="B127" i="1"/>
  <c r="B128" i="1"/>
  <c r="B129" i="1"/>
  <c r="B130" i="1"/>
  <c r="B125" i="1"/>
  <c r="B124" i="1"/>
  <c r="B123" i="1"/>
  <c r="B118" i="1"/>
  <c r="B121" i="1"/>
  <c r="B122" i="1"/>
  <c r="B116" i="1"/>
  <c r="B115" i="1"/>
  <c r="B113" i="1"/>
  <c r="B114" i="1"/>
  <c r="B112" i="1"/>
  <c r="B111" i="1"/>
  <c r="B110" i="1"/>
  <c r="B105" i="1"/>
  <c r="B106" i="1"/>
  <c r="B107" i="1"/>
  <c r="B108" i="1"/>
  <c r="B109" i="1"/>
  <c r="B104" i="1"/>
  <c r="B103" i="1"/>
  <c r="B102" i="1"/>
  <c r="B98" i="1"/>
  <c r="B99" i="1"/>
  <c r="B100" i="1"/>
  <c r="B101" i="1"/>
  <c r="B97" i="1"/>
  <c r="B96" i="1"/>
  <c r="B95" i="1"/>
  <c r="B85" i="1"/>
  <c r="B86" i="1"/>
  <c r="B87" i="1"/>
  <c r="B88" i="1"/>
  <c r="B89" i="1"/>
  <c r="B90" i="1"/>
  <c r="B91" i="1"/>
  <c r="B92" i="1"/>
  <c r="B93" i="1"/>
  <c r="B94" i="1"/>
  <c r="B84" i="1"/>
  <c r="B83" i="1"/>
  <c r="B82" i="1"/>
  <c r="B80" i="1"/>
  <c r="B77" i="1"/>
  <c r="B73" i="1"/>
  <c r="B74" i="1"/>
  <c r="B75" i="1"/>
  <c r="B76" i="1"/>
  <c r="B72" i="1"/>
  <c r="B71" i="1"/>
  <c r="B69" i="1"/>
  <c r="B70" i="1"/>
  <c r="B78" i="1"/>
  <c r="B11" i="1"/>
  <c r="B61" i="1"/>
  <c r="B60" i="1"/>
  <c r="B59" i="1"/>
  <c r="B56" i="1"/>
  <c r="B57" i="1"/>
  <c r="B58" i="1"/>
  <c r="B55" i="1"/>
  <c r="B54" i="1"/>
  <c r="B53" i="1"/>
  <c r="B44" i="1"/>
  <c r="B45" i="1"/>
  <c r="B46" i="1"/>
  <c r="B47" i="1"/>
  <c r="B48" i="1"/>
  <c r="B49" i="1"/>
  <c r="B50" i="1"/>
  <c r="B51" i="1"/>
  <c r="B52" i="1"/>
  <c r="B43" i="1"/>
  <c r="B42" i="1"/>
  <c r="B41" i="1"/>
  <c r="B39" i="1"/>
  <c r="B40" i="1"/>
  <c r="B38" i="1"/>
  <c r="B37" i="1"/>
  <c r="B36" i="1"/>
  <c r="B26" i="1"/>
  <c r="B27" i="1"/>
  <c r="B28" i="1"/>
  <c r="B29" i="1"/>
  <c r="B30" i="1"/>
  <c r="B31" i="1"/>
  <c r="B32" i="1"/>
  <c r="B33" i="1"/>
  <c r="B34" i="1"/>
  <c r="B35" i="1"/>
  <c r="B25" i="1"/>
  <c r="B24" i="1"/>
  <c r="B23" i="1"/>
  <c r="B16" i="1"/>
  <c r="B17" i="1"/>
  <c r="B18" i="1"/>
  <c r="B19" i="1"/>
  <c r="B20" i="1"/>
  <c r="B21" i="1"/>
  <c r="B22" i="1"/>
  <c r="B15" i="1"/>
  <c r="B14" i="1"/>
  <c r="B13" i="1"/>
  <c r="S382" i="1" l="1"/>
  <c r="S381" i="1"/>
  <c r="S380" i="1"/>
  <c r="S379" i="1"/>
  <c r="S378" i="1"/>
  <c r="S377" i="1"/>
  <c r="S376" i="1"/>
  <c r="S375" i="1"/>
  <c r="S370" i="1"/>
  <c r="S369" i="1"/>
  <c r="S368" i="1"/>
  <c r="S367" i="1"/>
  <c r="S366" i="1"/>
  <c r="S365" i="1"/>
  <c r="S360" i="1"/>
  <c r="S359" i="1"/>
  <c r="S358" i="1"/>
  <c r="S357" i="1"/>
  <c r="S356" i="1"/>
  <c r="S355" i="1"/>
  <c r="S354" i="1"/>
  <c r="T361" i="1"/>
  <c r="M361" i="1"/>
  <c r="S60" i="1"/>
  <c r="U59" i="1"/>
  <c r="U390" i="1"/>
  <c r="B394" i="1"/>
  <c r="B388" i="1"/>
  <c r="T383" i="1"/>
  <c r="U383" i="1"/>
  <c r="U371" i="1"/>
  <c r="T371" i="1"/>
  <c r="U361" i="1"/>
  <c r="O371" i="1"/>
  <c r="N371" i="1"/>
  <c r="M371" i="1"/>
  <c r="R371" i="1"/>
  <c r="Q371" i="1"/>
  <c r="P371" i="1"/>
  <c r="M383" i="1"/>
  <c r="N383" i="1"/>
  <c r="O383" i="1"/>
  <c r="P383" i="1"/>
  <c r="Q383" i="1"/>
  <c r="R383" i="1"/>
  <c r="R361" i="1"/>
  <c r="N361" i="1"/>
  <c r="O361" i="1"/>
  <c r="P361" i="1"/>
  <c r="Q361" i="1"/>
  <c r="U348" i="1"/>
  <c r="T348" i="1"/>
  <c r="T341" i="1"/>
  <c r="U341" i="1"/>
  <c r="T334" i="1"/>
  <c r="U334" i="1"/>
  <c r="T323" i="1"/>
  <c r="U323" i="1"/>
  <c r="T316" i="1"/>
  <c r="U316" i="1"/>
  <c r="N334" i="1"/>
  <c r="O334" i="1"/>
  <c r="P334" i="1"/>
  <c r="Q334" i="1"/>
  <c r="R334" i="1"/>
  <c r="M334" i="1"/>
  <c r="M323" i="1"/>
  <c r="R323" i="1"/>
  <c r="Q323" i="1"/>
  <c r="P323" i="1"/>
  <c r="O323" i="1"/>
  <c r="N323" i="1"/>
  <c r="T306" i="1"/>
  <c r="U306" i="1"/>
  <c r="T299" i="1"/>
  <c r="U299" i="1"/>
  <c r="M299" i="1"/>
  <c r="T291" i="1"/>
  <c r="U291" i="1"/>
  <c r="N291" i="1"/>
  <c r="M291" i="1"/>
  <c r="T278" i="1"/>
  <c r="U278" i="1"/>
  <c r="T270" i="1"/>
  <c r="U270" i="1"/>
  <c r="M278" i="1"/>
  <c r="M254" i="1"/>
  <c r="T263" i="1"/>
  <c r="U263" i="1"/>
  <c r="R316" i="1"/>
  <c r="Q316" i="1"/>
  <c r="P316" i="1"/>
  <c r="O316" i="1"/>
  <c r="N316" i="1"/>
  <c r="M316" i="1"/>
  <c r="Q263" i="1"/>
  <c r="P263" i="1"/>
  <c r="O263" i="1"/>
  <c r="O254" i="1"/>
  <c r="S251" i="1"/>
  <c r="S250" i="1"/>
  <c r="S249" i="1"/>
  <c r="S248" i="1"/>
  <c r="S247" i="1"/>
  <c r="S246" i="1"/>
  <c r="N278" i="1"/>
  <c r="O278" i="1"/>
  <c r="P278" i="1"/>
  <c r="Q278" i="1"/>
  <c r="R278" i="1"/>
  <c r="R270" i="1"/>
  <c r="Q270" i="1"/>
  <c r="P270" i="1"/>
  <c r="O270" i="1"/>
  <c r="M270" i="1"/>
  <c r="N270" i="1"/>
  <c r="M263" i="1"/>
  <c r="U254" i="1"/>
  <c r="T254" i="1"/>
  <c r="M238" i="1"/>
  <c r="S239" i="1"/>
  <c r="P254" i="1"/>
  <c r="N238" i="1"/>
  <c r="O238" i="1"/>
  <c r="P238" i="1"/>
  <c r="Q238" i="1"/>
  <c r="R238" i="1"/>
  <c r="T238" i="1"/>
  <c r="U238" i="1"/>
  <c r="U233" i="1"/>
  <c r="T233" i="1"/>
  <c r="T229" i="1"/>
  <c r="U229" i="1"/>
  <c r="N229" i="1"/>
  <c r="O229" i="1"/>
  <c r="P229" i="1"/>
  <c r="Q229" i="1"/>
  <c r="R229" i="1"/>
  <c r="M229" i="1"/>
  <c r="T220" i="1"/>
  <c r="U220" i="1"/>
  <c r="T214" i="1"/>
  <c r="U214" i="1"/>
  <c r="T203" i="1"/>
  <c r="U203" i="1"/>
  <c r="N196" i="1"/>
  <c r="M196" i="1"/>
  <c r="T196" i="1"/>
  <c r="U196" i="1"/>
  <c r="S188" i="1"/>
  <c r="P181" i="1"/>
  <c r="N181" i="1"/>
  <c r="O181" i="1"/>
  <c r="Q181" i="1"/>
  <c r="R181" i="1"/>
  <c r="S159" i="1"/>
  <c r="U166" i="1"/>
  <c r="T166" i="1"/>
  <c r="N166" i="1"/>
  <c r="O166" i="1"/>
  <c r="P166" i="1"/>
  <c r="Q166" i="1"/>
  <c r="R166" i="1"/>
  <c r="M166" i="1"/>
  <c r="M157" i="1"/>
  <c r="M150" i="1"/>
  <c r="U157" i="1"/>
  <c r="T157" i="1"/>
  <c r="U150" i="1"/>
  <c r="T150" i="1"/>
  <c r="U143" i="1"/>
  <c r="T143" i="1"/>
  <c r="N143" i="1"/>
  <c r="M143" i="1"/>
  <c r="U131" i="1"/>
  <c r="T131" i="1"/>
  <c r="S127" i="1"/>
  <c r="S125" i="1"/>
  <c r="U123" i="1"/>
  <c r="T123" i="1"/>
  <c r="T115" i="1"/>
  <c r="U115" i="1"/>
  <c r="T110" i="1"/>
  <c r="U110" i="1"/>
  <c r="T102" i="1"/>
  <c r="U102" i="1"/>
  <c r="T95" i="1"/>
  <c r="U95" i="1"/>
  <c r="T77" i="1"/>
  <c r="U77" i="1"/>
  <c r="T70" i="1"/>
  <c r="T78" i="1" s="1"/>
  <c r="U70" i="1"/>
  <c r="T59" i="1"/>
  <c r="N110" i="1"/>
  <c r="O110" i="1"/>
  <c r="P110" i="1"/>
  <c r="Q110" i="1"/>
  <c r="R110" i="1"/>
  <c r="M110" i="1"/>
  <c r="N102" i="1"/>
  <c r="O102" i="1"/>
  <c r="P102" i="1"/>
  <c r="Q102" i="1"/>
  <c r="R102" i="1"/>
  <c r="M102" i="1"/>
  <c r="S86" i="1"/>
  <c r="S73" i="1"/>
  <c r="S84" i="1"/>
  <c r="N95" i="1"/>
  <c r="O95" i="1"/>
  <c r="P95" i="1"/>
  <c r="Q95" i="1"/>
  <c r="R95" i="1"/>
  <c r="M95" i="1"/>
  <c r="U53" i="1"/>
  <c r="U41" i="1"/>
  <c r="U36" i="1"/>
  <c r="U23" i="1"/>
  <c r="N77" i="1"/>
  <c r="O77" i="1"/>
  <c r="P77" i="1"/>
  <c r="Q77" i="1"/>
  <c r="R77" i="1"/>
  <c r="M77" i="1"/>
  <c r="O70" i="1"/>
  <c r="S56" i="1"/>
  <c r="T53" i="1"/>
  <c r="T41" i="1"/>
  <c r="T36" i="1"/>
  <c r="M23" i="1"/>
  <c r="N23" i="1"/>
  <c r="O23" i="1"/>
  <c r="P23" i="1"/>
  <c r="Q23" i="1"/>
  <c r="R23" i="1"/>
  <c r="T23" i="1"/>
  <c r="R70" i="1"/>
  <c r="N70" i="1"/>
  <c r="P70" i="1"/>
  <c r="P78" i="1" s="1"/>
  <c r="Q70" i="1"/>
  <c r="Q78" i="1" s="1"/>
  <c r="M70" i="1"/>
  <c r="M59" i="1"/>
  <c r="M41" i="1"/>
  <c r="O36" i="1"/>
  <c r="N36" i="1"/>
  <c r="P36" i="1"/>
  <c r="Q36" i="1"/>
  <c r="R36" i="1"/>
  <c r="M36" i="1"/>
  <c r="S190" i="1"/>
  <c r="S195" i="1"/>
  <c r="S194" i="1"/>
  <c r="S193" i="1"/>
  <c r="S192" i="1"/>
  <c r="S191" i="1"/>
  <c r="S189" i="1"/>
  <c r="S50" i="1"/>
  <c r="S347" i="1"/>
  <c r="S346" i="1"/>
  <c r="S345" i="1"/>
  <c r="S344" i="1"/>
  <c r="S340" i="1"/>
  <c r="S339" i="1"/>
  <c r="S338" i="1"/>
  <c r="S337" i="1"/>
  <c r="S333" i="1"/>
  <c r="S332" i="1"/>
  <c r="S331" i="1"/>
  <c r="S330" i="1"/>
  <c r="S329" i="1"/>
  <c r="S328" i="1"/>
  <c r="S327" i="1"/>
  <c r="S326" i="1"/>
  <c r="S322" i="1"/>
  <c r="S321" i="1"/>
  <c r="S320" i="1"/>
  <c r="S319" i="1"/>
  <c r="S315" i="1"/>
  <c r="S314" i="1"/>
  <c r="S313" i="1"/>
  <c r="S312" i="1"/>
  <c r="S305" i="1"/>
  <c r="S304" i="1"/>
  <c r="S303" i="1"/>
  <c r="S298" i="1"/>
  <c r="S297" i="1"/>
  <c r="S296" i="1"/>
  <c r="S295" i="1"/>
  <c r="S290" i="1"/>
  <c r="S289" i="1"/>
  <c r="S288" i="1"/>
  <c r="S287" i="1"/>
  <c r="S286" i="1"/>
  <c r="S285" i="1"/>
  <c r="S284" i="1"/>
  <c r="S283" i="1"/>
  <c r="S277" i="1"/>
  <c r="S276" i="1"/>
  <c r="S275" i="1"/>
  <c r="S274" i="1"/>
  <c r="S273" i="1"/>
  <c r="S272" i="1"/>
  <c r="S269" i="1"/>
  <c r="S268" i="1"/>
  <c r="S262" i="1"/>
  <c r="S261" i="1"/>
  <c r="S260" i="1"/>
  <c r="S259" i="1"/>
  <c r="S258" i="1"/>
  <c r="S253" i="1"/>
  <c r="S252" i="1"/>
  <c r="S237" i="1"/>
  <c r="S236" i="1"/>
  <c r="S235" i="1"/>
  <c r="S232" i="1"/>
  <c r="S231" i="1"/>
  <c r="S228" i="1"/>
  <c r="S227" i="1"/>
  <c r="S226" i="1"/>
  <c r="S225" i="1"/>
  <c r="S224" i="1"/>
  <c r="S223" i="1"/>
  <c r="S222" i="1"/>
  <c r="S219" i="1"/>
  <c r="S218" i="1"/>
  <c r="S217" i="1"/>
  <c r="S216" i="1"/>
  <c r="S213" i="1"/>
  <c r="S212" i="1"/>
  <c r="S211" i="1"/>
  <c r="S210" i="1"/>
  <c r="S209" i="1"/>
  <c r="S208" i="1"/>
  <c r="S207" i="1"/>
  <c r="S206" i="1"/>
  <c r="S205" i="1"/>
  <c r="S202" i="1"/>
  <c r="S201" i="1"/>
  <c r="S200" i="1"/>
  <c r="S199" i="1"/>
  <c r="S198" i="1"/>
  <c r="S180" i="1"/>
  <c r="S179" i="1"/>
  <c r="S178" i="1"/>
  <c r="S177" i="1"/>
  <c r="S176" i="1"/>
  <c r="S175" i="1"/>
  <c r="S174" i="1"/>
  <c r="S173" i="1"/>
  <c r="S172" i="1"/>
  <c r="S171" i="1"/>
  <c r="S165" i="1"/>
  <c r="S164" i="1"/>
  <c r="S163" i="1"/>
  <c r="S162" i="1"/>
  <c r="S161" i="1"/>
  <c r="S160" i="1"/>
  <c r="S156" i="1"/>
  <c r="S155" i="1"/>
  <c r="S154" i="1"/>
  <c r="S153" i="1"/>
  <c r="S152" i="1"/>
  <c r="S149" i="1"/>
  <c r="S148" i="1"/>
  <c r="S147" i="1"/>
  <c r="S146" i="1"/>
  <c r="S145" i="1"/>
  <c r="S142" i="1"/>
  <c r="S141" i="1"/>
  <c r="S140" i="1"/>
  <c r="S139" i="1"/>
  <c r="S138" i="1"/>
  <c r="S137" i="1"/>
  <c r="S130" i="1"/>
  <c r="S129" i="1"/>
  <c r="S128" i="1"/>
  <c r="S126" i="1"/>
  <c r="S122" i="1"/>
  <c r="S121" i="1"/>
  <c r="S120" i="1"/>
  <c r="S119" i="1"/>
  <c r="S118" i="1"/>
  <c r="S117" i="1"/>
  <c r="S114" i="1"/>
  <c r="S113" i="1"/>
  <c r="S112" i="1"/>
  <c r="S109" i="1"/>
  <c r="S108" i="1"/>
  <c r="S107" i="1"/>
  <c r="S106" i="1"/>
  <c r="S105" i="1"/>
  <c r="S101" i="1"/>
  <c r="S100" i="1"/>
  <c r="S99" i="1"/>
  <c r="S98" i="1"/>
  <c r="S97" i="1"/>
  <c r="S104" i="1"/>
  <c r="S94" i="1"/>
  <c r="S93" i="1"/>
  <c r="S92" i="1"/>
  <c r="S91" i="1"/>
  <c r="S90" i="1"/>
  <c r="S89" i="1"/>
  <c r="S88" i="1"/>
  <c r="S87" i="1"/>
  <c r="S85" i="1"/>
  <c r="S69" i="1"/>
  <c r="S76" i="1"/>
  <c r="S75" i="1"/>
  <c r="S74" i="1"/>
  <c r="S72" i="1"/>
  <c r="S68" i="1"/>
  <c r="S58" i="1"/>
  <c r="S57" i="1"/>
  <c r="S55" i="1"/>
  <c r="S52" i="1"/>
  <c r="S51" i="1"/>
  <c r="S49" i="1"/>
  <c r="S48" i="1"/>
  <c r="S47" i="1"/>
  <c r="S46" i="1"/>
  <c r="S45" i="1"/>
  <c r="S44" i="1"/>
  <c r="S43" i="1"/>
  <c r="S40" i="1"/>
  <c r="S39" i="1"/>
  <c r="S38" i="1"/>
  <c r="S35" i="1"/>
  <c r="S34" i="1"/>
  <c r="S33" i="1"/>
  <c r="S32" i="1"/>
  <c r="S31" i="1"/>
  <c r="S30" i="1"/>
  <c r="S29" i="1"/>
  <c r="S28" i="1"/>
  <c r="S27" i="1"/>
  <c r="S26" i="1"/>
  <c r="S25" i="1"/>
  <c r="S22" i="1"/>
  <c r="S21" i="1"/>
  <c r="S20" i="1"/>
  <c r="S19" i="1"/>
  <c r="S18" i="1"/>
  <c r="S17" i="1"/>
  <c r="S16" i="1"/>
  <c r="S15" i="1"/>
  <c r="R59" i="1"/>
  <c r="N59" i="1"/>
  <c r="O59" i="1"/>
  <c r="P59" i="1"/>
  <c r="Q59" i="1"/>
  <c r="M53" i="1"/>
  <c r="N41" i="1"/>
  <c r="O41" i="1"/>
  <c r="P41" i="1"/>
  <c r="Q41" i="1"/>
  <c r="R41" i="1"/>
  <c r="N53" i="1"/>
  <c r="O53" i="1"/>
  <c r="P53" i="1"/>
  <c r="Q53" i="1"/>
  <c r="R53" i="1"/>
  <c r="N78" i="1" l="1"/>
  <c r="R78" i="1"/>
  <c r="U78" i="1"/>
  <c r="U389" i="1" s="1"/>
  <c r="M78" i="1"/>
  <c r="O78" i="1"/>
  <c r="O389" i="1" s="1"/>
  <c r="S361" i="1"/>
  <c r="S270" i="1"/>
  <c r="R61" i="1"/>
  <c r="U61" i="1"/>
  <c r="U388" i="1" s="1"/>
  <c r="M384" i="1"/>
  <c r="M394" i="1" s="1"/>
  <c r="M61" i="1"/>
  <c r="S383" i="1"/>
  <c r="S196" i="1"/>
  <c r="S36" i="1"/>
  <c r="R384" i="1"/>
  <c r="R394" i="1" s="1"/>
  <c r="U384" i="1"/>
  <c r="U394" i="1" s="1"/>
  <c r="T384" i="1"/>
  <c r="T394" i="1" s="1"/>
  <c r="P384" i="1"/>
  <c r="P394" i="1" s="1"/>
  <c r="N384" i="1"/>
  <c r="N394" i="1" s="1"/>
  <c r="Q384" i="1"/>
  <c r="Q394" i="1" s="1"/>
  <c r="O384" i="1"/>
  <c r="O394" i="1" s="1"/>
  <c r="S371" i="1"/>
  <c r="S53" i="1"/>
  <c r="Q279" i="1"/>
  <c r="O279" i="1"/>
  <c r="U279" i="1"/>
  <c r="U307" i="1" s="1"/>
  <c r="U392" i="1" s="1"/>
  <c r="U349" i="1"/>
  <c r="U393" i="1" s="1"/>
  <c r="R279" i="1"/>
  <c r="P279" i="1"/>
  <c r="N279" i="1"/>
  <c r="M279" i="1"/>
  <c r="T279" i="1"/>
  <c r="T307" i="1" s="1"/>
  <c r="T349" i="1"/>
  <c r="S316" i="1"/>
  <c r="S323" i="1"/>
  <c r="S334" i="1"/>
  <c r="S341" i="1"/>
  <c r="S348" i="1"/>
  <c r="S278" i="1"/>
  <c r="S279" i="1" s="1"/>
  <c r="S291" i="1"/>
  <c r="S299" i="1"/>
  <c r="S306" i="1"/>
  <c r="S70" i="1"/>
  <c r="S77" i="1"/>
  <c r="S123" i="1"/>
  <c r="S143" i="1"/>
  <c r="S150" i="1"/>
  <c r="S166" i="1"/>
  <c r="S181" i="1"/>
  <c r="S203" i="1"/>
  <c r="S220" i="1"/>
  <c r="S254" i="1"/>
  <c r="S263" i="1"/>
  <c r="T240" i="1"/>
  <c r="U240" i="1"/>
  <c r="U391" i="1" s="1"/>
  <c r="S229" i="1"/>
  <c r="M167" i="1"/>
  <c r="U167" i="1"/>
  <c r="S238" i="1"/>
  <c r="T167" i="1"/>
  <c r="S233" i="1"/>
  <c r="S157" i="1"/>
  <c r="S214" i="1"/>
  <c r="S131" i="1"/>
  <c r="T132" i="1"/>
  <c r="U132" i="1"/>
  <c r="T61" i="1"/>
  <c r="T388" i="1" s="1"/>
  <c r="S23" i="1"/>
  <c r="S110" i="1"/>
  <c r="S41" i="1"/>
  <c r="S59" i="1"/>
  <c r="S95" i="1"/>
  <c r="S102" i="1"/>
  <c r="S115" i="1"/>
  <c r="Q61" i="1"/>
  <c r="O61" i="1"/>
  <c r="P61" i="1"/>
  <c r="N61" i="1"/>
  <c r="R220" i="1"/>
  <c r="R196" i="1"/>
  <c r="C393" i="1"/>
  <c r="D393" i="1"/>
  <c r="E393" i="1"/>
  <c r="F393" i="1"/>
  <c r="C392" i="1"/>
  <c r="D392" i="1"/>
  <c r="E392" i="1"/>
  <c r="F392" i="1"/>
  <c r="C391" i="1"/>
  <c r="D391" i="1"/>
  <c r="E391" i="1"/>
  <c r="F391" i="1"/>
  <c r="C390" i="1"/>
  <c r="D390" i="1"/>
  <c r="E390" i="1"/>
  <c r="F390" i="1"/>
  <c r="C389" i="1"/>
  <c r="D389" i="1"/>
  <c r="E389" i="1"/>
  <c r="F389" i="1"/>
  <c r="C388" i="1"/>
  <c r="D388" i="1"/>
  <c r="E388" i="1"/>
  <c r="F388" i="1"/>
  <c r="B392" i="1"/>
  <c r="B393" i="1"/>
  <c r="B391" i="1"/>
  <c r="B390" i="1"/>
  <c r="B389" i="1"/>
  <c r="N220" i="1"/>
  <c r="O220" i="1"/>
  <c r="P220" i="1"/>
  <c r="Q220" i="1"/>
  <c r="M220" i="1"/>
  <c r="Q196" i="1"/>
  <c r="P196" i="1"/>
  <c r="O196" i="1"/>
  <c r="R348" i="1"/>
  <c r="Q348" i="1"/>
  <c r="P348" i="1"/>
  <c r="O348" i="1"/>
  <c r="N348" i="1"/>
  <c r="M348" i="1"/>
  <c r="R341" i="1"/>
  <c r="Q341" i="1"/>
  <c r="P341" i="1"/>
  <c r="O341" i="1"/>
  <c r="N341" i="1"/>
  <c r="M341" i="1"/>
  <c r="R306" i="1"/>
  <c r="Q306" i="1"/>
  <c r="P306" i="1"/>
  <c r="O306" i="1"/>
  <c r="N306" i="1"/>
  <c r="M306" i="1"/>
  <c r="R299" i="1"/>
  <c r="Q299" i="1"/>
  <c r="P299" i="1"/>
  <c r="O299" i="1"/>
  <c r="N299" i="1"/>
  <c r="R291" i="1"/>
  <c r="Q291" i="1"/>
  <c r="P291" i="1"/>
  <c r="O291" i="1"/>
  <c r="N263" i="1"/>
  <c r="R263" i="1"/>
  <c r="R254" i="1"/>
  <c r="Q254" i="1"/>
  <c r="N254" i="1"/>
  <c r="N233" i="1"/>
  <c r="O233" i="1"/>
  <c r="P233" i="1"/>
  <c r="Q233" i="1"/>
  <c r="R233" i="1"/>
  <c r="M233" i="1"/>
  <c r="N214" i="1"/>
  <c r="O214" i="1"/>
  <c r="P214" i="1"/>
  <c r="Q214" i="1"/>
  <c r="R214" i="1"/>
  <c r="M214" i="1"/>
  <c r="N203" i="1"/>
  <c r="O203" i="1"/>
  <c r="P203" i="1"/>
  <c r="Q203" i="1"/>
  <c r="R203" i="1"/>
  <c r="M203" i="1"/>
  <c r="M181" i="1"/>
  <c r="N157" i="1"/>
  <c r="O157" i="1"/>
  <c r="P157" i="1"/>
  <c r="Q157" i="1"/>
  <c r="R157" i="1"/>
  <c r="N150" i="1"/>
  <c r="O150" i="1"/>
  <c r="P150" i="1"/>
  <c r="Q150" i="1"/>
  <c r="R150" i="1"/>
  <c r="O143" i="1"/>
  <c r="P143" i="1"/>
  <c r="Q143" i="1"/>
  <c r="R143" i="1"/>
  <c r="N131" i="1"/>
  <c r="O131" i="1"/>
  <c r="P131" i="1"/>
  <c r="Q131" i="1"/>
  <c r="R131" i="1"/>
  <c r="M131" i="1"/>
  <c r="N123" i="1"/>
  <c r="O123" i="1"/>
  <c r="P123" i="1"/>
  <c r="Q123" i="1"/>
  <c r="R123" i="1"/>
  <c r="M123" i="1"/>
  <c r="N115" i="1"/>
  <c r="O115" i="1"/>
  <c r="P115" i="1"/>
  <c r="Q115" i="1"/>
  <c r="R115" i="1"/>
  <c r="M115" i="1"/>
  <c r="N389" i="1"/>
  <c r="Q389" i="1"/>
  <c r="U387" i="1" l="1"/>
  <c r="S167" i="1"/>
  <c r="S78" i="1"/>
  <c r="S389" i="1" s="1"/>
  <c r="M307" i="1"/>
  <c r="M392" i="1" s="1"/>
  <c r="P307" i="1"/>
  <c r="P392" i="1" s="1"/>
  <c r="S384" i="1"/>
  <c r="S394" i="1" s="1"/>
  <c r="S349" i="1"/>
  <c r="S393" i="1" s="1"/>
  <c r="O307" i="1"/>
  <c r="O392" i="1" s="1"/>
  <c r="M349" i="1"/>
  <c r="M393" i="1" s="1"/>
  <c r="Q307" i="1"/>
  <c r="N307" i="1"/>
  <c r="N392" i="1" s="1"/>
  <c r="O349" i="1"/>
  <c r="O393" i="1" s="1"/>
  <c r="Q349" i="1"/>
  <c r="Q393" i="1" s="1"/>
  <c r="R167" i="1"/>
  <c r="P167" i="1"/>
  <c r="N167" i="1"/>
  <c r="R307" i="1"/>
  <c r="R392" i="1" s="1"/>
  <c r="N349" i="1"/>
  <c r="N393" i="1" s="1"/>
  <c r="P349" i="1"/>
  <c r="P393" i="1" s="1"/>
  <c r="R349" i="1"/>
  <c r="R393" i="1" s="1"/>
  <c r="S307" i="1"/>
  <c r="S392" i="1" s="1"/>
  <c r="R240" i="1"/>
  <c r="R391" i="1" s="1"/>
  <c r="P240" i="1"/>
  <c r="P391" i="1" s="1"/>
  <c r="N240" i="1"/>
  <c r="N391" i="1" s="1"/>
  <c r="M240" i="1"/>
  <c r="M391" i="1" s="1"/>
  <c r="Q240" i="1"/>
  <c r="O240" i="1"/>
  <c r="O391" i="1" s="1"/>
  <c r="S61" i="1"/>
  <c r="S388" i="1" s="1"/>
  <c r="S240" i="1"/>
  <c r="S391" i="1" s="1"/>
  <c r="Q167" i="1"/>
  <c r="O167" i="1"/>
  <c r="Q391" i="1"/>
  <c r="M132" i="1"/>
  <c r="M182" i="1" s="1"/>
  <c r="M390" i="1" s="1"/>
  <c r="Q132" i="1"/>
  <c r="O132" i="1"/>
  <c r="R132" i="1"/>
  <c r="R182" i="1" s="1"/>
  <c r="R390" i="1" s="1"/>
  <c r="P132" i="1"/>
  <c r="N132" i="1"/>
  <c r="S132" i="1"/>
  <c r="S182" i="1" s="1"/>
  <c r="S390" i="1" s="1"/>
  <c r="M389" i="1"/>
  <c r="P389" i="1"/>
  <c r="Q392" i="1"/>
  <c r="R389" i="1"/>
  <c r="S387" i="1" l="1"/>
  <c r="P182" i="1"/>
  <c r="P390" i="1" s="1"/>
  <c r="O182" i="1"/>
  <c r="O390" i="1" s="1"/>
  <c r="Q182" i="1"/>
  <c r="Q390" i="1" s="1"/>
  <c r="N182" i="1"/>
  <c r="N390" i="1" s="1"/>
  <c r="T393" i="1"/>
  <c r="T390" i="1"/>
  <c r="T391" i="1"/>
  <c r="T392" i="1"/>
  <c r="T389" i="1"/>
  <c r="C7" i="7" l="1"/>
  <c r="T387" i="1"/>
  <c r="P388" i="1" l="1"/>
  <c r="P387" i="1" s="1"/>
  <c r="N388" i="1"/>
  <c r="N387" i="1" s="1"/>
  <c r="R388" i="1"/>
  <c r="R387" i="1" s="1"/>
  <c r="O388" i="1"/>
  <c r="O387" i="1" s="1"/>
  <c r="Q388" i="1"/>
  <c r="Q387" i="1" s="1"/>
  <c r="M388" i="1"/>
  <c r="M387" i="1" s="1"/>
</calcChain>
</file>

<file path=xl/sharedStrings.xml><?xml version="1.0" encoding="utf-8"?>
<sst xmlns="http://schemas.openxmlformats.org/spreadsheetml/2006/main" count="2100" uniqueCount="386">
  <si>
    <t>Commentaire</t>
  </si>
  <si>
    <t>Peser/mesurer</t>
  </si>
  <si>
    <t>Travailler les fruits et légumes</t>
  </si>
  <si>
    <t>Emincer</t>
  </si>
  <si>
    <t>Canneler</t>
  </si>
  <si>
    <t>peler</t>
  </si>
  <si>
    <t>Tailler</t>
  </si>
  <si>
    <t>Tourner</t>
  </si>
  <si>
    <t>Monder</t>
  </si>
  <si>
    <t>Concasser</t>
  </si>
  <si>
    <t>Robot</t>
  </si>
  <si>
    <t>Mandoline</t>
  </si>
  <si>
    <t>Trancheuse</t>
  </si>
  <si>
    <t>Clarifier des œufs</t>
  </si>
  <si>
    <t>Chemiser un moule</t>
  </si>
  <si>
    <t>Ouvrir et nettoyer un coquillage</t>
  </si>
  <si>
    <t>Préparation préliminaire</t>
  </si>
  <si>
    <t>Viande</t>
  </si>
  <si>
    <t>Volaille</t>
  </si>
  <si>
    <t>Poisson</t>
  </si>
  <si>
    <t>Passer au chinois</t>
  </si>
  <si>
    <t>Passer à l'étamine</t>
  </si>
  <si>
    <t>Cuisson</t>
  </si>
  <si>
    <t>Cuire dans un liquide (pochage, court bouillon)</t>
  </si>
  <si>
    <t>Griller</t>
  </si>
  <si>
    <t>braiser</t>
  </si>
  <si>
    <t>sauter</t>
  </si>
  <si>
    <t>rôtir</t>
  </si>
  <si>
    <t>Frire des aliments</t>
  </si>
  <si>
    <t>Cuisson viande et poisson</t>
  </si>
  <si>
    <t>Cuire à la vapeur poisson et viande</t>
  </si>
  <si>
    <t>Cuire avec une sonde</t>
  </si>
  <si>
    <t>Cuire sous vide</t>
  </si>
  <si>
    <t>Fonds et sauce</t>
  </si>
  <si>
    <t>Réaliser des beurres composés crus</t>
  </si>
  <si>
    <t>Réaliser des purées de légumes</t>
  </si>
  <si>
    <t>Réaliser des sauces émulsionnés froide et chaude</t>
  </si>
  <si>
    <t>Réaliser des sauces émulsionnés stable et instable</t>
  </si>
  <si>
    <t>Réaliser des marinades</t>
  </si>
  <si>
    <t>savoir lier</t>
  </si>
  <si>
    <t>Réaliser un fumet de poisson</t>
  </si>
  <si>
    <t xml:space="preserve">Réaliser des fonds </t>
  </si>
  <si>
    <t>Réaliser des veloutés</t>
  </si>
  <si>
    <t>Gouter les préparations (analyser/rectifier</t>
  </si>
  <si>
    <t>Approvisionnement/stockage</t>
  </si>
  <si>
    <t>Réceptionner et vérifier les denrées livrées</t>
  </si>
  <si>
    <t>Rangée les denrées</t>
  </si>
  <si>
    <t>Effectuer un inventaire</t>
  </si>
  <si>
    <t>Effectuer des contrôle sur le stockage</t>
  </si>
  <si>
    <t>Organisation</t>
  </si>
  <si>
    <t>Respecter les fiches techniques</t>
  </si>
  <si>
    <t>Déterminer les besoins en matériel et leur bonne utilisation</t>
  </si>
  <si>
    <t>Organiser son poste de travail</t>
  </si>
  <si>
    <t>S'adapter au situation imprévues</t>
  </si>
  <si>
    <t>Travailler en équipe</t>
  </si>
  <si>
    <t>Respecter les produits</t>
  </si>
  <si>
    <t>Respecter les souhaits des clients</t>
  </si>
  <si>
    <t>Distribution</t>
  </si>
  <si>
    <t>Préparer le matériel</t>
  </si>
  <si>
    <t>Dresser et envoyer les plats selon les instructions reçues</t>
  </si>
  <si>
    <t>Répondre aux annonces et commandes</t>
  </si>
  <si>
    <t>Adapter le contenant au contenu</t>
  </si>
  <si>
    <t>Remise en état du poste de travail et des locaux</t>
  </si>
  <si>
    <t>Nettoyer et ranger le poste de travail</t>
  </si>
  <si>
    <t>Participer au rangement et nettoyage des locaux</t>
  </si>
  <si>
    <t>Transformation du produit brut</t>
  </si>
  <si>
    <t>Refroidir une préparation</t>
  </si>
  <si>
    <t>Utilisation matériel</t>
  </si>
  <si>
    <t>poêler</t>
  </si>
  <si>
    <t>Gouter les préparations (analyser: rectifier)</t>
  </si>
  <si>
    <t>Déconditionner et conserver les étiquettes</t>
  </si>
  <si>
    <t>Ordonnancer son travail en fonction des temps de cuisson et de préparation</t>
  </si>
  <si>
    <t>Participer au nettoyage du matériel</t>
  </si>
  <si>
    <t>Communication</t>
  </si>
  <si>
    <t>Ecoute attentivement</t>
  </si>
  <si>
    <t>Transmets les informations essentiels</t>
  </si>
  <si>
    <t>Communique clairement</t>
  </si>
  <si>
    <t>Remporte l’adhésion</t>
  </si>
  <si>
    <t>Leadership</t>
  </si>
  <si>
    <t>Inspire la confiance</t>
  </si>
  <si>
    <t>Motive les autres</t>
  </si>
  <si>
    <t>Donne le cap</t>
  </si>
  <si>
    <t>Favorise l’expression de l’innovation</t>
  </si>
  <si>
    <t>Gestion de l’équipe</t>
  </si>
  <si>
    <t>Crée un climat favorable</t>
  </si>
  <si>
    <t>Se rend disponible</t>
  </si>
  <si>
    <t>Sollicite la participation</t>
  </si>
  <si>
    <t>Favorise le développement des compétences</t>
  </si>
  <si>
    <t>Gestion des tâches</t>
  </si>
  <si>
    <t>Définit les objectifs et priorités</t>
  </si>
  <si>
    <t>Planifie les tâches</t>
  </si>
  <si>
    <t>Fait preuve de flexibilité</t>
  </si>
  <si>
    <t>Délègue efficacement</t>
  </si>
  <si>
    <t>Gestion stratégiques</t>
  </si>
  <si>
    <t>Anticipe les risques et les opportunités</t>
  </si>
  <si>
    <t>Possède une vision à long terme</t>
  </si>
  <si>
    <t>Articule les décisions à la vision</t>
  </si>
  <si>
    <t>Sait prendre les décisions délicates</t>
  </si>
  <si>
    <t>COMPETENCES MANAGERIALES</t>
  </si>
  <si>
    <t>Gestion des normes HACCP</t>
  </si>
  <si>
    <t>Réception des matières premières</t>
  </si>
  <si>
    <t>Gestion du stockage</t>
  </si>
  <si>
    <t>Chambre froide négative</t>
  </si>
  <si>
    <t>Chambre froide positive</t>
  </si>
  <si>
    <t>Réserve sèche</t>
  </si>
  <si>
    <t>Déconditionnement</t>
  </si>
  <si>
    <t>Décongélation</t>
  </si>
  <si>
    <t>Stockage des produits finis en chambre froide</t>
  </si>
  <si>
    <t>Maintien en température</t>
  </si>
  <si>
    <t>Evacuation des déchets</t>
  </si>
  <si>
    <t>Mise sous vide</t>
  </si>
  <si>
    <t>Conditionnement à chaud</t>
  </si>
  <si>
    <t>Refroidissement rapide</t>
  </si>
  <si>
    <t>Congélation</t>
  </si>
  <si>
    <t>Conditionnement à froid</t>
  </si>
  <si>
    <t>Stockage des produis finis en chambre froide négative</t>
  </si>
  <si>
    <t>Allotissement</t>
  </si>
  <si>
    <t>Main, Ongle</t>
  </si>
  <si>
    <t>Lavage main, avant bras</t>
  </si>
  <si>
    <t>Cheveux</t>
  </si>
  <si>
    <t>Tenue vestimentaire</t>
  </si>
  <si>
    <t>Sol</t>
  </si>
  <si>
    <t>Plan de travail</t>
  </si>
  <si>
    <t>Nettoyage, Désinfection</t>
  </si>
  <si>
    <t>Lieux de stockage</t>
  </si>
  <si>
    <t>Cellule de refroidissement</t>
  </si>
  <si>
    <t>Contrôle des températures</t>
  </si>
  <si>
    <t>Matériel</t>
  </si>
  <si>
    <t>Remise en température</t>
  </si>
  <si>
    <t>Gestion  documentaire</t>
  </si>
  <si>
    <t>Sécurisation des sols</t>
  </si>
  <si>
    <t>Utilisation des équipements de sécurité</t>
  </si>
  <si>
    <t>Utilisation des outils</t>
  </si>
  <si>
    <t>Port de charges lourdes</t>
  </si>
  <si>
    <t>Effectuer une commande</t>
  </si>
  <si>
    <t>Savoir Acheter</t>
  </si>
  <si>
    <t>Gestion de la production</t>
  </si>
  <si>
    <t xml:space="preserve">Déterminer les besoins en denrées alimentaires </t>
  </si>
  <si>
    <t>Controler le coût matière</t>
  </si>
  <si>
    <t>Création de nouveaux plats</t>
  </si>
  <si>
    <t>Réalisation des fiches techniques</t>
  </si>
  <si>
    <t>Controler la qualité des produits</t>
  </si>
  <si>
    <t>Controler la qualité de la production et sa conformité</t>
  </si>
  <si>
    <t>Crée et maintien une cohésion d'équipe</t>
  </si>
  <si>
    <t>Evalue les besoins en formation</t>
  </si>
  <si>
    <t>Anticipe les conflits</t>
  </si>
  <si>
    <t>Etablir un planning selon l'activité</t>
  </si>
  <si>
    <t>Trier - Laver</t>
  </si>
  <si>
    <t>Eplucher</t>
  </si>
  <si>
    <t>Gestion des stocks (premiers entrés, premiers sortis)</t>
  </si>
  <si>
    <t>Utiliser du bon produit et de la bonne dose</t>
  </si>
  <si>
    <t>Hottes</t>
  </si>
  <si>
    <t>Recyclage des déchets</t>
  </si>
  <si>
    <t>Sauteuse</t>
  </si>
  <si>
    <t>Robos</t>
  </si>
  <si>
    <t>Concassage des os</t>
  </si>
  <si>
    <t>Fond aromatiques</t>
  </si>
  <si>
    <t>Habiller</t>
  </si>
  <si>
    <t>Vider</t>
  </si>
  <si>
    <t>lever</t>
  </si>
  <si>
    <t>Blanchir</t>
  </si>
  <si>
    <t>Coque</t>
  </si>
  <si>
    <t>Moellet</t>
  </si>
  <si>
    <t>Dur</t>
  </si>
  <si>
    <t>Omelette</t>
  </si>
  <si>
    <t>Au plat</t>
  </si>
  <si>
    <t>Brouillés</t>
  </si>
  <si>
    <t xml:space="preserve">Cuire des œufs </t>
  </si>
  <si>
    <t>Patisserie</t>
  </si>
  <si>
    <t>Beurrer des moules</t>
  </si>
  <si>
    <t>Cirer des plaques</t>
  </si>
  <si>
    <t>Utliser la poche à douille</t>
  </si>
  <si>
    <t>Tamiser</t>
  </si>
  <si>
    <t>Fleurer</t>
  </si>
  <si>
    <t>Préparer des appareils à flan sucrés</t>
  </si>
  <si>
    <t>Préparer des appareils  à flan salés</t>
  </si>
  <si>
    <t>Chemiser un cercle à entremet</t>
  </si>
  <si>
    <t>Réaliser des pâtes</t>
  </si>
  <si>
    <t>Réaliser des crèmes</t>
  </si>
  <si>
    <t>anglaise</t>
  </si>
  <si>
    <t>pâtissière</t>
  </si>
  <si>
    <t>fouettée</t>
  </si>
  <si>
    <t>chantilly</t>
  </si>
  <si>
    <t>Pocher des fruits</t>
  </si>
  <si>
    <t>Monter et incorporer des blancs en neige</t>
  </si>
  <si>
    <t>Cuire du riz pour des entremets</t>
  </si>
  <si>
    <t>Cuire à blanc des fonds de tarte</t>
  </si>
  <si>
    <t>Utiliser un nappage</t>
  </si>
  <si>
    <t>Cuire du caramel</t>
  </si>
  <si>
    <t>Gouter, analyser, rectifier</t>
  </si>
  <si>
    <t>Pâtes sèches</t>
  </si>
  <si>
    <t>Pâtes molles</t>
  </si>
  <si>
    <t>Pâtes levées</t>
  </si>
  <si>
    <t>Pâtes liquides</t>
  </si>
  <si>
    <t>au beurre</t>
  </si>
  <si>
    <t>mousseline</t>
  </si>
  <si>
    <t>Crème d'amande</t>
  </si>
  <si>
    <t>Crème diplomate</t>
  </si>
  <si>
    <t>Pâtes crémées</t>
  </si>
  <si>
    <t>Crème chiboust</t>
  </si>
  <si>
    <t>Lever des suprèmes</t>
  </si>
  <si>
    <t>Zester un agrume</t>
  </si>
  <si>
    <t>Travailler le chocolat</t>
  </si>
  <si>
    <t>Travailler le sucre</t>
  </si>
  <si>
    <t>les cuissons de sucre</t>
  </si>
  <si>
    <t>La nougatine</t>
  </si>
  <si>
    <t>Montage d'une pièce montée</t>
  </si>
  <si>
    <t>Réalisation d'un coulis</t>
  </si>
  <si>
    <t>nappage</t>
  </si>
  <si>
    <t>Glaçage</t>
  </si>
  <si>
    <t>Chef</t>
  </si>
  <si>
    <t>Sous Chef</t>
  </si>
  <si>
    <t>Second</t>
  </si>
  <si>
    <t>Chef de partie</t>
  </si>
  <si>
    <t>Commis</t>
  </si>
  <si>
    <t>X</t>
  </si>
  <si>
    <t>Four</t>
  </si>
  <si>
    <t>Presse à carton</t>
  </si>
  <si>
    <t>Nettoyage containaires</t>
  </si>
  <si>
    <t>Fond Blanc</t>
  </si>
  <si>
    <t>Fond Brun</t>
  </si>
  <si>
    <t>Jus</t>
  </si>
  <si>
    <t>Conditionner</t>
  </si>
  <si>
    <t>Bisque</t>
  </si>
  <si>
    <t>Mousselin de Poisson</t>
  </si>
  <si>
    <t>Travailler le hormard</t>
  </si>
  <si>
    <t>Travailler les crustacés</t>
  </si>
  <si>
    <t>Pâtes</t>
  </si>
  <si>
    <t>Ravioles</t>
  </si>
  <si>
    <t>Raviolis</t>
  </si>
  <si>
    <t>Pâtes &amp; Riz</t>
  </si>
  <si>
    <t>Risottos</t>
  </si>
  <si>
    <t>Riz</t>
  </si>
  <si>
    <t>Gestion de l'outil informatique</t>
  </si>
  <si>
    <t>Outils bureautique</t>
  </si>
  <si>
    <t>Mails</t>
  </si>
  <si>
    <t>Creation fiche technique</t>
  </si>
  <si>
    <t>Gestion des stocks</t>
  </si>
  <si>
    <t>TC POS</t>
  </si>
  <si>
    <t>Bon de commande</t>
  </si>
  <si>
    <t>Bon de livraison</t>
  </si>
  <si>
    <t>Saisie inventaire</t>
  </si>
  <si>
    <t>Listing approvisionnement</t>
  </si>
  <si>
    <t>Très satisfaisant</t>
  </si>
  <si>
    <t xml:space="preserve">Insuffisant </t>
  </si>
  <si>
    <t xml:space="preserve">Acceptable </t>
  </si>
  <si>
    <t>Satisfaisant</t>
  </si>
  <si>
    <t>Non Observé</t>
  </si>
  <si>
    <t>Sans Objet</t>
  </si>
  <si>
    <t>Nom salarié :</t>
  </si>
  <si>
    <t>Prénon Salarié</t>
  </si>
  <si>
    <t>Date évaluation :</t>
  </si>
  <si>
    <t>Nom évaluateur</t>
  </si>
  <si>
    <t>Prénom évaluateur</t>
  </si>
  <si>
    <t>Poste Occupé</t>
  </si>
  <si>
    <t>Niveau :                                 Echelon</t>
  </si>
  <si>
    <t>Date d'entrée dans l'entreprise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</si>
  <si>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</si>
  <si>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POINTS DIVERS</t>
  </si>
  <si>
    <t>SIGNATURES</t>
  </si>
  <si>
    <r>
      <t xml:space="preserve">
</t>
    </r>
    <r>
      <rPr>
        <sz val="14"/>
        <color theme="1"/>
        <rFont val="DIN"/>
        <family val="3"/>
      </rPr>
      <t xml:space="preserve">
</t>
    </r>
    <r>
      <rPr>
        <sz val="18"/>
        <color theme="1"/>
        <rFont val="DIN"/>
        <family val="3"/>
      </rPr>
      <t>Signature de l'évalué :                                                                                                                                                                                                         Signature de l'évaluateur</t>
    </r>
    <r>
      <rPr>
        <sz val="14"/>
        <color theme="1"/>
        <rFont val="DIN"/>
        <family val="3"/>
      </rPr>
      <t xml:space="preserve">
</t>
    </r>
    <r>
      <rPr>
        <sz val="18"/>
        <color theme="1"/>
        <rFont val="DIN"/>
        <family val="3"/>
      </rPr>
      <t xml:space="preserve">
</t>
    </r>
    <r>
      <rPr>
        <sz val="11"/>
        <color theme="1"/>
        <rFont val="DIN"/>
        <family val="3"/>
      </rPr>
      <t xml:space="preserve">
</t>
    </r>
  </si>
  <si>
    <t>Réalisation d'un décor</t>
  </si>
  <si>
    <t>Préparation préliminaires</t>
  </si>
  <si>
    <t>Travailler un fruit</t>
  </si>
  <si>
    <t>Globale</t>
  </si>
  <si>
    <t>DATE D'EVALUATION</t>
  </si>
  <si>
    <t>POSTE EVALUE</t>
  </si>
  <si>
    <t>MOYENNE GENERALE OBTENUE</t>
  </si>
  <si>
    <t>Gestion des déchets</t>
  </si>
  <si>
    <t>Gestion des températures</t>
  </si>
  <si>
    <t>Sécurité en cuisine</t>
  </si>
  <si>
    <t>Compétences en gestion</t>
  </si>
  <si>
    <t>Gestion de l'équipe</t>
  </si>
  <si>
    <t>Gestion des Tâches</t>
  </si>
  <si>
    <t>Gestion Stratégiques</t>
  </si>
  <si>
    <t>Compétences managériales</t>
  </si>
  <si>
    <t>NOM PRENOM DU SALARIE</t>
  </si>
  <si>
    <t>NOM PRENOM DE L'EVALUATEUR</t>
  </si>
  <si>
    <t>Référence</t>
  </si>
  <si>
    <t>cuire des légumes (étuver, braiser)</t>
  </si>
  <si>
    <t>Etiquettage</t>
  </si>
  <si>
    <t>Hygiene personnel</t>
  </si>
  <si>
    <t>Lieux de fabrication</t>
  </si>
  <si>
    <t>Nom salarié</t>
  </si>
  <si>
    <t>Machin</t>
  </si>
  <si>
    <t>Bidule</t>
  </si>
  <si>
    <t>Serveur</t>
  </si>
  <si>
    <t xml:space="preserve">Niveau        </t>
  </si>
  <si>
    <t>Echelon</t>
  </si>
  <si>
    <t>Date d'entrée</t>
  </si>
  <si>
    <t>DIPLOMES</t>
  </si>
  <si>
    <t>POSTES</t>
  </si>
  <si>
    <t>COMPETENCES</t>
  </si>
  <si>
    <t>CAP</t>
  </si>
  <si>
    <t>BP</t>
  </si>
  <si>
    <t>BTS</t>
  </si>
  <si>
    <t>Master</t>
  </si>
  <si>
    <t>Hygiène</t>
  </si>
  <si>
    <t>1/2 Chef de partie</t>
  </si>
  <si>
    <t>EVALUATION COMPETENCES  CUISINE</t>
  </si>
  <si>
    <t>Coquillages et crustacés</t>
  </si>
  <si>
    <t>Types de cuisson</t>
  </si>
  <si>
    <t>Total 2016</t>
  </si>
  <si>
    <t xml:space="preserve"> Total 2015</t>
  </si>
  <si>
    <t>Cuisson et travail des éléments</t>
  </si>
  <si>
    <t>Piece montée</t>
  </si>
  <si>
    <t>Bureautique</t>
  </si>
  <si>
    <t>SAVOIR ÊTRE</t>
  </si>
  <si>
    <t>Insatisfaisant</t>
  </si>
  <si>
    <t>Acceptable</t>
  </si>
  <si>
    <t>Respect des règles</t>
  </si>
  <si>
    <r>
      <rPr>
        <b/>
        <sz val="12"/>
        <color theme="1"/>
        <rFont val="DIN"/>
        <family val="3"/>
      </rPr>
      <t>Respecter les horaires de travail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Tenir compte des prescriptions pour assurer une présence fonctionnelle à son milieu de travail de façon régulière et soutenue</t>
    </r>
  </si>
  <si>
    <r>
      <rPr>
        <b/>
        <sz val="12"/>
        <color theme="1"/>
        <rFont val="DIN"/>
        <family val="3"/>
      </rPr>
      <t>Respecter ses outils de travail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Manipuler et ranger avec soin et selon les normes, l'équipement, la machinerie et l'outillage fournies.</t>
    </r>
  </si>
  <si>
    <r>
      <rPr>
        <b/>
        <sz val="12"/>
        <color theme="1"/>
        <rFont val="DIN"/>
        <family val="3"/>
      </rPr>
      <t>Respecter son environnement de travail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Respecter les locaux dans lesquels les tâches de travail sont accomplies.</t>
    </r>
  </si>
  <si>
    <r>
      <rPr>
        <b/>
        <sz val="12"/>
        <color theme="1"/>
        <rFont val="DIN"/>
        <family val="3"/>
      </rPr>
      <t>Respecter les consignes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Tenir compte des prescriptions énoncés par sa hierarchie ou par la direction.</t>
    </r>
  </si>
  <si>
    <r>
      <rPr>
        <b/>
        <sz val="12"/>
        <color theme="1"/>
        <rFont val="DIN"/>
        <family val="3"/>
      </rPr>
      <t>Respecter le règlement intérieur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Tenir compte de la réglementations, des procédures administratives et des règles de fonctionnement.</t>
    </r>
  </si>
  <si>
    <r>
      <rPr>
        <b/>
        <sz val="12"/>
        <color theme="1"/>
        <rFont val="DIN"/>
        <family val="3"/>
      </rPr>
      <t>Avoirune hygiène corporelle acceptable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Prendre soin de son hygiène corporelle.</t>
    </r>
  </si>
  <si>
    <r>
      <rPr>
        <b/>
        <sz val="12"/>
        <color theme="1"/>
        <rFont val="DIN"/>
        <family val="3"/>
      </rPr>
      <t>Adopter une tenue professionnelle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Adopter la tenue générale conforme aux règles de la profession et/ou soignée.</t>
    </r>
  </si>
  <si>
    <t>Comportement au sein du groupe</t>
  </si>
  <si>
    <r>
      <rPr>
        <b/>
        <sz val="12"/>
        <color theme="1"/>
        <rFont val="DIN"/>
        <family val="3"/>
      </rPr>
      <t>Communiquer oralement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Dialoguer et échanger avec les autres de manière adaptée à la personne et aux circonstances.</t>
    </r>
  </si>
  <si>
    <r>
      <rPr>
        <b/>
        <sz val="12"/>
        <color theme="1"/>
        <rFont val="DIN"/>
        <family val="3"/>
      </rPr>
      <t>Avoir l'esprit d'équipe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Travailler avec les autres de manière solidaire en contribuant au travail de l'équipe par ses idées et ses efforts.</t>
    </r>
  </si>
  <si>
    <r>
      <rPr>
        <b/>
        <sz val="12"/>
        <color theme="1"/>
        <rFont val="DIN"/>
        <family val="3"/>
      </rPr>
      <t>Avoir une maitrise de soi (gestion du stress)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Etre capable de faire face a des situations particulières, faire preuve de sang-froid sans adopter une attitude trop émotive ou trop défensive.</t>
    </r>
  </si>
  <si>
    <r>
      <rPr>
        <b/>
        <sz val="12"/>
        <color theme="1"/>
        <rFont val="DIN"/>
        <family val="3"/>
      </rPr>
      <t>Avoir de l'intégrité professionnelle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Réaliser son travail sans vouloir tromper, abuser, léser ou blesser les autres.</t>
    </r>
  </si>
  <si>
    <r>
      <rPr>
        <b/>
        <sz val="12"/>
        <color theme="1"/>
        <rFont val="DIN"/>
        <family val="3"/>
      </rPr>
      <t>Accepter la critique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Etre capable de recevoir des commentaires, des remarques dans le but d'améliorer son travail.</t>
    </r>
  </si>
  <si>
    <r>
      <rPr>
        <b/>
        <sz val="12"/>
        <rFont val="DIN"/>
        <family val="3"/>
      </rPr>
      <t xml:space="preserve">Être force de proposition
</t>
    </r>
    <r>
      <rPr>
        <i/>
        <sz val="12"/>
        <rFont val="DIN"/>
        <family val="3"/>
      </rPr>
      <t xml:space="preserve">Exprime ses opinions, fait des
commentaires en utilisant un langage qui
suscite l’acceptation et le respect. 
</t>
    </r>
  </si>
  <si>
    <t>Intérêt au travail</t>
  </si>
  <si>
    <r>
      <rPr>
        <b/>
        <sz val="12"/>
        <color theme="1"/>
        <rFont val="DIN"/>
        <family val="3"/>
      </rPr>
      <t>Etre persévérent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Fournir l'effort nécessaire afin de terminer et de réussir le travail demandé.</t>
    </r>
  </si>
  <si>
    <r>
      <rPr>
        <b/>
        <sz val="12"/>
        <rFont val="DIN"/>
        <family val="3"/>
      </rPr>
      <t>Etre organisé au travail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Préparer son travail de façon à satisfaire les exigences de qualité, d'efficacité et de l'échéancier.</t>
    </r>
  </si>
  <si>
    <r>
      <rPr>
        <b/>
        <sz val="12"/>
        <rFont val="DIN"/>
        <family val="3"/>
      </rPr>
      <t>Avoir le sens de l'initiative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Proposer, entreprendre un travail, soit pour son accomplissement ou son avancement, et en juger de la qualité conformément aux règles de la profession.</t>
    </r>
  </si>
  <si>
    <r>
      <rPr>
        <b/>
        <sz val="12"/>
        <color theme="1"/>
        <rFont val="DIN"/>
        <family val="3"/>
      </rPr>
      <t>Être autonome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Se prendre en charge, selon ses responsabilités, de façon à poser des actions au moment opportun dans un contexte déerminé.</t>
    </r>
  </si>
  <si>
    <r>
      <rPr>
        <b/>
        <sz val="12"/>
        <rFont val="DIN"/>
        <family val="3"/>
      </rPr>
      <t>Être efficace et avoir le sens pratique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Mettre en œuvre les bonnes actions pour atteindre les objectifs.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</si>
  <si>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</si>
  <si>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r>
      <rPr>
        <b/>
        <sz val="12"/>
        <color theme="1"/>
        <rFont val="DIN"/>
        <family val="3"/>
      </rPr>
      <t>Avoir de la curiosité professionnelle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Avoir le soucis constant de la qualité, démontrer de la curiosité au regard des tâches du métier.</t>
    </r>
  </si>
  <si>
    <r>
      <rPr>
        <b/>
        <sz val="12"/>
        <rFont val="DIN"/>
        <family val="3"/>
      </rPr>
      <t xml:space="preserve">Avoir le sens des responsabilités 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 xml:space="preserve">Prendre conscience, assumer et répondre de ses actes.
</t>
    </r>
  </si>
  <si>
    <r>
      <rPr>
        <b/>
        <sz val="12"/>
        <rFont val="DIN"/>
        <family val="3"/>
      </rPr>
      <t>Avoir un esprit de synthèse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Aptitude à regrouper des éléments distincts en fonction de caractères pertinents liés à un objectif déterminé. Identifier les priorités, les hiérarchiser.</t>
    </r>
  </si>
  <si>
    <t>Savoir être</t>
  </si>
  <si>
    <t xml:space="preserve">Sécurité </t>
  </si>
  <si>
    <t>Technique en cuisine</t>
  </si>
  <si>
    <t>Techniques en patisserie</t>
  </si>
  <si>
    <t>REFERENTIEL COMPETENCES CUISINE</t>
  </si>
  <si>
    <t>Port de charges et Equipement sécurité</t>
  </si>
  <si>
    <t>GESTION DES NORMES HACCP</t>
  </si>
  <si>
    <t>SECURITE</t>
  </si>
  <si>
    <t>TECHNIQUE EN CUISINE</t>
  </si>
  <si>
    <t>TECHNIQUE EN PATISSERIE</t>
  </si>
  <si>
    <t>COMPETENCES EN GESTION</t>
  </si>
  <si>
    <t>Cocher la case correspondant au poste :</t>
  </si>
  <si>
    <t>Chef de partie Cuisine</t>
  </si>
  <si>
    <t>1/2 Chef de partie Cuisine</t>
  </si>
  <si>
    <t>Chef patissier</t>
  </si>
  <si>
    <t>Sous chef Patissier</t>
  </si>
  <si>
    <t>Chef de partie Patissier</t>
  </si>
  <si>
    <t>Commis Patissier</t>
  </si>
  <si>
    <t>RESULTAT EVALUATION CUISINE</t>
  </si>
  <si>
    <t>FICHE DE POSTE CUISINE</t>
  </si>
  <si>
    <t>Horaire</t>
  </si>
  <si>
    <t>A la coupure</t>
  </si>
  <si>
    <t>Horaires modifiables selon les besoins de l'entreprise</t>
  </si>
  <si>
    <t>Repos</t>
  </si>
  <si>
    <t>Voir le planning mensuel</t>
  </si>
  <si>
    <t xml:space="preserve">Le poste de </t>
  </si>
  <si>
    <t>Chef de Cuisine</t>
  </si>
  <si>
    <t>Sous Chef de Cuisine</t>
  </si>
  <si>
    <t>Second de Cuisine</t>
  </si>
  <si>
    <t>Commis de Cuisine</t>
  </si>
  <si>
    <t>1. Service et poste au sein de l'entreprise</t>
  </si>
  <si>
    <t>interviendra auprès du service "Cuisine".</t>
  </si>
  <si>
    <t xml:space="preserve">L'organigramme ci-dessous nous permet de situer le poste de </t>
  </si>
  <si>
    <t xml:space="preserve">au sein de l'entreprise : </t>
  </si>
  <si>
    <t>Travail, collabore et communique avec</t>
  </si>
  <si>
    <t>la Direction</t>
  </si>
  <si>
    <t>la Responsable Administrative</t>
  </si>
  <si>
    <t>la Gouvernante</t>
  </si>
  <si>
    <t>la Chef de reception</t>
  </si>
  <si>
    <t xml:space="preserve">Travaille, collabore et communique étroitement avec </t>
  </si>
  <si>
    <t>le Maitre d'hotel</t>
  </si>
  <si>
    <t>le Responsable des ventes</t>
  </si>
  <si>
    <t>le Chef Sommelier</t>
  </si>
  <si>
    <t xml:space="preserve">Le service "Cuisine" a une relation fonctionnelle </t>
  </si>
  <si>
    <t>a une relation hierarchique</t>
  </si>
  <si>
    <t>2. Missions et compétences</t>
  </si>
  <si>
    <t xml:space="preserve">Il dépend directement du </t>
  </si>
  <si>
    <t>BANDEAU</t>
  </si>
  <si>
    <t>x</t>
  </si>
  <si>
    <t>Poste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</si>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</sst>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[$-F800]dddd\,\ mmmm\ dd\,\ yyyy"/>
  </numFmts>
  <fonts count="3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DIN"/>
      <family val="3"/>
    </font>
    <font>
      <sz val="22"/>
      <color theme="1"/>
      <name val="DIN"/>
      <family val="3"/>
    </font>
    <font>
      <b/>
      <sz val="11"/>
      <color rgb="FFFF0000"/>
      <name val="DIN"/>
      <family val="3"/>
    </font>
    <font>
      <sz val="11"/>
      <color theme="1"/>
      <name val="DIN"/>
      <family val="3"/>
    </font>
    <font>
      <sz val="11"/>
      <color rgb="FF000000"/>
      <name val="DIN"/>
      <family val="3"/>
    </font>
    <font>
      <sz val="18"/>
      <color theme="1"/>
      <name val="DIN"/>
      <family val="3"/>
    </font>
    <font>
      <sz val="14"/>
      <color theme="1"/>
      <name val="DIN"/>
      <family val="3"/>
    </font>
    <font>
      <sz val="22"/>
      <color rgb="FFFF0000"/>
      <name val="DIN"/>
      <family val="3"/>
    </font>
    <font>
      <b/>
      <sz val="22"/>
      <color rgb="FFFF0000"/>
      <name val="DIN"/>
      <family val="3"/>
    </font>
    <font>
      <b/>
      <sz val="11"/>
      <color theme="1"/>
      <name val="DIN"/>
      <family val="3"/>
    </font>
    <font>
      <sz val="12"/>
      <color theme="1"/>
      <name val="Calibri"/>
      <family val="2"/>
      <scheme val="minor"/>
    </font>
    <font>
      <b/>
      <sz val="12"/>
      <color theme="1"/>
      <name val="DIN"/>
      <family val="3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DIN"/>
      <family val="3"/>
    </font>
    <font>
      <b/>
      <sz val="11"/>
      <color rgb="FF000000"/>
      <name val="DIN"/>
      <family val="3"/>
    </font>
    <font>
      <b/>
      <sz val="12"/>
      <color theme="1"/>
      <name val="Calibri"/>
      <family val="2"/>
      <scheme val="minor"/>
    </font>
    <font>
      <sz val="12"/>
      <name val="DIN"/>
      <family val="3"/>
    </font>
    <font>
      <b/>
      <sz val="12"/>
      <name val="DIN"/>
      <family val="3"/>
    </font>
    <font>
      <i/>
      <sz val="12"/>
      <name val="DIN"/>
      <family val="3"/>
    </font>
    <font>
      <b/>
      <sz val="14"/>
      <color theme="1"/>
      <name val="Calibri"/>
      <family val="2"/>
      <scheme val="minor"/>
    </font>
    <font>
      <b/>
      <sz val="11"/>
      <color theme="1"/>
      <name val="DIN"/>
    </font>
    <font>
      <sz val="12"/>
      <color theme="0" tint="-0.249977111117893"/>
      <name val="DIN"/>
      <family val="3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02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8" fillId="0" borderId="0"/>
    <xf numFmtId="0" fontId="5" fillId="0" borderId="0"/>
    <xf numFmtId="0" fontId="3" fillId="0" borderId="0"/>
  </cellStyleXfs>
  <cellXfs count="614">
    <xf numFmtId="0" fontId="0" fillId="0" borderId="0" xfId="0"/>
    <xf numFmtId="0" fontId="8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vertical="center"/>
    </xf>
    <xf numFmtId="0" fontId="8" fillId="0" borderId="1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8" fillId="0" borderId="15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1" fillId="0" borderId="5" xfId="0" applyFont="1" applyFill="1" applyBorder="1" applyAlignment="1">
      <alignment vertical="center"/>
    </xf>
    <xf numFmtId="0" fontId="8" fillId="0" borderId="17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0" xfId="0" applyFont="1" applyFill="1"/>
    <xf numFmtId="0" fontId="11" fillId="4" borderId="5" xfId="0" applyFont="1" applyFill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10" fillId="6" borderId="2" xfId="0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justify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justify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justify" vertical="center" wrapText="1"/>
    </xf>
    <xf numFmtId="0" fontId="11" fillId="6" borderId="6" xfId="0" applyFont="1" applyFill="1" applyBorder="1" applyAlignment="1">
      <alignment horizontal="justify" vertical="center" wrapText="1"/>
    </xf>
    <xf numFmtId="0" fontId="11" fillId="0" borderId="33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10" fillId="6" borderId="5" xfId="0" applyFont="1" applyFill="1" applyBorder="1" applyAlignment="1">
      <alignment vertical="center" wrapText="1"/>
    </xf>
    <xf numFmtId="0" fontId="8" fillId="6" borderId="6" xfId="0" applyFont="1" applyFill="1" applyBorder="1" applyAlignment="1">
      <alignment vertical="center" wrapText="1"/>
    </xf>
    <xf numFmtId="9" fontId="9" fillId="0" borderId="0" xfId="96" applyFont="1" applyBorder="1" applyAlignment="1">
      <alignment horizontal="center" vertical="center"/>
    </xf>
    <xf numFmtId="9" fontId="8" fillId="0" borderId="0" xfId="96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9" fontId="8" fillId="0" borderId="0" xfId="96" applyFont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43" fontId="8" fillId="7" borderId="29" xfId="0" applyNumberFormat="1" applyFont="1" applyFill="1" applyBorder="1" applyAlignment="1">
      <alignment vertical="center"/>
    </xf>
    <xf numFmtId="9" fontId="8" fillId="7" borderId="29" xfId="96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vertical="center" wrapText="1"/>
    </xf>
    <xf numFmtId="43" fontId="8" fillId="7" borderId="29" xfId="95" applyFont="1" applyFill="1" applyBorder="1" applyAlignment="1">
      <alignment vertical="center"/>
    </xf>
    <xf numFmtId="0" fontId="8" fillId="0" borderId="0" xfId="0" applyFont="1" applyFill="1"/>
    <xf numFmtId="43" fontId="8" fillId="7" borderId="29" xfId="95" applyFont="1" applyFill="1" applyBorder="1"/>
    <xf numFmtId="0" fontId="11" fillId="7" borderId="28" xfId="0" applyFont="1" applyFill="1" applyBorder="1" applyAlignment="1">
      <alignment horizontal="right" vertical="center"/>
    </xf>
    <xf numFmtId="0" fontId="8" fillId="8" borderId="29" xfId="0" applyFont="1" applyFill="1" applyBorder="1" applyAlignment="1">
      <alignment horizontal="center" vertical="center"/>
    </xf>
    <xf numFmtId="9" fontId="8" fillId="8" borderId="29" xfId="96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/>
    </xf>
    <xf numFmtId="0" fontId="8" fillId="4" borderId="6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horizontal="left" vertical="center"/>
    </xf>
    <xf numFmtId="0" fontId="8" fillId="7" borderId="25" xfId="0" applyFont="1" applyFill="1" applyBorder="1" applyAlignment="1">
      <alignment horizontal="center" vertical="center"/>
    </xf>
    <xf numFmtId="9" fontId="8" fillId="7" borderId="25" xfId="96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vertical="center" wrapText="1"/>
    </xf>
    <xf numFmtId="43" fontId="8" fillId="8" borderId="29" xfId="0" applyNumberFormat="1" applyFont="1" applyFill="1" applyBorder="1" applyAlignment="1">
      <alignment vertical="center"/>
    </xf>
    <xf numFmtId="43" fontId="8" fillId="7" borderId="25" xfId="95" applyFont="1" applyFill="1" applyBorder="1"/>
    <xf numFmtId="9" fontId="8" fillId="8" borderId="29" xfId="0" applyNumberFormat="1" applyFont="1" applyFill="1" applyBorder="1" applyAlignment="1">
      <alignment vertical="center"/>
    </xf>
    <xf numFmtId="0" fontId="8" fillId="0" borderId="1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 wrapText="1"/>
    </xf>
    <xf numFmtId="164" fontId="8" fillId="9" borderId="1" xfId="95" applyNumberFormat="1" applyFont="1" applyFill="1" applyBorder="1" applyAlignment="1">
      <alignment horizontal="center" vertical="center"/>
    </xf>
    <xf numFmtId="164" fontId="8" fillId="9" borderId="15" xfId="95" applyNumberFormat="1" applyFont="1" applyFill="1" applyBorder="1" applyAlignment="1">
      <alignment horizontal="center" vertical="center"/>
    </xf>
    <xf numFmtId="164" fontId="8" fillId="9" borderId="40" xfId="95" applyNumberFormat="1" applyFont="1" applyFill="1" applyBorder="1" applyAlignment="1">
      <alignment horizontal="center" vertical="center"/>
    </xf>
    <xf numFmtId="164" fontId="8" fillId="9" borderId="18" xfId="95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vertical="center"/>
    </xf>
    <xf numFmtId="0" fontId="8" fillId="9" borderId="15" xfId="0" applyFont="1" applyFill="1" applyBorder="1" applyAlignment="1">
      <alignment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justify" vertical="center" wrapText="1"/>
    </xf>
    <xf numFmtId="0" fontId="11" fillId="9" borderId="15" xfId="0" applyFont="1" applyFill="1" applyBorder="1" applyAlignment="1">
      <alignment horizontal="justify" vertical="center" wrapText="1"/>
    </xf>
    <xf numFmtId="0" fontId="8" fillId="9" borderId="1" xfId="0" applyFont="1" applyFill="1" applyBorder="1"/>
    <xf numFmtId="0" fontId="8" fillId="9" borderId="40" xfId="0" applyFont="1" applyFill="1" applyBorder="1"/>
    <xf numFmtId="0" fontId="8" fillId="9" borderId="15" xfId="0" applyFont="1" applyFill="1" applyBorder="1"/>
    <xf numFmtId="0" fontId="8" fillId="9" borderId="40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/>
    </xf>
    <xf numFmtId="0" fontId="10" fillId="5" borderId="10" xfId="0" applyFont="1" applyFill="1" applyBorder="1" applyAlignment="1">
      <alignment vertical="center"/>
    </xf>
    <xf numFmtId="0" fontId="11" fillId="0" borderId="10" xfId="0" applyFont="1" applyBorder="1" applyAlignment="1">
      <alignment horizontal="center" vertical="center" wrapText="1"/>
    </xf>
    <xf numFmtId="9" fontId="11" fillId="0" borderId="10" xfId="96" applyFont="1" applyBorder="1" applyAlignment="1">
      <alignment horizontal="center" vertical="center" wrapText="1"/>
    </xf>
    <xf numFmtId="0" fontId="11" fillId="0" borderId="11" xfId="0" applyFont="1" applyBorder="1" applyAlignment="1">
      <alignment horizontal="justify" vertical="center" wrapText="1"/>
    </xf>
    <xf numFmtId="0" fontId="11" fillId="9" borderId="1" xfId="0" applyFont="1" applyFill="1" applyBorder="1" applyAlignment="1">
      <alignment horizontal="center" vertical="center" wrapText="1"/>
    </xf>
    <xf numFmtId="43" fontId="8" fillId="7" borderId="29" xfId="95" applyFont="1" applyFill="1" applyBorder="1" applyAlignment="1">
      <alignment horizontal="center" vertical="center"/>
    </xf>
    <xf numFmtId="43" fontId="8" fillId="7" borderId="29" xfId="95" applyFont="1" applyFill="1" applyBorder="1" applyAlignment="1">
      <alignment horizont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6" fillId="0" borderId="0" xfId="99" applyFont="1" applyBorder="1" applyAlignment="1">
      <alignment vertical="center"/>
    </xf>
    <xf numFmtId="0" fontId="5" fillId="0" borderId="0" xfId="100"/>
    <xf numFmtId="0" fontId="8" fillId="0" borderId="0" xfId="99" applyFont="1" applyBorder="1" applyAlignment="1">
      <alignment horizontal="left" vertical="center"/>
    </xf>
    <xf numFmtId="0" fontId="5" fillId="0" borderId="0" xfId="100" applyBorder="1"/>
    <xf numFmtId="0" fontId="16" fillId="0" borderId="0" xfId="99" applyFont="1" applyBorder="1" applyAlignment="1">
      <alignment horizontal="center" vertical="center"/>
    </xf>
    <xf numFmtId="0" fontId="19" fillId="0" borderId="46" xfId="99" applyFont="1" applyBorder="1" applyAlignment="1">
      <alignment horizontal="left" vertical="center"/>
    </xf>
    <xf numFmtId="0" fontId="8" fillId="0" borderId="47" xfId="100" applyFont="1" applyBorder="1" applyAlignment="1">
      <alignment horizontal="left"/>
    </xf>
    <xf numFmtId="0" fontId="19" fillId="0" borderId="17" xfId="99" applyFont="1" applyBorder="1" applyAlignment="1">
      <alignment horizontal="left" vertical="center"/>
    </xf>
    <xf numFmtId="14" fontId="8" fillId="0" borderId="45" xfId="100" applyNumberFormat="1" applyFont="1" applyBorder="1" applyAlignment="1">
      <alignment horizontal="left"/>
    </xf>
    <xf numFmtId="0" fontId="5" fillId="0" borderId="0" xfId="100" applyFont="1" applyBorder="1"/>
    <xf numFmtId="0" fontId="5" fillId="0" borderId="5" xfId="100" applyBorder="1" applyAlignment="1">
      <alignment horizontal="center"/>
    </xf>
    <xf numFmtId="0" fontId="5" fillId="0" borderId="1" xfId="100" applyBorder="1"/>
    <xf numFmtId="0" fontId="5" fillId="0" borderId="1" xfId="100" applyBorder="1" applyAlignment="1">
      <alignment horizontal="center"/>
    </xf>
    <xf numFmtId="0" fontId="5" fillId="0" borderId="5" xfId="100" applyFont="1" applyBorder="1" applyAlignment="1">
      <alignment horizontal="center"/>
    </xf>
    <xf numFmtId="0" fontId="5" fillId="0" borderId="5" xfId="100" applyBorder="1"/>
    <xf numFmtId="0" fontId="5" fillId="0" borderId="6" xfId="100" applyBorder="1"/>
    <xf numFmtId="0" fontId="5" fillId="0" borderId="52" xfId="100" applyBorder="1"/>
    <xf numFmtId="0" fontId="11" fillId="0" borderId="15" xfId="0" applyFont="1" applyBorder="1" applyAlignment="1">
      <alignment horizontal="center"/>
    </xf>
    <xf numFmtId="0" fontId="17" fillId="11" borderId="29" xfId="99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indent="3"/>
    </xf>
    <xf numFmtId="0" fontId="8" fillId="0" borderId="18" xfId="0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11" fillId="0" borderId="4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8" fillId="0" borderId="13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41" xfId="0" applyFont="1" applyFill="1" applyBorder="1" applyAlignment="1">
      <alignment vertical="center" wrapText="1"/>
    </xf>
    <xf numFmtId="0" fontId="24" fillId="7" borderId="28" xfId="0" applyFont="1" applyFill="1" applyBorder="1" applyAlignment="1">
      <alignment horizontal="right" vertical="center"/>
    </xf>
    <xf numFmtId="164" fontId="8" fillId="8" borderId="29" xfId="0" applyNumberFormat="1" applyFont="1" applyFill="1" applyBorder="1" applyAlignment="1">
      <alignment horizontal="center" vertical="center"/>
    </xf>
    <xf numFmtId="9" fontId="8" fillId="8" borderId="29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11" fillId="0" borderId="39" xfId="0" applyFont="1" applyBorder="1" applyAlignment="1">
      <alignment horizontal="left" vertical="center"/>
    </xf>
    <xf numFmtId="0" fontId="8" fillId="8" borderId="31" xfId="0" applyFont="1" applyFill="1" applyBorder="1" applyAlignment="1">
      <alignment horizontal="center" vertical="center" wrapText="1"/>
    </xf>
    <xf numFmtId="43" fontId="8" fillId="8" borderId="29" xfId="95" applyFont="1" applyFill="1" applyBorder="1" applyAlignment="1">
      <alignment horizontal="center" vertical="center"/>
    </xf>
    <xf numFmtId="9" fontId="8" fillId="8" borderId="29" xfId="95" applyNumberFormat="1" applyFont="1" applyFill="1" applyBorder="1" applyAlignment="1">
      <alignment horizontal="center" vertical="center"/>
    </xf>
    <xf numFmtId="164" fontId="8" fillId="7" borderId="29" xfId="0" applyNumberFormat="1" applyFont="1" applyFill="1" applyBorder="1" applyAlignment="1">
      <alignment vertical="center"/>
    </xf>
    <xf numFmtId="0" fontId="11" fillId="0" borderId="5" xfId="0" applyFont="1" applyFill="1" applyBorder="1"/>
    <xf numFmtId="0" fontId="11" fillId="0" borderId="39" xfId="0" applyFont="1" applyFill="1" applyBorder="1"/>
    <xf numFmtId="0" fontId="19" fillId="0" borderId="0" xfId="0" applyFont="1" applyFill="1" applyAlignment="1">
      <alignment horizontal="center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center" vertical="center"/>
    </xf>
    <xf numFmtId="43" fontId="19" fillId="0" borderId="0" xfId="95" applyFont="1" applyFill="1" applyBorder="1"/>
    <xf numFmtId="9" fontId="8" fillId="0" borderId="0" xfId="95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8" fillId="0" borderId="0" xfId="99" applyFont="1"/>
    <xf numFmtId="0" fontId="8" fillId="0" borderId="13" xfId="99" applyFont="1" applyBorder="1" applyAlignment="1">
      <alignment horizontal="center"/>
    </xf>
    <xf numFmtId="0" fontId="8" fillId="0" borderId="1" xfId="99" applyFont="1" applyBorder="1" applyAlignment="1">
      <alignment horizontal="center" vertical="center"/>
    </xf>
    <xf numFmtId="0" fontId="8" fillId="0" borderId="16" xfId="99" applyFont="1" applyBorder="1" applyAlignment="1">
      <alignment horizontal="center"/>
    </xf>
    <xf numFmtId="0" fontId="8" fillId="0" borderId="0" xfId="99" applyFont="1" applyAlignment="1">
      <alignment horizontal="center"/>
    </xf>
    <xf numFmtId="0" fontId="12" fillId="0" borderId="0" xfId="99" applyFont="1" applyAlignment="1">
      <alignment vertical="center"/>
    </xf>
    <xf numFmtId="0" fontId="8" fillId="0" borderId="0" xfId="99" applyFont="1" applyAlignment="1">
      <alignment horizontal="center" vertical="center"/>
    </xf>
    <xf numFmtId="0" fontId="11" fillId="7" borderId="28" xfId="0" applyFont="1" applyFill="1" applyBorder="1" applyAlignment="1">
      <alignment horizontal="right"/>
    </xf>
    <xf numFmtId="0" fontId="24" fillId="8" borderId="28" xfId="0" applyFont="1" applyFill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7" fillId="3" borderId="13" xfId="0" applyFont="1" applyFill="1" applyBorder="1" applyAlignment="1">
      <alignment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13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  <xf numFmtId="0" fontId="11" fillId="2" borderId="13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5" fillId="3" borderId="1" xfId="100" applyFill="1" applyBorder="1" applyAlignment="1">
      <alignment horizontal="center"/>
    </xf>
    <xf numFmtId="0" fontId="5" fillId="3" borderId="1" xfId="100" applyFill="1" applyBorder="1"/>
    <xf numFmtId="0" fontId="5" fillId="3" borderId="5" xfId="100" applyFont="1" applyFill="1" applyBorder="1" applyAlignment="1">
      <alignment horizontal="center"/>
    </xf>
    <xf numFmtId="0" fontId="10" fillId="14" borderId="14" xfId="0" applyFont="1" applyFill="1" applyBorder="1" applyAlignment="1">
      <alignment vertical="center"/>
    </xf>
    <xf numFmtId="0" fontId="5" fillId="3" borderId="6" xfId="100" applyFill="1" applyBorder="1" applyAlignment="1">
      <alignment horizontal="center"/>
    </xf>
    <xf numFmtId="0" fontId="5" fillId="0" borderId="51" xfId="100" applyBorder="1"/>
    <xf numFmtId="0" fontId="5" fillId="0" borderId="53" xfId="100" applyBorder="1"/>
    <xf numFmtId="0" fontId="22" fillId="7" borderId="27" xfId="100" applyFont="1" applyFill="1" applyBorder="1" applyAlignment="1">
      <alignment horizontal="center" vertical="center"/>
    </xf>
    <xf numFmtId="0" fontId="5" fillId="3" borderId="5" xfId="100" applyFill="1" applyBorder="1" applyAlignment="1">
      <alignment horizontal="center"/>
    </xf>
    <xf numFmtId="0" fontId="5" fillId="3" borderId="6" xfId="100" applyFill="1" applyBorder="1"/>
    <xf numFmtId="0" fontId="10" fillId="14" borderId="20" xfId="0" applyFont="1" applyFill="1" applyBorder="1" applyAlignment="1">
      <alignment vertical="center"/>
    </xf>
    <xf numFmtId="0" fontId="5" fillId="14" borderId="22" xfId="100" applyFont="1" applyFill="1" applyBorder="1" applyAlignment="1">
      <alignment horizontal="center"/>
    </xf>
    <xf numFmtId="0" fontId="5" fillId="14" borderId="23" xfId="100" applyFill="1" applyBorder="1" applyAlignment="1">
      <alignment horizontal="center"/>
    </xf>
    <xf numFmtId="0" fontId="5" fillId="14" borderId="24" xfId="100" applyFill="1" applyBorder="1" applyAlignment="1">
      <alignment horizontal="center"/>
    </xf>
    <xf numFmtId="0" fontId="5" fillId="14" borderId="23" xfId="100" applyFill="1" applyBorder="1"/>
    <xf numFmtId="0" fontId="5" fillId="14" borderId="24" xfId="100" applyFill="1" applyBorder="1"/>
    <xf numFmtId="0" fontId="22" fillId="7" borderId="56" xfId="100" applyFont="1" applyFill="1" applyBorder="1" applyAlignment="1">
      <alignment horizontal="center"/>
    </xf>
    <xf numFmtId="0" fontId="22" fillId="15" borderId="56" xfId="100" applyFont="1" applyFill="1" applyBorder="1" applyAlignment="1">
      <alignment vertical="center"/>
    </xf>
    <xf numFmtId="0" fontId="22" fillId="15" borderId="57" xfId="100" applyFont="1" applyFill="1" applyBorder="1" applyAlignment="1">
      <alignment vertical="center"/>
    </xf>
    <xf numFmtId="0" fontId="22" fillId="15" borderId="58" xfId="100" applyFont="1" applyFill="1" applyBorder="1" applyAlignment="1">
      <alignment vertical="center"/>
    </xf>
    <xf numFmtId="0" fontId="22" fillId="15" borderId="28" xfId="100" applyFont="1" applyFill="1" applyBorder="1" applyAlignment="1">
      <alignment horizontal="center" vertical="center"/>
    </xf>
    <xf numFmtId="0" fontId="22" fillId="15" borderId="29" xfId="100" applyFont="1" applyFill="1" applyBorder="1" applyAlignment="1">
      <alignment vertical="center"/>
    </xf>
    <xf numFmtId="0" fontId="22" fillId="15" borderId="29" xfId="100" applyFont="1" applyFill="1" applyBorder="1" applyAlignment="1">
      <alignment horizontal="center" vertical="center"/>
    </xf>
    <xf numFmtId="0" fontId="5" fillId="15" borderId="29" xfId="100" applyFill="1" applyBorder="1"/>
    <xf numFmtId="0" fontId="5" fillId="15" borderId="31" xfId="100" applyFill="1" applyBorder="1"/>
    <xf numFmtId="0" fontId="17" fillId="3" borderId="19" xfId="0" applyFont="1" applyFill="1" applyBorder="1" applyAlignment="1">
      <alignment vertical="center"/>
    </xf>
    <xf numFmtId="0" fontId="5" fillId="3" borderId="39" xfId="100" applyFont="1" applyFill="1" applyBorder="1" applyAlignment="1">
      <alignment horizontal="center"/>
    </xf>
    <xf numFmtId="0" fontId="5" fillId="3" borderId="40" xfId="100" applyFill="1" applyBorder="1" applyAlignment="1">
      <alignment horizontal="center"/>
    </xf>
    <xf numFmtId="0" fontId="5" fillId="3" borderId="40" xfId="100" applyFill="1" applyBorder="1"/>
    <xf numFmtId="0" fontId="5" fillId="3" borderId="41" xfId="100" applyFill="1" applyBorder="1"/>
    <xf numFmtId="0" fontId="11" fillId="0" borderId="19" xfId="0" applyFont="1" applyFill="1" applyBorder="1" applyAlignment="1">
      <alignment horizontal="left" vertical="center"/>
    </xf>
    <xf numFmtId="0" fontId="5" fillId="0" borderId="39" xfId="100" applyBorder="1"/>
    <xf numFmtId="0" fontId="5" fillId="0" borderId="40" xfId="100" applyBorder="1"/>
    <xf numFmtId="0" fontId="5" fillId="0" borderId="41" xfId="100" applyBorder="1"/>
    <xf numFmtId="0" fontId="5" fillId="14" borderId="2" xfId="100" applyFont="1" applyFill="1" applyBorder="1" applyAlignment="1">
      <alignment horizontal="center"/>
    </xf>
    <xf numFmtId="0" fontId="5" fillId="14" borderId="3" xfId="100" applyFill="1" applyBorder="1" applyAlignment="1">
      <alignment horizontal="center"/>
    </xf>
    <xf numFmtId="0" fontId="5" fillId="14" borderId="4" xfId="100" applyFill="1" applyBorder="1" applyAlignment="1">
      <alignment horizontal="center"/>
    </xf>
    <xf numFmtId="0" fontId="5" fillId="14" borderId="3" xfId="100" applyFill="1" applyBorder="1"/>
    <xf numFmtId="0" fontId="5" fillId="14" borderId="4" xfId="100" applyFill="1" applyBorder="1"/>
    <xf numFmtId="0" fontId="12" fillId="0" borderId="16" xfId="0" applyFont="1" applyBorder="1" applyAlignment="1">
      <alignment horizontal="left" vertical="center"/>
    </xf>
    <xf numFmtId="0" fontId="11" fillId="0" borderId="16" xfId="0" applyFont="1" applyFill="1" applyBorder="1" applyAlignment="1">
      <alignment vertical="center"/>
    </xf>
    <xf numFmtId="0" fontId="11" fillId="0" borderId="16" xfId="0" applyFont="1" applyBorder="1" applyAlignment="1">
      <alignment horizontal="left" vertical="center"/>
    </xf>
    <xf numFmtId="0" fontId="11" fillId="0" borderId="13" xfId="0" applyFont="1" applyFill="1" applyBorder="1"/>
    <xf numFmtId="0" fontId="11" fillId="0" borderId="16" xfId="0" applyFont="1" applyFill="1" applyBorder="1"/>
    <xf numFmtId="0" fontId="8" fillId="6" borderId="31" xfId="0" applyFont="1" applyFill="1" applyBorder="1" applyAlignment="1">
      <alignment vertical="center" wrapText="1"/>
    </xf>
    <xf numFmtId="0" fontId="11" fillId="3" borderId="22" xfId="0" applyFont="1" applyFill="1" applyBorder="1" applyAlignment="1">
      <alignment vertical="center"/>
    </xf>
    <xf numFmtId="0" fontId="8" fillId="3" borderId="23" xfId="0" applyFont="1" applyFill="1" applyBorder="1" applyAlignment="1">
      <alignment horizontal="center" vertical="center"/>
    </xf>
    <xf numFmtId="9" fontId="8" fillId="3" borderId="17" xfId="96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vertical="center"/>
    </xf>
    <xf numFmtId="0" fontId="17" fillId="11" borderId="28" xfId="99" applyFont="1" applyFill="1" applyBorder="1" applyAlignment="1">
      <alignment horizontal="right" vertical="center"/>
    </xf>
    <xf numFmtId="0" fontId="11" fillId="10" borderId="29" xfId="0" applyFont="1" applyFill="1" applyBorder="1" applyAlignment="1">
      <alignment horizontal="center" vertical="center"/>
    </xf>
    <xf numFmtId="9" fontId="11" fillId="11" borderId="30" xfId="96" applyFont="1" applyFill="1" applyBorder="1" applyAlignment="1">
      <alignment horizontal="center" vertical="center"/>
    </xf>
    <xf numFmtId="0" fontId="11" fillId="11" borderId="31" xfId="0" applyFont="1" applyFill="1" applyBorder="1" applyAlignment="1">
      <alignment vertical="center" wrapText="1"/>
    </xf>
    <xf numFmtId="0" fontId="8" fillId="9" borderId="1" xfId="99" applyFont="1" applyFill="1" applyBorder="1"/>
    <xf numFmtId="0" fontId="8" fillId="9" borderId="1" xfId="99" applyFont="1" applyFill="1" applyBorder="1" applyAlignment="1">
      <alignment horizontal="center" vertical="center"/>
    </xf>
    <xf numFmtId="0" fontId="30" fillId="8" borderId="28" xfId="0" applyFont="1" applyFill="1" applyBorder="1" applyAlignment="1">
      <alignment horizontal="right" vertical="center"/>
    </xf>
    <xf numFmtId="0" fontId="10" fillId="5" borderId="32" xfId="0" applyFont="1" applyFill="1" applyBorder="1" applyAlignment="1">
      <alignment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6" xfId="96" applyNumberFormat="1" applyFont="1" applyBorder="1" applyAlignment="1">
      <alignment horizontal="center" vertical="center" wrapText="1"/>
    </xf>
    <xf numFmtId="9" fontId="11" fillId="0" borderId="26" xfId="96" applyFont="1" applyBorder="1" applyAlignment="1">
      <alignment horizontal="center" vertical="center" wrapText="1"/>
    </xf>
    <xf numFmtId="0" fontId="11" fillId="0" borderId="27" xfId="0" applyFont="1" applyBorder="1" applyAlignment="1">
      <alignment horizontal="justify" vertical="center" wrapText="1"/>
    </xf>
    <xf numFmtId="0" fontId="17" fillId="11" borderId="59" xfId="99" applyFont="1" applyFill="1" applyBorder="1" applyAlignment="1">
      <alignment horizontal="center" vertical="center"/>
    </xf>
    <xf numFmtId="9" fontId="8" fillId="0" borderId="1" xfId="96" applyFont="1" applyFill="1" applyBorder="1" applyAlignment="1">
      <alignment horizontal="center" vertical="center"/>
    </xf>
    <xf numFmtId="9" fontId="8" fillId="0" borderId="1" xfId="96" applyFont="1" applyBorder="1" applyAlignment="1">
      <alignment horizontal="center" vertical="center"/>
    </xf>
    <xf numFmtId="0" fontId="11" fillId="0" borderId="51" xfId="0" applyFont="1" applyFill="1" applyBorder="1" applyAlignment="1">
      <alignment horizontal="left" vertical="center"/>
    </xf>
    <xf numFmtId="164" fontId="8" fillId="9" borderId="52" xfId="95" applyNumberFormat="1" applyFont="1" applyFill="1" applyBorder="1" applyAlignment="1">
      <alignment horizontal="center" vertical="center"/>
    </xf>
    <xf numFmtId="9" fontId="8" fillId="0" borderId="52" xfId="96" applyFont="1" applyBorder="1" applyAlignment="1">
      <alignment horizontal="center" vertical="center"/>
    </xf>
    <xf numFmtId="0" fontId="8" fillId="0" borderId="53" xfId="0" applyFont="1" applyBorder="1" applyAlignment="1">
      <alignment vertical="center" wrapText="1"/>
    </xf>
    <xf numFmtId="164" fontId="8" fillId="3" borderId="23" xfId="95" applyNumberFormat="1" applyFont="1" applyFill="1" applyBorder="1" applyAlignment="1">
      <alignment horizontal="center" vertical="center"/>
    </xf>
    <xf numFmtId="0" fontId="17" fillId="11" borderId="32" xfId="99" applyFont="1" applyFill="1" applyBorder="1" applyAlignment="1">
      <alignment horizontal="right" vertical="center"/>
    </xf>
    <xf numFmtId="0" fontId="11" fillId="10" borderId="25" xfId="0" applyFont="1" applyFill="1" applyBorder="1" applyAlignment="1">
      <alignment horizontal="center" vertical="center"/>
    </xf>
    <xf numFmtId="0" fontId="17" fillId="11" borderId="25" xfId="99" applyFont="1" applyFill="1" applyBorder="1" applyAlignment="1">
      <alignment horizontal="center" vertical="center"/>
    </xf>
    <xf numFmtId="9" fontId="11" fillId="11" borderId="26" xfId="96" applyFont="1" applyFill="1" applyBorder="1" applyAlignment="1">
      <alignment horizontal="center" vertical="center"/>
    </xf>
    <xf numFmtId="0" fontId="11" fillId="11" borderId="27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164" fontId="8" fillId="3" borderId="3" xfId="95" applyNumberFormat="1" applyFont="1" applyFill="1" applyBorder="1" applyAlignment="1">
      <alignment horizontal="center" vertical="center"/>
    </xf>
    <xf numFmtId="9" fontId="8" fillId="3" borderId="3" xfId="96" applyFont="1" applyFill="1" applyBorder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0" fontId="11" fillId="0" borderId="51" xfId="0" applyFont="1" applyFill="1" applyBorder="1" applyAlignment="1">
      <alignment vertical="center"/>
    </xf>
    <xf numFmtId="0" fontId="8" fillId="0" borderId="52" xfId="0" applyFont="1" applyFill="1" applyBorder="1" applyAlignment="1">
      <alignment horizontal="center" vertical="center"/>
    </xf>
    <xf numFmtId="9" fontId="8" fillId="0" borderId="52" xfId="96" applyFont="1" applyFill="1" applyBorder="1" applyAlignment="1">
      <alignment horizontal="center" vertical="center"/>
    </xf>
    <xf numFmtId="0" fontId="8" fillId="0" borderId="53" xfId="0" applyFont="1" applyFill="1" applyBorder="1" applyAlignment="1">
      <alignment vertical="center" wrapText="1"/>
    </xf>
    <xf numFmtId="164" fontId="8" fillId="9" borderId="60" xfId="95" applyNumberFormat="1" applyFont="1" applyFill="1" applyBorder="1" applyAlignment="1">
      <alignment horizontal="center" vertical="center"/>
    </xf>
    <xf numFmtId="0" fontId="11" fillId="0" borderId="9" xfId="96" applyNumberFormat="1" applyFont="1" applyBorder="1" applyAlignment="1">
      <alignment horizontal="center" vertical="center" wrapText="1"/>
    </xf>
    <xf numFmtId="9" fontId="8" fillId="0" borderId="5" xfId="96" applyFont="1" applyFill="1" applyBorder="1" applyAlignment="1">
      <alignment horizontal="center" vertical="center"/>
    </xf>
    <xf numFmtId="9" fontId="8" fillId="0" borderId="5" xfId="96" applyFont="1" applyBorder="1" applyAlignment="1">
      <alignment horizontal="center" vertical="center"/>
    </xf>
    <xf numFmtId="9" fontId="8" fillId="0" borderId="51" xfId="96" applyFont="1" applyBorder="1" applyAlignment="1">
      <alignment horizontal="center" vertical="center"/>
    </xf>
    <xf numFmtId="0" fontId="17" fillId="11" borderId="26" xfId="99" applyFont="1" applyFill="1" applyBorder="1" applyAlignment="1">
      <alignment horizontal="center" vertical="center"/>
    </xf>
    <xf numFmtId="9" fontId="8" fillId="3" borderId="21" xfId="96" applyFont="1" applyFill="1" applyBorder="1" applyAlignment="1">
      <alignment horizontal="center" vertical="center"/>
    </xf>
    <xf numFmtId="0" fontId="17" fillId="11" borderId="61" xfId="99" applyFont="1" applyFill="1" applyBorder="1" applyAlignment="1">
      <alignment horizontal="center" vertical="center"/>
    </xf>
    <xf numFmtId="0" fontId="17" fillId="11" borderId="30" xfId="99" applyFont="1" applyFill="1" applyBorder="1" applyAlignment="1">
      <alignment horizontal="center" vertical="center"/>
    </xf>
    <xf numFmtId="43" fontId="8" fillId="8" borderId="30" xfId="0" applyNumberFormat="1" applyFont="1" applyFill="1" applyBorder="1" applyAlignment="1">
      <alignment vertical="center"/>
    </xf>
    <xf numFmtId="9" fontId="11" fillId="11" borderId="9" xfId="96" applyFont="1" applyFill="1" applyBorder="1" applyAlignment="1">
      <alignment horizontal="center" vertical="center"/>
    </xf>
    <xf numFmtId="9" fontId="8" fillId="3" borderId="2" xfId="96" applyFont="1" applyFill="1" applyBorder="1" applyAlignment="1">
      <alignment horizontal="center" vertical="center"/>
    </xf>
    <xf numFmtId="9" fontId="8" fillId="8" borderId="28" xfId="96" applyFont="1" applyFill="1" applyBorder="1" applyAlignment="1">
      <alignment horizontal="center" vertical="center"/>
    </xf>
    <xf numFmtId="9" fontId="11" fillId="11" borderId="33" xfId="96" applyFont="1" applyFill="1" applyBorder="1" applyAlignment="1">
      <alignment horizontal="center" vertical="center"/>
    </xf>
    <xf numFmtId="9" fontId="11" fillId="11" borderId="46" xfId="96" applyFont="1" applyFill="1" applyBorder="1" applyAlignment="1">
      <alignment horizontal="center" vertical="center"/>
    </xf>
    <xf numFmtId="0" fontId="11" fillId="11" borderId="62" xfId="0" applyFont="1" applyFill="1" applyBorder="1" applyAlignment="1">
      <alignment vertical="center" wrapText="1"/>
    </xf>
    <xf numFmtId="0" fontId="11" fillId="0" borderId="51" xfId="0" applyFont="1" applyBorder="1" applyAlignment="1">
      <alignment horizontal="left" vertical="center"/>
    </xf>
    <xf numFmtId="164" fontId="8" fillId="3" borderId="21" xfId="95" applyNumberFormat="1" applyFont="1" applyFill="1" applyBorder="1" applyAlignment="1">
      <alignment horizontal="center" vertical="center"/>
    </xf>
    <xf numFmtId="9" fontId="8" fillId="0" borderId="39" xfId="96" applyFont="1" applyBorder="1" applyAlignment="1">
      <alignment horizontal="center" vertical="center"/>
    </xf>
    <xf numFmtId="9" fontId="8" fillId="0" borderId="40" xfId="96" applyFont="1" applyBorder="1" applyAlignment="1">
      <alignment horizontal="center" vertical="center"/>
    </xf>
    <xf numFmtId="0" fontId="17" fillId="11" borderId="63" xfId="99" applyFont="1" applyFill="1" applyBorder="1" applyAlignment="1">
      <alignment horizontal="right" vertical="center"/>
    </xf>
    <xf numFmtId="0" fontId="11" fillId="10" borderId="59" xfId="0" applyFont="1" applyFill="1" applyBorder="1" applyAlignment="1">
      <alignment horizontal="center" vertical="center"/>
    </xf>
    <xf numFmtId="9" fontId="11" fillId="11" borderId="63" xfId="96" applyFont="1" applyFill="1" applyBorder="1" applyAlignment="1">
      <alignment horizontal="center" vertical="center"/>
    </xf>
    <xf numFmtId="9" fontId="11" fillId="11" borderId="59" xfId="96" applyFont="1" applyFill="1" applyBorder="1" applyAlignment="1">
      <alignment horizontal="center" vertical="center"/>
    </xf>
    <xf numFmtId="0" fontId="11" fillId="11" borderId="64" xfId="0" applyFont="1" applyFill="1" applyBorder="1" applyAlignment="1">
      <alignment vertical="center" wrapText="1"/>
    </xf>
    <xf numFmtId="9" fontId="11" fillId="11" borderId="28" xfId="96" applyFont="1" applyFill="1" applyBorder="1" applyAlignment="1">
      <alignment horizontal="center" vertical="center"/>
    </xf>
    <xf numFmtId="9" fontId="11" fillId="11" borderId="29" xfId="96" applyFont="1" applyFill="1" applyBorder="1" applyAlignment="1">
      <alignment horizontal="center" vertical="center"/>
    </xf>
    <xf numFmtId="9" fontId="8" fillId="3" borderId="22" xfId="96" applyFont="1" applyFill="1" applyBorder="1" applyAlignment="1">
      <alignment horizontal="center" vertical="center"/>
    </xf>
    <xf numFmtId="9" fontId="8" fillId="3" borderId="23" xfId="96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vertical="center"/>
    </xf>
    <xf numFmtId="0" fontId="15" fillId="6" borderId="29" xfId="0" applyFont="1" applyFill="1" applyBorder="1" applyAlignment="1">
      <alignment horizontal="center" vertical="center"/>
    </xf>
    <xf numFmtId="164" fontId="15" fillId="6" borderId="29" xfId="95" applyNumberFormat="1" applyFont="1" applyFill="1" applyBorder="1" applyAlignment="1">
      <alignment horizontal="center" vertical="center"/>
    </xf>
    <xf numFmtId="164" fontId="15" fillId="6" borderId="30" xfId="95" applyNumberFormat="1" applyFont="1" applyFill="1" applyBorder="1" applyAlignment="1">
      <alignment horizontal="center" vertical="center"/>
    </xf>
    <xf numFmtId="9" fontId="15" fillId="6" borderId="28" xfId="96" applyFont="1" applyFill="1" applyBorder="1" applyAlignment="1">
      <alignment horizontal="center" vertical="center"/>
    </xf>
    <xf numFmtId="9" fontId="15" fillId="6" borderId="29" xfId="96" applyFont="1" applyFill="1" applyBorder="1" applyAlignment="1">
      <alignment horizontal="center" vertical="center"/>
    </xf>
    <xf numFmtId="0" fontId="15" fillId="6" borderId="31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0" xfId="96" applyNumberFormat="1" applyFont="1" applyBorder="1" applyAlignment="1">
      <alignment horizontal="center" vertical="center" wrapText="1"/>
    </xf>
    <xf numFmtId="9" fontId="11" fillId="0" borderId="30" xfId="96" applyFont="1" applyBorder="1" applyAlignment="1">
      <alignment horizontal="center" vertical="center" wrapText="1"/>
    </xf>
    <xf numFmtId="0" fontId="11" fillId="0" borderId="31" xfId="0" applyFont="1" applyBorder="1" applyAlignment="1">
      <alignment horizontal="justify" vertical="center" wrapText="1"/>
    </xf>
    <xf numFmtId="9" fontId="8" fillId="6" borderId="30" xfId="96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vertical="center"/>
    </xf>
    <xf numFmtId="0" fontId="10" fillId="6" borderId="32" xfId="0" applyFont="1" applyFill="1" applyBorder="1" applyAlignment="1">
      <alignment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vertical="center"/>
    </xf>
    <xf numFmtId="0" fontId="8" fillId="6" borderId="26" xfId="0" applyFont="1" applyFill="1" applyBorder="1" applyAlignment="1">
      <alignment vertical="center"/>
    </xf>
    <xf numFmtId="9" fontId="8" fillId="11" borderId="32" xfId="96" applyFont="1" applyFill="1" applyBorder="1" applyAlignment="1">
      <alignment horizontal="center" vertical="center"/>
    </xf>
    <xf numFmtId="9" fontId="11" fillId="11" borderId="25" xfId="96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8" fillId="9" borderId="52" xfId="0" applyFont="1" applyFill="1" applyBorder="1" applyAlignment="1">
      <alignment vertical="center"/>
    </xf>
    <xf numFmtId="0" fontId="8" fillId="9" borderId="52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vertical="center"/>
    </xf>
    <xf numFmtId="0" fontId="8" fillId="9" borderId="60" xfId="0" applyFont="1" applyFill="1" applyBorder="1" applyAlignment="1">
      <alignment vertical="center"/>
    </xf>
    <xf numFmtId="9" fontId="8" fillId="0" borderId="51" xfId="96" applyFont="1" applyFill="1" applyBorder="1" applyAlignment="1">
      <alignment horizontal="center" vertical="center"/>
    </xf>
    <xf numFmtId="9" fontId="11" fillId="11" borderId="56" xfId="96" applyFont="1" applyFill="1" applyBorder="1" applyAlignment="1">
      <alignment horizontal="center" vertical="center"/>
    </xf>
    <xf numFmtId="0" fontId="10" fillId="6" borderId="65" xfId="0" applyFont="1" applyFill="1" applyBorder="1" applyAlignment="1">
      <alignment vertical="center"/>
    </xf>
    <xf numFmtId="0" fontId="11" fillId="6" borderId="55" xfId="0" applyFont="1" applyFill="1" applyBorder="1" applyAlignment="1">
      <alignment horizontal="center" vertical="center" wrapText="1"/>
    </xf>
    <xf numFmtId="0" fontId="11" fillId="6" borderId="55" xfId="0" applyFont="1" applyFill="1" applyBorder="1" applyAlignment="1">
      <alignment horizontal="justify" vertical="center" wrapText="1"/>
    </xf>
    <xf numFmtId="9" fontId="11" fillId="0" borderId="1" xfId="96" applyFont="1" applyFill="1" applyBorder="1" applyAlignment="1">
      <alignment horizontal="center" vertical="center" wrapText="1"/>
    </xf>
    <xf numFmtId="9" fontId="8" fillId="4" borderId="1" xfId="96" applyFont="1" applyFill="1" applyBorder="1" applyAlignment="1">
      <alignment horizontal="center" vertical="center"/>
    </xf>
    <xf numFmtId="9" fontId="8" fillId="4" borderId="52" xfId="96" applyFont="1" applyFill="1" applyBorder="1" applyAlignment="1">
      <alignment horizontal="center" vertical="center"/>
    </xf>
    <xf numFmtId="0" fontId="11" fillId="0" borderId="56" xfId="96" applyNumberFormat="1" applyFont="1" applyBorder="1" applyAlignment="1">
      <alignment horizontal="center" vertical="center" wrapText="1"/>
    </xf>
    <xf numFmtId="9" fontId="8" fillId="6" borderId="56" xfId="96" applyFont="1" applyFill="1" applyBorder="1" applyAlignment="1">
      <alignment horizontal="center" vertical="center"/>
    </xf>
    <xf numFmtId="0" fontId="11" fillId="6" borderId="46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43" fontId="8" fillId="7" borderId="30" xfId="0" applyNumberFormat="1" applyFont="1" applyFill="1" applyBorder="1" applyAlignment="1">
      <alignment vertical="center"/>
    </xf>
    <xf numFmtId="9" fontId="11" fillId="6" borderId="56" xfId="96" applyFont="1" applyFill="1" applyBorder="1" applyAlignment="1">
      <alignment horizontal="center" vertical="center" wrapText="1"/>
    </xf>
    <xf numFmtId="9" fontId="11" fillId="6" borderId="30" xfId="96" applyFont="1" applyFill="1" applyBorder="1" applyAlignment="1">
      <alignment horizontal="center" vertical="center" wrapText="1"/>
    </xf>
    <xf numFmtId="0" fontId="11" fillId="6" borderId="31" xfId="0" applyFont="1" applyFill="1" applyBorder="1" applyAlignment="1">
      <alignment horizontal="justify" vertical="center" wrapText="1"/>
    </xf>
    <xf numFmtId="9" fontId="8" fillId="7" borderId="28" xfId="96" applyFont="1" applyFill="1" applyBorder="1" applyAlignment="1">
      <alignment horizontal="center" vertical="center"/>
    </xf>
    <xf numFmtId="9" fontId="11" fillId="6" borderId="1" xfId="96" applyFont="1" applyFill="1" applyBorder="1" applyAlignment="1">
      <alignment horizontal="center" vertical="center" wrapText="1"/>
    </xf>
    <xf numFmtId="0" fontId="17" fillId="9" borderId="1" xfId="99" applyFont="1" applyFill="1" applyBorder="1" applyAlignment="1">
      <alignment horizontal="center" vertical="center"/>
    </xf>
    <xf numFmtId="9" fontId="8" fillId="0" borderId="40" xfId="96" applyFont="1" applyFill="1" applyBorder="1" applyAlignment="1">
      <alignment horizontal="center" vertical="center"/>
    </xf>
    <xf numFmtId="0" fontId="11" fillId="0" borderId="29" xfId="96" applyNumberFormat="1" applyFont="1" applyBorder="1" applyAlignment="1">
      <alignment horizontal="center" vertical="center" wrapText="1"/>
    </xf>
    <xf numFmtId="9" fontId="11" fillId="0" borderId="29" xfId="96" applyFont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justify" vertical="center" wrapText="1"/>
    </xf>
    <xf numFmtId="9" fontId="11" fillId="6" borderId="29" xfId="96" applyFont="1" applyFill="1" applyBorder="1" applyAlignment="1">
      <alignment horizontal="center" vertical="center" wrapText="1"/>
    </xf>
    <xf numFmtId="0" fontId="11" fillId="4" borderId="51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8" fillId="9" borderId="3" xfId="0" applyFont="1" applyFill="1" applyBorder="1"/>
    <xf numFmtId="0" fontId="8" fillId="9" borderId="3" xfId="0" applyFont="1" applyFill="1" applyBorder="1" applyAlignment="1">
      <alignment horizontal="center"/>
    </xf>
    <xf numFmtId="9" fontId="8" fillId="0" borderId="3" xfId="96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0" fontId="11" fillId="6" borderId="30" xfId="0" applyFont="1" applyFill="1" applyBorder="1" applyAlignment="1">
      <alignment horizontal="center" vertical="center" wrapText="1"/>
    </xf>
    <xf numFmtId="0" fontId="8" fillId="9" borderId="21" xfId="0" applyFont="1" applyFill="1" applyBorder="1"/>
    <xf numFmtId="164" fontId="8" fillId="8" borderId="30" xfId="0" applyNumberFormat="1" applyFont="1" applyFill="1" applyBorder="1" applyAlignment="1">
      <alignment horizontal="center" vertical="center"/>
    </xf>
    <xf numFmtId="0" fontId="11" fillId="0" borderId="28" xfId="96" applyNumberFormat="1" applyFont="1" applyBorder="1" applyAlignment="1">
      <alignment horizontal="center" vertical="center" wrapText="1"/>
    </xf>
    <xf numFmtId="9" fontId="11" fillId="6" borderId="28" xfId="96" applyFont="1" applyFill="1" applyBorder="1" applyAlignment="1">
      <alignment horizontal="center" vertical="center" wrapText="1"/>
    </xf>
    <xf numFmtId="9" fontId="8" fillId="0" borderId="2" xfId="96" applyFont="1" applyFill="1" applyBorder="1" applyAlignment="1">
      <alignment horizontal="center" vertical="center"/>
    </xf>
    <xf numFmtId="9" fontId="8" fillId="8" borderId="28" xfId="0" applyNumberFormat="1" applyFont="1" applyFill="1" applyBorder="1" applyAlignment="1">
      <alignment horizontal="center" vertical="center"/>
    </xf>
    <xf numFmtId="0" fontId="17" fillId="9" borderId="15" xfId="99" applyFont="1" applyFill="1" applyBorder="1" applyAlignment="1">
      <alignment horizontal="center" vertical="center"/>
    </xf>
    <xf numFmtId="0" fontId="11" fillId="4" borderId="51" xfId="0" applyFont="1" applyFill="1" applyBorder="1" applyAlignment="1">
      <alignment horizontal="left" vertical="center"/>
    </xf>
    <xf numFmtId="0" fontId="8" fillId="4" borderId="53" xfId="0" applyFont="1" applyFill="1" applyBorder="1" applyAlignment="1">
      <alignment vertical="center" wrapText="1"/>
    </xf>
    <xf numFmtId="0" fontId="8" fillId="9" borderId="6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9" fontId="11" fillId="7" borderId="29" xfId="96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 wrapText="1"/>
    </xf>
    <xf numFmtId="9" fontId="11" fillId="7" borderId="28" xfId="96" applyFont="1" applyFill="1" applyBorder="1" applyAlignment="1">
      <alignment horizontal="center" vertical="center"/>
    </xf>
    <xf numFmtId="0" fontId="8" fillId="9" borderId="21" xfId="0" applyFont="1" applyFill="1" applyBorder="1" applyAlignment="1">
      <alignment horizontal="center" vertical="center"/>
    </xf>
    <xf numFmtId="164" fontId="8" fillId="7" borderId="30" xfId="0" applyNumberFormat="1" applyFont="1" applyFill="1" applyBorder="1" applyAlignment="1">
      <alignment vertical="center"/>
    </xf>
    <xf numFmtId="0" fontId="8" fillId="9" borderId="52" xfId="0" applyFont="1" applyFill="1" applyBorder="1"/>
    <xf numFmtId="0" fontId="8" fillId="9" borderId="52" xfId="0" applyFont="1" applyFill="1" applyBorder="1" applyAlignment="1">
      <alignment horizontal="center"/>
    </xf>
    <xf numFmtId="0" fontId="8" fillId="9" borderId="15" xfId="0" applyFont="1" applyFill="1" applyBorder="1" applyAlignment="1">
      <alignment horizontal="center"/>
    </xf>
    <xf numFmtId="0" fontId="8" fillId="9" borderId="60" xfId="0" applyFont="1" applyFill="1" applyBorder="1" applyAlignment="1">
      <alignment horizontal="center"/>
    </xf>
    <xf numFmtId="43" fontId="8" fillId="7" borderId="30" xfId="95" applyFont="1" applyFill="1" applyBorder="1" applyAlignment="1">
      <alignment vertical="center"/>
    </xf>
    <xf numFmtId="0" fontId="8" fillId="9" borderId="60" xfId="0" applyFont="1" applyFill="1" applyBorder="1"/>
    <xf numFmtId="0" fontId="11" fillId="7" borderId="32" xfId="0" applyFont="1" applyFill="1" applyBorder="1" applyAlignment="1">
      <alignment horizontal="right"/>
    </xf>
    <xf numFmtId="43" fontId="8" fillId="7" borderId="25" xfId="95" applyFont="1" applyFill="1" applyBorder="1" applyAlignment="1">
      <alignment horizontal="center"/>
    </xf>
    <xf numFmtId="0" fontId="10" fillId="6" borderId="28" xfId="0" applyFont="1" applyFill="1" applyBorder="1" applyAlignment="1">
      <alignment vertical="center" wrapText="1"/>
    </xf>
    <xf numFmtId="0" fontId="11" fillId="0" borderId="2" xfId="0" applyFont="1" applyFill="1" applyBorder="1"/>
    <xf numFmtId="0" fontId="11" fillId="7" borderId="51" xfId="0" applyFont="1" applyFill="1" applyBorder="1" applyAlignment="1">
      <alignment horizontal="right"/>
    </xf>
    <xf numFmtId="0" fontId="8" fillId="7" borderId="52" xfId="0" applyFont="1" applyFill="1" applyBorder="1" applyAlignment="1">
      <alignment horizontal="center" vertical="center"/>
    </xf>
    <xf numFmtId="43" fontId="8" fillId="7" borderId="52" xfId="95" applyFont="1" applyFill="1" applyBorder="1"/>
    <xf numFmtId="43" fontId="8" fillId="7" borderId="52" xfId="95" applyFont="1" applyFill="1" applyBorder="1" applyAlignment="1">
      <alignment horizontal="center"/>
    </xf>
    <xf numFmtId="9" fontId="8" fillId="7" borderId="52" xfId="96" applyFont="1" applyFill="1" applyBorder="1" applyAlignment="1">
      <alignment horizontal="center" vertical="center"/>
    </xf>
    <xf numFmtId="0" fontId="8" fillId="7" borderId="53" xfId="0" applyFont="1" applyFill="1" applyBorder="1" applyAlignment="1">
      <alignment vertical="center" wrapText="1"/>
    </xf>
    <xf numFmtId="0" fontId="8" fillId="9" borderId="18" xfId="0" applyFont="1" applyFill="1" applyBorder="1"/>
    <xf numFmtId="43" fontId="8" fillId="7" borderId="30" xfId="95" applyFont="1" applyFill="1" applyBorder="1"/>
    <xf numFmtId="43" fontId="8" fillId="8" borderId="30" xfId="95" applyFont="1" applyFill="1" applyBorder="1" applyAlignment="1">
      <alignment horizontal="center" vertical="center"/>
    </xf>
    <xf numFmtId="9" fontId="8" fillId="0" borderId="39" xfId="96" applyFont="1" applyFill="1" applyBorder="1" applyAlignment="1">
      <alignment horizontal="center" vertical="center"/>
    </xf>
    <xf numFmtId="9" fontId="8" fillId="8" borderId="28" xfId="95" applyNumberFormat="1" applyFont="1" applyFill="1" applyBorder="1" applyAlignment="1">
      <alignment horizontal="center" vertical="center"/>
    </xf>
    <xf numFmtId="0" fontId="11" fillId="0" borderId="51" xfId="0" applyFont="1" applyFill="1" applyBorder="1"/>
    <xf numFmtId="43" fontId="8" fillId="7" borderId="26" xfId="95" applyFont="1" applyFill="1" applyBorder="1"/>
    <xf numFmtId="9" fontId="8" fillId="7" borderId="32" xfId="96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vertical="center" wrapText="1"/>
    </xf>
    <xf numFmtId="9" fontId="11" fillId="6" borderId="3" xfId="96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43" fontId="8" fillId="7" borderId="60" xfId="95" applyFont="1" applyFill="1" applyBorder="1"/>
    <xf numFmtId="9" fontId="11" fillId="6" borderId="5" xfId="96" applyFont="1" applyFill="1" applyBorder="1" applyAlignment="1">
      <alignment horizontal="center" vertical="center" wrapText="1"/>
    </xf>
    <xf numFmtId="9" fontId="8" fillId="7" borderId="51" xfId="96" applyFont="1" applyFill="1" applyBorder="1" applyAlignment="1">
      <alignment horizontal="center" vertical="center"/>
    </xf>
    <xf numFmtId="9" fontId="11" fillId="6" borderId="2" xfId="96" applyFont="1" applyFill="1" applyBorder="1" applyAlignment="1">
      <alignment horizontal="center" vertical="center" wrapText="1"/>
    </xf>
    <xf numFmtId="0" fontId="8" fillId="0" borderId="1" xfId="99" applyFont="1" applyBorder="1" applyAlignment="1">
      <alignment horizontal="left" vertical="top" wrapText="1"/>
    </xf>
    <xf numFmtId="9" fontId="8" fillId="0" borderId="1" xfId="99" applyNumberFormat="1" applyFont="1" applyBorder="1" applyAlignment="1">
      <alignment horizontal="center" vertical="center"/>
    </xf>
    <xf numFmtId="0" fontId="8" fillId="0" borderId="5" xfId="99" applyFont="1" applyBorder="1" applyAlignment="1">
      <alignment horizontal="left" vertical="top" wrapText="1"/>
    </xf>
    <xf numFmtId="0" fontId="8" fillId="0" borderId="6" xfId="99" applyFont="1" applyBorder="1" applyAlignment="1">
      <alignment vertical="center" wrapText="1"/>
    </xf>
    <xf numFmtId="0" fontId="8" fillId="9" borderId="15" xfId="99" applyFont="1" applyFill="1" applyBorder="1"/>
    <xf numFmtId="0" fontId="8" fillId="0" borderId="39" xfId="99" applyFont="1" applyBorder="1" applyAlignment="1">
      <alignment horizontal="left" vertical="top" wrapText="1"/>
    </xf>
    <xf numFmtId="0" fontId="8" fillId="0" borderId="40" xfId="99" applyFont="1" applyBorder="1" applyAlignment="1">
      <alignment horizontal="center" vertical="center"/>
    </xf>
    <xf numFmtId="0" fontId="8" fillId="9" borderId="40" xfId="99" applyFont="1" applyFill="1" applyBorder="1"/>
    <xf numFmtId="0" fontId="8" fillId="9" borderId="40" xfId="99" applyFont="1" applyFill="1" applyBorder="1" applyAlignment="1">
      <alignment horizontal="center" vertical="center"/>
    </xf>
    <xf numFmtId="0" fontId="8" fillId="9" borderId="18" xfId="99" applyFont="1" applyFill="1" applyBorder="1"/>
    <xf numFmtId="9" fontId="8" fillId="0" borderId="40" xfId="99" applyNumberFormat="1" applyFont="1" applyBorder="1" applyAlignment="1">
      <alignment horizontal="center" vertical="center"/>
    </xf>
    <xf numFmtId="0" fontId="8" fillId="0" borderId="41" xfId="99" applyFont="1" applyBorder="1" applyAlignment="1">
      <alignment vertical="center" wrapText="1"/>
    </xf>
    <xf numFmtId="0" fontId="8" fillId="0" borderId="22" xfId="99" applyFont="1" applyBorder="1" applyAlignment="1">
      <alignment horizontal="left" vertical="top" wrapText="1"/>
    </xf>
    <xf numFmtId="0" fontId="8" fillId="0" borderId="23" xfId="99" applyFont="1" applyBorder="1" applyAlignment="1">
      <alignment horizontal="center" vertical="center"/>
    </xf>
    <xf numFmtId="0" fontId="8" fillId="9" borderId="23" xfId="99" applyFont="1" applyFill="1" applyBorder="1"/>
    <xf numFmtId="0" fontId="8" fillId="9" borderId="23" xfId="99" applyFont="1" applyFill="1" applyBorder="1" applyAlignment="1">
      <alignment horizontal="center" vertical="center"/>
    </xf>
    <xf numFmtId="0" fontId="8" fillId="9" borderId="17" xfId="99" applyFont="1" applyFill="1" applyBorder="1"/>
    <xf numFmtId="9" fontId="8" fillId="0" borderId="22" xfId="96" applyFont="1" applyBorder="1" applyAlignment="1">
      <alignment horizontal="center" vertical="center"/>
    </xf>
    <xf numFmtId="9" fontId="8" fillId="0" borderId="23" xfId="96" applyFont="1" applyBorder="1" applyAlignment="1">
      <alignment horizontal="center" vertical="center"/>
    </xf>
    <xf numFmtId="9" fontId="8" fillId="0" borderId="23" xfId="99" applyNumberFormat="1" applyFont="1" applyBorder="1" applyAlignment="1">
      <alignment horizontal="center" vertical="center"/>
    </xf>
    <xf numFmtId="0" fontId="8" fillId="0" borderId="24" xfId="99" applyFont="1" applyBorder="1" applyAlignment="1">
      <alignment vertical="center" wrapText="1"/>
    </xf>
    <xf numFmtId="0" fontId="10" fillId="5" borderId="28" xfId="99" applyFont="1" applyFill="1" applyBorder="1" applyAlignment="1">
      <alignment vertical="center"/>
    </xf>
    <xf numFmtId="0" fontId="11" fillId="0" borderId="29" xfId="99" applyFont="1" applyBorder="1" applyAlignment="1">
      <alignment horizontal="center" vertical="center" wrapText="1"/>
    </xf>
    <xf numFmtId="0" fontId="11" fillId="0" borderId="30" xfId="99" applyFont="1" applyBorder="1" applyAlignment="1">
      <alignment horizontal="center" vertical="center" wrapText="1"/>
    </xf>
    <xf numFmtId="0" fontId="11" fillId="0" borderId="31" xfId="99" applyFont="1" applyBorder="1" applyAlignment="1">
      <alignment horizontal="justify" vertical="center" wrapText="1"/>
    </xf>
    <xf numFmtId="0" fontId="10" fillId="6" borderId="28" xfId="99" applyFont="1" applyFill="1" applyBorder="1" applyAlignment="1">
      <alignment horizontal="left" vertical="center" wrapText="1"/>
    </xf>
    <xf numFmtId="0" fontId="11" fillId="6" borderId="29" xfId="99" applyFont="1" applyFill="1" applyBorder="1" applyAlignment="1">
      <alignment horizontal="center" vertical="center" wrapText="1"/>
    </xf>
    <xf numFmtId="0" fontId="11" fillId="6" borderId="29" xfId="99" applyFont="1" applyFill="1" applyBorder="1" applyAlignment="1">
      <alignment horizontal="justify" vertical="center" wrapText="1"/>
    </xf>
    <xf numFmtId="0" fontId="11" fillId="6" borderId="30" xfId="99" applyFont="1" applyFill="1" applyBorder="1" applyAlignment="1">
      <alignment horizontal="center" vertical="center" wrapText="1"/>
    </xf>
    <xf numFmtId="0" fontId="11" fillId="6" borderId="28" xfId="99" applyFont="1" applyFill="1" applyBorder="1" applyAlignment="1">
      <alignment horizontal="center" vertical="center" wrapText="1"/>
    </xf>
    <xf numFmtId="0" fontId="8" fillId="6" borderId="31" xfId="99" applyFont="1" applyFill="1" applyBorder="1" applyAlignment="1">
      <alignment vertical="center" wrapText="1"/>
    </xf>
    <xf numFmtId="0" fontId="26" fillId="0" borderId="1" xfId="99" applyFont="1" applyBorder="1" applyAlignment="1">
      <alignment horizontal="left" vertical="top" wrapText="1"/>
    </xf>
    <xf numFmtId="0" fontId="26" fillId="0" borderId="39" xfId="99" applyFont="1" applyBorder="1" applyAlignment="1">
      <alignment horizontal="left" vertical="top" wrapText="1"/>
    </xf>
    <xf numFmtId="0" fontId="12" fillId="0" borderId="33" xfId="99" applyFont="1" applyBorder="1" applyAlignment="1">
      <alignment vertical="center"/>
    </xf>
    <xf numFmtId="0" fontId="8" fillId="0" borderId="0" xfId="99" applyFont="1" applyBorder="1" applyAlignment="1">
      <alignment horizontal="center" vertical="center"/>
    </xf>
    <xf numFmtId="0" fontId="8" fillId="0" borderId="0" xfId="99" applyFont="1" applyBorder="1"/>
    <xf numFmtId="0" fontId="8" fillId="0" borderId="34" xfId="99" applyFont="1" applyBorder="1"/>
    <xf numFmtId="0" fontId="26" fillId="0" borderId="40" xfId="99" applyFont="1" applyBorder="1" applyAlignment="1">
      <alignment horizontal="left" vertical="top" wrapText="1"/>
    </xf>
    <xf numFmtId="0" fontId="8" fillId="0" borderId="23" xfId="99" applyFont="1" applyBorder="1" applyAlignment="1">
      <alignment horizontal="left" vertical="top" wrapText="1"/>
    </xf>
    <xf numFmtId="0" fontId="8" fillId="0" borderId="0" xfId="99" applyFont="1" applyFill="1" applyBorder="1" applyAlignment="1">
      <alignment vertical="center" wrapText="1"/>
    </xf>
    <xf numFmtId="0" fontId="19" fillId="8" borderId="0" xfId="0" applyFont="1" applyFill="1" applyBorder="1" applyAlignment="1">
      <alignment vertical="center"/>
    </xf>
    <xf numFmtId="0" fontId="19" fillId="8" borderId="42" xfId="0" applyFont="1" applyFill="1" applyBorder="1" applyAlignment="1">
      <alignment vertical="center"/>
    </xf>
    <xf numFmtId="0" fontId="19" fillId="8" borderId="50" xfId="0" applyFont="1" applyFill="1" applyBorder="1" applyAlignment="1">
      <alignment vertical="center"/>
    </xf>
    <xf numFmtId="0" fontId="11" fillId="0" borderId="32" xfId="0" applyFont="1" applyBorder="1" applyAlignment="1">
      <alignment horizontal="center" vertical="center" wrapText="1"/>
    </xf>
    <xf numFmtId="9" fontId="11" fillId="0" borderId="27" xfId="96" applyFont="1" applyBorder="1" applyAlignment="1">
      <alignment horizontal="center" vertical="center" wrapText="1"/>
    </xf>
    <xf numFmtId="0" fontId="19" fillId="13" borderId="10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vertical="center"/>
    </xf>
    <xf numFmtId="0" fontId="19" fillId="13" borderId="66" xfId="0" applyFont="1" applyFill="1" applyBorder="1" applyAlignment="1">
      <alignment vertical="center"/>
    </xf>
    <xf numFmtId="0" fontId="19" fillId="8" borderId="48" xfId="0" applyFont="1" applyFill="1" applyBorder="1" applyAlignment="1">
      <alignment vertical="center"/>
    </xf>
    <xf numFmtId="0" fontId="19" fillId="8" borderId="10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43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9" fontId="8" fillId="0" borderId="0" xfId="96" applyFont="1" applyFill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43" fontId="19" fillId="0" borderId="52" xfId="0" applyNumberFormat="1" applyFont="1" applyFill="1" applyBorder="1" applyAlignment="1">
      <alignment horizontal="center" vertical="center"/>
    </xf>
    <xf numFmtId="43" fontId="19" fillId="0" borderId="60" xfId="0" applyNumberFormat="1" applyFont="1" applyFill="1" applyBorder="1" applyAlignment="1">
      <alignment horizontal="center" vertical="center"/>
    </xf>
    <xf numFmtId="9" fontId="19" fillId="0" borderId="5" xfId="96" applyFont="1" applyFill="1" applyBorder="1" applyAlignment="1">
      <alignment horizontal="center" vertical="center"/>
    </xf>
    <xf numFmtId="9" fontId="19" fillId="0" borderId="1" xfId="96" applyFont="1" applyFill="1" applyBorder="1" applyAlignment="1">
      <alignment horizontal="center" vertical="center"/>
    </xf>
    <xf numFmtId="9" fontId="19" fillId="0" borderId="6" xfId="96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9" fontId="19" fillId="0" borderId="51" xfId="0" applyNumberFormat="1" applyFont="1" applyFill="1" applyBorder="1" applyAlignment="1">
      <alignment horizontal="center" vertical="center"/>
    </xf>
    <xf numFmtId="9" fontId="19" fillId="0" borderId="52" xfId="0" applyNumberFormat="1" applyFont="1" applyFill="1" applyBorder="1" applyAlignment="1">
      <alignment horizontal="center" vertical="center"/>
    </xf>
    <xf numFmtId="9" fontId="19" fillId="0" borderId="53" xfId="96" applyFont="1" applyFill="1" applyBorder="1" applyAlignment="1">
      <alignment horizontal="center" vertical="center"/>
    </xf>
    <xf numFmtId="43" fontId="19" fillId="0" borderId="25" xfId="0" applyNumberFormat="1" applyFont="1" applyFill="1" applyBorder="1" applyAlignment="1">
      <alignment vertical="center"/>
    </xf>
    <xf numFmtId="43" fontId="19" fillId="0" borderId="25" xfId="0" applyNumberFormat="1" applyFont="1" applyFill="1" applyBorder="1" applyAlignment="1">
      <alignment horizontal="center" vertical="center"/>
    </xf>
    <xf numFmtId="43" fontId="19" fillId="0" borderId="26" xfId="0" applyNumberFormat="1" applyFont="1" applyFill="1" applyBorder="1" applyAlignment="1">
      <alignment vertical="center"/>
    </xf>
    <xf numFmtId="9" fontId="19" fillId="0" borderId="28" xfId="0" applyNumberFormat="1" applyFont="1" applyFill="1" applyBorder="1" applyAlignment="1">
      <alignment horizontal="center" vertical="center"/>
    </xf>
    <xf numFmtId="9" fontId="19" fillId="0" borderId="29" xfId="0" applyNumberFormat="1" applyFont="1" applyFill="1" applyBorder="1" applyAlignment="1">
      <alignment horizontal="center" vertical="center"/>
    </xf>
    <xf numFmtId="9" fontId="19" fillId="0" borderId="31" xfId="0" applyNumberFormat="1" applyFont="1" applyFill="1" applyBorder="1" applyAlignment="1">
      <alignment horizontal="center" vertical="center"/>
    </xf>
    <xf numFmtId="9" fontId="31" fillId="0" borderId="0" xfId="96" applyFont="1" applyFill="1" applyBorder="1" applyAlignment="1">
      <alignment vertical="center" wrapText="1"/>
    </xf>
    <xf numFmtId="9" fontId="19" fillId="0" borderId="22" xfId="96" applyFont="1" applyFill="1" applyBorder="1" applyAlignment="1">
      <alignment horizontal="center" vertical="center"/>
    </xf>
    <xf numFmtId="9" fontId="19" fillId="0" borderId="23" xfId="96" applyFont="1" applyFill="1" applyBorder="1" applyAlignment="1">
      <alignment horizontal="center" vertical="center"/>
    </xf>
    <xf numFmtId="9" fontId="19" fillId="0" borderId="24" xfId="96" applyFont="1" applyFill="1" applyBorder="1" applyAlignment="1">
      <alignment horizontal="center" vertical="center"/>
    </xf>
    <xf numFmtId="0" fontId="25" fillId="12" borderId="33" xfId="100" applyFont="1" applyFill="1" applyBorder="1" applyAlignment="1">
      <alignment horizontal="center" vertical="center"/>
    </xf>
    <xf numFmtId="0" fontId="22" fillId="7" borderId="65" xfId="100" applyFont="1" applyFill="1" applyBorder="1" applyAlignment="1">
      <alignment horizontal="center" vertical="center"/>
    </xf>
    <xf numFmtId="0" fontId="22" fillId="7" borderId="55" xfId="100" applyFont="1" applyFill="1" applyBorder="1" applyAlignment="1">
      <alignment horizontal="center" vertical="center"/>
    </xf>
    <xf numFmtId="0" fontId="22" fillId="7" borderId="62" xfId="100" applyFont="1" applyFill="1" applyBorder="1" applyAlignment="1">
      <alignment horizontal="center" vertical="center"/>
    </xf>
    <xf numFmtId="0" fontId="22" fillId="7" borderId="33" xfId="100" applyFont="1" applyFill="1" applyBorder="1" applyAlignment="1">
      <alignment horizontal="center" vertical="center"/>
    </xf>
    <xf numFmtId="0" fontId="22" fillId="7" borderId="46" xfId="100" applyFont="1" applyFill="1" applyBorder="1" applyAlignment="1">
      <alignment horizontal="center" vertical="center"/>
    </xf>
    <xf numFmtId="0" fontId="25" fillId="12" borderId="28" xfId="100" applyFont="1" applyFill="1" applyBorder="1" applyAlignment="1">
      <alignment horizontal="center"/>
    </xf>
    <xf numFmtId="0" fontId="25" fillId="12" borderId="29" xfId="100" applyFont="1" applyFill="1" applyBorder="1" applyAlignment="1">
      <alignment horizontal="center"/>
    </xf>
    <xf numFmtId="0" fontId="25" fillId="12" borderId="31" xfId="100" applyFont="1" applyFill="1" applyBorder="1" applyAlignment="1">
      <alignment horizontal="center"/>
    </xf>
    <xf numFmtId="0" fontId="22" fillId="7" borderId="0" xfId="100" applyFont="1" applyFill="1" applyBorder="1" applyAlignment="1">
      <alignment horizontal="center" vertical="center"/>
    </xf>
    <xf numFmtId="0" fontId="5" fillId="15" borderId="67" xfId="100" applyFill="1" applyBorder="1"/>
    <xf numFmtId="0" fontId="5" fillId="14" borderId="45" xfId="100" applyFill="1" applyBorder="1"/>
    <xf numFmtId="0" fontId="5" fillId="3" borderId="49" xfId="100" applyFill="1" applyBorder="1"/>
    <xf numFmtId="0" fontId="5" fillId="0" borderId="49" xfId="100" applyBorder="1"/>
    <xf numFmtId="0" fontId="5" fillId="3" borderId="44" xfId="100" applyFill="1" applyBorder="1"/>
    <xf numFmtId="0" fontId="5" fillId="0" borderId="44" xfId="100" applyBorder="1"/>
    <xf numFmtId="0" fontId="5" fillId="14" borderId="68" xfId="100" applyFill="1" applyBorder="1"/>
    <xf numFmtId="0" fontId="5" fillId="0" borderId="54" xfId="100" applyBorder="1"/>
    <xf numFmtId="0" fontId="8" fillId="0" borderId="0" xfId="100" applyFont="1" applyBorder="1" applyAlignment="1">
      <alignment horizontal="left"/>
    </xf>
    <xf numFmtId="14" fontId="8" fillId="0" borderId="0" xfId="100" applyNumberFormat="1" applyFont="1" applyBorder="1" applyAlignment="1">
      <alignment horizontal="left"/>
    </xf>
    <xf numFmtId="0" fontId="4" fillId="0" borderId="5" xfId="100" applyFont="1" applyBorder="1" applyAlignment="1">
      <alignment horizontal="center"/>
    </xf>
    <xf numFmtId="0" fontId="16" fillId="0" borderId="10" xfId="0" applyFont="1" applyBorder="1" applyAlignment="1">
      <alignment vertical="center"/>
    </xf>
    <xf numFmtId="0" fontId="0" fillId="0" borderId="0" xfId="0" applyAlignment="1"/>
    <xf numFmtId="0" fontId="25" fillId="0" borderId="0" xfId="0" applyFont="1"/>
    <xf numFmtId="0" fontId="3" fillId="0" borderId="1" xfId="100" applyFont="1" applyBorder="1" applyAlignment="1">
      <alignment horizontal="center"/>
    </xf>
    <xf numFmtId="0" fontId="5" fillId="0" borderId="51" xfId="100" applyBorder="1" applyAlignment="1">
      <alignment horizontal="center"/>
    </xf>
    <xf numFmtId="0" fontId="5" fillId="0" borderId="52" xfId="100" applyBorder="1" applyAlignment="1">
      <alignment horizontal="center"/>
    </xf>
    <xf numFmtId="0" fontId="3" fillId="0" borderId="5" xfId="100" applyFont="1" applyBorder="1" applyAlignment="1">
      <alignment horizontal="center"/>
    </xf>
    <xf numFmtId="0" fontId="3" fillId="0" borderId="39" xfId="100" applyFont="1" applyBorder="1" applyAlignment="1">
      <alignment horizontal="center"/>
    </xf>
    <xf numFmtId="0" fontId="3" fillId="0" borderId="40" xfId="100" applyFont="1" applyBorder="1" applyAlignment="1">
      <alignment horizontal="center"/>
    </xf>
    <xf numFmtId="0" fontId="5" fillId="0" borderId="13" xfId="100" applyBorder="1" applyAlignment="1">
      <alignment horizontal="center"/>
    </xf>
    <xf numFmtId="0" fontId="5" fillId="0" borderId="49" xfId="100" applyBorder="1" applyAlignment="1">
      <alignment horizontal="center"/>
    </xf>
    <xf numFmtId="0" fontId="5" fillId="0" borderId="16" xfId="100" applyBorder="1" applyAlignment="1">
      <alignment horizontal="center"/>
    </xf>
    <xf numFmtId="0" fontId="5" fillId="0" borderId="54" xfId="100" applyBorder="1" applyAlignment="1">
      <alignment horizontal="center"/>
    </xf>
    <xf numFmtId="0" fontId="5" fillId="0" borderId="15" xfId="100" applyBorder="1"/>
    <xf numFmtId="0" fontId="5" fillId="3" borderId="15" xfId="100" applyFill="1" applyBorder="1" applyAlignment="1">
      <alignment horizontal="center"/>
    </xf>
    <xf numFmtId="0" fontId="4" fillId="0" borderId="1" xfId="100" applyFont="1" applyBorder="1" applyAlignment="1">
      <alignment horizontal="center"/>
    </xf>
    <xf numFmtId="0" fontId="5" fillId="14" borderId="17" xfId="100" applyFill="1" applyBorder="1" applyAlignment="1">
      <alignment horizontal="center"/>
    </xf>
    <xf numFmtId="0" fontId="5" fillId="3" borderId="18" xfId="100" applyFill="1" applyBorder="1" applyAlignment="1">
      <alignment horizontal="center"/>
    </xf>
    <xf numFmtId="0" fontId="4" fillId="0" borderId="6" xfId="100" applyFont="1" applyBorder="1" applyAlignment="1">
      <alignment horizontal="center"/>
    </xf>
    <xf numFmtId="0" fontId="5" fillId="3" borderId="51" xfId="100" applyFill="1" applyBorder="1" applyAlignment="1">
      <alignment horizontal="center"/>
    </xf>
    <xf numFmtId="0" fontId="5" fillId="3" borderId="52" xfId="100" applyFill="1" applyBorder="1"/>
    <xf numFmtId="0" fontId="5" fillId="3" borderId="52" xfId="100" applyFill="1" applyBorder="1" applyAlignment="1">
      <alignment horizontal="center"/>
    </xf>
    <xf numFmtId="0" fontId="5" fillId="3" borderId="53" xfId="100" applyFill="1" applyBorder="1"/>
    <xf numFmtId="0" fontId="5" fillId="0" borderId="60" xfId="100" applyBorder="1"/>
    <xf numFmtId="0" fontId="5" fillId="0" borderId="18" xfId="100" applyBorder="1"/>
    <xf numFmtId="0" fontId="22" fillId="15" borderId="63" xfId="100" applyFont="1" applyFill="1" applyBorder="1" applyAlignment="1">
      <alignment horizontal="center" vertical="center"/>
    </xf>
    <xf numFmtId="0" fontId="22" fillId="15" borderId="59" xfId="100" applyFont="1" applyFill="1" applyBorder="1" applyAlignment="1">
      <alignment vertical="center"/>
    </xf>
    <xf numFmtId="0" fontId="22" fillId="15" borderId="59" xfId="100" applyFont="1" applyFill="1" applyBorder="1" applyAlignment="1">
      <alignment horizontal="center" vertical="center"/>
    </xf>
    <xf numFmtId="0" fontId="5" fillId="15" borderId="59" xfId="100" applyFill="1" applyBorder="1"/>
    <xf numFmtId="0" fontId="5" fillId="15" borderId="64" xfId="100" applyFill="1" applyBorder="1"/>
    <xf numFmtId="0" fontId="5" fillId="14" borderId="1" xfId="100" applyFill="1" applyBorder="1" applyAlignment="1">
      <alignment horizontal="center"/>
    </xf>
    <xf numFmtId="0" fontId="5" fillId="14" borderId="1" xfId="100" applyFill="1" applyBorder="1"/>
    <xf numFmtId="0" fontId="5" fillId="14" borderId="21" xfId="100" applyFill="1" applyBorder="1" applyAlignment="1">
      <alignment horizontal="center"/>
    </xf>
    <xf numFmtId="0" fontId="22" fillId="15" borderId="32" xfId="100" applyFont="1" applyFill="1" applyBorder="1" applyAlignment="1">
      <alignment horizontal="center" vertical="center"/>
    </xf>
    <xf numFmtId="0" fontId="22" fillId="15" borderId="25" xfId="100" applyFont="1" applyFill="1" applyBorder="1" applyAlignment="1">
      <alignment horizontal="center" vertical="center"/>
    </xf>
    <xf numFmtId="0" fontId="5" fillId="15" borderId="25" xfId="100" applyFill="1" applyBorder="1"/>
    <xf numFmtId="0" fontId="5" fillId="15" borderId="27" xfId="100" applyFill="1" applyBorder="1"/>
    <xf numFmtId="0" fontId="5" fillId="14" borderId="5" xfId="100" applyFont="1" applyFill="1" applyBorder="1" applyAlignment="1">
      <alignment horizontal="center"/>
    </xf>
    <xf numFmtId="0" fontId="5" fillId="14" borderId="6" xfId="100" applyFill="1" applyBorder="1"/>
    <xf numFmtId="0" fontId="4" fillId="0" borderId="51" xfId="100" applyFont="1" applyBorder="1" applyAlignment="1">
      <alignment horizontal="center"/>
    </xf>
    <xf numFmtId="0" fontId="4" fillId="0" borderId="52" xfId="100" applyFont="1" applyBorder="1" applyAlignment="1">
      <alignment horizontal="center"/>
    </xf>
    <xf numFmtId="0" fontId="4" fillId="0" borderId="53" xfId="100" applyFont="1" applyBorder="1" applyAlignment="1">
      <alignment horizontal="center"/>
    </xf>
    <xf numFmtId="0" fontId="4" fillId="0" borderId="39" xfId="100" applyFont="1" applyBorder="1" applyAlignment="1">
      <alignment horizontal="center"/>
    </xf>
    <xf numFmtId="0" fontId="4" fillId="0" borderId="40" xfId="100" applyFont="1" applyBorder="1" applyAlignment="1">
      <alignment horizontal="center"/>
    </xf>
    <xf numFmtId="0" fontId="4" fillId="0" borderId="41" xfId="100" applyFont="1" applyBorder="1" applyAlignment="1">
      <alignment horizontal="center"/>
    </xf>
    <xf numFmtId="0" fontId="22" fillId="15" borderId="65" xfId="100" applyFont="1" applyFill="1" applyBorder="1" applyAlignment="1">
      <alignment horizontal="center" vertical="center"/>
    </xf>
    <xf numFmtId="0" fontId="22" fillId="15" borderId="55" xfId="100" applyFont="1" applyFill="1" applyBorder="1" applyAlignment="1">
      <alignment vertical="center"/>
    </xf>
    <xf numFmtId="0" fontId="22" fillId="15" borderId="55" xfId="100" applyFont="1" applyFill="1" applyBorder="1" applyAlignment="1">
      <alignment horizontal="center" vertical="center"/>
    </xf>
    <xf numFmtId="0" fontId="5" fillId="15" borderId="55" xfId="100" applyFill="1" applyBorder="1"/>
    <xf numFmtId="0" fontId="5" fillId="15" borderId="62" xfId="100" applyFill="1" applyBorder="1"/>
    <xf numFmtId="0" fontId="4" fillId="3" borderId="5" xfId="100" applyFont="1" applyFill="1" applyBorder="1" applyAlignment="1">
      <alignment horizontal="center"/>
    </xf>
    <xf numFmtId="0" fontId="4" fillId="3" borderId="1" xfId="100" applyFont="1" applyFill="1" applyBorder="1" applyAlignment="1">
      <alignment horizontal="center"/>
    </xf>
    <xf numFmtId="0" fontId="4" fillId="3" borderId="6" xfId="100" applyFont="1" applyFill="1" applyBorder="1" applyAlignment="1">
      <alignment horizontal="center"/>
    </xf>
    <xf numFmtId="0" fontId="5" fillId="0" borderId="15" xfId="100" applyBorder="1" applyAlignment="1">
      <alignment horizontal="center"/>
    </xf>
    <xf numFmtId="0" fontId="3" fillId="3" borderId="51" xfId="100" applyFont="1" applyFill="1" applyBorder="1" applyAlignment="1">
      <alignment horizontal="center"/>
    </xf>
    <xf numFmtId="0" fontId="3" fillId="3" borderId="52" xfId="100" applyFont="1" applyFill="1" applyBorder="1" applyAlignment="1">
      <alignment horizontal="center"/>
    </xf>
    <xf numFmtId="0" fontId="3" fillId="3" borderId="53" xfId="100" applyFont="1" applyFill="1" applyBorder="1" applyAlignment="1">
      <alignment horizontal="center"/>
    </xf>
    <xf numFmtId="0" fontId="11" fillId="0" borderId="39" xfId="0" applyFont="1" applyFill="1" applyBorder="1" applyAlignment="1">
      <alignment vertical="center"/>
    </xf>
    <xf numFmtId="0" fontId="17" fillId="11" borderId="31" xfId="99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/>
    </xf>
    <xf numFmtId="0" fontId="11" fillId="0" borderId="22" xfId="0" applyFont="1" applyFill="1" applyBorder="1" applyAlignment="1">
      <alignment vertical="center"/>
    </xf>
    <xf numFmtId="0" fontId="8" fillId="0" borderId="55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9" borderId="23" xfId="0" applyFont="1" applyFill="1" applyBorder="1"/>
    <xf numFmtId="0" fontId="8" fillId="9" borderId="23" xfId="0" applyFont="1" applyFill="1" applyBorder="1" applyAlignment="1">
      <alignment horizontal="center"/>
    </xf>
    <xf numFmtId="0" fontId="8" fillId="9" borderId="17" xfId="0" applyFont="1" applyFill="1" applyBorder="1"/>
    <xf numFmtId="9" fontId="8" fillId="0" borderId="22" xfId="96" applyFont="1" applyFill="1" applyBorder="1" applyAlignment="1">
      <alignment horizontal="center" vertical="center"/>
    </xf>
    <xf numFmtId="9" fontId="8" fillId="0" borderId="23" xfId="96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 wrapText="1"/>
    </xf>
    <xf numFmtId="0" fontId="8" fillId="0" borderId="35" xfId="0" applyFont="1" applyBorder="1"/>
    <xf numFmtId="0" fontId="11" fillId="0" borderId="32" xfId="96" applyNumberFormat="1" applyFont="1" applyBorder="1" applyAlignment="1">
      <alignment horizontal="center" vertical="center" wrapText="1"/>
    </xf>
    <xf numFmtId="0" fontId="11" fillId="0" borderId="25" xfId="96" applyNumberFormat="1" applyFont="1" applyBorder="1" applyAlignment="1">
      <alignment horizontal="center" vertical="center" wrapText="1"/>
    </xf>
    <xf numFmtId="9" fontId="11" fillId="0" borderId="25" xfId="96" applyFont="1" applyBorder="1" applyAlignment="1">
      <alignment horizontal="center" vertical="center" wrapText="1"/>
    </xf>
    <xf numFmtId="0" fontId="8" fillId="9" borderId="23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0" fontId="8" fillId="9" borderId="23" xfId="0" applyFont="1" applyFill="1" applyBorder="1" applyAlignment="1">
      <alignment vertical="center"/>
    </xf>
    <xf numFmtId="0" fontId="8" fillId="9" borderId="17" xfId="0" applyFont="1" applyFill="1" applyBorder="1" applyAlignment="1">
      <alignment horizontal="center" vertical="center"/>
    </xf>
    <xf numFmtId="0" fontId="11" fillId="0" borderId="22" xfId="0" applyFont="1" applyFill="1" applyBorder="1"/>
    <xf numFmtId="0" fontId="0" fillId="0" borderId="0" xfId="0" applyAlignment="1">
      <alignment shrinkToFit="1"/>
    </xf>
    <xf numFmtId="0" fontId="25" fillId="0" borderId="0" xfId="0" applyFont="1" applyAlignment="1">
      <alignment shrinkToFit="1"/>
    </xf>
    <xf numFmtId="0" fontId="2" fillId="14" borderId="3" xfId="100" applyFont="1" applyFill="1" applyBorder="1" applyAlignment="1">
      <alignment horizontal="center"/>
    </xf>
    <xf numFmtId="0" fontId="2" fillId="3" borderId="1" xfId="10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22" fillId="0" borderId="1" xfId="100" applyFont="1" applyFill="1" applyBorder="1" applyAlignment="1">
      <alignment horizontal="center" vertical="center"/>
    </xf>
    <xf numFmtId="0" fontId="0" fillId="16" borderId="1" xfId="0" applyFill="1" applyBorder="1"/>
    <xf numFmtId="0" fontId="1" fillId="14" borderId="2" xfId="100" applyFont="1" applyFill="1" applyBorder="1" applyAlignment="1">
      <alignment horizontal="center"/>
    </xf>
    <xf numFmtId="0" fontId="1" fillId="3" borderId="5" xfId="100" applyFont="1" applyFill="1" applyBorder="1" applyAlignment="1">
      <alignment horizontal="center"/>
    </xf>
    <xf numFmtId="0" fontId="0" fillId="0" borderId="1" xfId="0" applyBorder="1"/>
    <xf numFmtId="0" fontId="16" fillId="0" borderId="18" xfId="99" applyFont="1" applyBorder="1" applyAlignment="1">
      <alignment horizontal="center" vertical="center"/>
    </xf>
    <xf numFmtId="0" fontId="16" fillId="0" borderId="37" xfId="99" applyFont="1" applyBorder="1" applyAlignment="1">
      <alignment horizontal="center" vertical="center"/>
    </xf>
    <xf numFmtId="0" fontId="16" fillId="0" borderId="44" xfId="99" applyFont="1" applyBorder="1" applyAlignment="1">
      <alignment horizontal="center" vertical="center"/>
    </xf>
    <xf numFmtId="0" fontId="16" fillId="0" borderId="17" xfId="99" applyFont="1" applyBorder="1" applyAlignment="1">
      <alignment horizontal="center" vertical="center"/>
    </xf>
    <xf numFmtId="0" fontId="16" fillId="0" borderId="35" xfId="99" applyFont="1" applyBorder="1" applyAlignment="1">
      <alignment horizontal="center" vertical="center"/>
    </xf>
    <xf numFmtId="0" fontId="16" fillId="0" borderId="45" xfId="99" applyFont="1" applyBorder="1" applyAlignment="1">
      <alignment horizontal="center" vertical="center"/>
    </xf>
    <xf numFmtId="0" fontId="25" fillId="12" borderId="9" xfId="100" applyFont="1" applyFill="1" applyBorder="1" applyAlignment="1">
      <alignment horizontal="center"/>
    </xf>
    <xf numFmtId="0" fontId="25" fillId="12" borderId="10" xfId="100" applyFont="1" applyFill="1" applyBorder="1" applyAlignment="1">
      <alignment horizontal="center"/>
    </xf>
    <xf numFmtId="0" fontId="25" fillId="12" borderId="11" xfId="100" applyFont="1" applyFill="1" applyBorder="1" applyAlignment="1">
      <alignment horizontal="center"/>
    </xf>
    <xf numFmtId="0" fontId="22" fillId="0" borderId="56" xfId="100" applyFont="1" applyFill="1" applyBorder="1" applyAlignment="1">
      <alignment horizontal="right"/>
    </xf>
    <xf numFmtId="0" fontId="22" fillId="0" borderId="57" xfId="100" applyFont="1" applyFill="1" applyBorder="1" applyAlignment="1">
      <alignment horizontal="right"/>
    </xf>
    <xf numFmtId="0" fontId="22" fillId="0" borderId="58" xfId="100" applyFont="1" applyFill="1" applyBorder="1" applyAlignment="1">
      <alignment horizontal="right"/>
    </xf>
    <xf numFmtId="0" fontId="25" fillId="12" borderId="56" xfId="100" applyFont="1" applyFill="1" applyBorder="1" applyAlignment="1">
      <alignment horizontal="center"/>
    </xf>
    <xf numFmtId="0" fontId="25" fillId="12" borderId="57" xfId="100" applyFont="1" applyFill="1" applyBorder="1" applyAlignment="1">
      <alignment horizontal="center"/>
    </xf>
    <xf numFmtId="0" fontId="25" fillId="12" borderId="58" xfId="100" applyFont="1" applyFill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6" borderId="9" xfId="0" applyFont="1" applyFill="1" applyBorder="1" applyAlignment="1">
      <alignment horizontal="left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6" borderId="11" xfId="0" applyFont="1" applyFill="1" applyBorder="1" applyAlignment="1">
      <alignment horizontal="left" vertical="center" wrapText="1"/>
    </xf>
    <xf numFmtId="0" fontId="10" fillId="6" borderId="20" xfId="0" applyFont="1" applyFill="1" applyBorder="1" applyAlignment="1">
      <alignment horizontal="left" vertical="center" wrapText="1"/>
    </xf>
    <xf numFmtId="0" fontId="10" fillId="6" borderId="35" xfId="0" applyFont="1" applyFill="1" applyBorder="1" applyAlignment="1">
      <alignment horizontal="left" vertical="center" wrapText="1"/>
    </xf>
    <xf numFmtId="0" fontId="10" fillId="6" borderId="36" xfId="0" applyFont="1" applyFill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top" wrapText="1"/>
    </xf>
    <xf numFmtId="0" fontId="11" fillId="0" borderId="37" xfId="0" applyFont="1" applyBorder="1" applyAlignment="1">
      <alignment horizontal="left" vertical="top" wrapText="1"/>
    </xf>
    <xf numFmtId="0" fontId="11" fillId="0" borderId="38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34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vertical="center"/>
    </xf>
    <xf numFmtId="9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/>
    </xf>
    <xf numFmtId="165" fontId="21" fillId="0" borderId="0" xfId="0" applyNumberFormat="1" applyFont="1" applyAlignment="1">
      <alignment horizontal="center"/>
    </xf>
    <xf numFmtId="0" fontId="29" fillId="11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0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8" builtinId="9" hidden="1"/>
    <cellStyle name="Milliers" xfId="95" builtinId="3"/>
    <cellStyle name="Normal" xfId="0" builtinId="0"/>
    <cellStyle name="Normal 2" xfId="99"/>
    <cellStyle name="Normal 3" xfId="100"/>
    <cellStyle name="Normal 3 2" xfId="101"/>
    <cellStyle name="Pourcentage" xfId="96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Gestion</a:t>
            </a:r>
            <a:r>
              <a:rPr lang="fr-FR" baseline="0"/>
              <a:t> des normes HACCP</a:t>
            </a:r>
            <a:endParaRPr lang="fr-FR"/>
          </a:p>
        </c:rich>
      </c:tx>
      <c:layout>
        <c:manualLayout>
          <c:xMode val="edge"/>
          <c:yMode val="edge"/>
          <c:x val="0.34689935721110599"/>
          <c:y val="1.8161186969419801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(Evaluation!$B$23,Evaluation!$B$36,Evaluation!$B$41,Evaluation!$B$53,Evaluation!$B$59:$B$60)</c:f>
              <c:strCache>
                <c:ptCount val="6"/>
                <c:pt idx="0">
                  <c:v>Gestion du stockage</c:v>
                </c:pt>
                <c:pt idx="1">
                  <c:v>Gestion des températures</c:v>
                </c:pt>
                <c:pt idx="2">
                  <c:v>Gestion des déchets</c:v>
                </c:pt>
                <c:pt idx="3">
                  <c:v>Nettoyage, Désinfection</c:v>
                </c:pt>
                <c:pt idx="4">
                  <c:v>Hygiene personnel</c:v>
                </c:pt>
                <c:pt idx="5">
                  <c:v>Gestion  documentaire</c:v>
                </c:pt>
              </c:strCache>
            </c:strRef>
          </c:cat>
          <c:val>
            <c:numRef>
              <c:f>(Evaluation!$S$23,Evaluation!$S$36,Evaluation!$S$41,Evaluation!$S$53,Evaluation!$S$59:$S$60)</c:f>
              <c:numCache>
                <c:formatCode>0%</c:formatCode>
                <c:ptCount val="6"/>
                <c:pt idx="0">
                  <c:v>0.625</c:v>
                </c:pt>
                <c:pt idx="1">
                  <c:v>0.75</c:v>
                </c:pt>
                <c:pt idx="2">
                  <c:v>0.75</c:v>
                </c:pt>
                <c:pt idx="3">
                  <c:v>0.75</c:v>
                </c:pt>
                <c:pt idx="4">
                  <c:v>0.75</c:v>
                </c:pt>
                <c:pt idx="5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(Evaluation!$B$23,Evaluation!$B$36,Evaluation!$B$41,Evaluation!$B$53,Evaluation!$B$59:$B$60)</c:f>
              <c:strCache>
                <c:ptCount val="6"/>
                <c:pt idx="0">
                  <c:v>Gestion du stockage</c:v>
                </c:pt>
                <c:pt idx="1">
                  <c:v>Gestion des températures</c:v>
                </c:pt>
                <c:pt idx="2">
                  <c:v>Gestion des déchets</c:v>
                </c:pt>
                <c:pt idx="3">
                  <c:v>Nettoyage, Désinfection</c:v>
                </c:pt>
                <c:pt idx="4">
                  <c:v>Hygiene personnel</c:v>
                </c:pt>
                <c:pt idx="5">
                  <c:v>Gestion  documentaire</c:v>
                </c:pt>
              </c:strCache>
            </c:strRef>
          </c:cat>
          <c:val>
            <c:numRef>
              <c:f>(Evaluation!$U$23,Evaluation!$U$36,Evaluation!$U$41,Evaluation!$U$53,Evaluation!$U$59:$U$60)</c:f>
              <c:numCache>
                <c:formatCode>0%</c:formatCode>
                <c:ptCount val="6"/>
                <c:pt idx="0">
                  <c:v>0.65</c:v>
                </c:pt>
                <c:pt idx="1">
                  <c:v>0.65000000000000013</c:v>
                </c:pt>
                <c:pt idx="2">
                  <c:v>0.65</c:v>
                </c:pt>
                <c:pt idx="3">
                  <c:v>0.65000000000000013</c:v>
                </c:pt>
                <c:pt idx="4">
                  <c:v>0.65</c:v>
                </c:pt>
                <c:pt idx="5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75912464"/>
        <c:axId val="-275915184"/>
      </c:radarChart>
      <c:catAx>
        <c:axId val="-27591246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75915184"/>
        <c:crosses val="autoZero"/>
        <c:auto val="1"/>
        <c:lblAlgn val="ctr"/>
        <c:lblOffset val="100"/>
        <c:noMultiLvlLbl val="0"/>
      </c:catAx>
      <c:valAx>
        <c:axId val="-275915184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75912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Sécurité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(Evaluation!$B$66,Evaluation!$B$70,Evaluation!$B$77)</c:f>
              <c:strCache>
                <c:ptCount val="3"/>
                <c:pt idx="0">
                  <c:v>Sécurisation des sols</c:v>
                </c:pt>
                <c:pt idx="1">
                  <c:v>Port de charges et Equipement sécurité</c:v>
                </c:pt>
                <c:pt idx="2">
                  <c:v>Utilisation des outils</c:v>
                </c:pt>
              </c:strCache>
            </c:strRef>
          </c:cat>
          <c:val>
            <c:numRef>
              <c:f>(Evaluation!$S$66,Evaluation!$S$77,Evaluation!$S$70)</c:f>
              <c:numCache>
                <c:formatCode>0%</c:formatCode>
                <c:ptCount val="3"/>
                <c:pt idx="0">
                  <c:v>1</c:v>
                </c:pt>
                <c:pt idx="1">
                  <c:v>0.75</c:v>
                </c:pt>
                <c:pt idx="2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(Evaluation!$B$66,Evaluation!$B$70,Evaluation!$B$77)</c:f>
              <c:strCache>
                <c:ptCount val="3"/>
                <c:pt idx="0">
                  <c:v>Sécurisation des sols</c:v>
                </c:pt>
                <c:pt idx="1">
                  <c:v>Port de charges et Equipement sécurité</c:v>
                </c:pt>
                <c:pt idx="2">
                  <c:v>Utilisation des outils</c:v>
                </c:pt>
              </c:strCache>
            </c:strRef>
          </c:cat>
          <c:val>
            <c:numRef>
              <c:f>(Evaluation!$U$77,Evaluation!$U$70,Evaluation!$U$66)</c:f>
              <c:numCache>
                <c:formatCode>0%</c:formatCode>
                <c:ptCount val="3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75910288"/>
        <c:axId val="-2140893344"/>
      </c:radarChart>
      <c:catAx>
        <c:axId val="-27591028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893344"/>
        <c:crosses val="autoZero"/>
        <c:auto val="1"/>
        <c:lblAlgn val="ctr"/>
        <c:lblOffset val="100"/>
        <c:noMultiLvlLbl val="0"/>
      </c:catAx>
      <c:valAx>
        <c:axId val="-2140893344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75910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Préparation Préliminaires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(Evaluation!$B$95,Evaluation!$B$102,Evaluation!$B$110,Evaluation!$B$115,Evaluation!$B$123,Evaluation!$B$131)</c:f>
              <c:strCache>
                <c:ptCount val="6"/>
                <c:pt idx="0">
                  <c:v>Travailler les fruits et légumes</c:v>
                </c:pt>
                <c:pt idx="1">
                  <c:v>Coquillages et crustacés</c:v>
                </c:pt>
                <c:pt idx="2">
                  <c:v>Viande</c:v>
                </c:pt>
                <c:pt idx="3">
                  <c:v>Volaille</c:v>
                </c:pt>
                <c:pt idx="4">
                  <c:v>Poisson</c:v>
                </c:pt>
                <c:pt idx="5">
                  <c:v>Utilisation matériel</c:v>
                </c:pt>
              </c:strCache>
            </c:strRef>
          </c:cat>
          <c:val>
            <c:numRef>
              <c:f>(Evaluation!$S$95,Evaluation!$S$102,Evaluation!$S$110,Evaluation!$S$115,Evaluation!$S$123,Evaluation!$S$131)</c:f>
              <c:numCache>
                <c:formatCode>0%</c:formatCode>
                <c:ptCount val="6"/>
                <c:pt idx="0">
                  <c:v>0.72499999999999998</c:v>
                </c:pt>
                <c:pt idx="1">
                  <c:v>0.8</c:v>
                </c:pt>
                <c:pt idx="2">
                  <c:v>0.75</c:v>
                </c:pt>
                <c:pt idx="3">
                  <c:v>0.75</c:v>
                </c:pt>
                <c:pt idx="4">
                  <c:v>0.75</c:v>
                </c:pt>
                <c:pt idx="5">
                  <c:v>0.79166666666666663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(Evaluation!$B$95,Evaluation!$B$102,Evaluation!$B$110,Evaluation!$B$115,Evaluation!$B$123,Evaluation!$B$131)</c:f>
              <c:strCache>
                <c:ptCount val="6"/>
                <c:pt idx="0">
                  <c:v>Travailler les fruits et légumes</c:v>
                </c:pt>
                <c:pt idx="1">
                  <c:v>Coquillages et crustacés</c:v>
                </c:pt>
                <c:pt idx="2">
                  <c:v>Viande</c:v>
                </c:pt>
                <c:pt idx="3">
                  <c:v>Volaille</c:v>
                </c:pt>
                <c:pt idx="4">
                  <c:v>Poisson</c:v>
                </c:pt>
                <c:pt idx="5">
                  <c:v>Utilisation matériel</c:v>
                </c:pt>
              </c:strCache>
            </c:strRef>
          </c:cat>
          <c:val>
            <c:numRef>
              <c:f>(Evaluation!$U$95,Evaluation!$U$102,Evaluation!$U$110,Evaluation!$U$115,Evaluation!$U$123,Evaluation!$U$131)</c:f>
              <c:numCache>
                <c:formatCode>0%</c:formatCode>
                <c:ptCount val="6"/>
                <c:pt idx="0">
                  <c:v>0.65000000000000013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895520"/>
        <c:axId val="-2140892800"/>
      </c:radarChart>
      <c:catAx>
        <c:axId val="-214089552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892800"/>
        <c:crosses val="autoZero"/>
        <c:auto val="1"/>
        <c:lblAlgn val="ctr"/>
        <c:lblOffset val="100"/>
        <c:noMultiLvlLbl val="0"/>
      </c:catAx>
      <c:valAx>
        <c:axId val="-2140892800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895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Les cuissons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(Evaluation!$B$143,Evaluation!$B$150,Evaluation!$B$157,Evaluation!$B$166)</c:f>
              <c:strCache>
                <c:ptCount val="4"/>
                <c:pt idx="0">
                  <c:v>Cuire des œufs </c:v>
                </c:pt>
                <c:pt idx="1">
                  <c:v>Cuisson viande et poisson</c:v>
                </c:pt>
                <c:pt idx="2">
                  <c:v>Pâtes &amp; Riz</c:v>
                </c:pt>
                <c:pt idx="3">
                  <c:v>Types de cuisson</c:v>
                </c:pt>
              </c:strCache>
            </c:strRef>
          </c:cat>
          <c:val>
            <c:numRef>
              <c:f>(Evaluation!$S$143,Evaluation!$S$150,Evaluation!$S$157,Evaluation!$S$166)</c:f>
              <c:numCache>
                <c:formatCode>0%</c:formatCode>
                <c:ptCount val="4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  <c:pt idx="3">
                  <c:v>0.7857142857142857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(Evaluation!$B$143,Evaluation!$B$150,Evaluation!$B$157,Evaluation!$B$166)</c:f>
              <c:strCache>
                <c:ptCount val="4"/>
                <c:pt idx="0">
                  <c:v>Cuire des œufs </c:v>
                </c:pt>
                <c:pt idx="1">
                  <c:v>Cuisson viande et poisson</c:v>
                </c:pt>
                <c:pt idx="2">
                  <c:v>Pâtes &amp; Riz</c:v>
                </c:pt>
                <c:pt idx="3">
                  <c:v>Types de cuisson</c:v>
                </c:pt>
              </c:strCache>
            </c:strRef>
          </c:cat>
          <c:val>
            <c:numRef>
              <c:f>(Evaluation!$U$143,Evaluation!$U$150,Evaluation!$U$157,Evaluation!$U$166)</c:f>
              <c:numCache>
                <c:formatCode>0%</c:formatCode>
                <c:ptCount val="4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891168"/>
        <c:axId val="-2140884640"/>
      </c:radarChart>
      <c:catAx>
        <c:axId val="-214089116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884640"/>
        <c:crosses val="autoZero"/>
        <c:auto val="1"/>
        <c:lblAlgn val="ctr"/>
        <c:lblOffset val="100"/>
        <c:noMultiLvlLbl val="0"/>
      </c:catAx>
      <c:valAx>
        <c:axId val="-2140884640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891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Les fonds et sauces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(Evaluation!$B$171,Evaluation!$B$172,Evaluation!$B$173,Evaluation!$B$174,Evaluation!$B$175,Evaluation!$B$176,Evaluation!$B$177,Evaluation!$B$178,Evaluation!$B$179,Evaluation!$B$180)</c:f>
              <c:strCache>
                <c:ptCount val="10"/>
                <c:pt idx="0">
                  <c:v>Réaliser des beurres composés crus</c:v>
                </c:pt>
                <c:pt idx="1">
                  <c:v>Réaliser des purées de légumes</c:v>
                </c:pt>
                <c:pt idx="2">
                  <c:v>Réaliser des sauces émulsionnés froide et chaude</c:v>
                </c:pt>
                <c:pt idx="3">
                  <c:v>Réaliser des sauces émulsionnés stable et instable</c:v>
                </c:pt>
                <c:pt idx="4">
                  <c:v>Réaliser des marinades</c:v>
                </c:pt>
                <c:pt idx="5">
                  <c:v>savoir lier</c:v>
                </c:pt>
                <c:pt idx="6">
                  <c:v>Réaliser un fumet de poisson</c:v>
                </c:pt>
                <c:pt idx="7">
                  <c:v>Réaliser des fonds </c:v>
                </c:pt>
                <c:pt idx="8">
                  <c:v>Réaliser des veloutés</c:v>
                </c:pt>
                <c:pt idx="9">
                  <c:v>Gouter les préparations (analyser/rectifier</c:v>
                </c:pt>
              </c:strCache>
            </c:strRef>
          </c:cat>
          <c:val>
            <c:numRef>
              <c:f>(Evaluation!$S$171,Evaluation!$S$172,Evaluation!$S$173,Evaluation!$S$174,Evaluation!$S$175,Evaluation!$S$176,Evaluation!$S$177,Evaluation!$S$178,Evaluation!$S$179,Evaluation!$S$180)</c:f>
              <c:numCache>
                <c:formatCode>0%</c:formatCode>
                <c:ptCount val="10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  <c:pt idx="3">
                  <c:v>0.75</c:v>
                </c:pt>
                <c:pt idx="4">
                  <c:v>0.75</c:v>
                </c:pt>
                <c:pt idx="5">
                  <c:v>1</c:v>
                </c:pt>
                <c:pt idx="6">
                  <c:v>0.75</c:v>
                </c:pt>
                <c:pt idx="7">
                  <c:v>0.75</c:v>
                </c:pt>
                <c:pt idx="8">
                  <c:v>0.75</c:v>
                </c:pt>
                <c:pt idx="9">
                  <c:v>0.25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(Evaluation!$B$171,Evaluation!$B$172,Evaluation!$B$173,Evaluation!$B$174,Evaluation!$B$175,Evaluation!$B$176,Evaluation!$B$177,Evaluation!$B$178,Evaluation!$B$179,Evaluation!$B$180)</c:f>
              <c:strCache>
                <c:ptCount val="10"/>
                <c:pt idx="0">
                  <c:v>Réaliser des beurres composés crus</c:v>
                </c:pt>
                <c:pt idx="1">
                  <c:v>Réaliser des purées de légumes</c:v>
                </c:pt>
                <c:pt idx="2">
                  <c:v>Réaliser des sauces émulsionnés froide et chaude</c:v>
                </c:pt>
                <c:pt idx="3">
                  <c:v>Réaliser des sauces émulsionnés stable et instable</c:v>
                </c:pt>
                <c:pt idx="4">
                  <c:v>Réaliser des marinades</c:v>
                </c:pt>
                <c:pt idx="5">
                  <c:v>savoir lier</c:v>
                </c:pt>
                <c:pt idx="6">
                  <c:v>Réaliser un fumet de poisson</c:v>
                </c:pt>
                <c:pt idx="7">
                  <c:v>Réaliser des fonds </c:v>
                </c:pt>
                <c:pt idx="8">
                  <c:v>Réaliser des veloutés</c:v>
                </c:pt>
                <c:pt idx="9">
                  <c:v>Gouter les préparations (analyser/rectifier</c:v>
                </c:pt>
              </c:strCache>
            </c:strRef>
          </c:cat>
          <c:val>
            <c:numRef>
              <c:f>(Evaluation!$U$171,Evaluation!$U$172,Evaluation!$U$173,Evaluation!$U$174,Evaluation!$U$175,Evaluation!$U$176,Evaluation!$U$177,Evaluation!$U$178,Evaluation!$U$179,Evaluation!$U$180)</c:f>
              <c:numCache>
                <c:formatCode>0%</c:formatCode>
                <c:ptCount val="10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0.65</c:v>
                </c:pt>
                <c:pt idx="6">
                  <c:v>0.65</c:v>
                </c:pt>
                <c:pt idx="7">
                  <c:v>0.65</c:v>
                </c:pt>
                <c:pt idx="8">
                  <c:v>0.65</c:v>
                </c:pt>
                <c:pt idx="9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885184"/>
        <c:axId val="-2140894976"/>
      </c:radarChart>
      <c:catAx>
        <c:axId val="-214088518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894976"/>
        <c:crosses val="autoZero"/>
        <c:auto val="1"/>
        <c:lblAlgn val="ctr"/>
        <c:lblOffset val="100"/>
        <c:noMultiLvlLbl val="0"/>
      </c:catAx>
      <c:valAx>
        <c:axId val="-2140894976"/>
        <c:scaling>
          <c:orientation val="minMax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8851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Techniques Pâtisseries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1"/>
          <c:order val="0"/>
          <c:tx>
            <c:v>Evaluation</c:v>
          </c:tx>
          <c:cat>
            <c:strRef>
              <c:f>(Evaluation!$B$196,Evaluation!$B$203,Evaluation!$B$214,Evaluation!$B$220,Evaluation!$B$229,Evaluation!$B$233,Evaluation!$B$238,Evaluation!$B$239)</c:f>
              <c:strCache>
                <c:ptCount val="8"/>
                <c:pt idx="0">
                  <c:v>Préparation préliminaires</c:v>
                </c:pt>
                <c:pt idx="1">
                  <c:v>Réaliser des pâtes</c:v>
                </c:pt>
                <c:pt idx="2">
                  <c:v>Réaliser des crèmes</c:v>
                </c:pt>
                <c:pt idx="3">
                  <c:v>Travailler un fruit</c:v>
                </c:pt>
                <c:pt idx="4">
                  <c:v>Cuisson et travail des éléments</c:v>
                </c:pt>
                <c:pt idx="5">
                  <c:v>Réalisation d'un décor</c:v>
                </c:pt>
                <c:pt idx="6">
                  <c:v>Piece montée</c:v>
                </c:pt>
                <c:pt idx="7">
                  <c:v>Gouter, analyser, rectifier</c:v>
                </c:pt>
              </c:strCache>
            </c:strRef>
          </c:cat>
          <c:val>
            <c:numRef>
              <c:f>(Evaluation!$S$196,Evaluation!$S$203,Evaluation!$S$214,Evaluation!$S$220,Evaluation!$S$229,Evaluation!$S$233,Evaluation!$S$238,Evaluation!$S$239)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0"/>
          <c:order val="1"/>
          <c:tx>
            <c:v>Référence</c:v>
          </c:tx>
          <c:cat>
            <c:strRef>
              <c:f>(Evaluation!$B$196,Evaluation!$B$203,Evaluation!$B$214,Evaluation!$B$220,Evaluation!$B$229,Evaluation!$B$233,Evaluation!$B$238,Evaluation!$B$239)</c:f>
              <c:strCache>
                <c:ptCount val="8"/>
                <c:pt idx="0">
                  <c:v>Préparation préliminaires</c:v>
                </c:pt>
                <c:pt idx="1">
                  <c:v>Réaliser des pâtes</c:v>
                </c:pt>
                <c:pt idx="2">
                  <c:v>Réaliser des crèmes</c:v>
                </c:pt>
                <c:pt idx="3">
                  <c:v>Travailler un fruit</c:v>
                </c:pt>
                <c:pt idx="4">
                  <c:v>Cuisson et travail des éléments</c:v>
                </c:pt>
                <c:pt idx="5">
                  <c:v>Réalisation d'un décor</c:v>
                </c:pt>
                <c:pt idx="6">
                  <c:v>Piece montée</c:v>
                </c:pt>
                <c:pt idx="7">
                  <c:v>Gouter, analyser, rectifier</c:v>
                </c:pt>
              </c:strCache>
            </c:strRef>
          </c:cat>
          <c:val>
            <c:numRef>
              <c:f>(Evaluation!$U$196,Evaluation!$U$203,Evaluation!$U$214,Evaluation!$U$220,Evaluation!$U$229,Evaluation!$U$233,Evaluation!$U$238,Evaluation!$U$239)</c:f>
              <c:numCache>
                <c:formatCode>0%</c:formatCode>
                <c:ptCount val="8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0.65</c:v>
                </c:pt>
                <c:pt idx="6">
                  <c:v>0.65</c:v>
                </c:pt>
                <c:pt idx="7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896064"/>
        <c:axId val="-2140894432"/>
      </c:radarChart>
      <c:catAx>
        <c:axId val="-214089606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-2140894432"/>
        <c:crosses val="autoZero"/>
        <c:auto val="1"/>
        <c:lblAlgn val="ctr"/>
        <c:lblOffset val="100"/>
        <c:noMultiLvlLbl val="0"/>
      </c:catAx>
      <c:valAx>
        <c:axId val="-2140894432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896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Compétences et gestion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(Evaluation!$B$254,Evaluation!$B$263,Evaluation!$B$279,Evaluation!$B$291,Evaluation!$B$299,Evaluation!$B$306)</c:f>
              <c:strCache>
                <c:ptCount val="6"/>
                <c:pt idx="0">
                  <c:v>Approvisionnement/stockage</c:v>
                </c:pt>
                <c:pt idx="1">
                  <c:v>Gestion de la production</c:v>
                </c:pt>
                <c:pt idx="2">
                  <c:v>Gestion de l'outil informatique</c:v>
                </c:pt>
                <c:pt idx="3">
                  <c:v>Organisation</c:v>
                </c:pt>
                <c:pt idx="4">
                  <c:v>Distribution</c:v>
                </c:pt>
                <c:pt idx="5">
                  <c:v>Remise en état du poste de travail et des locaux</c:v>
                </c:pt>
              </c:strCache>
            </c:strRef>
          </c:cat>
          <c:val>
            <c:numRef>
              <c:f>(Evaluation!$S$254,Evaluation!$S$263,Evaluation!$S$279,Evaluation!$S$291,Evaluation!$S$299,Evaluation!$S$306)</c:f>
              <c:numCache>
                <c:formatCode>0%</c:formatCode>
                <c:ptCount val="6"/>
                <c:pt idx="0">
                  <c:v>0.75</c:v>
                </c:pt>
                <c:pt idx="1">
                  <c:v>0.75</c:v>
                </c:pt>
                <c:pt idx="2">
                  <c:v>0</c:v>
                </c:pt>
                <c:pt idx="3">
                  <c:v>0.71875</c:v>
                </c:pt>
                <c:pt idx="4">
                  <c:v>0.75</c:v>
                </c:pt>
                <c:pt idx="5">
                  <c:v>0.41666666666666669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(Evaluation!$B$254,Evaluation!$B$263,Evaluation!$B$279,Evaluation!$B$291,Evaluation!$B$299,Evaluation!$B$306)</c:f>
              <c:strCache>
                <c:ptCount val="6"/>
                <c:pt idx="0">
                  <c:v>Approvisionnement/stockage</c:v>
                </c:pt>
                <c:pt idx="1">
                  <c:v>Gestion de la production</c:v>
                </c:pt>
                <c:pt idx="2">
                  <c:v>Gestion de l'outil informatique</c:v>
                </c:pt>
                <c:pt idx="3">
                  <c:v>Organisation</c:v>
                </c:pt>
                <c:pt idx="4">
                  <c:v>Distribution</c:v>
                </c:pt>
                <c:pt idx="5">
                  <c:v>Remise en état du poste de travail et des locaux</c:v>
                </c:pt>
              </c:strCache>
            </c:strRef>
          </c:cat>
          <c:val>
            <c:numRef>
              <c:f>(Evaluation!$U$254,Evaluation!$U$263,Evaluation!$U$279,Evaluation!$U$291,Evaluation!$U$299,Evaluation!$U$306)</c:f>
              <c:numCache>
                <c:formatCode>0%</c:formatCode>
                <c:ptCount val="6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887904"/>
        <c:axId val="-2140887360"/>
      </c:radarChart>
      <c:catAx>
        <c:axId val="-214088790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887360"/>
        <c:crosses val="autoZero"/>
        <c:auto val="1"/>
        <c:lblAlgn val="ctr"/>
        <c:lblOffset val="100"/>
        <c:noMultiLvlLbl val="0"/>
      </c:catAx>
      <c:valAx>
        <c:axId val="-2140887360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887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Compétences Managériales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cat>
            <c:strRef>
              <c:f>(Evaluation!$B$316,Evaluation!$B$323,Evaluation!$B$334,Evaluation!$B$341,Evaluation!$B$348)</c:f>
              <c:strCache>
                <c:ptCount val="5"/>
                <c:pt idx="0">
                  <c:v>Communication</c:v>
                </c:pt>
                <c:pt idx="1">
                  <c:v>Leadership</c:v>
                </c:pt>
                <c:pt idx="2">
                  <c:v>Gestion de l'équipe</c:v>
                </c:pt>
                <c:pt idx="3">
                  <c:v>Gestion des Tâches</c:v>
                </c:pt>
                <c:pt idx="4">
                  <c:v>Gestion Stratégiques</c:v>
                </c:pt>
              </c:strCache>
            </c:strRef>
          </c:cat>
          <c:val>
            <c:numRef>
              <c:f>(Evaluation!$C$316,Evaluation!$C$323,Evaluation!$C$334,Evaluation!$C$341,Evaluation!$C$348)</c:f>
            </c:numRef>
          </c:val>
        </c:ser>
        <c:ser>
          <c:idx val="1"/>
          <c:order val="1"/>
          <c:tx>
            <c:v>Evaluation</c:v>
          </c:tx>
          <c:spPr>
            <a:ln>
              <a:solidFill>
                <a:schemeClr val="accent1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accent1"/>
                </a:solidFill>
              </a:ln>
            </c:spPr>
          </c:marker>
          <c:cat>
            <c:strRef>
              <c:f>(Evaluation!$B$316,Evaluation!$B$323,Evaluation!$B$334,Evaluation!$B$341,Evaluation!$B$348)</c:f>
              <c:strCache>
                <c:ptCount val="5"/>
                <c:pt idx="0">
                  <c:v>Communication</c:v>
                </c:pt>
                <c:pt idx="1">
                  <c:v>Leadership</c:v>
                </c:pt>
                <c:pt idx="2">
                  <c:v>Gestion de l'équipe</c:v>
                </c:pt>
                <c:pt idx="3">
                  <c:v>Gestion des Tâches</c:v>
                </c:pt>
                <c:pt idx="4">
                  <c:v>Gestion Stratégiques</c:v>
                </c:pt>
              </c:strCache>
            </c:strRef>
          </c:cat>
          <c:val>
            <c:numRef>
              <c:f>(Evaluation!$S$316,Evaluation!$S$323,Evaluation!$S$334,Evaluation!$S$341,Evaluation!$S$348)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v>Référence</c:v>
          </c:tx>
          <c:spPr>
            <a:ln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(Evaluation!$B$316,Evaluation!$B$323,Evaluation!$B$334,Evaluation!$B$341,Evaluation!$B$348)</c:f>
              <c:strCache>
                <c:ptCount val="5"/>
                <c:pt idx="0">
                  <c:v>Communication</c:v>
                </c:pt>
                <c:pt idx="1">
                  <c:v>Leadership</c:v>
                </c:pt>
                <c:pt idx="2">
                  <c:v>Gestion de l'équipe</c:v>
                </c:pt>
                <c:pt idx="3">
                  <c:v>Gestion des Tâches</c:v>
                </c:pt>
                <c:pt idx="4">
                  <c:v>Gestion Stratégiques</c:v>
                </c:pt>
              </c:strCache>
            </c:strRef>
          </c:cat>
          <c:val>
            <c:numRef>
              <c:f>(Evaluation!$U$316,Evaluation!$U$323,Evaluation!$U$334,Evaluation!$U$341,Evaluation!$U$348)</c:f>
              <c:numCache>
                <c:formatCode>0%</c:formatCode>
                <c:ptCount val="5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898784"/>
        <c:axId val="-2140890624"/>
      </c:radarChart>
      <c:catAx>
        <c:axId val="-214089878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-2140890624"/>
        <c:crosses val="autoZero"/>
        <c:auto val="1"/>
        <c:lblAlgn val="ctr"/>
        <c:lblOffset val="100"/>
        <c:noMultiLvlLbl val="0"/>
      </c:catAx>
      <c:valAx>
        <c:axId val="-2140890624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8987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</a:t>
            </a:r>
            <a:r>
              <a:rPr lang="fr-FR" baseline="0"/>
              <a:t> Global de l'évaluation</a:t>
            </a:r>
            <a:endParaRPr lang="fr-FR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Evaluation!$M$386:$R$386</c:f>
              <c:strCache>
                <c:ptCount val="6"/>
                <c:pt idx="0">
                  <c:v>Insuffisant </c:v>
                </c:pt>
                <c:pt idx="1">
                  <c:v>Acceptable </c:v>
                </c:pt>
                <c:pt idx="2">
                  <c:v>Satisfaisant</c:v>
                </c:pt>
                <c:pt idx="3">
                  <c:v>Très satisfaisant</c:v>
                </c:pt>
                <c:pt idx="4">
                  <c:v>Non Observé</c:v>
                </c:pt>
                <c:pt idx="5">
                  <c:v>Sans Objet</c:v>
                </c:pt>
              </c:strCache>
            </c:strRef>
          </c:cat>
          <c:val>
            <c:numRef>
              <c:f>Evaluation!$M$387:$R$387</c:f>
              <c:numCache>
                <c:formatCode>_(* #,##0.00_);_(* \(#,##0.00\);_(* "-"??_);_(@_)</c:formatCode>
                <c:ptCount val="6"/>
                <c:pt idx="0">
                  <c:v>6</c:v>
                </c:pt>
                <c:pt idx="1">
                  <c:v>2</c:v>
                </c:pt>
                <c:pt idx="2">
                  <c:v>127</c:v>
                </c:pt>
                <c:pt idx="3">
                  <c:v>9</c:v>
                </c:pt>
                <c:pt idx="4">
                  <c:v>3</c:v>
                </c:pt>
                <c:pt idx="5">
                  <c:v>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Graphique des résultats suivants</a:t>
            </a:r>
            <a:r>
              <a:rPr lang="fr-FR" baseline="0"/>
              <a:t> les catégories</a:t>
            </a:r>
            <a:endParaRPr lang="fr-FR"/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dLbls>
            <c:delete val="1"/>
          </c:dLbls>
          <c:cat>
            <c:strRef>
              <c:f>Evaluation!$B$388:$B$394</c:f>
              <c:strCache>
                <c:ptCount val="7"/>
                <c:pt idx="0">
                  <c:v>Gestion des normes HACCP</c:v>
                </c:pt>
                <c:pt idx="1">
                  <c:v>Sécurité en cuisine</c:v>
                </c:pt>
                <c:pt idx="2">
                  <c:v>Technique en cuisine</c:v>
                </c:pt>
                <c:pt idx="3">
                  <c:v>Patisserie</c:v>
                </c:pt>
                <c:pt idx="4">
                  <c:v>Compétences en gestion</c:v>
                </c:pt>
                <c:pt idx="5">
                  <c:v>Compétences managériales</c:v>
                </c:pt>
                <c:pt idx="6">
                  <c:v>Savoir être</c:v>
                </c:pt>
              </c:strCache>
            </c:strRef>
          </c:cat>
          <c:val>
            <c:numRef>
              <c:f>Evaluation!$S$388:$S$394</c:f>
              <c:numCache>
                <c:formatCode>0%</c:formatCode>
                <c:ptCount val="7"/>
                <c:pt idx="0">
                  <c:v>0.73863636363636365</c:v>
                </c:pt>
                <c:pt idx="1">
                  <c:v>0.83333333333333337</c:v>
                </c:pt>
                <c:pt idx="2">
                  <c:v>0.74834656084656082</c:v>
                </c:pt>
                <c:pt idx="3" formatCode="General">
                  <c:v>0</c:v>
                </c:pt>
                <c:pt idx="4">
                  <c:v>0.67708333333333337</c:v>
                </c:pt>
                <c:pt idx="5">
                  <c:v>0</c:v>
                </c:pt>
                <c:pt idx="6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dLbls>
            <c:delete val="1"/>
          </c:dLbls>
          <c:cat>
            <c:strRef>
              <c:f>Evaluation!$B$388:$B$394</c:f>
              <c:strCache>
                <c:ptCount val="7"/>
                <c:pt idx="0">
                  <c:v>Gestion des normes HACCP</c:v>
                </c:pt>
                <c:pt idx="1">
                  <c:v>Sécurité en cuisine</c:v>
                </c:pt>
                <c:pt idx="2">
                  <c:v>Technique en cuisine</c:v>
                </c:pt>
                <c:pt idx="3">
                  <c:v>Patisserie</c:v>
                </c:pt>
                <c:pt idx="4">
                  <c:v>Compétences en gestion</c:v>
                </c:pt>
                <c:pt idx="5">
                  <c:v>Compétences managériales</c:v>
                </c:pt>
                <c:pt idx="6">
                  <c:v>Savoir être</c:v>
                </c:pt>
              </c:strCache>
            </c:strRef>
          </c:cat>
          <c:val>
            <c:numRef>
              <c:f>Evaluation!$U$388:$U$394</c:f>
              <c:numCache>
                <c:formatCode>0%</c:formatCode>
                <c:ptCount val="7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0.65</c:v>
                </c:pt>
                <c:pt idx="6">
                  <c:v>0.65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2140194272"/>
        <c:axId val="-2140188288"/>
      </c:radarChart>
      <c:catAx>
        <c:axId val="-21401942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188288"/>
        <c:crosses val="autoZero"/>
        <c:auto val="1"/>
        <c:lblAlgn val="ctr"/>
        <c:lblOffset val="100"/>
        <c:noMultiLvlLbl val="0"/>
      </c:catAx>
      <c:valAx>
        <c:axId val="-2140188288"/>
        <c:scaling>
          <c:orientation val="minMax"/>
          <c:max val="1"/>
        </c:scaling>
        <c:delete val="0"/>
        <c:axPos val="l"/>
        <c:majorGridlines/>
        <c:minorGridlines/>
        <c:numFmt formatCode="0%" sourceLinked="1"/>
        <c:majorTickMark val="none"/>
        <c:minorTickMark val="none"/>
        <c:tickLblPos val="nextTo"/>
        <c:crossAx val="-2140194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Techniques de cuisines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(Evaluation!$B$132,Evaluation!$B$167,Evaluation!$B$181)</c:f>
              <c:strCache>
                <c:ptCount val="3"/>
                <c:pt idx="0">
                  <c:v>Préparation préliminaire</c:v>
                </c:pt>
                <c:pt idx="1">
                  <c:v>Cuisson</c:v>
                </c:pt>
                <c:pt idx="2">
                  <c:v>Fonds et sauce</c:v>
                </c:pt>
              </c:strCache>
            </c:strRef>
          </c:cat>
          <c:val>
            <c:numRef>
              <c:f>(Evaluation!$S$132,Evaluation!$S$167,Evaluation!$S$181)</c:f>
              <c:numCache>
                <c:formatCode>0%</c:formatCode>
                <c:ptCount val="3"/>
                <c:pt idx="0">
                  <c:v>0.76111111111111107</c:v>
                </c:pt>
                <c:pt idx="1">
                  <c:v>0.7589285714285714</c:v>
                </c:pt>
                <c:pt idx="2">
                  <c:v>0.72499999999999998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(Evaluation!$B$132,Evaluation!$B$167,Evaluation!$B$181)</c:f>
              <c:strCache>
                <c:ptCount val="3"/>
                <c:pt idx="0">
                  <c:v>Préparation préliminaire</c:v>
                </c:pt>
                <c:pt idx="1">
                  <c:v>Cuisson</c:v>
                </c:pt>
                <c:pt idx="2">
                  <c:v>Fonds et sauce</c:v>
                </c:pt>
              </c:strCache>
            </c:strRef>
          </c:cat>
          <c:val>
            <c:numRef>
              <c:f>(Evaluation!$U$132,Evaluation!$U$167,Evaluation!$U$181)</c:f>
              <c:numCache>
                <c:formatCode>0%</c:formatCode>
                <c:ptCount val="3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196448"/>
        <c:axId val="-2140187744"/>
      </c:radarChart>
      <c:catAx>
        <c:axId val="-214019644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2140187744"/>
        <c:crosses val="autoZero"/>
        <c:auto val="1"/>
        <c:lblAlgn val="ctr"/>
        <c:lblOffset val="100"/>
        <c:noMultiLvlLbl val="0"/>
      </c:catAx>
      <c:valAx>
        <c:axId val="-2140187744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196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Savoir</a:t>
            </a:r>
            <a:r>
              <a:rPr lang="fr-FR" baseline="0"/>
              <a:t> être</a:t>
            </a:r>
            <a:endParaRPr lang="fr-FR"/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cat>
            <c:strRef>
              <c:f>(Evaluation!$B$353,Evaluation!$B$364,Evaluation!$B$374)</c:f>
              <c:strCache>
                <c:ptCount val="3"/>
                <c:pt idx="0">
                  <c:v>Respect des règles</c:v>
                </c:pt>
                <c:pt idx="1">
                  <c:v>Comportement au sein du groupe</c:v>
                </c:pt>
                <c:pt idx="2">
                  <c:v>Intérêt au travail</c:v>
                </c:pt>
              </c:strCache>
            </c:strRef>
          </c:cat>
          <c:val>
            <c:numRef>
              <c:f>(Evaluation!$C$316,Evaluation!$C$323,Evaluation!$C$334,Evaluation!$C$341,Evaluation!$C$348)</c:f>
            </c:numRef>
          </c:val>
        </c:ser>
        <c:ser>
          <c:idx val="1"/>
          <c:order val="1"/>
          <c:tx>
            <c:v>Evaluation</c:v>
          </c:tx>
          <c:spPr>
            <a:ln>
              <a:solidFill>
                <a:schemeClr val="accent1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accent1"/>
                </a:solidFill>
              </a:ln>
            </c:spPr>
          </c:marker>
          <c:cat>
            <c:strRef>
              <c:f>(Evaluation!$B$353,Evaluation!$B$364,Evaluation!$B$374)</c:f>
              <c:strCache>
                <c:ptCount val="3"/>
                <c:pt idx="0">
                  <c:v>Respect des règles</c:v>
                </c:pt>
                <c:pt idx="1">
                  <c:v>Comportement au sein du groupe</c:v>
                </c:pt>
                <c:pt idx="2">
                  <c:v>Intérêt au travail</c:v>
                </c:pt>
              </c:strCache>
            </c:strRef>
          </c:cat>
          <c:val>
            <c:numRef>
              <c:f>(Evaluation!$S$361,Evaluation!$S$371,Evaluation!$S$383)</c:f>
              <c:numCache>
                <c:formatCode>0%</c:formatCode>
                <c:ptCount val="3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</c:numCache>
            </c:numRef>
          </c:val>
        </c:ser>
        <c:ser>
          <c:idx val="2"/>
          <c:order val="2"/>
          <c:tx>
            <c:v>Référence</c:v>
          </c:tx>
          <c:spPr>
            <a:ln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(Evaluation!$B$353,Evaluation!$B$364,Evaluation!$B$374)</c:f>
              <c:strCache>
                <c:ptCount val="3"/>
                <c:pt idx="0">
                  <c:v>Respect des règles</c:v>
                </c:pt>
                <c:pt idx="1">
                  <c:v>Comportement au sein du groupe</c:v>
                </c:pt>
                <c:pt idx="2">
                  <c:v>Intérêt au travail</c:v>
                </c:pt>
              </c:strCache>
            </c:strRef>
          </c:cat>
          <c:val>
            <c:numRef>
              <c:f>(Evaluation!$U$361,Evaluation!$U$371,Evaluation!$U$383)</c:f>
              <c:numCache>
                <c:formatCode>0%</c:formatCode>
                <c:ptCount val="3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186112"/>
        <c:axId val="-2140191552"/>
      </c:radarChart>
      <c:catAx>
        <c:axId val="-214018611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-2140191552"/>
        <c:crosses val="autoZero"/>
        <c:auto val="1"/>
        <c:lblAlgn val="ctr"/>
        <c:lblOffset val="100"/>
        <c:noMultiLvlLbl val="0"/>
      </c:catAx>
      <c:valAx>
        <c:axId val="-2140191552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-2140186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50</xdr:row>
      <xdr:rowOff>23814</xdr:rowOff>
    </xdr:from>
    <xdr:to>
      <xdr:col>13</xdr:col>
      <xdr:colOff>685800</xdr:colOff>
      <xdr:row>74</xdr:row>
      <xdr:rowOff>66676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78</xdr:row>
      <xdr:rowOff>9525</xdr:rowOff>
    </xdr:from>
    <xdr:to>
      <xdr:col>13</xdr:col>
      <xdr:colOff>628650</xdr:colOff>
      <xdr:row>103</xdr:row>
      <xdr:rowOff>142874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130</xdr:row>
      <xdr:rowOff>104775</xdr:rowOff>
    </xdr:from>
    <xdr:to>
      <xdr:col>13</xdr:col>
      <xdr:colOff>657225</xdr:colOff>
      <xdr:row>167</xdr:row>
      <xdr:rowOff>41274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323850</xdr:colOff>
      <xdr:row>168</xdr:row>
      <xdr:rowOff>0</xdr:rowOff>
    </xdr:from>
    <xdr:to>
      <xdr:col>13</xdr:col>
      <xdr:colOff>590550</xdr:colOff>
      <xdr:row>202</xdr:row>
      <xdr:rowOff>100012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203</xdr:row>
      <xdr:rowOff>38100</xdr:rowOff>
    </xdr:from>
    <xdr:to>
      <xdr:col>13</xdr:col>
      <xdr:colOff>666750</xdr:colOff>
      <xdr:row>232</xdr:row>
      <xdr:rowOff>41274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323850</xdr:colOff>
      <xdr:row>235</xdr:row>
      <xdr:rowOff>76200</xdr:rowOff>
    </xdr:from>
    <xdr:to>
      <xdr:col>13</xdr:col>
      <xdr:colOff>666750</xdr:colOff>
      <xdr:row>272</xdr:row>
      <xdr:rowOff>179386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390525</xdr:colOff>
      <xdr:row>276</xdr:row>
      <xdr:rowOff>123825</xdr:rowOff>
    </xdr:from>
    <xdr:to>
      <xdr:col>13</xdr:col>
      <xdr:colOff>704850</xdr:colOff>
      <xdr:row>300</xdr:row>
      <xdr:rowOff>147638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390525</xdr:colOff>
      <xdr:row>304</xdr:row>
      <xdr:rowOff>38099</xdr:rowOff>
    </xdr:from>
    <xdr:to>
      <xdr:col>13</xdr:col>
      <xdr:colOff>647700</xdr:colOff>
      <xdr:row>330</xdr:row>
      <xdr:rowOff>142874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276224</xdr:colOff>
      <xdr:row>7</xdr:row>
      <xdr:rowOff>95249</xdr:rowOff>
    </xdr:from>
    <xdr:to>
      <xdr:col>13</xdr:col>
      <xdr:colOff>809625</xdr:colOff>
      <xdr:row>26</xdr:row>
      <xdr:rowOff>152400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266699</xdr:colOff>
      <xdr:row>27</xdr:row>
      <xdr:rowOff>123826</xdr:rowOff>
    </xdr:from>
    <xdr:to>
      <xdr:col>13</xdr:col>
      <xdr:colOff>733424</xdr:colOff>
      <xdr:row>47</xdr:row>
      <xdr:rowOff>47625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295274</xdr:colOff>
      <xdr:row>106</xdr:row>
      <xdr:rowOff>28574</xdr:rowOff>
    </xdr:from>
    <xdr:to>
      <xdr:col>13</xdr:col>
      <xdr:colOff>647699</xdr:colOff>
      <xdr:row>130</xdr:row>
      <xdr:rowOff>19049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361950</xdr:colOff>
      <xdr:row>335</xdr:row>
      <xdr:rowOff>19050</xdr:rowOff>
    </xdr:from>
    <xdr:to>
      <xdr:col>13</xdr:col>
      <xdr:colOff>619125</xdr:colOff>
      <xdr:row>361</xdr:row>
      <xdr:rowOff>123825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11</xdr:row>
      <xdr:rowOff>180975</xdr:rowOff>
    </xdr:from>
    <xdr:to>
      <xdr:col>9</xdr:col>
      <xdr:colOff>828675</xdr:colOff>
      <xdr:row>14</xdr:row>
      <xdr:rowOff>190500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1019175" y="2552700"/>
          <a:ext cx="6515100" cy="609600"/>
        </a:xfrm>
        <a:prstGeom prst="rect">
          <a:avLst/>
        </a:prstGeom>
        <a:solidFill>
          <a:srgbClr val="CCECFF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400" b="1" i="1" u="none" strike="noStrike" baseline="0">
              <a:solidFill>
                <a:srgbClr val="000000"/>
              </a:solidFill>
              <a:latin typeface="Garamond"/>
            </a:rPr>
            <a:t>«Proposer une Cuisine diversifiée et originale pour satisfaire au mieux le Client, </a:t>
          </a:r>
        </a:p>
        <a:p>
          <a:pPr algn="l" rtl="0">
            <a:defRPr sz="1000"/>
          </a:pPr>
          <a:r>
            <a:rPr lang="fr-FR" sz="1400" b="1" i="1" u="none" strike="noStrike" baseline="0">
              <a:solidFill>
                <a:srgbClr val="000000"/>
              </a:solidFill>
              <a:latin typeface="Garamond"/>
            </a:rPr>
            <a:t>et Développer notre chiffre d’affaires, c’est notre raison d’être…»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885825</xdr:colOff>
      <xdr:row>24</xdr:row>
      <xdr:rowOff>66675</xdr:rowOff>
    </xdr:from>
    <xdr:to>
      <xdr:col>2</xdr:col>
      <xdr:colOff>885825</xdr:colOff>
      <xdr:row>25</xdr:row>
      <xdr:rowOff>142875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 flipH="1">
          <a:off x="1724025" y="50387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25</xdr:row>
      <xdr:rowOff>171450</xdr:rowOff>
    </xdr:from>
    <xdr:to>
      <xdr:col>3</xdr:col>
      <xdr:colOff>9525</xdr:colOff>
      <xdr:row>27</xdr:row>
      <xdr:rowOff>114300</xdr:rowOff>
    </xdr:to>
    <xdr:sp macro="" textlink="">
      <xdr:nvSpPr>
        <xdr:cNvPr id="6148" name="Rectangle 4"/>
        <xdr:cNvSpPr>
          <a:spLocks noChangeArrowheads="1"/>
        </xdr:cNvSpPr>
      </xdr:nvSpPr>
      <xdr:spPr bwMode="auto">
        <a:xfrm>
          <a:off x="819150" y="5343525"/>
          <a:ext cx="1828800" cy="3429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Garamond"/>
            </a:rPr>
            <a:t>CUISINE</a:t>
          </a:r>
        </a:p>
        <a:p>
          <a:pPr algn="ctr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2</xdr:col>
      <xdr:colOff>914400</xdr:colOff>
      <xdr:row>27</xdr:row>
      <xdr:rowOff>123825</xdr:rowOff>
    </xdr:from>
    <xdr:to>
      <xdr:col>2</xdr:col>
      <xdr:colOff>914400</xdr:colOff>
      <xdr:row>28</xdr:row>
      <xdr:rowOff>152400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1752600" y="5695950"/>
          <a:ext cx="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28</xdr:row>
      <xdr:rowOff>142875</xdr:rowOff>
    </xdr:from>
    <xdr:to>
      <xdr:col>3</xdr:col>
      <xdr:colOff>9525</xdr:colOff>
      <xdr:row>30</xdr:row>
      <xdr:rowOff>85725</xdr:rowOff>
    </xdr:to>
    <xdr:sp macro="" textlink="">
      <xdr:nvSpPr>
        <xdr:cNvPr id="6150" name="Text Box 6"/>
        <xdr:cNvSpPr txBox="1">
          <a:spLocks noChangeArrowheads="1"/>
        </xdr:cNvSpPr>
      </xdr:nvSpPr>
      <xdr:spPr bwMode="auto">
        <a:xfrm>
          <a:off x="819150" y="5915025"/>
          <a:ext cx="1828800" cy="3429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Garamond"/>
            </a:rPr>
            <a:t>Chef des Cuisines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1</xdr:col>
      <xdr:colOff>400050</xdr:colOff>
      <xdr:row>33</xdr:row>
      <xdr:rowOff>57149</xdr:rowOff>
    </xdr:from>
    <xdr:to>
      <xdr:col>2</xdr:col>
      <xdr:colOff>561975</xdr:colOff>
      <xdr:row>35</xdr:row>
      <xdr:rowOff>161924</xdr:rowOff>
    </xdr:to>
    <xdr:sp macro="" textlink="">
      <xdr:nvSpPr>
        <xdr:cNvPr id="6151" name="Rectangle 7"/>
        <xdr:cNvSpPr>
          <a:spLocks noChangeArrowheads="1"/>
        </xdr:cNvSpPr>
      </xdr:nvSpPr>
      <xdr:spPr bwMode="auto">
        <a:xfrm>
          <a:off x="400050" y="6829424"/>
          <a:ext cx="1000125" cy="50482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Sous Chef Cuisine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895350</xdr:colOff>
      <xdr:row>30</xdr:row>
      <xdr:rowOff>85725</xdr:rowOff>
    </xdr:from>
    <xdr:to>
      <xdr:col>2</xdr:col>
      <xdr:colOff>895350</xdr:colOff>
      <xdr:row>34</xdr:row>
      <xdr:rowOff>47625</xdr:rowOff>
    </xdr:to>
    <xdr:sp macro="" textlink="">
      <xdr:nvSpPr>
        <xdr:cNvPr id="6152" name="Line 8"/>
        <xdr:cNvSpPr>
          <a:spLocks noChangeShapeType="1"/>
        </xdr:cNvSpPr>
      </xdr:nvSpPr>
      <xdr:spPr bwMode="auto">
        <a:xfrm flipH="1">
          <a:off x="1733550" y="625792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1790699</xdr:colOff>
      <xdr:row>32</xdr:row>
      <xdr:rowOff>152401</xdr:rowOff>
    </xdr:from>
    <xdr:to>
      <xdr:col>3</xdr:col>
      <xdr:colOff>0</xdr:colOff>
      <xdr:row>36</xdr:row>
      <xdr:rowOff>95251</xdr:rowOff>
    </xdr:to>
    <xdr:sp macro="" textlink="">
      <xdr:nvSpPr>
        <xdr:cNvPr id="6153" name="Line 9"/>
        <xdr:cNvSpPr>
          <a:spLocks noChangeShapeType="1"/>
        </xdr:cNvSpPr>
      </xdr:nvSpPr>
      <xdr:spPr bwMode="auto">
        <a:xfrm>
          <a:off x="2628899" y="6724651"/>
          <a:ext cx="9526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904875</xdr:colOff>
      <xdr:row>31</xdr:row>
      <xdr:rowOff>152400</xdr:rowOff>
    </xdr:from>
    <xdr:to>
      <xdr:col>2</xdr:col>
      <xdr:colOff>1247775</xdr:colOff>
      <xdr:row>31</xdr:row>
      <xdr:rowOff>152400</xdr:rowOff>
    </xdr:to>
    <xdr:sp macro="" textlink="">
      <xdr:nvSpPr>
        <xdr:cNvPr id="6154" name="Line 10"/>
        <xdr:cNvSpPr>
          <a:spLocks noChangeShapeType="1"/>
        </xdr:cNvSpPr>
      </xdr:nvSpPr>
      <xdr:spPr bwMode="auto">
        <a:xfrm>
          <a:off x="1743075" y="65246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581024</xdr:colOff>
      <xdr:row>33</xdr:row>
      <xdr:rowOff>142873</xdr:rowOff>
    </xdr:from>
    <xdr:to>
      <xdr:col>2</xdr:col>
      <xdr:colOff>895349</xdr:colOff>
      <xdr:row>33</xdr:row>
      <xdr:rowOff>142874</xdr:rowOff>
    </xdr:to>
    <xdr:sp macro="" textlink="">
      <xdr:nvSpPr>
        <xdr:cNvPr id="6155" name="Line 11"/>
        <xdr:cNvSpPr>
          <a:spLocks noChangeShapeType="1"/>
        </xdr:cNvSpPr>
      </xdr:nvSpPr>
      <xdr:spPr bwMode="auto">
        <a:xfrm flipH="1">
          <a:off x="1419224" y="6915148"/>
          <a:ext cx="3143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1266825</xdr:colOff>
      <xdr:row>31</xdr:row>
      <xdr:rowOff>0</xdr:rowOff>
    </xdr:from>
    <xdr:to>
      <xdr:col>3</xdr:col>
      <xdr:colOff>609600</xdr:colOff>
      <xdr:row>32</xdr:row>
      <xdr:rowOff>142875</xdr:rowOff>
    </xdr:to>
    <xdr:sp macro="" textlink="">
      <xdr:nvSpPr>
        <xdr:cNvPr id="6156" name="Text Box 12"/>
        <xdr:cNvSpPr txBox="1">
          <a:spLocks noChangeArrowheads="1"/>
        </xdr:cNvSpPr>
      </xdr:nvSpPr>
      <xdr:spPr bwMode="auto">
        <a:xfrm>
          <a:off x="2105025" y="6372225"/>
          <a:ext cx="1143000" cy="3429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Garamond"/>
            </a:rPr>
            <a:t>Chef Pâtissier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2</xdr:col>
      <xdr:colOff>200025</xdr:colOff>
      <xdr:row>36</xdr:row>
      <xdr:rowOff>104774</xdr:rowOff>
    </xdr:from>
    <xdr:to>
      <xdr:col>2</xdr:col>
      <xdr:colOff>1228725</xdr:colOff>
      <xdr:row>39</xdr:row>
      <xdr:rowOff>28575</xdr:rowOff>
    </xdr:to>
    <xdr:sp macro="" textlink="">
      <xdr:nvSpPr>
        <xdr:cNvPr id="6157" name="Text Box 13"/>
        <xdr:cNvSpPr txBox="1">
          <a:spLocks noChangeArrowheads="1"/>
        </xdr:cNvSpPr>
      </xdr:nvSpPr>
      <xdr:spPr bwMode="auto">
        <a:xfrm>
          <a:off x="1038225" y="7477124"/>
          <a:ext cx="1028700" cy="52387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Chef de partie Cuisine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180974</xdr:colOff>
      <xdr:row>44</xdr:row>
      <xdr:rowOff>0</xdr:rowOff>
    </xdr:from>
    <xdr:to>
      <xdr:col>2</xdr:col>
      <xdr:colOff>1314449</xdr:colOff>
      <xdr:row>45</xdr:row>
      <xdr:rowOff>152401</xdr:rowOff>
    </xdr:to>
    <xdr:sp macro="" textlink="">
      <xdr:nvSpPr>
        <xdr:cNvPr id="6160" name="Text Box 16"/>
        <xdr:cNvSpPr txBox="1">
          <a:spLocks noChangeArrowheads="1"/>
        </xdr:cNvSpPr>
      </xdr:nvSpPr>
      <xdr:spPr bwMode="auto">
        <a:xfrm>
          <a:off x="1019174" y="8972550"/>
          <a:ext cx="1133475" cy="35242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CCFFFF"/>
              </a:solidFill>
            </a14:hiddenFill>
          </a:ext>
        </a:extLst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Commis  cuisine</a:t>
          </a: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895349</xdr:colOff>
      <xdr:row>34</xdr:row>
      <xdr:rowOff>9524</xdr:rowOff>
    </xdr:from>
    <xdr:to>
      <xdr:col>2</xdr:col>
      <xdr:colOff>895349</xdr:colOff>
      <xdr:row>36</xdr:row>
      <xdr:rowOff>66675</xdr:rowOff>
    </xdr:to>
    <xdr:sp macro="" textlink="">
      <xdr:nvSpPr>
        <xdr:cNvPr id="6161" name="Line 17"/>
        <xdr:cNvSpPr>
          <a:spLocks noChangeShapeType="1"/>
        </xdr:cNvSpPr>
      </xdr:nvSpPr>
      <xdr:spPr bwMode="auto">
        <a:xfrm flipH="1">
          <a:off x="1733549" y="6981824"/>
          <a:ext cx="0" cy="45720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1790700</xdr:colOff>
      <xdr:row>34</xdr:row>
      <xdr:rowOff>57150</xdr:rowOff>
    </xdr:from>
    <xdr:to>
      <xdr:col>3</xdr:col>
      <xdr:colOff>333375</xdr:colOff>
      <xdr:row>34</xdr:row>
      <xdr:rowOff>57150</xdr:rowOff>
    </xdr:to>
    <xdr:sp macro="" textlink="">
      <xdr:nvSpPr>
        <xdr:cNvPr id="21" name="Line 10"/>
        <xdr:cNvSpPr>
          <a:spLocks noChangeShapeType="1"/>
        </xdr:cNvSpPr>
      </xdr:nvSpPr>
      <xdr:spPr bwMode="auto">
        <a:xfrm>
          <a:off x="2628900" y="70294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361950</xdr:colOff>
      <xdr:row>33</xdr:row>
      <xdr:rowOff>47625</xdr:rowOff>
    </xdr:from>
    <xdr:to>
      <xdr:col>4</xdr:col>
      <xdr:colOff>523875</xdr:colOff>
      <xdr:row>35</xdr:row>
      <xdr:rowOff>152400</xdr:rowOff>
    </xdr:to>
    <xdr:sp macro="" textlink="">
      <xdr:nvSpPr>
        <xdr:cNvPr id="22" name="Rectangle 7"/>
        <xdr:cNvSpPr>
          <a:spLocks noChangeArrowheads="1"/>
        </xdr:cNvSpPr>
      </xdr:nvSpPr>
      <xdr:spPr bwMode="auto">
        <a:xfrm>
          <a:off x="3000375" y="6819900"/>
          <a:ext cx="1000125" cy="50482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Sous Chef Patisserie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1504950</xdr:colOff>
      <xdr:row>36</xdr:row>
      <xdr:rowOff>95250</xdr:rowOff>
    </xdr:from>
    <xdr:to>
      <xdr:col>3</xdr:col>
      <xdr:colOff>733425</xdr:colOff>
      <xdr:row>39</xdr:row>
      <xdr:rowOff>19051</xdr:rowOff>
    </xdr:to>
    <xdr:sp macro="" textlink="">
      <xdr:nvSpPr>
        <xdr:cNvPr id="23" name="Text Box 13"/>
        <xdr:cNvSpPr txBox="1">
          <a:spLocks noChangeArrowheads="1"/>
        </xdr:cNvSpPr>
      </xdr:nvSpPr>
      <xdr:spPr bwMode="auto">
        <a:xfrm>
          <a:off x="2343150" y="7467600"/>
          <a:ext cx="1028700" cy="52387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Chef de partie Patisserie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876300</xdr:colOff>
      <xdr:row>39</xdr:row>
      <xdr:rowOff>38100</xdr:rowOff>
    </xdr:from>
    <xdr:to>
      <xdr:col>2</xdr:col>
      <xdr:colOff>876300</xdr:colOff>
      <xdr:row>40</xdr:row>
      <xdr:rowOff>19050</xdr:rowOff>
    </xdr:to>
    <xdr:sp macro="" textlink="">
      <xdr:nvSpPr>
        <xdr:cNvPr id="24" name="Line 17"/>
        <xdr:cNvSpPr>
          <a:spLocks noChangeShapeType="1"/>
        </xdr:cNvSpPr>
      </xdr:nvSpPr>
      <xdr:spPr bwMode="auto">
        <a:xfrm>
          <a:off x="1714500" y="801052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200024</xdr:colOff>
      <xdr:row>40</xdr:row>
      <xdr:rowOff>19050</xdr:rowOff>
    </xdr:from>
    <xdr:to>
      <xdr:col>2</xdr:col>
      <xdr:colOff>1238250</xdr:colOff>
      <xdr:row>42</xdr:row>
      <xdr:rowOff>142876</xdr:rowOff>
    </xdr:to>
    <xdr:sp macro="" textlink="">
      <xdr:nvSpPr>
        <xdr:cNvPr id="25" name="Text Box 13"/>
        <xdr:cNvSpPr txBox="1">
          <a:spLocks noChangeArrowheads="1"/>
        </xdr:cNvSpPr>
      </xdr:nvSpPr>
      <xdr:spPr bwMode="auto">
        <a:xfrm>
          <a:off x="1038224" y="8191500"/>
          <a:ext cx="1038226" cy="523876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1/2 Chef de partie Cuisine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28575</xdr:colOff>
      <xdr:row>39</xdr:row>
      <xdr:rowOff>19049</xdr:rowOff>
    </xdr:from>
    <xdr:to>
      <xdr:col>3</xdr:col>
      <xdr:colOff>28575</xdr:colOff>
      <xdr:row>43</xdr:row>
      <xdr:rowOff>142874</xdr:rowOff>
    </xdr:to>
    <xdr:sp macro="" textlink="">
      <xdr:nvSpPr>
        <xdr:cNvPr id="26" name="Line 17"/>
        <xdr:cNvSpPr>
          <a:spLocks noChangeShapeType="1"/>
        </xdr:cNvSpPr>
      </xdr:nvSpPr>
      <xdr:spPr bwMode="auto">
        <a:xfrm>
          <a:off x="2667000" y="7991474"/>
          <a:ext cx="0" cy="923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876300</xdr:colOff>
      <xdr:row>42</xdr:row>
      <xdr:rowOff>171450</xdr:rowOff>
    </xdr:from>
    <xdr:to>
      <xdr:col>2</xdr:col>
      <xdr:colOff>876300</xdr:colOff>
      <xdr:row>43</xdr:row>
      <xdr:rowOff>152400</xdr:rowOff>
    </xdr:to>
    <xdr:sp macro="" textlink="">
      <xdr:nvSpPr>
        <xdr:cNvPr id="27" name="Line 17"/>
        <xdr:cNvSpPr>
          <a:spLocks noChangeShapeType="1"/>
        </xdr:cNvSpPr>
      </xdr:nvSpPr>
      <xdr:spPr bwMode="auto">
        <a:xfrm>
          <a:off x="1714500" y="8743950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1428749</xdr:colOff>
      <xdr:row>43</xdr:row>
      <xdr:rowOff>190500</xdr:rowOff>
    </xdr:from>
    <xdr:to>
      <xdr:col>4</xdr:col>
      <xdr:colOff>57149</xdr:colOff>
      <xdr:row>45</xdr:row>
      <xdr:rowOff>142876</xdr:rowOff>
    </xdr:to>
    <xdr:sp macro="" textlink="">
      <xdr:nvSpPr>
        <xdr:cNvPr id="28" name="Text Box 16"/>
        <xdr:cNvSpPr txBox="1">
          <a:spLocks noChangeArrowheads="1"/>
        </xdr:cNvSpPr>
      </xdr:nvSpPr>
      <xdr:spPr bwMode="auto">
        <a:xfrm>
          <a:off x="2266949" y="8963025"/>
          <a:ext cx="1171575" cy="35242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CCFFFF"/>
              </a:solidFill>
            </a14:hiddenFill>
          </a:ext>
        </a:extLst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Commis patissier</a:t>
          </a: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%2004%20EVALUATION%20MATRICE%20MANON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tiel Compétences"/>
      <sheetName val="Fiche de poste"/>
      <sheetName val="LouReeD"/>
    </sheetNames>
    <sheetDataSet>
      <sheetData sheetId="0">
        <row r="13">
          <cell r="G13" t="str">
            <v>Chef de Cuisine</v>
          </cell>
          <cell r="H13" t="str">
            <v>Sous Chef de Cuisine</v>
          </cell>
          <cell r="I13" t="str">
            <v>Second de Cuisine</v>
          </cell>
          <cell r="J13" t="str">
            <v>Chef de partie Cuisine</v>
          </cell>
          <cell r="K13" t="str">
            <v>1/2 Chef de partie Cuisine</v>
          </cell>
          <cell r="L13" t="str">
            <v>Commis de Cuisine</v>
          </cell>
          <cell r="M13" t="str">
            <v>Chef patissier</v>
          </cell>
          <cell r="N13" t="str">
            <v>Sous chef Patissier</v>
          </cell>
          <cell r="O13" t="str">
            <v>Chef de partie Patissier</v>
          </cell>
          <cell r="P13" t="str">
            <v>Commis Patissier</v>
          </cell>
        </row>
        <row r="14">
          <cell r="G14" t="str">
            <v>x</v>
          </cell>
          <cell r="H14"/>
          <cell r="I14"/>
          <cell r="J14"/>
          <cell r="K14"/>
          <cell r="L14"/>
          <cell r="M14"/>
          <cell r="N14"/>
          <cell r="O14"/>
          <cell r="P14"/>
        </row>
        <row r="15">
          <cell r="G15" t="str">
            <v>x</v>
          </cell>
          <cell r="H15"/>
          <cell r="I15"/>
          <cell r="J15"/>
          <cell r="K15"/>
          <cell r="L15"/>
          <cell r="M15"/>
          <cell r="N15"/>
          <cell r="O15"/>
          <cell r="P15"/>
        </row>
        <row r="16">
          <cell r="G16" t="str">
            <v>x</v>
          </cell>
          <cell r="H16"/>
          <cell r="I16"/>
          <cell r="J16"/>
          <cell r="K16"/>
          <cell r="L16"/>
          <cell r="M16"/>
          <cell r="N16"/>
          <cell r="O16"/>
          <cell r="P16"/>
        </row>
        <row r="17">
          <cell r="G17" t="str">
            <v>x</v>
          </cell>
          <cell r="H17"/>
          <cell r="I17"/>
          <cell r="J17"/>
          <cell r="K17"/>
          <cell r="L17"/>
          <cell r="M17"/>
          <cell r="N17"/>
          <cell r="O17"/>
          <cell r="P17"/>
        </row>
        <row r="18">
          <cell r="G18" t="str">
            <v>x</v>
          </cell>
          <cell r="H18"/>
          <cell r="I18"/>
          <cell r="J18"/>
          <cell r="K18"/>
          <cell r="L18"/>
          <cell r="M18"/>
          <cell r="N18"/>
          <cell r="O18"/>
          <cell r="P18"/>
        </row>
        <row r="19">
          <cell r="G19"/>
          <cell r="H19"/>
          <cell r="I19"/>
          <cell r="J19"/>
          <cell r="K19"/>
          <cell r="L19"/>
          <cell r="M19"/>
          <cell r="N19"/>
          <cell r="O19"/>
          <cell r="P19"/>
        </row>
        <row r="20">
          <cell r="G20" t="str">
            <v>x</v>
          </cell>
          <cell r="H20"/>
          <cell r="I20"/>
          <cell r="J20"/>
          <cell r="K20"/>
          <cell r="L20"/>
          <cell r="M20"/>
          <cell r="N20"/>
          <cell r="O20"/>
          <cell r="P20"/>
        </row>
        <row r="21">
          <cell r="G21"/>
          <cell r="H21"/>
          <cell r="I21"/>
          <cell r="J21"/>
          <cell r="K21"/>
          <cell r="L21"/>
          <cell r="M21"/>
          <cell r="N21"/>
          <cell r="O21"/>
          <cell r="P21"/>
        </row>
        <row r="22">
          <cell r="G22"/>
          <cell r="H22"/>
          <cell r="I22"/>
          <cell r="J22"/>
          <cell r="K22"/>
          <cell r="L22"/>
          <cell r="M22"/>
          <cell r="N22"/>
          <cell r="O22"/>
          <cell r="P22"/>
        </row>
        <row r="23">
          <cell r="G23" t="str">
            <v>x</v>
          </cell>
          <cell r="H23"/>
          <cell r="I23"/>
          <cell r="J23"/>
          <cell r="K23"/>
          <cell r="L23"/>
          <cell r="M23"/>
          <cell r="N23"/>
          <cell r="O23"/>
          <cell r="P23"/>
        </row>
        <row r="24">
          <cell r="G24"/>
          <cell r="H24"/>
          <cell r="I24"/>
          <cell r="J24"/>
          <cell r="K24"/>
          <cell r="L24"/>
          <cell r="M24"/>
          <cell r="N24"/>
          <cell r="O24"/>
          <cell r="P24"/>
        </row>
        <row r="25">
          <cell r="G25" t="str">
            <v>x</v>
          </cell>
          <cell r="H25"/>
          <cell r="I25"/>
          <cell r="J25"/>
          <cell r="K25"/>
          <cell r="L25"/>
          <cell r="M25"/>
          <cell r="N25"/>
          <cell r="O25"/>
          <cell r="P25"/>
        </row>
        <row r="26">
          <cell r="G26" t="str">
            <v>x</v>
          </cell>
          <cell r="H26"/>
          <cell r="I26"/>
          <cell r="J26"/>
          <cell r="K26"/>
          <cell r="L26"/>
          <cell r="M26"/>
          <cell r="N26"/>
          <cell r="O26"/>
          <cell r="P26"/>
        </row>
        <row r="27">
          <cell r="G27" t="str">
            <v>x</v>
          </cell>
          <cell r="H27"/>
          <cell r="I27"/>
          <cell r="J27"/>
          <cell r="K27"/>
          <cell r="L27"/>
          <cell r="M27"/>
          <cell r="N27"/>
          <cell r="O27"/>
          <cell r="P27"/>
        </row>
        <row r="28">
          <cell r="G28" t="str">
            <v>x</v>
          </cell>
          <cell r="H28"/>
          <cell r="I28"/>
          <cell r="J28"/>
          <cell r="K28"/>
          <cell r="L28"/>
          <cell r="M28"/>
          <cell r="N28"/>
          <cell r="O28"/>
          <cell r="P28"/>
        </row>
        <row r="29">
          <cell r="G29"/>
          <cell r="H29"/>
          <cell r="I29"/>
          <cell r="J29"/>
          <cell r="K29"/>
          <cell r="L29"/>
          <cell r="M29"/>
          <cell r="N29"/>
          <cell r="O29"/>
          <cell r="P29"/>
        </row>
        <row r="30">
          <cell r="G30"/>
          <cell r="H30"/>
          <cell r="I30"/>
          <cell r="J30"/>
          <cell r="K30"/>
          <cell r="L30"/>
          <cell r="M30"/>
          <cell r="N30"/>
          <cell r="O30"/>
          <cell r="P30"/>
        </row>
        <row r="31">
          <cell r="G31"/>
          <cell r="H31"/>
          <cell r="I31"/>
          <cell r="J31"/>
          <cell r="K31"/>
          <cell r="L31"/>
          <cell r="M31"/>
          <cell r="N31"/>
          <cell r="O31"/>
          <cell r="P31"/>
        </row>
        <row r="32">
          <cell r="G32"/>
          <cell r="H32"/>
          <cell r="I32"/>
          <cell r="J32"/>
          <cell r="K32"/>
          <cell r="L32"/>
          <cell r="M32"/>
          <cell r="N32"/>
          <cell r="O32"/>
          <cell r="P32"/>
        </row>
        <row r="33">
          <cell r="G33"/>
          <cell r="H33"/>
          <cell r="I33"/>
          <cell r="J33"/>
          <cell r="K33"/>
          <cell r="L33"/>
          <cell r="M33"/>
          <cell r="N33"/>
          <cell r="O33"/>
          <cell r="P33"/>
        </row>
        <row r="34">
          <cell r="G34"/>
          <cell r="H34"/>
          <cell r="I34"/>
          <cell r="J34"/>
          <cell r="K34"/>
          <cell r="L34"/>
          <cell r="M34"/>
          <cell r="N34"/>
          <cell r="O34"/>
          <cell r="P34"/>
        </row>
        <row r="35">
          <cell r="G35"/>
          <cell r="H35"/>
          <cell r="I35"/>
          <cell r="J35"/>
          <cell r="K35"/>
          <cell r="L35"/>
          <cell r="M35"/>
          <cell r="N35"/>
          <cell r="O35"/>
          <cell r="P35"/>
        </row>
        <row r="36">
          <cell r="G36"/>
          <cell r="H36"/>
          <cell r="I36"/>
          <cell r="J36"/>
          <cell r="K36"/>
          <cell r="L36"/>
          <cell r="M36"/>
          <cell r="N36"/>
          <cell r="O36"/>
          <cell r="P36"/>
        </row>
        <row r="37">
          <cell r="G37" t="str">
            <v>x</v>
          </cell>
          <cell r="H37"/>
          <cell r="I37"/>
          <cell r="J37"/>
          <cell r="K37"/>
          <cell r="L37"/>
          <cell r="M37"/>
          <cell r="N37"/>
          <cell r="O37"/>
          <cell r="P37"/>
        </row>
        <row r="38">
          <cell r="G38"/>
          <cell r="H38"/>
          <cell r="I38"/>
          <cell r="J38"/>
          <cell r="K38"/>
          <cell r="L38"/>
          <cell r="M38"/>
          <cell r="N38"/>
          <cell r="O38"/>
          <cell r="P38"/>
        </row>
        <row r="39">
          <cell r="G39" t="str">
            <v>x</v>
          </cell>
          <cell r="H39"/>
          <cell r="I39"/>
          <cell r="J39"/>
          <cell r="K39"/>
          <cell r="L39"/>
          <cell r="M39"/>
          <cell r="N39"/>
          <cell r="O39"/>
          <cell r="P39"/>
        </row>
        <row r="40">
          <cell r="G40" t="str">
            <v>x</v>
          </cell>
          <cell r="H40"/>
          <cell r="I40"/>
          <cell r="J40"/>
          <cell r="K40"/>
          <cell r="L40"/>
          <cell r="M40"/>
          <cell r="N40"/>
          <cell r="O40"/>
          <cell r="P40"/>
        </row>
        <row r="41">
          <cell r="G41" t="str">
            <v>x</v>
          </cell>
          <cell r="H41"/>
          <cell r="I41"/>
          <cell r="J41"/>
          <cell r="K41"/>
          <cell r="L41"/>
          <cell r="M41"/>
          <cell r="N41"/>
          <cell r="O41"/>
          <cell r="P41"/>
        </row>
        <row r="42">
          <cell r="G42" t="str">
            <v>x</v>
          </cell>
          <cell r="H42"/>
          <cell r="I42"/>
          <cell r="J42"/>
          <cell r="K42"/>
          <cell r="L42"/>
          <cell r="M42"/>
          <cell r="N42"/>
          <cell r="O42"/>
          <cell r="P42"/>
        </row>
        <row r="43">
          <cell r="G43" t="str">
            <v>x</v>
          </cell>
          <cell r="H43"/>
          <cell r="I43"/>
          <cell r="J43"/>
          <cell r="K43"/>
          <cell r="L43"/>
          <cell r="M43"/>
          <cell r="N43"/>
          <cell r="O43"/>
          <cell r="P43"/>
        </row>
        <row r="44">
          <cell r="G44" t="str">
            <v>x</v>
          </cell>
          <cell r="H44"/>
          <cell r="I44"/>
          <cell r="J44"/>
          <cell r="K44"/>
          <cell r="L44"/>
          <cell r="M44"/>
          <cell r="N44"/>
          <cell r="O44"/>
          <cell r="P44"/>
        </row>
        <row r="45">
          <cell r="G45"/>
          <cell r="H45"/>
          <cell r="I45"/>
          <cell r="J45"/>
          <cell r="K45"/>
          <cell r="L45"/>
          <cell r="M45"/>
          <cell r="N45"/>
          <cell r="O45"/>
          <cell r="P45"/>
        </row>
        <row r="46">
          <cell r="G46"/>
          <cell r="H46"/>
          <cell r="I46"/>
          <cell r="J46"/>
          <cell r="K46"/>
          <cell r="L46"/>
          <cell r="M46"/>
          <cell r="N46"/>
          <cell r="O46"/>
          <cell r="P46"/>
        </row>
        <row r="47">
          <cell r="G47"/>
          <cell r="H47"/>
          <cell r="I47"/>
          <cell r="J47"/>
          <cell r="K47"/>
          <cell r="L47"/>
          <cell r="M47"/>
          <cell r="N47"/>
          <cell r="O47"/>
          <cell r="P47"/>
        </row>
        <row r="48">
          <cell r="G48"/>
          <cell r="H48"/>
          <cell r="I48"/>
          <cell r="J48"/>
          <cell r="K48"/>
          <cell r="L48"/>
          <cell r="M48"/>
          <cell r="N48"/>
          <cell r="O48"/>
          <cell r="P48"/>
        </row>
        <row r="49">
          <cell r="G49"/>
          <cell r="H49"/>
          <cell r="I49"/>
          <cell r="J49"/>
          <cell r="K49"/>
          <cell r="L49"/>
          <cell r="M49"/>
          <cell r="N49"/>
          <cell r="O49"/>
          <cell r="P49"/>
        </row>
        <row r="50">
          <cell r="G50"/>
          <cell r="H50"/>
          <cell r="I50"/>
          <cell r="J50"/>
          <cell r="K50"/>
          <cell r="L50"/>
          <cell r="M50"/>
          <cell r="N50"/>
          <cell r="O50"/>
          <cell r="P50"/>
        </row>
        <row r="51">
          <cell r="G51"/>
          <cell r="H51"/>
          <cell r="I51"/>
          <cell r="J51"/>
          <cell r="K51"/>
          <cell r="L51"/>
          <cell r="M51"/>
          <cell r="N51"/>
          <cell r="O51"/>
          <cell r="P51"/>
        </row>
        <row r="52">
          <cell r="G52"/>
          <cell r="H52"/>
          <cell r="I52"/>
          <cell r="J52"/>
          <cell r="K52"/>
          <cell r="L52"/>
          <cell r="M52"/>
          <cell r="N52"/>
          <cell r="O52"/>
          <cell r="P52"/>
        </row>
        <row r="53">
          <cell r="G53"/>
          <cell r="H53"/>
          <cell r="I53"/>
          <cell r="J53"/>
          <cell r="K53"/>
          <cell r="L53"/>
          <cell r="M53"/>
          <cell r="N53"/>
          <cell r="O53"/>
          <cell r="P53"/>
        </row>
        <row r="54">
          <cell r="G54"/>
          <cell r="H54"/>
          <cell r="I54"/>
          <cell r="J54"/>
          <cell r="K54"/>
          <cell r="L54"/>
          <cell r="M54"/>
          <cell r="N54"/>
          <cell r="O54"/>
          <cell r="P54"/>
        </row>
        <row r="55">
          <cell r="G55"/>
          <cell r="H55"/>
          <cell r="I55"/>
          <cell r="J55"/>
          <cell r="K55"/>
          <cell r="L55"/>
          <cell r="M55"/>
          <cell r="N55"/>
          <cell r="O55"/>
          <cell r="P55"/>
        </row>
        <row r="56">
          <cell r="G56"/>
          <cell r="H56"/>
          <cell r="I56"/>
          <cell r="J56"/>
          <cell r="K56"/>
          <cell r="L56"/>
          <cell r="M56"/>
          <cell r="N56"/>
          <cell r="O56"/>
          <cell r="P56"/>
        </row>
        <row r="57">
          <cell r="G57"/>
          <cell r="H57"/>
          <cell r="I57"/>
          <cell r="J57"/>
          <cell r="K57"/>
          <cell r="L57"/>
          <cell r="M57"/>
          <cell r="N57"/>
          <cell r="O57"/>
          <cell r="P57"/>
        </row>
        <row r="58">
          <cell r="G58" t="str">
            <v>x</v>
          </cell>
          <cell r="H58"/>
          <cell r="I58"/>
          <cell r="J58"/>
          <cell r="K58"/>
          <cell r="L58"/>
          <cell r="M58"/>
          <cell r="N58"/>
          <cell r="O58"/>
          <cell r="P58"/>
        </row>
        <row r="59">
          <cell r="G59" t="str">
            <v>x</v>
          </cell>
          <cell r="H59"/>
          <cell r="I59"/>
          <cell r="J59"/>
          <cell r="K59"/>
          <cell r="L59"/>
          <cell r="M59"/>
          <cell r="N59"/>
          <cell r="O59"/>
          <cell r="P59"/>
        </row>
        <row r="60">
          <cell r="G60" t="str">
            <v>x</v>
          </cell>
          <cell r="H60"/>
          <cell r="I60"/>
          <cell r="J60"/>
          <cell r="K60"/>
          <cell r="L60"/>
          <cell r="M60"/>
          <cell r="N60"/>
          <cell r="O60"/>
          <cell r="P60"/>
        </row>
        <row r="61">
          <cell r="G61" t="str">
            <v>x</v>
          </cell>
          <cell r="H61"/>
          <cell r="I61"/>
          <cell r="J61"/>
          <cell r="K61"/>
          <cell r="L61"/>
          <cell r="M61"/>
          <cell r="N61"/>
          <cell r="O61"/>
          <cell r="P61"/>
        </row>
        <row r="62">
          <cell r="G62"/>
          <cell r="H62"/>
          <cell r="I62"/>
          <cell r="J62"/>
          <cell r="K62"/>
          <cell r="L62"/>
          <cell r="M62"/>
          <cell r="N62"/>
          <cell r="O62"/>
          <cell r="P62"/>
        </row>
        <row r="63">
          <cell r="G63"/>
          <cell r="H63"/>
          <cell r="I63"/>
          <cell r="J63"/>
          <cell r="K63"/>
          <cell r="L63"/>
          <cell r="M63"/>
          <cell r="N63"/>
          <cell r="O63"/>
          <cell r="P63"/>
        </row>
        <row r="64">
          <cell r="G64" t="str">
            <v>x</v>
          </cell>
          <cell r="H64"/>
          <cell r="I64"/>
          <cell r="J64"/>
          <cell r="K64"/>
          <cell r="L64"/>
          <cell r="M64"/>
          <cell r="N64"/>
          <cell r="O64"/>
          <cell r="P64"/>
        </row>
        <row r="65">
          <cell r="G65"/>
          <cell r="H65"/>
          <cell r="I65"/>
          <cell r="J65"/>
          <cell r="K65"/>
          <cell r="L65"/>
          <cell r="M65"/>
          <cell r="N65"/>
          <cell r="O65"/>
          <cell r="P65"/>
        </row>
        <row r="66">
          <cell r="G66" t="str">
            <v>x</v>
          </cell>
          <cell r="H66"/>
          <cell r="I66"/>
          <cell r="J66"/>
          <cell r="K66"/>
          <cell r="L66"/>
          <cell r="M66"/>
          <cell r="N66"/>
          <cell r="O66"/>
          <cell r="P66"/>
        </row>
        <row r="67">
          <cell r="G67" t="str">
            <v>x</v>
          </cell>
          <cell r="H67"/>
          <cell r="I67"/>
          <cell r="J67"/>
          <cell r="K67"/>
          <cell r="L67"/>
          <cell r="M67"/>
          <cell r="N67"/>
          <cell r="O67"/>
          <cell r="P67"/>
        </row>
        <row r="68">
          <cell r="G68"/>
          <cell r="H68"/>
          <cell r="I68"/>
          <cell r="J68"/>
          <cell r="K68"/>
          <cell r="L68"/>
          <cell r="M68"/>
          <cell r="N68"/>
          <cell r="O68"/>
          <cell r="P68"/>
        </row>
        <row r="69">
          <cell r="G69"/>
          <cell r="H69"/>
          <cell r="I69"/>
          <cell r="J69"/>
          <cell r="K69"/>
          <cell r="L69"/>
          <cell r="M69"/>
          <cell r="N69"/>
          <cell r="O69"/>
          <cell r="P69"/>
        </row>
        <row r="70">
          <cell r="G70" t="str">
            <v>x</v>
          </cell>
          <cell r="H70"/>
          <cell r="I70"/>
          <cell r="J70"/>
          <cell r="K70"/>
          <cell r="L70"/>
          <cell r="M70"/>
          <cell r="N70"/>
          <cell r="O70"/>
          <cell r="P70"/>
        </row>
        <row r="71">
          <cell r="G71"/>
          <cell r="H71"/>
          <cell r="I71"/>
          <cell r="J71"/>
          <cell r="K71"/>
          <cell r="L71"/>
          <cell r="M71"/>
          <cell r="N71"/>
          <cell r="O71"/>
          <cell r="P71"/>
        </row>
        <row r="72">
          <cell r="G72"/>
          <cell r="H72"/>
          <cell r="I72"/>
          <cell r="J72"/>
          <cell r="K72"/>
          <cell r="L72"/>
          <cell r="M72"/>
          <cell r="N72"/>
          <cell r="O72"/>
          <cell r="P72"/>
        </row>
        <row r="73">
          <cell r="G73" t="str">
            <v>x</v>
          </cell>
          <cell r="H73"/>
          <cell r="I73"/>
          <cell r="J73"/>
          <cell r="K73"/>
          <cell r="L73"/>
          <cell r="M73"/>
          <cell r="N73"/>
          <cell r="O73"/>
          <cell r="P73"/>
        </row>
        <row r="74">
          <cell r="G74" t="str">
            <v>x</v>
          </cell>
          <cell r="H74"/>
          <cell r="I74"/>
          <cell r="J74"/>
          <cell r="K74"/>
          <cell r="L74"/>
          <cell r="M74"/>
          <cell r="N74"/>
          <cell r="O74"/>
          <cell r="P74"/>
        </row>
        <row r="75">
          <cell r="G75"/>
          <cell r="H75"/>
          <cell r="I75"/>
          <cell r="J75"/>
          <cell r="K75"/>
          <cell r="L75"/>
          <cell r="M75"/>
          <cell r="N75"/>
          <cell r="O75"/>
          <cell r="P75"/>
        </row>
        <row r="76">
          <cell r="G76"/>
          <cell r="H76"/>
          <cell r="I76"/>
          <cell r="J76"/>
          <cell r="K76"/>
          <cell r="L76"/>
          <cell r="M76"/>
          <cell r="N76"/>
          <cell r="O76"/>
          <cell r="P76"/>
        </row>
        <row r="77">
          <cell r="G77"/>
          <cell r="H77"/>
          <cell r="I77"/>
          <cell r="J77"/>
          <cell r="K77"/>
          <cell r="L77"/>
          <cell r="M77"/>
          <cell r="N77"/>
          <cell r="O77"/>
          <cell r="P77"/>
        </row>
        <row r="78">
          <cell r="G78"/>
          <cell r="H78"/>
          <cell r="I78"/>
          <cell r="J78"/>
          <cell r="K78"/>
          <cell r="L78"/>
          <cell r="M78"/>
          <cell r="N78"/>
          <cell r="O78"/>
          <cell r="P78"/>
        </row>
        <row r="79">
          <cell r="G79"/>
          <cell r="H79"/>
          <cell r="I79"/>
          <cell r="J79"/>
          <cell r="K79"/>
          <cell r="L79"/>
          <cell r="M79"/>
          <cell r="N79"/>
          <cell r="O79"/>
          <cell r="P79"/>
        </row>
        <row r="80">
          <cell r="G80"/>
          <cell r="H80"/>
          <cell r="I80"/>
          <cell r="J80"/>
          <cell r="K80"/>
          <cell r="L80"/>
          <cell r="M80"/>
          <cell r="N80"/>
          <cell r="O80"/>
          <cell r="P80"/>
        </row>
        <row r="81">
          <cell r="G81"/>
          <cell r="H81"/>
          <cell r="I81"/>
          <cell r="J81"/>
          <cell r="K81"/>
          <cell r="L81"/>
          <cell r="M81"/>
          <cell r="N81"/>
          <cell r="O81"/>
          <cell r="P81"/>
        </row>
        <row r="82">
          <cell r="G82" t="str">
            <v>x</v>
          </cell>
          <cell r="H82"/>
          <cell r="I82"/>
          <cell r="J82"/>
          <cell r="K82"/>
          <cell r="L82"/>
          <cell r="M82"/>
          <cell r="N82"/>
          <cell r="O82"/>
          <cell r="P82"/>
        </row>
        <row r="83">
          <cell r="G83" t="str">
            <v>x</v>
          </cell>
          <cell r="H83"/>
          <cell r="I83"/>
          <cell r="J83"/>
          <cell r="K83"/>
          <cell r="L83"/>
          <cell r="M83"/>
          <cell r="N83"/>
          <cell r="O83"/>
          <cell r="P83"/>
        </row>
        <row r="84">
          <cell r="G84" t="str">
            <v>x</v>
          </cell>
          <cell r="H84"/>
          <cell r="I84"/>
          <cell r="J84"/>
          <cell r="K84"/>
          <cell r="L84"/>
          <cell r="M84"/>
          <cell r="N84"/>
          <cell r="O84"/>
          <cell r="P84"/>
        </row>
        <row r="85">
          <cell r="G85"/>
          <cell r="H85"/>
          <cell r="I85"/>
          <cell r="J85"/>
          <cell r="K85"/>
          <cell r="L85"/>
          <cell r="M85"/>
          <cell r="N85"/>
          <cell r="O85"/>
          <cell r="P85"/>
        </row>
        <row r="86">
          <cell r="G86" t="str">
            <v>x</v>
          </cell>
          <cell r="H86"/>
          <cell r="I86"/>
          <cell r="J86"/>
          <cell r="K86"/>
          <cell r="L86"/>
          <cell r="M86"/>
          <cell r="N86"/>
          <cell r="O86"/>
          <cell r="P86"/>
        </row>
        <row r="87">
          <cell r="G87" t="str">
            <v>x</v>
          </cell>
          <cell r="H87"/>
          <cell r="I87"/>
          <cell r="J87"/>
          <cell r="K87"/>
          <cell r="L87"/>
          <cell r="M87"/>
          <cell r="N87"/>
          <cell r="O87"/>
          <cell r="P87"/>
        </row>
        <row r="88">
          <cell r="G88"/>
          <cell r="H88"/>
          <cell r="I88"/>
          <cell r="J88"/>
          <cell r="K88"/>
          <cell r="L88"/>
          <cell r="M88"/>
          <cell r="N88"/>
          <cell r="O88"/>
          <cell r="P88"/>
        </row>
        <row r="89">
          <cell r="G89"/>
          <cell r="H89"/>
          <cell r="I89"/>
          <cell r="J89"/>
          <cell r="K89"/>
          <cell r="L89"/>
          <cell r="M89"/>
          <cell r="N89"/>
          <cell r="O89"/>
          <cell r="P89"/>
        </row>
        <row r="90">
          <cell r="G90"/>
          <cell r="H90"/>
          <cell r="I90"/>
          <cell r="J90"/>
          <cell r="K90"/>
          <cell r="L90"/>
          <cell r="M90"/>
          <cell r="N90"/>
          <cell r="O90"/>
          <cell r="P90"/>
        </row>
        <row r="91">
          <cell r="G91"/>
          <cell r="H91"/>
          <cell r="I91"/>
          <cell r="J91"/>
          <cell r="K91"/>
          <cell r="L91"/>
          <cell r="M91"/>
          <cell r="N91"/>
          <cell r="O91"/>
          <cell r="P91"/>
        </row>
        <row r="92">
          <cell r="G92"/>
          <cell r="H92"/>
          <cell r="I92"/>
          <cell r="J92"/>
          <cell r="K92"/>
          <cell r="L92"/>
          <cell r="M92"/>
          <cell r="N92"/>
          <cell r="O92"/>
          <cell r="P92"/>
        </row>
        <row r="93">
          <cell r="G93"/>
          <cell r="H93"/>
          <cell r="I93"/>
          <cell r="J93"/>
          <cell r="K93"/>
          <cell r="L93"/>
          <cell r="M93"/>
          <cell r="N93"/>
          <cell r="O93"/>
          <cell r="P93"/>
        </row>
        <row r="94">
          <cell r="G94"/>
          <cell r="H94"/>
          <cell r="I94"/>
          <cell r="J94"/>
          <cell r="K94"/>
          <cell r="L94"/>
          <cell r="M94"/>
          <cell r="N94"/>
          <cell r="O94"/>
          <cell r="P94"/>
        </row>
        <row r="95">
          <cell r="G95"/>
          <cell r="H95"/>
          <cell r="I95"/>
          <cell r="J95"/>
          <cell r="K95"/>
          <cell r="L95"/>
          <cell r="M95"/>
          <cell r="N95"/>
          <cell r="O95"/>
          <cell r="P95"/>
        </row>
        <row r="96">
          <cell r="G96"/>
          <cell r="H96"/>
          <cell r="I96"/>
          <cell r="J96"/>
          <cell r="K96"/>
          <cell r="L96"/>
          <cell r="M96"/>
          <cell r="N96"/>
          <cell r="O96"/>
          <cell r="P96"/>
        </row>
        <row r="97">
          <cell r="G97" t="str">
            <v>x</v>
          </cell>
          <cell r="H97"/>
          <cell r="I97"/>
          <cell r="J97"/>
          <cell r="K97"/>
          <cell r="L97"/>
          <cell r="M97"/>
          <cell r="N97"/>
          <cell r="O97"/>
          <cell r="P97"/>
        </row>
        <row r="98">
          <cell r="G98"/>
          <cell r="H98"/>
          <cell r="I98"/>
          <cell r="J98"/>
          <cell r="K98"/>
          <cell r="L98"/>
          <cell r="M98"/>
          <cell r="N98"/>
          <cell r="O98"/>
          <cell r="P98"/>
        </row>
        <row r="99">
          <cell r="G99" t="str">
            <v>x</v>
          </cell>
          <cell r="H99"/>
          <cell r="I99"/>
          <cell r="J99"/>
          <cell r="K99"/>
          <cell r="L99"/>
          <cell r="M99"/>
          <cell r="N99"/>
          <cell r="O99"/>
          <cell r="P99"/>
        </row>
        <row r="100"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</row>
        <row r="101">
          <cell r="G101" t="str">
            <v>x</v>
          </cell>
          <cell r="H101"/>
          <cell r="I101"/>
          <cell r="J101"/>
          <cell r="K101"/>
          <cell r="L101"/>
          <cell r="M101"/>
          <cell r="N101"/>
          <cell r="O101"/>
          <cell r="P101"/>
        </row>
        <row r="102">
          <cell r="G102" t="str">
            <v>x</v>
          </cell>
          <cell r="H102"/>
          <cell r="I102"/>
          <cell r="J102"/>
          <cell r="K102"/>
          <cell r="L102"/>
          <cell r="M102"/>
          <cell r="N102"/>
          <cell r="O102"/>
          <cell r="P102"/>
        </row>
        <row r="103"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</row>
        <row r="104"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</row>
        <row r="105">
          <cell r="G105" t="str">
            <v>x</v>
          </cell>
          <cell r="H105"/>
          <cell r="I105"/>
          <cell r="J105"/>
          <cell r="K105"/>
          <cell r="L105"/>
          <cell r="M105"/>
          <cell r="N105"/>
          <cell r="O105"/>
          <cell r="P105"/>
        </row>
        <row r="106"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</row>
        <row r="107"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</row>
        <row r="108">
          <cell r="G108" t="str">
            <v>x</v>
          </cell>
          <cell r="H108"/>
          <cell r="I108"/>
          <cell r="J108"/>
          <cell r="K108"/>
          <cell r="L108"/>
          <cell r="M108"/>
          <cell r="N108"/>
          <cell r="O108"/>
          <cell r="P108"/>
        </row>
        <row r="109">
          <cell r="G109" t="str">
            <v>x</v>
          </cell>
          <cell r="H109"/>
          <cell r="I109"/>
          <cell r="J109"/>
          <cell r="K109"/>
          <cell r="L109"/>
          <cell r="M109"/>
          <cell r="N109"/>
          <cell r="O109"/>
          <cell r="P109"/>
        </row>
        <row r="110"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</row>
        <row r="111"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</row>
        <row r="112"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</row>
        <row r="113"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</row>
        <row r="114"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</row>
        <row r="115">
          <cell r="G115" t="str">
            <v>x</v>
          </cell>
          <cell r="H115"/>
          <cell r="I115"/>
          <cell r="J115"/>
          <cell r="K115"/>
          <cell r="L115"/>
          <cell r="M115"/>
          <cell r="N115"/>
          <cell r="O115"/>
          <cell r="P115"/>
        </row>
        <row r="116">
          <cell r="G116" t="str">
            <v>x</v>
          </cell>
          <cell r="H116"/>
          <cell r="I116"/>
          <cell r="J116"/>
          <cell r="K116"/>
          <cell r="L116"/>
          <cell r="M116"/>
          <cell r="N116"/>
          <cell r="O116"/>
          <cell r="P116"/>
        </row>
        <row r="117"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</row>
        <row r="118">
          <cell r="G118" t="str">
            <v>x</v>
          </cell>
          <cell r="H118"/>
          <cell r="I118"/>
          <cell r="J118"/>
          <cell r="K118"/>
          <cell r="L118"/>
          <cell r="M118"/>
          <cell r="N118"/>
          <cell r="O118"/>
          <cell r="P118"/>
        </row>
        <row r="119">
          <cell r="G119" t="str">
            <v>x</v>
          </cell>
          <cell r="H119"/>
          <cell r="I119"/>
          <cell r="J119"/>
          <cell r="K119"/>
          <cell r="L119"/>
          <cell r="M119"/>
          <cell r="N119"/>
          <cell r="O119"/>
          <cell r="P119"/>
        </row>
        <row r="120">
          <cell r="G120" t="str">
            <v>x</v>
          </cell>
          <cell r="H120"/>
          <cell r="I120"/>
          <cell r="J120"/>
          <cell r="K120"/>
          <cell r="L120"/>
          <cell r="M120"/>
          <cell r="N120"/>
          <cell r="O120"/>
          <cell r="P120"/>
        </row>
        <row r="121"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</row>
        <row r="122">
          <cell r="G122"/>
          <cell r="H122"/>
          <cell r="I122"/>
          <cell r="J122"/>
          <cell r="K122"/>
          <cell r="L122"/>
          <cell r="M122"/>
          <cell r="N122"/>
          <cell r="O122"/>
          <cell r="P122"/>
        </row>
        <row r="123">
          <cell r="G123" t="str">
            <v>x</v>
          </cell>
          <cell r="H123"/>
          <cell r="I123"/>
          <cell r="J123"/>
          <cell r="K123"/>
          <cell r="L123"/>
          <cell r="M123"/>
          <cell r="N123"/>
          <cell r="O123"/>
          <cell r="P123"/>
        </row>
        <row r="124">
          <cell r="G124"/>
          <cell r="H124"/>
          <cell r="I124"/>
          <cell r="J124"/>
          <cell r="K124"/>
          <cell r="L124"/>
          <cell r="M124"/>
          <cell r="N124"/>
          <cell r="O124"/>
          <cell r="P124"/>
        </row>
        <row r="125"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</row>
        <row r="126">
          <cell r="G126" t="str">
            <v>x</v>
          </cell>
          <cell r="H126"/>
          <cell r="I126"/>
          <cell r="J126"/>
          <cell r="K126"/>
          <cell r="L126"/>
          <cell r="M126"/>
          <cell r="N126"/>
          <cell r="O126"/>
          <cell r="P126"/>
        </row>
        <row r="127">
          <cell r="G127"/>
          <cell r="H127"/>
          <cell r="I127"/>
          <cell r="J127"/>
          <cell r="K127"/>
          <cell r="L127"/>
          <cell r="M127"/>
          <cell r="N127"/>
          <cell r="O127"/>
          <cell r="P127"/>
        </row>
        <row r="128">
          <cell r="G128"/>
          <cell r="H128"/>
          <cell r="I128"/>
          <cell r="J128"/>
          <cell r="K128"/>
          <cell r="L128"/>
          <cell r="M128"/>
          <cell r="N128"/>
          <cell r="O128"/>
          <cell r="P128"/>
        </row>
        <row r="129">
          <cell r="G129" t="str">
            <v>x</v>
          </cell>
          <cell r="H129"/>
          <cell r="I129"/>
          <cell r="J129"/>
          <cell r="K129"/>
          <cell r="L129"/>
          <cell r="M129"/>
          <cell r="N129"/>
          <cell r="O129"/>
          <cell r="P129"/>
        </row>
        <row r="130">
          <cell r="G130"/>
          <cell r="H130"/>
          <cell r="I130"/>
          <cell r="J130"/>
          <cell r="K130"/>
          <cell r="L130"/>
          <cell r="M130"/>
          <cell r="N130"/>
          <cell r="O130"/>
          <cell r="P130"/>
        </row>
        <row r="131">
          <cell r="G131" t="str">
            <v>x</v>
          </cell>
          <cell r="H131"/>
          <cell r="I131"/>
          <cell r="J131"/>
          <cell r="K131"/>
          <cell r="L131"/>
          <cell r="M131"/>
          <cell r="N131"/>
          <cell r="O131"/>
          <cell r="P131"/>
        </row>
        <row r="132">
          <cell r="G132" t="str">
            <v>x</v>
          </cell>
          <cell r="H132"/>
          <cell r="I132"/>
          <cell r="J132"/>
          <cell r="K132"/>
          <cell r="L132"/>
          <cell r="M132"/>
          <cell r="N132"/>
          <cell r="O132"/>
          <cell r="P132"/>
        </row>
        <row r="133">
          <cell r="G133"/>
          <cell r="H133"/>
          <cell r="I133"/>
          <cell r="J133"/>
          <cell r="K133"/>
          <cell r="L133"/>
          <cell r="M133"/>
          <cell r="N133"/>
          <cell r="O133"/>
          <cell r="P133"/>
        </row>
        <row r="134">
          <cell r="G134" t="str">
            <v>x</v>
          </cell>
          <cell r="H134"/>
          <cell r="I134"/>
          <cell r="J134"/>
          <cell r="K134"/>
          <cell r="L134"/>
          <cell r="M134"/>
          <cell r="N134"/>
          <cell r="O134"/>
          <cell r="P134"/>
        </row>
        <row r="135">
          <cell r="G135"/>
          <cell r="H135"/>
          <cell r="I135"/>
          <cell r="J135"/>
          <cell r="K135"/>
          <cell r="L135"/>
          <cell r="M135"/>
          <cell r="N135"/>
          <cell r="O135"/>
          <cell r="P135"/>
        </row>
        <row r="136">
          <cell r="G136"/>
          <cell r="H136"/>
          <cell r="I136"/>
          <cell r="J136"/>
          <cell r="K136"/>
          <cell r="L136"/>
          <cell r="M136"/>
          <cell r="N136"/>
          <cell r="O136"/>
          <cell r="P136"/>
        </row>
        <row r="137">
          <cell r="G137"/>
          <cell r="H137"/>
          <cell r="I137"/>
          <cell r="J137"/>
          <cell r="K137"/>
          <cell r="L137"/>
          <cell r="M137"/>
          <cell r="N137"/>
          <cell r="O137"/>
          <cell r="P137"/>
        </row>
        <row r="138"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</row>
        <row r="139">
          <cell r="G139"/>
          <cell r="H139"/>
          <cell r="I139"/>
          <cell r="J139"/>
          <cell r="K139"/>
          <cell r="L139"/>
          <cell r="M139"/>
          <cell r="N139"/>
          <cell r="O139"/>
          <cell r="P139"/>
        </row>
        <row r="140">
          <cell r="G140"/>
          <cell r="H140"/>
          <cell r="I140"/>
          <cell r="J140"/>
          <cell r="K140"/>
          <cell r="L140"/>
          <cell r="M140"/>
          <cell r="N140"/>
          <cell r="O140"/>
          <cell r="P140"/>
        </row>
        <row r="141"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</row>
        <row r="142"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</row>
        <row r="143"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</row>
        <row r="144">
          <cell r="G144"/>
          <cell r="H144"/>
          <cell r="I144"/>
          <cell r="J144"/>
          <cell r="K144"/>
          <cell r="L144"/>
          <cell r="M144"/>
          <cell r="N144"/>
          <cell r="O144"/>
          <cell r="P144"/>
        </row>
        <row r="145">
          <cell r="G145"/>
          <cell r="H145"/>
          <cell r="I145"/>
          <cell r="J145"/>
          <cell r="K145"/>
          <cell r="L145"/>
          <cell r="M145"/>
          <cell r="N145"/>
          <cell r="O145"/>
          <cell r="P145"/>
        </row>
        <row r="146">
          <cell r="G146"/>
          <cell r="H146"/>
          <cell r="I146"/>
          <cell r="J146"/>
          <cell r="K146"/>
          <cell r="L146"/>
          <cell r="M146"/>
          <cell r="N146"/>
          <cell r="O146"/>
          <cell r="P146"/>
        </row>
        <row r="147">
          <cell r="G147"/>
          <cell r="H147"/>
          <cell r="I147"/>
          <cell r="J147"/>
          <cell r="K147"/>
          <cell r="L147"/>
          <cell r="M147"/>
          <cell r="N147"/>
          <cell r="O147"/>
          <cell r="P147"/>
        </row>
        <row r="148">
          <cell r="G148"/>
          <cell r="H148"/>
          <cell r="I148"/>
          <cell r="J148"/>
          <cell r="K148"/>
          <cell r="L148"/>
          <cell r="M148"/>
          <cell r="N148"/>
          <cell r="O148"/>
          <cell r="P148"/>
        </row>
        <row r="149">
          <cell r="G149"/>
          <cell r="H149"/>
          <cell r="I149"/>
          <cell r="J149"/>
          <cell r="K149"/>
          <cell r="L149"/>
          <cell r="M149"/>
          <cell r="N149"/>
          <cell r="O149"/>
          <cell r="P149"/>
        </row>
        <row r="150">
          <cell r="G150"/>
          <cell r="H150"/>
          <cell r="I150"/>
          <cell r="J150"/>
          <cell r="K150"/>
          <cell r="L150"/>
          <cell r="M150"/>
          <cell r="N150"/>
          <cell r="O150"/>
          <cell r="P150"/>
        </row>
        <row r="151"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</row>
        <row r="152"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</row>
        <row r="153">
          <cell r="G153"/>
          <cell r="H153"/>
          <cell r="I153"/>
          <cell r="J153"/>
          <cell r="K153"/>
          <cell r="L153"/>
          <cell r="M153"/>
          <cell r="N153"/>
          <cell r="O153"/>
          <cell r="P153"/>
        </row>
        <row r="154">
          <cell r="G154" t="str">
            <v>x</v>
          </cell>
          <cell r="H154"/>
          <cell r="I154"/>
          <cell r="J154"/>
          <cell r="K154"/>
          <cell r="L154"/>
          <cell r="M154"/>
          <cell r="N154"/>
          <cell r="O154"/>
          <cell r="P154"/>
        </row>
        <row r="155">
          <cell r="G155" t="str">
            <v>x</v>
          </cell>
          <cell r="H155"/>
          <cell r="I155"/>
          <cell r="J155"/>
          <cell r="K155"/>
          <cell r="L155"/>
          <cell r="M155"/>
          <cell r="N155"/>
          <cell r="O155"/>
          <cell r="P155"/>
        </row>
        <row r="156">
          <cell r="G156"/>
          <cell r="H156"/>
          <cell r="I156"/>
          <cell r="J156"/>
          <cell r="K156"/>
          <cell r="L156"/>
          <cell r="M156"/>
          <cell r="N156"/>
          <cell r="O156"/>
          <cell r="P156"/>
        </row>
        <row r="157">
          <cell r="G157" t="str">
            <v>x</v>
          </cell>
          <cell r="H157"/>
          <cell r="I157"/>
          <cell r="J157"/>
          <cell r="K157"/>
          <cell r="L157"/>
          <cell r="M157"/>
          <cell r="N157"/>
          <cell r="O157"/>
          <cell r="P157"/>
        </row>
        <row r="158">
          <cell r="G158"/>
          <cell r="H158"/>
          <cell r="I158"/>
          <cell r="J158"/>
          <cell r="K158"/>
          <cell r="L158"/>
          <cell r="M158"/>
          <cell r="N158"/>
          <cell r="O158"/>
          <cell r="P158"/>
        </row>
        <row r="159">
          <cell r="G159" t="str">
            <v>x</v>
          </cell>
          <cell r="H159"/>
          <cell r="I159"/>
          <cell r="J159"/>
          <cell r="K159"/>
          <cell r="L159"/>
          <cell r="M159"/>
          <cell r="N159"/>
          <cell r="O159"/>
          <cell r="P159"/>
        </row>
        <row r="160">
          <cell r="G160" t="str">
            <v>x</v>
          </cell>
          <cell r="H160"/>
          <cell r="I160"/>
          <cell r="J160"/>
          <cell r="K160"/>
          <cell r="L160"/>
          <cell r="M160"/>
          <cell r="N160"/>
          <cell r="O160"/>
          <cell r="P160"/>
        </row>
        <row r="161">
          <cell r="G161" t="str">
            <v>x</v>
          </cell>
          <cell r="H161"/>
          <cell r="I161"/>
          <cell r="J161"/>
          <cell r="K161"/>
          <cell r="L161"/>
          <cell r="M161"/>
          <cell r="N161"/>
          <cell r="O161"/>
          <cell r="P161"/>
        </row>
        <row r="162">
          <cell r="G162"/>
          <cell r="H162"/>
          <cell r="I162"/>
          <cell r="J162"/>
          <cell r="K162"/>
          <cell r="L162"/>
          <cell r="M162"/>
          <cell r="N162"/>
          <cell r="O162"/>
          <cell r="P162"/>
        </row>
        <row r="163">
          <cell r="G163"/>
          <cell r="H163"/>
          <cell r="I163"/>
          <cell r="J163"/>
          <cell r="K163"/>
          <cell r="L163"/>
          <cell r="M163"/>
          <cell r="N163"/>
          <cell r="O163"/>
          <cell r="P163"/>
        </row>
        <row r="164"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</row>
        <row r="165"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</row>
        <row r="166">
          <cell r="G166"/>
          <cell r="H166"/>
          <cell r="I166"/>
          <cell r="J166"/>
          <cell r="K166"/>
          <cell r="L166"/>
          <cell r="M166"/>
          <cell r="N166"/>
          <cell r="O166"/>
          <cell r="P166"/>
        </row>
        <row r="167">
          <cell r="G167"/>
          <cell r="H167"/>
          <cell r="I167"/>
          <cell r="J167"/>
          <cell r="K167"/>
          <cell r="L167"/>
          <cell r="M167"/>
          <cell r="N167"/>
          <cell r="O167"/>
          <cell r="P167"/>
        </row>
        <row r="168">
          <cell r="G168"/>
          <cell r="H168"/>
          <cell r="I168"/>
          <cell r="J168"/>
          <cell r="K168"/>
          <cell r="L168"/>
          <cell r="M168"/>
          <cell r="N168"/>
          <cell r="O168"/>
          <cell r="P168"/>
        </row>
        <row r="169">
          <cell r="G169"/>
          <cell r="H169"/>
          <cell r="I169"/>
          <cell r="J169"/>
          <cell r="K169"/>
          <cell r="L169"/>
          <cell r="M169"/>
          <cell r="N169"/>
          <cell r="O169"/>
          <cell r="P169"/>
        </row>
        <row r="170"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</row>
        <row r="171"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</row>
        <row r="172"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</row>
        <row r="173">
          <cell r="G173"/>
          <cell r="H173"/>
          <cell r="I173"/>
          <cell r="J173"/>
          <cell r="K173"/>
          <cell r="L173"/>
          <cell r="M173"/>
          <cell r="N173"/>
          <cell r="O173"/>
          <cell r="P173"/>
        </row>
        <row r="174">
          <cell r="G174"/>
          <cell r="H174"/>
          <cell r="I174"/>
          <cell r="J174"/>
          <cell r="K174"/>
          <cell r="L174"/>
          <cell r="M174"/>
          <cell r="N174"/>
          <cell r="O174"/>
          <cell r="P174"/>
        </row>
        <row r="175">
          <cell r="G175"/>
          <cell r="H175"/>
          <cell r="I175"/>
          <cell r="J175"/>
          <cell r="K175"/>
          <cell r="L175"/>
          <cell r="M175"/>
          <cell r="N175"/>
          <cell r="O175"/>
          <cell r="P175"/>
        </row>
        <row r="176">
          <cell r="G176"/>
          <cell r="H176"/>
          <cell r="I176"/>
          <cell r="J176"/>
          <cell r="K176"/>
          <cell r="L176"/>
          <cell r="M176"/>
          <cell r="N176"/>
          <cell r="O176"/>
          <cell r="P176"/>
        </row>
        <row r="177"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</row>
        <row r="178">
          <cell r="G178"/>
          <cell r="H178"/>
          <cell r="I178"/>
          <cell r="J178"/>
          <cell r="K178"/>
          <cell r="L178"/>
          <cell r="M178"/>
          <cell r="N178"/>
          <cell r="O178"/>
          <cell r="P178"/>
        </row>
        <row r="179">
          <cell r="G179"/>
          <cell r="H179"/>
          <cell r="I179"/>
          <cell r="J179"/>
          <cell r="K179"/>
          <cell r="L179"/>
          <cell r="M179"/>
          <cell r="N179"/>
          <cell r="O179"/>
          <cell r="P179"/>
        </row>
        <row r="180">
          <cell r="G180"/>
          <cell r="H180"/>
          <cell r="I180"/>
          <cell r="J180"/>
          <cell r="K180"/>
          <cell r="L180"/>
          <cell r="M180"/>
          <cell r="N180"/>
          <cell r="O180"/>
          <cell r="P180"/>
        </row>
        <row r="181">
          <cell r="G181"/>
          <cell r="H181"/>
          <cell r="I181"/>
          <cell r="J181"/>
          <cell r="K181"/>
          <cell r="L181"/>
          <cell r="M181"/>
          <cell r="N181"/>
          <cell r="O181"/>
          <cell r="P181"/>
        </row>
        <row r="182">
          <cell r="G182"/>
          <cell r="H182"/>
          <cell r="I182"/>
          <cell r="J182"/>
          <cell r="K182"/>
          <cell r="L182"/>
          <cell r="M182"/>
          <cell r="N182"/>
          <cell r="O182"/>
          <cell r="P182"/>
        </row>
        <row r="183">
          <cell r="G183"/>
          <cell r="H183"/>
          <cell r="I183"/>
          <cell r="J183"/>
          <cell r="K183"/>
          <cell r="L183"/>
          <cell r="M183"/>
          <cell r="N183"/>
          <cell r="O183"/>
          <cell r="P183"/>
        </row>
        <row r="184">
          <cell r="G184"/>
          <cell r="H184"/>
          <cell r="I184"/>
          <cell r="J184"/>
          <cell r="K184"/>
          <cell r="L184"/>
          <cell r="M184"/>
          <cell r="N184"/>
          <cell r="O184"/>
          <cell r="P184"/>
        </row>
        <row r="185">
          <cell r="G185"/>
          <cell r="H185"/>
          <cell r="I185"/>
          <cell r="J185"/>
          <cell r="K185"/>
          <cell r="L185"/>
          <cell r="M185"/>
          <cell r="N185"/>
          <cell r="O185"/>
          <cell r="P185"/>
        </row>
        <row r="186"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</row>
        <row r="187"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</row>
        <row r="188"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</row>
        <row r="189">
          <cell r="G189"/>
          <cell r="H189"/>
          <cell r="I189"/>
          <cell r="J189"/>
          <cell r="K189"/>
          <cell r="L189"/>
          <cell r="M189"/>
          <cell r="N189"/>
          <cell r="O189"/>
          <cell r="P189"/>
        </row>
        <row r="190"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</row>
        <row r="191"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</row>
        <row r="192"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</row>
        <row r="193"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</row>
        <row r="194">
          <cell r="G194"/>
          <cell r="H194"/>
          <cell r="I194"/>
          <cell r="J194"/>
          <cell r="K194"/>
          <cell r="L194"/>
          <cell r="M194"/>
          <cell r="N194"/>
          <cell r="O194"/>
          <cell r="P194"/>
        </row>
        <row r="195"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</row>
        <row r="196"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</row>
        <row r="197">
          <cell r="G197"/>
          <cell r="H197"/>
          <cell r="I197"/>
          <cell r="J197"/>
          <cell r="K197"/>
          <cell r="L197"/>
          <cell r="M197"/>
          <cell r="N197"/>
          <cell r="O197"/>
          <cell r="P197"/>
        </row>
        <row r="198">
          <cell r="G198"/>
          <cell r="H198"/>
          <cell r="I198"/>
          <cell r="J198"/>
          <cell r="K198"/>
          <cell r="L198"/>
          <cell r="M198"/>
          <cell r="N198"/>
          <cell r="O198"/>
          <cell r="P198"/>
        </row>
        <row r="199"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</row>
        <row r="200">
          <cell r="G200"/>
          <cell r="H200"/>
          <cell r="I200"/>
          <cell r="J200"/>
          <cell r="K200"/>
          <cell r="L200"/>
          <cell r="M200"/>
          <cell r="N200"/>
          <cell r="O200"/>
          <cell r="P200"/>
        </row>
        <row r="201"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</row>
        <row r="202">
          <cell r="G202" t="str">
            <v>x</v>
          </cell>
          <cell r="H202"/>
          <cell r="I202"/>
          <cell r="J202"/>
          <cell r="K202"/>
          <cell r="L202"/>
          <cell r="M202"/>
          <cell r="N202"/>
          <cell r="O202"/>
          <cell r="P202"/>
        </row>
        <row r="203">
          <cell r="G203" t="str">
            <v>x</v>
          </cell>
          <cell r="H203"/>
          <cell r="I203"/>
          <cell r="J203"/>
          <cell r="K203"/>
          <cell r="L203"/>
          <cell r="M203"/>
          <cell r="N203"/>
          <cell r="O203"/>
          <cell r="P203"/>
        </row>
        <row r="204">
          <cell r="G204" t="str">
            <v>x</v>
          </cell>
          <cell r="H204"/>
          <cell r="I204"/>
          <cell r="J204"/>
          <cell r="K204"/>
          <cell r="L204"/>
          <cell r="M204"/>
          <cell r="N204"/>
          <cell r="O204"/>
          <cell r="P204"/>
        </row>
        <row r="205">
          <cell r="G205" t="str">
            <v>x</v>
          </cell>
          <cell r="H205"/>
          <cell r="I205"/>
          <cell r="J205"/>
          <cell r="K205"/>
          <cell r="L205"/>
          <cell r="M205"/>
          <cell r="N205"/>
          <cell r="O205"/>
          <cell r="P205"/>
        </row>
        <row r="206">
          <cell r="G206" t="str">
            <v>x</v>
          </cell>
          <cell r="H206"/>
          <cell r="I206"/>
          <cell r="J206"/>
          <cell r="K206"/>
          <cell r="L206"/>
          <cell r="M206"/>
          <cell r="N206"/>
          <cell r="O206"/>
          <cell r="P206"/>
        </row>
        <row r="207">
          <cell r="G207" t="str">
            <v>x</v>
          </cell>
          <cell r="H207"/>
          <cell r="I207"/>
          <cell r="J207"/>
          <cell r="K207"/>
          <cell r="L207"/>
          <cell r="M207"/>
          <cell r="N207"/>
          <cell r="O207"/>
          <cell r="P207"/>
        </row>
        <row r="208">
          <cell r="G208"/>
          <cell r="H208"/>
          <cell r="I208"/>
          <cell r="J208"/>
          <cell r="K208"/>
          <cell r="L208"/>
          <cell r="M208"/>
          <cell r="N208"/>
          <cell r="O208"/>
          <cell r="P208"/>
        </row>
        <row r="209">
          <cell r="G209"/>
          <cell r="H209"/>
          <cell r="I209"/>
          <cell r="J209"/>
          <cell r="K209"/>
          <cell r="L209"/>
          <cell r="M209"/>
          <cell r="N209"/>
          <cell r="O209"/>
          <cell r="P209"/>
        </row>
        <row r="210">
          <cell r="G210"/>
          <cell r="H210"/>
          <cell r="I210"/>
          <cell r="J210"/>
          <cell r="K210"/>
          <cell r="L210"/>
          <cell r="M210"/>
          <cell r="N210"/>
          <cell r="O210"/>
          <cell r="P210"/>
        </row>
        <row r="211">
          <cell r="G211"/>
          <cell r="H211"/>
          <cell r="I211"/>
          <cell r="J211"/>
          <cell r="K211"/>
          <cell r="L211"/>
          <cell r="M211"/>
          <cell r="N211"/>
          <cell r="O211"/>
          <cell r="P211"/>
        </row>
        <row r="212">
          <cell r="G212" t="str">
            <v>x</v>
          </cell>
          <cell r="H212"/>
          <cell r="I212"/>
          <cell r="J212"/>
          <cell r="K212"/>
          <cell r="L212"/>
          <cell r="M212"/>
          <cell r="N212"/>
          <cell r="O212"/>
          <cell r="P212"/>
        </row>
        <row r="213">
          <cell r="G213" t="str">
            <v>x</v>
          </cell>
          <cell r="H213"/>
          <cell r="I213"/>
          <cell r="J213"/>
          <cell r="K213"/>
          <cell r="L213"/>
          <cell r="M213"/>
          <cell r="N213"/>
          <cell r="O213"/>
          <cell r="P213"/>
        </row>
        <row r="214">
          <cell r="G214" t="str">
            <v>x</v>
          </cell>
          <cell r="H214"/>
          <cell r="I214"/>
          <cell r="J214"/>
          <cell r="K214"/>
          <cell r="L214"/>
          <cell r="M214"/>
          <cell r="N214"/>
          <cell r="O214"/>
          <cell r="P214"/>
        </row>
        <row r="215">
          <cell r="G215" t="str">
            <v>x</v>
          </cell>
          <cell r="H215"/>
          <cell r="I215"/>
          <cell r="J215"/>
          <cell r="K215"/>
          <cell r="L215"/>
          <cell r="M215"/>
          <cell r="N215"/>
          <cell r="O215"/>
          <cell r="P215"/>
        </row>
        <row r="216"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</row>
        <row r="217"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</row>
        <row r="218">
          <cell r="G218"/>
          <cell r="H218"/>
          <cell r="I218"/>
          <cell r="J218"/>
          <cell r="K218"/>
          <cell r="L218"/>
          <cell r="M218"/>
          <cell r="N218"/>
          <cell r="O218"/>
          <cell r="P218"/>
        </row>
        <row r="219">
          <cell r="G219"/>
          <cell r="H219"/>
          <cell r="I219"/>
          <cell r="J219"/>
          <cell r="K219"/>
          <cell r="L219"/>
          <cell r="M219"/>
          <cell r="N219"/>
          <cell r="O219"/>
          <cell r="P219"/>
        </row>
        <row r="220">
          <cell r="G220"/>
          <cell r="H220"/>
          <cell r="I220"/>
          <cell r="J220"/>
          <cell r="K220"/>
          <cell r="L220"/>
          <cell r="M220"/>
          <cell r="N220"/>
          <cell r="O220"/>
          <cell r="P220"/>
        </row>
        <row r="221"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</row>
        <row r="222"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</row>
        <row r="223">
          <cell r="G223"/>
          <cell r="H223"/>
          <cell r="I223"/>
          <cell r="J223"/>
          <cell r="K223"/>
          <cell r="L223"/>
          <cell r="M223"/>
          <cell r="N223"/>
          <cell r="O223"/>
          <cell r="P223"/>
        </row>
        <row r="224">
          <cell r="G224"/>
          <cell r="H224"/>
          <cell r="I224"/>
          <cell r="J224"/>
          <cell r="K224"/>
          <cell r="L224"/>
          <cell r="M224"/>
          <cell r="N224"/>
          <cell r="O224"/>
          <cell r="P224"/>
        </row>
        <row r="225">
          <cell r="G225"/>
          <cell r="H225"/>
          <cell r="I225"/>
          <cell r="J225"/>
          <cell r="K225"/>
          <cell r="L225"/>
          <cell r="M225"/>
          <cell r="N225"/>
          <cell r="O225"/>
          <cell r="P225"/>
        </row>
        <row r="226">
          <cell r="G226"/>
          <cell r="H226"/>
          <cell r="I226"/>
          <cell r="J226"/>
          <cell r="K226"/>
          <cell r="L226"/>
          <cell r="M226"/>
          <cell r="N226"/>
          <cell r="O226"/>
          <cell r="P226"/>
        </row>
        <row r="227"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</row>
        <row r="228"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</row>
        <row r="229"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</row>
        <row r="230"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</row>
        <row r="231"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</row>
        <row r="232">
          <cell r="G232"/>
          <cell r="H232"/>
          <cell r="I232"/>
          <cell r="J232"/>
          <cell r="K232"/>
          <cell r="L232"/>
          <cell r="M232"/>
          <cell r="N232"/>
          <cell r="O232"/>
          <cell r="P232"/>
        </row>
        <row r="233">
          <cell r="G233"/>
          <cell r="H233"/>
          <cell r="I233"/>
          <cell r="J233"/>
          <cell r="K233"/>
          <cell r="L233"/>
          <cell r="M233"/>
          <cell r="N233"/>
          <cell r="O233"/>
          <cell r="P233"/>
        </row>
        <row r="234"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</row>
        <row r="235"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</row>
        <row r="236"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</row>
        <row r="237">
          <cell r="G237"/>
          <cell r="H237"/>
          <cell r="I237"/>
          <cell r="J237"/>
          <cell r="K237"/>
          <cell r="L237"/>
          <cell r="M237"/>
          <cell r="N237"/>
          <cell r="O237"/>
          <cell r="P237"/>
        </row>
        <row r="238">
          <cell r="G238"/>
          <cell r="H238"/>
          <cell r="I238"/>
          <cell r="J238"/>
          <cell r="K238"/>
          <cell r="L238"/>
          <cell r="M238"/>
          <cell r="N238"/>
          <cell r="O238"/>
          <cell r="P238"/>
        </row>
        <row r="239">
          <cell r="G239"/>
          <cell r="H239"/>
          <cell r="I239"/>
          <cell r="J239"/>
          <cell r="K239"/>
          <cell r="L239"/>
          <cell r="M239"/>
          <cell r="N239"/>
          <cell r="O239"/>
          <cell r="P239"/>
        </row>
        <row r="240">
          <cell r="G240"/>
          <cell r="H240"/>
          <cell r="I240"/>
          <cell r="J240"/>
          <cell r="K240"/>
          <cell r="L240"/>
          <cell r="M240"/>
          <cell r="N240"/>
          <cell r="O240"/>
          <cell r="P240"/>
        </row>
        <row r="241">
          <cell r="G241"/>
          <cell r="H241"/>
          <cell r="I241"/>
          <cell r="J241"/>
          <cell r="K241"/>
          <cell r="L241"/>
          <cell r="M241"/>
          <cell r="N241"/>
          <cell r="O241"/>
          <cell r="P241"/>
        </row>
        <row r="242">
          <cell r="G242"/>
          <cell r="H242"/>
          <cell r="I242"/>
          <cell r="J242"/>
          <cell r="K242"/>
          <cell r="L242"/>
          <cell r="M242"/>
          <cell r="N242"/>
          <cell r="O242"/>
          <cell r="P242"/>
        </row>
        <row r="243"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</row>
        <row r="244"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</row>
        <row r="245"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</row>
        <row r="246"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</row>
      </sheetData>
      <sheetData sheetId="1"/>
      <sheetData sheetId="2">
        <row r="2">
          <cell r="A2" t="str">
            <v>Chef de Cuisine</v>
          </cell>
        </row>
        <row r="3">
          <cell r="A3" t="str">
            <v>Sous Chef de Cuisine</v>
          </cell>
        </row>
        <row r="4">
          <cell r="A4" t="str">
            <v>Second de Cuisine</v>
          </cell>
        </row>
        <row r="5">
          <cell r="A5" t="str">
            <v>Chef de partie Cuisine</v>
          </cell>
        </row>
        <row r="6">
          <cell r="A6" t="str">
            <v>1/2 Chef de partie Cuisine</v>
          </cell>
        </row>
        <row r="7">
          <cell r="A7" t="str">
            <v>Commis de Cuisine</v>
          </cell>
        </row>
        <row r="8">
          <cell r="A8" t="str">
            <v>Chef patissier</v>
          </cell>
        </row>
        <row r="9">
          <cell r="A9" t="str">
            <v>Sous chef Patissier</v>
          </cell>
        </row>
        <row r="10">
          <cell r="A10" t="str">
            <v>Chef de partie Patissier</v>
          </cell>
        </row>
        <row r="11">
          <cell r="A11" t="str">
            <v>Commis Patissier</v>
          </cell>
        </row>
        <row r="12">
          <cell r="A12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0" sqref="F10"/>
    </sheetView>
  </sheetViews>
  <sheetFormatPr baseColWidth="10" defaultRowHeight="15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246"/>
  <sheetViews>
    <sheetView tabSelected="1" topLeftCell="A253" zoomScale="70" zoomScaleNormal="70" workbookViewId="0">
      <selection activeCell="B4" sqref="B4"/>
    </sheetView>
  </sheetViews>
  <sheetFormatPr baseColWidth="10" defaultColWidth="8" defaultRowHeight="15"/>
  <cols>
    <col min="1" max="1" width="13.875" style="91" bestFit="1" customWidth="1"/>
    <col min="2" max="2" width="74.5" style="93" bestFit="1" customWidth="1"/>
    <col min="3" max="3" width="7.5" style="91" bestFit="1" customWidth="1"/>
    <col min="4" max="4" width="4.375" style="91" bestFit="1" customWidth="1"/>
    <col min="5" max="5" width="5.5" style="91" bestFit="1" customWidth="1"/>
    <col min="6" max="6" width="8" style="91" bestFit="1" customWidth="1"/>
    <col min="7" max="7" width="17.125" style="91" bestFit="1" customWidth="1"/>
    <col min="8" max="8" width="21.625" style="91" customWidth="1"/>
    <col min="9" max="9" width="20.625" style="91" customWidth="1"/>
    <col min="10" max="10" width="23.75" style="91" bestFit="1" customWidth="1"/>
    <col min="11" max="11" width="29.5" style="91" customWidth="1"/>
    <col min="12" max="12" width="20.25" style="91" customWidth="1"/>
    <col min="13" max="13" width="23.75" style="91" bestFit="1" customWidth="1"/>
    <col min="14" max="14" width="27.125" style="91" bestFit="1" customWidth="1"/>
    <col min="15" max="16" width="25" style="91" bestFit="1" customWidth="1"/>
    <col min="17" max="16384" width="8" style="91"/>
  </cols>
  <sheetData>
    <row r="1" spans="1:16" ht="15" customHeight="1">
      <c r="A1" s="561" t="s">
        <v>339</v>
      </c>
      <c r="B1" s="562"/>
      <c r="C1" s="562"/>
      <c r="D1" s="562"/>
      <c r="E1" s="562"/>
      <c r="F1" s="562"/>
      <c r="G1" s="562"/>
      <c r="H1" s="562"/>
      <c r="I1" s="562"/>
      <c r="J1" s="563"/>
      <c r="K1" s="90"/>
      <c r="L1" s="90"/>
      <c r="M1" s="90"/>
      <c r="N1" s="90"/>
      <c r="O1" s="90"/>
      <c r="P1" s="90"/>
    </row>
    <row r="2" spans="1:16" ht="15.75" customHeight="1">
      <c r="A2" s="564"/>
      <c r="B2" s="565"/>
      <c r="C2" s="565"/>
      <c r="D2" s="565"/>
      <c r="E2" s="565"/>
      <c r="F2" s="565"/>
      <c r="G2" s="565"/>
      <c r="H2" s="565"/>
      <c r="I2" s="565"/>
      <c r="J2" s="566"/>
      <c r="K2" s="90"/>
      <c r="L2" s="90"/>
      <c r="M2" s="90"/>
      <c r="N2" s="90"/>
      <c r="O2" s="90"/>
      <c r="P2" s="90"/>
    </row>
    <row r="3" spans="1:16" ht="15.75" customHeight="1">
      <c r="A3" s="92"/>
      <c r="C3" s="94"/>
      <c r="D3" s="94"/>
      <c r="E3" s="94"/>
      <c r="F3" s="94"/>
      <c r="G3" s="94"/>
      <c r="I3" s="95" t="s">
        <v>283</v>
      </c>
      <c r="J3" s="96" t="s">
        <v>284</v>
      </c>
      <c r="K3" s="90"/>
      <c r="L3" s="90"/>
      <c r="M3" s="470"/>
      <c r="N3" s="90"/>
      <c r="O3" s="90"/>
      <c r="P3" s="90"/>
    </row>
    <row r="4" spans="1:16" ht="15.75" customHeight="1">
      <c r="A4" s="92"/>
      <c r="C4" s="94"/>
      <c r="D4" s="94"/>
      <c r="E4" s="94"/>
      <c r="F4" s="94"/>
      <c r="G4" s="94"/>
      <c r="I4" s="95" t="s">
        <v>250</v>
      </c>
      <c r="J4" s="96" t="s">
        <v>285</v>
      </c>
      <c r="K4" s="90"/>
      <c r="L4" s="90"/>
      <c r="M4" s="470"/>
      <c r="N4" s="90"/>
      <c r="O4" s="90"/>
      <c r="P4" s="90"/>
    </row>
    <row r="5" spans="1:16" ht="15.75" customHeight="1">
      <c r="A5" s="92"/>
      <c r="C5" s="94"/>
      <c r="D5" s="94"/>
      <c r="E5" s="94"/>
      <c r="F5" s="94"/>
      <c r="G5" s="94"/>
      <c r="I5" s="95" t="s">
        <v>254</v>
      </c>
      <c r="J5" s="96" t="s">
        <v>286</v>
      </c>
      <c r="K5" s="90"/>
      <c r="L5" s="90"/>
      <c r="M5" s="470"/>
      <c r="N5" s="90"/>
      <c r="O5" s="90"/>
      <c r="P5" s="90"/>
    </row>
    <row r="6" spans="1:16" ht="15.75" customHeight="1">
      <c r="A6" s="92"/>
      <c r="C6" s="94"/>
      <c r="D6" s="94"/>
      <c r="E6" s="94"/>
      <c r="F6" s="94"/>
      <c r="G6" s="94"/>
      <c r="I6" s="95" t="s">
        <v>287</v>
      </c>
      <c r="J6" s="96">
        <v>1</v>
      </c>
      <c r="K6" s="90"/>
      <c r="L6" s="90"/>
      <c r="M6" s="470"/>
      <c r="N6" s="90"/>
      <c r="O6" s="90"/>
      <c r="P6" s="90"/>
    </row>
    <row r="7" spans="1:16" ht="15.75" customHeight="1">
      <c r="A7" s="92"/>
      <c r="C7" s="94"/>
      <c r="D7" s="94"/>
      <c r="E7" s="94"/>
      <c r="F7" s="94"/>
      <c r="G7" s="94"/>
      <c r="I7" s="95" t="s">
        <v>288</v>
      </c>
      <c r="J7" s="96">
        <v>1</v>
      </c>
      <c r="K7" s="90"/>
      <c r="L7" s="90"/>
      <c r="M7" s="470"/>
      <c r="N7" s="90"/>
      <c r="O7" s="90"/>
      <c r="P7" s="90"/>
    </row>
    <row r="8" spans="1:16" ht="16.5">
      <c r="A8" s="92"/>
      <c r="I8" s="97" t="s">
        <v>289</v>
      </c>
      <c r="J8" s="98">
        <v>42661</v>
      </c>
      <c r="M8" s="471"/>
    </row>
    <row r="9" spans="1:16" ht="15.75">
      <c r="B9" s="92"/>
      <c r="M9" s="93"/>
    </row>
    <row r="10" spans="1:16" ht="15.75" thickBot="1"/>
    <row r="11" spans="1:16" ht="16.5" thickBot="1">
      <c r="B11" s="99"/>
      <c r="C11" s="567" t="s">
        <v>290</v>
      </c>
      <c r="D11" s="568"/>
      <c r="E11" s="568"/>
      <c r="F11" s="569"/>
      <c r="G11" s="573" t="s">
        <v>291</v>
      </c>
      <c r="H11" s="574"/>
      <c r="I11" s="574"/>
      <c r="J11" s="574"/>
      <c r="K11" s="574"/>
      <c r="L11" s="574"/>
      <c r="M11" s="574"/>
      <c r="N11" s="574"/>
      <c r="O11" s="574"/>
      <c r="P11" s="575"/>
    </row>
    <row r="12" spans="1:16" ht="16.5" thickBot="1">
      <c r="B12" s="570" t="s">
        <v>346</v>
      </c>
      <c r="C12" s="571"/>
      <c r="D12" s="571"/>
      <c r="E12" s="571"/>
      <c r="F12" s="572"/>
      <c r="G12" s="458" t="s">
        <v>383</v>
      </c>
      <c r="H12" s="459"/>
      <c r="I12" s="459"/>
      <c r="J12" s="459"/>
      <c r="K12" s="459"/>
      <c r="L12" s="459"/>
      <c r="M12" s="459"/>
      <c r="N12" s="459"/>
      <c r="O12" s="459"/>
      <c r="P12" s="460"/>
    </row>
    <row r="13" spans="1:16" ht="16.5" thickBot="1">
      <c r="B13" s="452" t="s">
        <v>292</v>
      </c>
      <c r="C13" s="453" t="s">
        <v>293</v>
      </c>
      <c r="D13" s="454" t="s">
        <v>294</v>
      </c>
      <c r="E13" s="454" t="s">
        <v>295</v>
      </c>
      <c r="F13" s="455" t="s">
        <v>296</v>
      </c>
      <c r="G13" s="456" t="s">
        <v>361</v>
      </c>
      <c r="H13" s="457" t="s">
        <v>362</v>
      </c>
      <c r="I13" s="457" t="s">
        <v>363</v>
      </c>
      <c r="J13" s="457" t="s">
        <v>347</v>
      </c>
      <c r="K13" s="457" t="s">
        <v>348</v>
      </c>
      <c r="L13" s="164" t="s">
        <v>364</v>
      </c>
      <c r="M13" s="461" t="s">
        <v>349</v>
      </c>
      <c r="N13" s="457" t="s">
        <v>350</v>
      </c>
      <c r="O13" s="457" t="s">
        <v>351</v>
      </c>
      <c r="P13" s="455" t="s">
        <v>352</v>
      </c>
    </row>
    <row r="14" spans="1:16" ht="15.75" thickBot="1">
      <c r="B14" s="173" t="s">
        <v>297</v>
      </c>
      <c r="C14" s="174"/>
      <c r="D14" s="175"/>
      <c r="E14" s="175"/>
      <c r="F14" s="176"/>
      <c r="G14" s="506" t="s">
        <v>383</v>
      </c>
      <c r="H14" s="507" t="s">
        <v>215</v>
      </c>
      <c r="I14" s="507" t="s">
        <v>215</v>
      </c>
      <c r="J14" s="507" t="s">
        <v>215</v>
      </c>
      <c r="K14" s="508"/>
      <c r="L14" s="509"/>
      <c r="M14" s="462"/>
      <c r="N14" s="180"/>
      <c r="O14" s="180"/>
      <c r="P14" s="181"/>
    </row>
    <row r="15" spans="1:16" ht="15.75">
      <c r="B15" s="167" t="s">
        <v>99</v>
      </c>
      <c r="C15" s="168"/>
      <c r="D15" s="169"/>
      <c r="E15" s="169"/>
      <c r="F15" s="489"/>
      <c r="G15" s="558" t="s">
        <v>383</v>
      </c>
      <c r="H15" s="553" t="s">
        <v>215</v>
      </c>
      <c r="I15" s="553" t="s">
        <v>215</v>
      </c>
      <c r="J15" s="553" t="s">
        <v>215</v>
      </c>
      <c r="K15" s="194"/>
      <c r="L15" s="195"/>
      <c r="M15" s="463"/>
      <c r="N15" s="171"/>
      <c r="O15" s="171"/>
      <c r="P15" s="172"/>
    </row>
    <row r="16" spans="1:16" ht="15" customHeight="1">
      <c r="B16" s="147" t="s">
        <v>101</v>
      </c>
      <c r="C16" s="159"/>
      <c r="D16" s="157"/>
      <c r="E16" s="157"/>
      <c r="F16" s="487"/>
      <c r="G16" s="559" t="s">
        <v>383</v>
      </c>
      <c r="H16" s="554" t="s">
        <v>215</v>
      </c>
      <c r="I16" s="554" t="s">
        <v>215</v>
      </c>
      <c r="J16" s="554" t="s">
        <v>215</v>
      </c>
      <c r="K16" s="158"/>
      <c r="L16" s="166"/>
      <c r="M16" s="464"/>
      <c r="N16" s="158"/>
      <c r="O16" s="158"/>
      <c r="P16" s="166"/>
    </row>
    <row r="17" spans="2:16" ht="15" customHeight="1">
      <c r="B17" s="148" t="s">
        <v>100</v>
      </c>
      <c r="C17" s="103"/>
      <c r="D17" s="102"/>
      <c r="E17" s="102"/>
      <c r="F17" s="526"/>
      <c r="G17" s="472" t="s">
        <v>215</v>
      </c>
      <c r="H17" s="488" t="s">
        <v>215</v>
      </c>
      <c r="I17" s="488" t="s">
        <v>215</v>
      </c>
      <c r="J17" s="488" t="s">
        <v>215</v>
      </c>
      <c r="K17" s="488" t="s">
        <v>215</v>
      </c>
      <c r="L17" s="491" t="s">
        <v>215</v>
      </c>
      <c r="M17" s="465"/>
      <c r="N17" s="101"/>
      <c r="O17" s="101"/>
      <c r="P17" s="105"/>
    </row>
    <row r="18" spans="2:16" ht="15" customHeight="1">
      <c r="B18" s="148" t="s">
        <v>105</v>
      </c>
      <c r="C18" s="103"/>
      <c r="D18" s="102"/>
      <c r="E18" s="102"/>
      <c r="F18" s="526"/>
      <c r="G18" s="472" t="s">
        <v>215</v>
      </c>
      <c r="H18" s="488" t="s">
        <v>215</v>
      </c>
      <c r="I18" s="488" t="s">
        <v>215</v>
      </c>
      <c r="J18" s="488" t="s">
        <v>215</v>
      </c>
      <c r="K18" s="488" t="s">
        <v>215</v>
      </c>
      <c r="L18" s="491" t="s">
        <v>215</v>
      </c>
      <c r="M18" s="465"/>
      <c r="N18" s="101"/>
      <c r="O18" s="101"/>
      <c r="P18" s="105"/>
    </row>
    <row r="19" spans="2:16" ht="15" customHeight="1">
      <c r="B19" s="149" t="s">
        <v>102</v>
      </c>
      <c r="C19" s="103"/>
      <c r="D19" s="102"/>
      <c r="E19" s="102"/>
      <c r="F19" s="526"/>
      <c r="G19" s="472" t="s">
        <v>215</v>
      </c>
      <c r="H19" s="488" t="s">
        <v>215</v>
      </c>
      <c r="I19" s="488" t="s">
        <v>215</v>
      </c>
      <c r="J19" s="488" t="s">
        <v>215</v>
      </c>
      <c r="K19" s="488" t="s">
        <v>215</v>
      </c>
      <c r="L19" s="491" t="s">
        <v>215</v>
      </c>
      <c r="M19" s="465"/>
      <c r="N19" s="101"/>
      <c r="O19" s="101"/>
      <c r="P19" s="105"/>
    </row>
    <row r="20" spans="2:16">
      <c r="B20" s="149" t="s">
        <v>103</v>
      </c>
      <c r="C20" s="103"/>
      <c r="D20" s="102"/>
      <c r="E20" s="102"/>
      <c r="F20" s="526"/>
      <c r="G20" s="472" t="s">
        <v>215</v>
      </c>
      <c r="H20" s="488" t="s">
        <v>215</v>
      </c>
      <c r="I20" s="488" t="s">
        <v>215</v>
      </c>
      <c r="J20" s="488" t="s">
        <v>215</v>
      </c>
      <c r="K20" s="488" t="s">
        <v>215</v>
      </c>
      <c r="L20" s="491" t="s">
        <v>215</v>
      </c>
      <c r="M20" s="465"/>
      <c r="N20" s="101"/>
      <c r="O20" s="101"/>
      <c r="P20" s="105"/>
    </row>
    <row r="21" spans="2:16">
      <c r="B21" s="149" t="s">
        <v>104</v>
      </c>
      <c r="C21" s="103"/>
      <c r="D21" s="102"/>
      <c r="E21" s="102"/>
      <c r="F21" s="526"/>
      <c r="G21" s="472" t="s">
        <v>215</v>
      </c>
      <c r="H21" s="488" t="s">
        <v>215</v>
      </c>
      <c r="I21" s="488" t="s">
        <v>215</v>
      </c>
      <c r="J21" s="488" t="s">
        <v>215</v>
      </c>
      <c r="K21" s="488" t="s">
        <v>215</v>
      </c>
      <c r="L21" s="491" t="s">
        <v>215</v>
      </c>
      <c r="M21" s="465"/>
      <c r="N21" s="101"/>
      <c r="O21" s="101"/>
      <c r="P21" s="105"/>
    </row>
    <row r="22" spans="2:16">
      <c r="B22" s="149" t="s">
        <v>107</v>
      </c>
      <c r="C22" s="103"/>
      <c r="D22" s="102"/>
      <c r="E22" s="102"/>
      <c r="F22" s="526"/>
      <c r="G22" s="472" t="s">
        <v>215</v>
      </c>
      <c r="H22" s="488" t="s">
        <v>215</v>
      </c>
      <c r="I22" s="488" t="s">
        <v>215</v>
      </c>
      <c r="J22" s="488" t="s">
        <v>215</v>
      </c>
      <c r="K22" s="488" t="s">
        <v>215</v>
      </c>
      <c r="L22" s="491" t="s">
        <v>215</v>
      </c>
      <c r="M22" s="465"/>
      <c r="N22" s="101"/>
      <c r="O22" s="101"/>
      <c r="P22" s="105"/>
    </row>
    <row r="23" spans="2:16">
      <c r="B23" s="149" t="s">
        <v>115</v>
      </c>
      <c r="C23" s="103"/>
      <c r="D23" s="102"/>
      <c r="E23" s="102"/>
      <c r="F23" s="526"/>
      <c r="G23" s="472" t="s">
        <v>215</v>
      </c>
      <c r="H23" s="488" t="s">
        <v>215</v>
      </c>
      <c r="I23" s="488" t="s">
        <v>215</v>
      </c>
      <c r="J23" s="488" t="s">
        <v>215</v>
      </c>
      <c r="K23" s="488" t="s">
        <v>215</v>
      </c>
      <c r="L23" s="491" t="s">
        <v>215</v>
      </c>
      <c r="M23" s="465"/>
      <c r="N23" s="101"/>
      <c r="O23" s="101"/>
      <c r="P23" s="105"/>
    </row>
    <row r="24" spans="2:16">
      <c r="B24" s="149" t="s">
        <v>149</v>
      </c>
      <c r="C24" s="103"/>
      <c r="D24" s="102"/>
      <c r="E24" s="102"/>
      <c r="F24" s="526"/>
      <c r="G24" s="472" t="s">
        <v>215</v>
      </c>
      <c r="H24" s="488" t="s">
        <v>215</v>
      </c>
      <c r="I24" s="488" t="s">
        <v>215</v>
      </c>
      <c r="J24" s="488" t="s">
        <v>215</v>
      </c>
      <c r="K24" s="488" t="s">
        <v>215</v>
      </c>
      <c r="L24" s="491" t="s">
        <v>215</v>
      </c>
      <c r="M24" s="465"/>
      <c r="N24" s="101"/>
      <c r="O24" s="101"/>
      <c r="P24" s="105"/>
    </row>
    <row r="25" spans="2:16" ht="15" customHeight="1">
      <c r="B25" s="147" t="s">
        <v>269</v>
      </c>
      <c r="C25" s="159"/>
      <c r="D25" s="157"/>
      <c r="E25" s="157"/>
      <c r="F25" s="487"/>
      <c r="G25" s="165"/>
      <c r="H25" s="158"/>
      <c r="I25" s="158"/>
      <c r="J25" s="157"/>
      <c r="K25" s="158"/>
      <c r="L25" s="166"/>
      <c r="M25" s="464"/>
      <c r="N25" s="158"/>
      <c r="O25" s="158"/>
      <c r="P25" s="166"/>
    </row>
    <row r="26" spans="2:16">
      <c r="B26" s="150" t="s">
        <v>106</v>
      </c>
      <c r="C26" s="103"/>
      <c r="D26" s="102"/>
      <c r="E26" s="102"/>
      <c r="F26" s="526"/>
      <c r="G26" s="472" t="s">
        <v>215</v>
      </c>
      <c r="H26" s="488" t="s">
        <v>215</v>
      </c>
      <c r="I26" s="488" t="s">
        <v>215</v>
      </c>
      <c r="J26" s="488" t="s">
        <v>215</v>
      </c>
      <c r="K26" s="488" t="s">
        <v>215</v>
      </c>
      <c r="L26" s="491" t="s">
        <v>215</v>
      </c>
      <c r="M26" s="465"/>
      <c r="N26" s="101"/>
      <c r="O26" s="101"/>
      <c r="P26" s="105"/>
    </row>
    <row r="27" spans="2:16">
      <c r="B27" s="150" t="s">
        <v>280</v>
      </c>
      <c r="C27" s="104"/>
      <c r="D27" s="101"/>
      <c r="E27" s="101"/>
      <c r="F27" s="486"/>
      <c r="G27" s="472" t="s">
        <v>215</v>
      </c>
      <c r="H27" s="488" t="s">
        <v>215</v>
      </c>
      <c r="I27" s="488" t="s">
        <v>215</v>
      </c>
      <c r="J27" s="488" t="s">
        <v>215</v>
      </c>
      <c r="K27" s="488" t="s">
        <v>215</v>
      </c>
      <c r="L27" s="491" t="s">
        <v>215</v>
      </c>
      <c r="M27" s="465"/>
      <c r="N27" s="101"/>
      <c r="O27" s="101"/>
      <c r="P27" s="105"/>
    </row>
    <row r="28" spans="2:16">
      <c r="B28" s="150" t="s">
        <v>116</v>
      </c>
      <c r="C28" s="104"/>
      <c r="D28" s="101"/>
      <c r="E28" s="101"/>
      <c r="F28" s="486"/>
      <c r="G28" s="472" t="s">
        <v>215</v>
      </c>
      <c r="H28" s="488" t="s">
        <v>215</v>
      </c>
      <c r="I28" s="488" t="s">
        <v>215</v>
      </c>
      <c r="J28" s="488" t="s">
        <v>215</v>
      </c>
      <c r="K28" s="488" t="s">
        <v>215</v>
      </c>
      <c r="L28" s="491" t="s">
        <v>215</v>
      </c>
      <c r="M28" s="465"/>
      <c r="N28" s="101"/>
      <c r="O28" s="101"/>
      <c r="P28" s="105"/>
    </row>
    <row r="29" spans="2:16">
      <c r="B29" s="148" t="s">
        <v>126</v>
      </c>
      <c r="C29" s="104"/>
      <c r="D29" s="101"/>
      <c r="E29" s="101"/>
      <c r="F29" s="486"/>
      <c r="G29" s="472" t="s">
        <v>215</v>
      </c>
      <c r="H29" s="488" t="s">
        <v>215</v>
      </c>
      <c r="I29" s="488" t="s">
        <v>215</v>
      </c>
      <c r="J29" s="488" t="s">
        <v>215</v>
      </c>
      <c r="K29" s="488" t="s">
        <v>215</v>
      </c>
      <c r="L29" s="491" t="s">
        <v>215</v>
      </c>
      <c r="M29" s="465"/>
      <c r="N29" s="101"/>
      <c r="O29" s="101"/>
      <c r="P29" s="105"/>
    </row>
    <row r="30" spans="2:16">
      <c r="B30" s="148" t="s">
        <v>110</v>
      </c>
      <c r="C30" s="104"/>
      <c r="D30" s="101"/>
      <c r="E30" s="101"/>
      <c r="F30" s="486"/>
      <c r="G30" s="472" t="s">
        <v>215</v>
      </c>
      <c r="H30" s="488" t="s">
        <v>215</v>
      </c>
      <c r="I30" s="488" t="s">
        <v>215</v>
      </c>
      <c r="J30" s="488" t="s">
        <v>215</v>
      </c>
      <c r="K30" s="488" t="s">
        <v>215</v>
      </c>
      <c r="L30" s="491" t="s">
        <v>215</v>
      </c>
      <c r="M30" s="465"/>
      <c r="N30" s="101"/>
      <c r="O30" s="101"/>
      <c r="P30" s="105"/>
    </row>
    <row r="31" spans="2:16">
      <c r="B31" s="148" t="s">
        <v>114</v>
      </c>
      <c r="C31" s="104"/>
      <c r="D31" s="101"/>
      <c r="E31" s="101"/>
      <c r="F31" s="486"/>
      <c r="G31" s="472" t="s">
        <v>215</v>
      </c>
      <c r="H31" s="488" t="s">
        <v>215</v>
      </c>
      <c r="I31" s="488" t="s">
        <v>215</v>
      </c>
      <c r="J31" s="488" t="s">
        <v>215</v>
      </c>
      <c r="K31" s="488" t="s">
        <v>215</v>
      </c>
      <c r="L31" s="491" t="s">
        <v>215</v>
      </c>
      <c r="M31" s="465"/>
      <c r="N31" s="101"/>
      <c r="O31" s="101"/>
      <c r="P31" s="105"/>
    </row>
    <row r="32" spans="2:16">
      <c r="B32" s="148" t="s">
        <v>111</v>
      </c>
      <c r="C32" s="104"/>
      <c r="D32" s="101"/>
      <c r="E32" s="101"/>
      <c r="F32" s="486"/>
      <c r="G32" s="472" t="s">
        <v>215</v>
      </c>
      <c r="H32" s="488" t="s">
        <v>215</v>
      </c>
      <c r="I32" s="488" t="s">
        <v>215</v>
      </c>
      <c r="J32" s="488" t="s">
        <v>215</v>
      </c>
      <c r="K32" s="488" t="s">
        <v>215</v>
      </c>
      <c r="L32" s="491" t="s">
        <v>215</v>
      </c>
      <c r="M32" s="465"/>
      <c r="N32" s="101"/>
      <c r="O32" s="101"/>
      <c r="P32" s="105"/>
    </row>
    <row r="33" spans="2:16">
      <c r="B33" s="148" t="s">
        <v>112</v>
      </c>
      <c r="C33" s="104"/>
      <c r="D33" s="101"/>
      <c r="E33" s="101"/>
      <c r="F33" s="486"/>
      <c r="G33" s="472" t="s">
        <v>215</v>
      </c>
      <c r="H33" s="488" t="s">
        <v>215</v>
      </c>
      <c r="I33" s="488" t="s">
        <v>215</v>
      </c>
      <c r="J33" s="488" t="s">
        <v>215</v>
      </c>
      <c r="K33" s="488" t="s">
        <v>215</v>
      </c>
      <c r="L33" s="491" t="s">
        <v>215</v>
      </c>
      <c r="M33" s="465"/>
      <c r="N33" s="101"/>
      <c r="O33" s="101"/>
      <c r="P33" s="105"/>
    </row>
    <row r="34" spans="2:16">
      <c r="B34" s="148" t="s">
        <v>108</v>
      </c>
      <c r="C34" s="104"/>
      <c r="D34" s="101"/>
      <c r="E34" s="101"/>
      <c r="F34" s="486"/>
      <c r="G34" s="472" t="s">
        <v>215</v>
      </c>
      <c r="H34" s="488" t="s">
        <v>215</v>
      </c>
      <c r="I34" s="488" t="s">
        <v>215</v>
      </c>
      <c r="J34" s="488" t="s">
        <v>215</v>
      </c>
      <c r="K34" s="488" t="s">
        <v>215</v>
      </c>
      <c r="L34" s="491" t="s">
        <v>215</v>
      </c>
      <c r="M34" s="465"/>
      <c r="N34" s="101"/>
      <c r="O34" s="101"/>
      <c r="P34" s="105"/>
    </row>
    <row r="35" spans="2:16">
      <c r="B35" s="148" t="s">
        <v>128</v>
      </c>
      <c r="C35" s="104"/>
      <c r="D35" s="101"/>
      <c r="E35" s="101"/>
      <c r="F35" s="486"/>
      <c r="G35" s="472" t="s">
        <v>215</v>
      </c>
      <c r="H35" s="488" t="s">
        <v>215</v>
      </c>
      <c r="I35" s="488" t="s">
        <v>215</v>
      </c>
      <c r="J35" s="488" t="s">
        <v>215</v>
      </c>
      <c r="K35" s="488" t="s">
        <v>215</v>
      </c>
      <c r="L35" s="491" t="s">
        <v>215</v>
      </c>
      <c r="M35" s="465"/>
      <c r="N35" s="101"/>
      <c r="O35" s="101"/>
      <c r="P35" s="105"/>
    </row>
    <row r="36" spans="2:16" ht="15" customHeight="1">
      <c r="B36" s="148" t="s">
        <v>113</v>
      </c>
      <c r="C36" s="103"/>
      <c r="D36" s="102"/>
      <c r="E36" s="102"/>
      <c r="F36" s="526"/>
      <c r="G36" s="472" t="s">
        <v>215</v>
      </c>
      <c r="H36" s="488" t="s">
        <v>215</v>
      </c>
      <c r="I36" s="488" t="s">
        <v>215</v>
      </c>
      <c r="J36" s="488" t="s">
        <v>215</v>
      </c>
      <c r="K36" s="488" t="s">
        <v>215</v>
      </c>
      <c r="L36" s="491" t="s">
        <v>215</v>
      </c>
      <c r="M36" s="465"/>
      <c r="N36" s="101"/>
      <c r="O36" s="101"/>
      <c r="P36" s="105"/>
    </row>
    <row r="37" spans="2:16" ht="15" customHeight="1">
      <c r="B37" s="147" t="s">
        <v>268</v>
      </c>
      <c r="C37" s="159"/>
      <c r="D37" s="157"/>
      <c r="E37" s="157"/>
      <c r="F37" s="487"/>
      <c r="G37" s="165"/>
      <c r="H37" s="158"/>
      <c r="I37" s="158"/>
      <c r="J37" s="157"/>
      <c r="K37" s="158"/>
      <c r="L37" s="166"/>
      <c r="M37" s="464"/>
      <c r="N37" s="158"/>
      <c r="O37" s="158"/>
      <c r="P37" s="166"/>
    </row>
    <row r="38" spans="2:16">
      <c r="B38" s="150" t="s">
        <v>109</v>
      </c>
      <c r="C38" s="104"/>
      <c r="D38" s="101"/>
      <c r="E38" s="101"/>
      <c r="F38" s="486"/>
      <c r="G38" s="472" t="s">
        <v>215</v>
      </c>
      <c r="H38" s="488" t="s">
        <v>215</v>
      </c>
      <c r="I38" s="488" t="s">
        <v>215</v>
      </c>
      <c r="J38" s="488" t="s">
        <v>215</v>
      </c>
      <c r="K38" s="488" t="s">
        <v>215</v>
      </c>
      <c r="L38" s="491" t="s">
        <v>215</v>
      </c>
      <c r="M38" s="465"/>
      <c r="N38" s="101"/>
      <c r="O38" s="101"/>
      <c r="P38" s="105"/>
    </row>
    <row r="39" spans="2:16" ht="15" customHeight="1">
      <c r="B39" s="150" t="s">
        <v>218</v>
      </c>
      <c r="C39" s="103"/>
      <c r="D39" s="102"/>
      <c r="E39" s="102"/>
      <c r="F39" s="526"/>
      <c r="G39" s="472" t="s">
        <v>215</v>
      </c>
      <c r="H39" s="488" t="s">
        <v>215</v>
      </c>
      <c r="I39" s="488" t="s">
        <v>215</v>
      </c>
      <c r="J39" s="488" t="s">
        <v>215</v>
      </c>
      <c r="K39" s="488" t="s">
        <v>215</v>
      </c>
      <c r="L39" s="491" t="s">
        <v>215</v>
      </c>
      <c r="M39" s="465"/>
      <c r="N39" s="101"/>
      <c r="O39" s="101"/>
      <c r="P39" s="105"/>
    </row>
    <row r="40" spans="2:16">
      <c r="B40" s="150" t="s">
        <v>152</v>
      </c>
      <c r="C40" s="104"/>
      <c r="D40" s="101"/>
      <c r="E40" s="101"/>
      <c r="F40" s="486"/>
      <c r="G40" s="472" t="s">
        <v>215</v>
      </c>
      <c r="H40" s="488" t="s">
        <v>215</v>
      </c>
      <c r="I40" s="488" t="s">
        <v>215</v>
      </c>
      <c r="J40" s="488" t="s">
        <v>215</v>
      </c>
      <c r="K40" s="488" t="s">
        <v>215</v>
      </c>
      <c r="L40" s="491" t="s">
        <v>215</v>
      </c>
      <c r="M40" s="465"/>
      <c r="N40" s="101"/>
      <c r="O40" s="101"/>
      <c r="P40" s="105"/>
    </row>
    <row r="41" spans="2:16" ht="15" customHeight="1">
      <c r="B41" s="147" t="s">
        <v>123</v>
      </c>
      <c r="C41" s="159"/>
      <c r="D41" s="157"/>
      <c r="E41" s="157"/>
      <c r="F41" s="487"/>
      <c r="G41" s="165"/>
      <c r="H41" s="158"/>
      <c r="I41" s="158"/>
      <c r="J41" s="157"/>
      <c r="K41" s="158"/>
      <c r="L41" s="166"/>
      <c r="M41" s="464"/>
      <c r="N41" s="158"/>
      <c r="O41" s="158"/>
      <c r="P41" s="166"/>
    </row>
    <row r="42" spans="2:16">
      <c r="B42" s="149" t="s">
        <v>150</v>
      </c>
      <c r="C42" s="104"/>
      <c r="D42" s="101"/>
      <c r="E42" s="101"/>
      <c r="F42" s="486"/>
      <c r="G42" s="472" t="s">
        <v>215</v>
      </c>
      <c r="H42" s="488" t="s">
        <v>215</v>
      </c>
      <c r="I42" s="488" t="s">
        <v>215</v>
      </c>
      <c r="J42" s="488" t="s">
        <v>215</v>
      </c>
      <c r="K42" s="488" t="s">
        <v>215</v>
      </c>
      <c r="L42" s="491" t="s">
        <v>215</v>
      </c>
      <c r="M42" s="465"/>
      <c r="N42" s="101"/>
      <c r="O42" s="101"/>
      <c r="P42" s="105"/>
    </row>
    <row r="43" spans="2:16">
      <c r="B43" s="149" t="s">
        <v>121</v>
      </c>
      <c r="C43" s="104"/>
      <c r="D43" s="101"/>
      <c r="E43" s="101"/>
      <c r="F43" s="486"/>
      <c r="G43" s="472" t="s">
        <v>215</v>
      </c>
      <c r="H43" s="488" t="s">
        <v>215</v>
      </c>
      <c r="I43" s="488" t="s">
        <v>215</v>
      </c>
      <c r="J43" s="488" t="s">
        <v>215</v>
      </c>
      <c r="K43" s="488" t="s">
        <v>215</v>
      </c>
      <c r="L43" s="491" t="s">
        <v>215</v>
      </c>
      <c r="M43" s="465"/>
      <c r="N43" s="101"/>
      <c r="O43" s="101"/>
      <c r="P43" s="105"/>
    </row>
    <row r="44" spans="2:16">
      <c r="B44" s="149" t="s">
        <v>122</v>
      </c>
      <c r="C44" s="104"/>
      <c r="D44" s="101"/>
      <c r="E44" s="101"/>
      <c r="F44" s="486"/>
      <c r="G44" s="472" t="s">
        <v>215</v>
      </c>
      <c r="H44" s="488" t="s">
        <v>215</v>
      </c>
      <c r="I44" s="488" t="s">
        <v>215</v>
      </c>
      <c r="J44" s="488" t="s">
        <v>215</v>
      </c>
      <c r="K44" s="488" t="s">
        <v>215</v>
      </c>
      <c r="L44" s="491" t="s">
        <v>215</v>
      </c>
      <c r="M44" s="465"/>
      <c r="N44" s="101"/>
      <c r="O44" s="101"/>
      <c r="P44" s="105"/>
    </row>
    <row r="45" spans="2:16">
      <c r="B45" s="149" t="s">
        <v>124</v>
      </c>
      <c r="C45" s="104"/>
      <c r="D45" s="101"/>
      <c r="E45" s="101"/>
      <c r="F45" s="486"/>
      <c r="G45" s="472" t="s">
        <v>215</v>
      </c>
      <c r="H45" s="488" t="s">
        <v>215</v>
      </c>
      <c r="I45" s="488" t="s">
        <v>215</v>
      </c>
      <c r="J45" s="488" t="s">
        <v>215</v>
      </c>
      <c r="K45" s="488" t="s">
        <v>215</v>
      </c>
      <c r="L45" s="491" t="s">
        <v>215</v>
      </c>
      <c r="M45" s="465"/>
      <c r="N45" s="101"/>
      <c r="O45" s="101"/>
      <c r="P45" s="105"/>
    </row>
    <row r="46" spans="2:16">
      <c r="B46" s="149" t="s">
        <v>282</v>
      </c>
      <c r="C46" s="104"/>
      <c r="D46" s="101"/>
      <c r="E46" s="101"/>
      <c r="F46" s="486"/>
      <c r="G46" s="472" t="s">
        <v>215</v>
      </c>
      <c r="H46" s="488" t="s">
        <v>215</v>
      </c>
      <c r="I46" s="488" t="s">
        <v>215</v>
      </c>
      <c r="J46" s="488" t="s">
        <v>215</v>
      </c>
      <c r="K46" s="488" t="s">
        <v>215</v>
      </c>
      <c r="L46" s="491" t="s">
        <v>215</v>
      </c>
      <c r="M46" s="465"/>
      <c r="N46" s="101"/>
      <c r="O46" s="101"/>
      <c r="P46" s="105"/>
    </row>
    <row r="47" spans="2:16">
      <c r="B47" s="149" t="s">
        <v>125</v>
      </c>
      <c r="C47" s="104"/>
      <c r="D47" s="101"/>
      <c r="E47" s="101"/>
      <c r="F47" s="486"/>
      <c r="G47" s="472" t="s">
        <v>215</v>
      </c>
      <c r="H47" s="488" t="s">
        <v>215</v>
      </c>
      <c r="I47" s="488" t="s">
        <v>215</v>
      </c>
      <c r="J47" s="488" t="s">
        <v>215</v>
      </c>
      <c r="K47" s="488" t="s">
        <v>215</v>
      </c>
      <c r="L47" s="491" t="s">
        <v>215</v>
      </c>
      <c r="M47" s="465"/>
      <c r="N47" s="101"/>
      <c r="O47" s="101"/>
      <c r="P47" s="105"/>
    </row>
    <row r="48" spans="2:16">
      <c r="B48" s="149" t="s">
        <v>151</v>
      </c>
      <c r="C48" s="104"/>
      <c r="D48" s="101"/>
      <c r="E48" s="101"/>
      <c r="F48" s="486"/>
      <c r="G48" s="472" t="s">
        <v>215</v>
      </c>
      <c r="H48" s="488" t="s">
        <v>215</v>
      </c>
      <c r="I48" s="488" t="s">
        <v>215</v>
      </c>
      <c r="J48" s="488" t="s">
        <v>215</v>
      </c>
      <c r="K48" s="488" t="s">
        <v>215</v>
      </c>
      <c r="L48" s="491" t="s">
        <v>215</v>
      </c>
      <c r="M48" s="465"/>
      <c r="N48" s="101"/>
      <c r="O48" s="101"/>
      <c r="P48" s="105"/>
    </row>
    <row r="49" spans="2:16" ht="15" customHeight="1">
      <c r="B49" s="149" t="s">
        <v>12</v>
      </c>
      <c r="C49" s="103"/>
      <c r="D49" s="102"/>
      <c r="E49" s="102"/>
      <c r="F49" s="526"/>
      <c r="G49" s="472" t="s">
        <v>215</v>
      </c>
      <c r="H49" s="488" t="s">
        <v>215</v>
      </c>
      <c r="I49" s="488" t="s">
        <v>215</v>
      </c>
      <c r="J49" s="488" t="s">
        <v>215</v>
      </c>
      <c r="K49" s="488" t="s">
        <v>215</v>
      </c>
      <c r="L49" s="491" t="s">
        <v>215</v>
      </c>
      <c r="M49" s="465"/>
      <c r="N49" s="101"/>
      <c r="O49" s="101"/>
      <c r="P49" s="105"/>
    </row>
    <row r="50" spans="2:16" ht="17.25" customHeight="1">
      <c r="B50" s="149" t="s">
        <v>127</v>
      </c>
      <c r="C50" s="104"/>
      <c r="D50" s="101"/>
      <c r="E50" s="101"/>
      <c r="F50" s="486"/>
      <c r="G50" s="472" t="s">
        <v>215</v>
      </c>
      <c r="H50" s="488" t="s">
        <v>215</v>
      </c>
      <c r="I50" s="488" t="s">
        <v>215</v>
      </c>
      <c r="J50" s="488" t="s">
        <v>215</v>
      </c>
      <c r="K50" s="488" t="s">
        <v>215</v>
      </c>
      <c r="L50" s="491" t="s">
        <v>215</v>
      </c>
      <c r="M50" s="465"/>
      <c r="N50" s="101"/>
      <c r="O50" s="101"/>
      <c r="P50" s="105"/>
    </row>
    <row r="51" spans="2:16" ht="17.25" customHeight="1">
      <c r="B51" s="149" t="s">
        <v>216</v>
      </c>
      <c r="C51" s="104"/>
      <c r="D51" s="101"/>
      <c r="E51" s="101"/>
      <c r="F51" s="486"/>
      <c r="G51" s="472" t="s">
        <v>215</v>
      </c>
      <c r="H51" s="488" t="s">
        <v>215</v>
      </c>
      <c r="I51" s="488" t="s">
        <v>215</v>
      </c>
      <c r="J51" s="488" t="s">
        <v>215</v>
      </c>
      <c r="K51" s="488" t="s">
        <v>215</v>
      </c>
      <c r="L51" s="491" t="s">
        <v>215</v>
      </c>
      <c r="M51" s="465"/>
      <c r="N51" s="101"/>
      <c r="O51" s="101"/>
      <c r="P51" s="105"/>
    </row>
    <row r="52" spans="2:16" ht="15" customHeight="1">
      <c r="B52" s="147" t="s">
        <v>281</v>
      </c>
      <c r="C52" s="159"/>
      <c r="D52" s="157"/>
      <c r="E52" s="157"/>
      <c r="F52" s="487"/>
      <c r="G52" s="165"/>
      <c r="H52" s="158"/>
      <c r="I52" s="158"/>
      <c r="J52" s="157"/>
      <c r="K52" s="158"/>
      <c r="L52" s="166"/>
      <c r="M52" s="464"/>
      <c r="N52" s="158"/>
      <c r="O52" s="158"/>
      <c r="P52" s="166"/>
    </row>
    <row r="53" spans="2:16" ht="15" customHeight="1">
      <c r="B53" s="148" t="s">
        <v>117</v>
      </c>
      <c r="C53" s="103"/>
      <c r="D53" s="102"/>
      <c r="E53" s="102"/>
      <c r="F53" s="526"/>
      <c r="G53" s="472" t="s">
        <v>215</v>
      </c>
      <c r="H53" s="488" t="s">
        <v>215</v>
      </c>
      <c r="I53" s="488" t="s">
        <v>215</v>
      </c>
      <c r="J53" s="488" t="s">
        <v>215</v>
      </c>
      <c r="K53" s="488" t="s">
        <v>215</v>
      </c>
      <c r="L53" s="491" t="s">
        <v>215</v>
      </c>
      <c r="M53" s="465"/>
      <c r="N53" s="101"/>
      <c r="O53" s="101"/>
      <c r="P53" s="105"/>
    </row>
    <row r="54" spans="2:16" ht="15" customHeight="1">
      <c r="B54" s="148" t="s">
        <v>119</v>
      </c>
      <c r="C54" s="103"/>
      <c r="D54" s="102"/>
      <c r="E54" s="102"/>
      <c r="F54" s="526"/>
      <c r="G54" s="472" t="s">
        <v>215</v>
      </c>
      <c r="H54" s="488" t="s">
        <v>215</v>
      </c>
      <c r="I54" s="488" t="s">
        <v>215</v>
      </c>
      <c r="J54" s="488" t="s">
        <v>215</v>
      </c>
      <c r="K54" s="488" t="s">
        <v>215</v>
      </c>
      <c r="L54" s="491" t="s">
        <v>215</v>
      </c>
      <c r="M54" s="465"/>
      <c r="N54" s="101"/>
      <c r="O54" s="101"/>
      <c r="P54" s="105"/>
    </row>
    <row r="55" spans="2:16" ht="15" customHeight="1">
      <c r="B55" s="148" t="s">
        <v>118</v>
      </c>
      <c r="C55" s="103"/>
      <c r="D55" s="102"/>
      <c r="E55" s="102"/>
      <c r="F55" s="526"/>
      <c r="G55" s="472" t="s">
        <v>215</v>
      </c>
      <c r="H55" s="488" t="s">
        <v>215</v>
      </c>
      <c r="I55" s="488" t="s">
        <v>215</v>
      </c>
      <c r="J55" s="488" t="s">
        <v>215</v>
      </c>
      <c r="K55" s="488" t="s">
        <v>215</v>
      </c>
      <c r="L55" s="491" t="s">
        <v>215</v>
      </c>
      <c r="M55" s="465"/>
      <c r="N55" s="101"/>
      <c r="O55" s="101"/>
      <c r="P55" s="105"/>
    </row>
    <row r="56" spans="2:16">
      <c r="B56" s="149" t="s">
        <v>120</v>
      </c>
      <c r="C56" s="104"/>
      <c r="D56" s="101"/>
      <c r="E56" s="101"/>
      <c r="F56" s="486"/>
      <c r="G56" s="472" t="s">
        <v>215</v>
      </c>
      <c r="H56" s="488" t="s">
        <v>215</v>
      </c>
      <c r="I56" s="488" t="s">
        <v>215</v>
      </c>
      <c r="J56" s="488" t="s">
        <v>215</v>
      </c>
      <c r="K56" s="488" t="s">
        <v>215</v>
      </c>
      <c r="L56" s="491" t="s">
        <v>215</v>
      </c>
      <c r="M56" s="465"/>
      <c r="N56" s="101"/>
      <c r="O56" s="101"/>
      <c r="P56" s="105"/>
    </row>
    <row r="57" spans="2:16" ht="15" customHeight="1" thickBot="1">
      <c r="B57" s="182" t="s">
        <v>129</v>
      </c>
      <c r="C57" s="183"/>
      <c r="D57" s="184"/>
      <c r="E57" s="184"/>
      <c r="F57" s="490"/>
      <c r="G57" s="527" t="s">
        <v>215</v>
      </c>
      <c r="H57" s="528" t="s">
        <v>215</v>
      </c>
      <c r="I57" s="528" t="s">
        <v>215</v>
      </c>
      <c r="J57" s="528" t="s">
        <v>215</v>
      </c>
      <c r="K57" s="528" t="s">
        <v>215</v>
      </c>
      <c r="L57" s="529" t="s">
        <v>215</v>
      </c>
      <c r="M57" s="466"/>
      <c r="N57" s="185"/>
      <c r="O57" s="185"/>
      <c r="P57" s="186"/>
    </row>
    <row r="58" spans="2:16" ht="15.75" thickBot="1">
      <c r="B58" s="173" t="s">
        <v>336</v>
      </c>
      <c r="C58" s="174"/>
      <c r="D58" s="175"/>
      <c r="E58" s="175"/>
      <c r="F58" s="176"/>
      <c r="G58" s="518"/>
      <c r="H58" s="519"/>
      <c r="I58" s="519"/>
      <c r="J58" s="520"/>
      <c r="K58" s="521"/>
      <c r="L58" s="522"/>
      <c r="M58" s="462"/>
      <c r="N58" s="180"/>
      <c r="O58" s="180"/>
      <c r="P58" s="181"/>
    </row>
    <row r="59" spans="2:16" ht="15.75">
      <c r="B59" s="167" t="s">
        <v>270</v>
      </c>
      <c r="C59" s="168"/>
      <c r="D59" s="169"/>
      <c r="E59" s="169"/>
      <c r="F59" s="489"/>
      <c r="G59" s="191"/>
      <c r="H59" s="192"/>
      <c r="I59" s="192"/>
      <c r="J59" s="192"/>
      <c r="K59" s="194"/>
      <c r="L59" s="195"/>
      <c r="M59" s="463"/>
      <c r="N59" s="171"/>
      <c r="O59" s="171"/>
      <c r="P59" s="172"/>
    </row>
    <row r="60" spans="2:16" ht="15" customHeight="1">
      <c r="B60" s="182" t="s">
        <v>130</v>
      </c>
      <c r="C60" s="183"/>
      <c r="D60" s="184"/>
      <c r="E60" s="184"/>
      <c r="F60" s="490"/>
      <c r="G60" s="523" t="s">
        <v>215</v>
      </c>
      <c r="H60" s="524" t="s">
        <v>215</v>
      </c>
      <c r="I60" s="524" t="s">
        <v>215</v>
      </c>
      <c r="J60" s="524" t="s">
        <v>215</v>
      </c>
      <c r="K60" s="524" t="s">
        <v>215</v>
      </c>
      <c r="L60" s="525" t="s">
        <v>215</v>
      </c>
      <c r="M60" s="466"/>
      <c r="N60" s="185"/>
      <c r="O60" s="185"/>
      <c r="P60" s="186"/>
    </row>
    <row r="61" spans="2:16" ht="15" customHeight="1">
      <c r="B61" s="147" t="s">
        <v>340</v>
      </c>
      <c r="C61" s="159"/>
      <c r="D61" s="157"/>
      <c r="E61" s="157"/>
      <c r="F61" s="487"/>
      <c r="G61" s="165"/>
      <c r="H61" s="158"/>
      <c r="I61" s="158"/>
      <c r="J61" s="157"/>
      <c r="K61" s="158"/>
      <c r="L61" s="166"/>
      <c r="M61" s="464"/>
      <c r="N61" s="158"/>
      <c r="O61" s="158"/>
      <c r="P61" s="166"/>
    </row>
    <row r="62" spans="2:16">
      <c r="B62" s="150" t="s">
        <v>131</v>
      </c>
      <c r="C62" s="104"/>
      <c r="D62" s="101"/>
      <c r="E62" s="101"/>
      <c r="F62" s="486"/>
      <c r="G62" s="472" t="s">
        <v>215</v>
      </c>
      <c r="H62" s="488" t="s">
        <v>215</v>
      </c>
      <c r="I62" s="488" t="s">
        <v>215</v>
      </c>
      <c r="J62" s="488" t="s">
        <v>215</v>
      </c>
      <c r="K62" s="488" t="s">
        <v>215</v>
      </c>
      <c r="L62" s="491" t="s">
        <v>215</v>
      </c>
      <c r="M62" s="465"/>
      <c r="N62" s="101"/>
      <c r="O62" s="101"/>
      <c r="P62" s="105"/>
    </row>
    <row r="63" spans="2:16">
      <c r="B63" s="151" t="s">
        <v>133</v>
      </c>
      <c r="C63" s="104"/>
      <c r="D63" s="101"/>
      <c r="E63" s="101"/>
      <c r="F63" s="486"/>
      <c r="G63" s="472" t="s">
        <v>215</v>
      </c>
      <c r="H63" s="488" t="s">
        <v>215</v>
      </c>
      <c r="I63" s="488" t="s">
        <v>215</v>
      </c>
      <c r="J63" s="488" t="s">
        <v>215</v>
      </c>
      <c r="K63" s="488" t="s">
        <v>215</v>
      </c>
      <c r="L63" s="491" t="s">
        <v>215</v>
      </c>
      <c r="M63" s="465"/>
      <c r="N63" s="101"/>
      <c r="O63" s="101"/>
      <c r="P63" s="105"/>
    </row>
    <row r="64" spans="2:16" ht="15" customHeight="1">
      <c r="B64" s="147" t="s">
        <v>132</v>
      </c>
      <c r="C64" s="159"/>
      <c r="D64" s="157"/>
      <c r="E64" s="157"/>
      <c r="F64" s="487"/>
      <c r="G64" s="165"/>
      <c r="H64" s="158"/>
      <c r="I64" s="158"/>
      <c r="J64" s="157"/>
      <c r="K64" s="158"/>
      <c r="L64" s="166"/>
      <c r="M64" s="464"/>
      <c r="N64" s="158"/>
      <c r="O64" s="158"/>
      <c r="P64" s="166"/>
    </row>
    <row r="65" spans="2:16">
      <c r="B65" s="148" t="s">
        <v>12</v>
      </c>
      <c r="C65" s="104"/>
      <c r="D65" s="101"/>
      <c r="E65" s="101"/>
      <c r="F65" s="486"/>
      <c r="G65" s="472" t="s">
        <v>215</v>
      </c>
      <c r="H65" s="488" t="s">
        <v>215</v>
      </c>
      <c r="I65" s="488" t="s">
        <v>215</v>
      </c>
      <c r="J65" s="488" t="s">
        <v>215</v>
      </c>
      <c r="K65" s="488" t="s">
        <v>215</v>
      </c>
      <c r="L65" s="491" t="s">
        <v>215</v>
      </c>
      <c r="M65" s="465"/>
      <c r="N65" s="101"/>
      <c r="O65" s="101"/>
      <c r="P65" s="105"/>
    </row>
    <row r="66" spans="2:16">
      <c r="B66" s="148" t="s">
        <v>153</v>
      </c>
      <c r="C66" s="104"/>
      <c r="D66" s="101"/>
      <c r="E66" s="101"/>
      <c r="F66" s="486"/>
      <c r="G66" s="472" t="s">
        <v>215</v>
      </c>
      <c r="H66" s="488" t="s">
        <v>215</v>
      </c>
      <c r="I66" s="488" t="s">
        <v>215</v>
      </c>
      <c r="J66" s="488" t="s">
        <v>215</v>
      </c>
      <c r="K66" s="488" t="s">
        <v>215</v>
      </c>
      <c r="L66" s="491" t="s">
        <v>215</v>
      </c>
      <c r="M66" s="465"/>
      <c r="N66" s="101"/>
      <c r="O66" s="101"/>
      <c r="P66" s="105"/>
    </row>
    <row r="67" spans="2:16">
      <c r="B67" s="148" t="s">
        <v>154</v>
      </c>
      <c r="C67" s="104"/>
      <c r="D67" s="101"/>
      <c r="E67" s="101"/>
      <c r="F67" s="486"/>
      <c r="G67" s="472" t="s">
        <v>215</v>
      </c>
      <c r="H67" s="488" t="s">
        <v>215</v>
      </c>
      <c r="I67" s="488" t="s">
        <v>215</v>
      </c>
      <c r="J67" s="488" t="s">
        <v>215</v>
      </c>
      <c r="K67" s="488" t="s">
        <v>215</v>
      </c>
      <c r="L67" s="491" t="s">
        <v>215</v>
      </c>
      <c r="M67" s="465"/>
      <c r="N67" s="101"/>
      <c r="O67" s="101"/>
      <c r="P67" s="105"/>
    </row>
    <row r="68" spans="2:16">
      <c r="B68" s="148" t="s">
        <v>11</v>
      </c>
      <c r="C68" s="104"/>
      <c r="D68" s="101"/>
      <c r="E68" s="101"/>
      <c r="F68" s="486"/>
      <c r="G68" s="472" t="s">
        <v>215</v>
      </c>
      <c r="H68" s="488" t="s">
        <v>215</v>
      </c>
      <c r="I68" s="488" t="s">
        <v>215</v>
      </c>
      <c r="J68" s="488" t="s">
        <v>215</v>
      </c>
      <c r="K68" s="488" t="s">
        <v>215</v>
      </c>
      <c r="L68" s="491" t="s">
        <v>215</v>
      </c>
      <c r="M68" s="465"/>
      <c r="N68" s="101"/>
      <c r="O68" s="101"/>
      <c r="P68" s="105"/>
    </row>
    <row r="69" spans="2:16" ht="15.75" thickBot="1">
      <c r="B69" s="187" t="s">
        <v>217</v>
      </c>
      <c r="C69" s="188"/>
      <c r="D69" s="189"/>
      <c r="E69" s="189"/>
      <c r="F69" s="497"/>
      <c r="G69" s="512" t="s">
        <v>215</v>
      </c>
      <c r="H69" s="513" t="s">
        <v>215</v>
      </c>
      <c r="I69" s="513" t="s">
        <v>215</v>
      </c>
      <c r="J69" s="513" t="s">
        <v>215</v>
      </c>
      <c r="K69" s="513" t="s">
        <v>215</v>
      </c>
      <c r="L69" s="514" t="s">
        <v>215</v>
      </c>
      <c r="M69" s="467"/>
      <c r="N69" s="189"/>
      <c r="O69" s="189"/>
      <c r="P69" s="190"/>
    </row>
    <row r="70" spans="2:16" ht="15.75" thickBot="1">
      <c r="B70" s="173" t="s">
        <v>337</v>
      </c>
      <c r="C70" s="174"/>
      <c r="D70" s="175"/>
      <c r="E70" s="175"/>
      <c r="F70" s="176"/>
      <c r="G70" s="518"/>
      <c r="H70" s="519"/>
      <c r="I70" s="519"/>
      <c r="J70" s="520"/>
      <c r="K70" s="521"/>
      <c r="L70" s="522"/>
      <c r="M70" s="462"/>
      <c r="N70" s="180"/>
      <c r="O70" s="180"/>
      <c r="P70" s="181"/>
    </row>
    <row r="71" spans="2:16" ht="15.75">
      <c r="B71" s="160" t="s">
        <v>16</v>
      </c>
      <c r="C71" s="191"/>
      <c r="D71" s="192"/>
      <c r="E71" s="192"/>
      <c r="F71" s="505"/>
      <c r="G71" s="191"/>
      <c r="H71" s="192"/>
      <c r="I71" s="192"/>
      <c r="J71" s="192"/>
      <c r="K71" s="194"/>
      <c r="L71" s="195"/>
      <c r="M71" s="468"/>
      <c r="N71" s="194"/>
      <c r="O71" s="194"/>
      <c r="P71" s="195"/>
    </row>
    <row r="72" spans="2:16" ht="15" customHeight="1">
      <c r="B72" s="147" t="s">
        <v>2</v>
      </c>
      <c r="C72" s="159"/>
      <c r="D72" s="157"/>
      <c r="E72" s="157"/>
      <c r="F72" s="487"/>
      <c r="G72" s="165"/>
      <c r="H72" s="158"/>
      <c r="I72" s="158"/>
      <c r="J72" s="157"/>
      <c r="K72" s="158"/>
      <c r="L72" s="166"/>
      <c r="M72" s="464"/>
      <c r="N72" s="158"/>
      <c r="O72" s="158"/>
      <c r="P72" s="166"/>
    </row>
    <row r="73" spans="2:16">
      <c r="B73" s="150" t="s">
        <v>1</v>
      </c>
      <c r="C73" s="104"/>
      <c r="D73" s="101"/>
      <c r="E73" s="101"/>
      <c r="F73" s="486"/>
      <c r="G73" s="472" t="s">
        <v>215</v>
      </c>
      <c r="H73" s="488" t="s">
        <v>215</v>
      </c>
      <c r="I73" s="488" t="s">
        <v>215</v>
      </c>
      <c r="J73" s="488" t="s">
        <v>215</v>
      </c>
      <c r="K73" s="488" t="s">
        <v>215</v>
      </c>
      <c r="L73" s="491" t="s">
        <v>215</v>
      </c>
      <c r="M73" s="465"/>
      <c r="N73" s="101"/>
      <c r="O73" s="101"/>
      <c r="P73" s="105"/>
    </row>
    <row r="74" spans="2:16">
      <c r="B74" s="152" t="s">
        <v>147</v>
      </c>
      <c r="C74" s="104"/>
      <c r="D74" s="101"/>
      <c r="E74" s="101"/>
      <c r="F74" s="486"/>
      <c r="G74" s="472" t="s">
        <v>215</v>
      </c>
      <c r="H74" s="488" t="s">
        <v>215</v>
      </c>
      <c r="I74" s="488" t="s">
        <v>215</v>
      </c>
      <c r="J74" s="488" t="s">
        <v>215</v>
      </c>
      <c r="K74" s="488" t="s">
        <v>215</v>
      </c>
      <c r="L74" s="491" t="s">
        <v>215</v>
      </c>
      <c r="M74" s="465"/>
      <c r="N74" s="101"/>
      <c r="O74" s="101"/>
      <c r="P74" s="105"/>
    </row>
    <row r="75" spans="2:16">
      <c r="B75" s="152" t="s">
        <v>148</v>
      </c>
      <c r="C75" s="104"/>
      <c r="D75" s="101"/>
      <c r="E75" s="101"/>
      <c r="F75" s="486"/>
      <c r="G75" s="472" t="s">
        <v>215</v>
      </c>
      <c r="H75" s="488" t="s">
        <v>215</v>
      </c>
      <c r="I75" s="488" t="s">
        <v>215</v>
      </c>
      <c r="J75" s="488" t="s">
        <v>215</v>
      </c>
      <c r="K75" s="488" t="s">
        <v>215</v>
      </c>
      <c r="L75" s="491" t="s">
        <v>215</v>
      </c>
      <c r="M75" s="465"/>
      <c r="N75" s="101"/>
      <c r="O75" s="101"/>
      <c r="P75" s="105"/>
    </row>
    <row r="76" spans="2:16">
      <c r="B76" s="149" t="s">
        <v>3</v>
      </c>
      <c r="C76" s="104"/>
      <c r="D76" s="101"/>
      <c r="E76" s="101"/>
      <c r="F76" s="486"/>
      <c r="G76" s="472" t="s">
        <v>215</v>
      </c>
      <c r="H76" s="488" t="s">
        <v>215</v>
      </c>
      <c r="I76" s="488" t="s">
        <v>215</v>
      </c>
      <c r="J76" s="488" t="s">
        <v>215</v>
      </c>
      <c r="K76" s="488" t="s">
        <v>215</v>
      </c>
      <c r="L76" s="491" t="s">
        <v>215</v>
      </c>
      <c r="M76" s="465"/>
      <c r="N76" s="101"/>
      <c r="O76" s="101"/>
      <c r="P76" s="105"/>
    </row>
    <row r="77" spans="2:16">
      <c r="B77" s="149" t="s">
        <v>4</v>
      </c>
      <c r="C77" s="104"/>
      <c r="D77" s="101"/>
      <c r="E77" s="101"/>
      <c r="F77" s="486"/>
      <c r="G77" s="472" t="s">
        <v>215</v>
      </c>
      <c r="H77" s="488" t="s">
        <v>215</v>
      </c>
      <c r="I77" s="488" t="s">
        <v>215</v>
      </c>
      <c r="J77" s="488" t="s">
        <v>215</v>
      </c>
      <c r="K77" s="488" t="s">
        <v>215</v>
      </c>
      <c r="L77" s="491" t="s">
        <v>215</v>
      </c>
      <c r="M77" s="465"/>
      <c r="N77" s="101"/>
      <c r="O77" s="101"/>
      <c r="P77" s="105"/>
    </row>
    <row r="78" spans="2:16">
      <c r="B78" s="149" t="s">
        <v>5</v>
      </c>
      <c r="C78" s="104"/>
      <c r="D78" s="101"/>
      <c r="E78" s="101"/>
      <c r="F78" s="486"/>
      <c r="G78" s="472" t="s">
        <v>215</v>
      </c>
      <c r="H78" s="488" t="s">
        <v>215</v>
      </c>
      <c r="I78" s="488" t="s">
        <v>215</v>
      </c>
      <c r="J78" s="488" t="s">
        <v>215</v>
      </c>
      <c r="K78" s="488" t="s">
        <v>215</v>
      </c>
      <c r="L78" s="491" t="s">
        <v>215</v>
      </c>
      <c r="M78" s="465"/>
      <c r="N78" s="101"/>
      <c r="O78" s="101"/>
      <c r="P78" s="105"/>
    </row>
    <row r="79" spans="2:16">
      <c r="B79" s="149" t="s">
        <v>6</v>
      </c>
      <c r="C79" s="104"/>
      <c r="D79" s="101"/>
      <c r="E79" s="101"/>
      <c r="F79" s="486"/>
      <c r="G79" s="472" t="s">
        <v>215</v>
      </c>
      <c r="H79" s="488" t="s">
        <v>215</v>
      </c>
      <c r="I79" s="488" t="s">
        <v>215</v>
      </c>
      <c r="J79" s="488" t="s">
        <v>215</v>
      </c>
      <c r="K79" s="488" t="s">
        <v>215</v>
      </c>
      <c r="L79" s="491" t="s">
        <v>215</v>
      </c>
      <c r="M79" s="465"/>
      <c r="N79" s="101"/>
      <c r="O79" s="101"/>
      <c r="P79" s="105"/>
    </row>
    <row r="80" spans="2:16">
      <c r="B80" s="149" t="s">
        <v>7</v>
      </c>
      <c r="C80" s="104"/>
      <c r="D80" s="101"/>
      <c r="E80" s="101"/>
      <c r="F80" s="486"/>
      <c r="G80" s="472" t="s">
        <v>215</v>
      </c>
      <c r="H80" s="488" t="s">
        <v>215</v>
      </c>
      <c r="I80" s="488" t="s">
        <v>215</v>
      </c>
      <c r="J80" s="488" t="s">
        <v>215</v>
      </c>
      <c r="K80" s="488" t="s">
        <v>215</v>
      </c>
      <c r="L80" s="491" t="s">
        <v>215</v>
      </c>
      <c r="M80" s="465"/>
      <c r="N80" s="101"/>
      <c r="O80" s="101"/>
      <c r="P80" s="105"/>
    </row>
    <row r="81" spans="2:16">
      <c r="B81" s="149" t="s">
        <v>8</v>
      </c>
      <c r="C81" s="104"/>
      <c r="D81" s="101"/>
      <c r="E81" s="101"/>
      <c r="F81" s="486"/>
      <c r="G81" s="472" t="s">
        <v>215</v>
      </c>
      <c r="H81" s="488" t="s">
        <v>215</v>
      </c>
      <c r="I81" s="488" t="s">
        <v>215</v>
      </c>
      <c r="J81" s="488" t="s">
        <v>215</v>
      </c>
      <c r="K81" s="488" t="s">
        <v>215</v>
      </c>
      <c r="L81" s="491" t="s">
        <v>215</v>
      </c>
      <c r="M81" s="465"/>
      <c r="N81" s="101"/>
      <c r="O81" s="101"/>
      <c r="P81" s="105"/>
    </row>
    <row r="82" spans="2:16">
      <c r="B82" s="149" t="s">
        <v>9</v>
      </c>
      <c r="C82" s="104"/>
      <c r="D82" s="101"/>
      <c r="E82" s="101"/>
      <c r="F82" s="486"/>
      <c r="G82" s="472" t="s">
        <v>215</v>
      </c>
      <c r="H82" s="488" t="s">
        <v>215</v>
      </c>
      <c r="I82" s="488" t="s">
        <v>215</v>
      </c>
      <c r="J82" s="488" t="s">
        <v>215</v>
      </c>
      <c r="K82" s="488" t="s">
        <v>215</v>
      </c>
      <c r="L82" s="491" t="s">
        <v>215</v>
      </c>
      <c r="M82" s="465"/>
      <c r="N82" s="101"/>
      <c r="O82" s="101"/>
      <c r="P82" s="105"/>
    </row>
    <row r="83" spans="2:16">
      <c r="B83" s="149" t="s">
        <v>160</v>
      </c>
      <c r="C83" s="104"/>
      <c r="D83" s="101"/>
      <c r="E83" s="101"/>
      <c r="F83" s="486"/>
      <c r="G83" s="472" t="s">
        <v>215</v>
      </c>
      <c r="H83" s="488" t="s">
        <v>215</v>
      </c>
      <c r="I83" s="488" t="s">
        <v>215</v>
      </c>
      <c r="J83" s="488" t="s">
        <v>215</v>
      </c>
      <c r="K83" s="488" t="s">
        <v>215</v>
      </c>
      <c r="L83" s="491" t="s">
        <v>215</v>
      </c>
      <c r="M83" s="465"/>
      <c r="N83" s="101"/>
      <c r="O83" s="101"/>
      <c r="P83" s="105"/>
    </row>
    <row r="84" spans="2:16" ht="15" customHeight="1">
      <c r="B84" s="147" t="s">
        <v>300</v>
      </c>
      <c r="C84" s="159"/>
      <c r="D84" s="157"/>
      <c r="E84" s="157"/>
      <c r="F84" s="487"/>
      <c r="G84" s="165"/>
      <c r="H84" s="158"/>
      <c r="I84" s="158"/>
      <c r="J84" s="157"/>
      <c r="K84" s="158"/>
      <c r="L84" s="166"/>
      <c r="M84" s="464"/>
      <c r="N84" s="158"/>
      <c r="O84" s="158"/>
      <c r="P84" s="166"/>
    </row>
    <row r="85" spans="2:16">
      <c r="B85" s="148" t="s">
        <v>14</v>
      </c>
      <c r="C85" s="104"/>
      <c r="D85" s="101"/>
      <c r="E85" s="101"/>
      <c r="F85" s="486"/>
      <c r="G85" s="472" t="s">
        <v>215</v>
      </c>
      <c r="H85" s="488" t="s">
        <v>215</v>
      </c>
      <c r="I85" s="488" t="s">
        <v>215</v>
      </c>
      <c r="J85" s="488" t="s">
        <v>215</v>
      </c>
      <c r="K85" s="488" t="s">
        <v>215</v>
      </c>
      <c r="L85" s="491" t="s">
        <v>215</v>
      </c>
      <c r="M85" s="465"/>
      <c r="N85" s="101"/>
      <c r="O85" s="101"/>
      <c r="P85" s="105"/>
    </row>
    <row r="86" spans="2:16">
      <c r="B86" s="148" t="s">
        <v>15</v>
      </c>
      <c r="C86" s="104"/>
      <c r="D86" s="101"/>
      <c r="E86" s="101"/>
      <c r="F86" s="486"/>
      <c r="G86" s="472" t="s">
        <v>215</v>
      </c>
      <c r="H86" s="488" t="s">
        <v>215</v>
      </c>
      <c r="I86" s="488" t="s">
        <v>215</v>
      </c>
      <c r="J86" s="488" t="s">
        <v>215</v>
      </c>
      <c r="K86" s="488" t="s">
        <v>215</v>
      </c>
      <c r="L86" s="491" t="s">
        <v>215</v>
      </c>
      <c r="M86" s="465"/>
      <c r="N86" s="101"/>
      <c r="O86" s="101"/>
      <c r="P86" s="105"/>
    </row>
    <row r="87" spans="2:16">
      <c r="B87" s="148" t="s">
        <v>225</v>
      </c>
      <c r="C87" s="104"/>
      <c r="D87" s="101"/>
      <c r="E87" s="101"/>
      <c r="F87" s="486"/>
      <c r="G87" s="472" t="s">
        <v>215</v>
      </c>
      <c r="H87" s="488" t="s">
        <v>215</v>
      </c>
      <c r="I87" s="488" t="s">
        <v>215</v>
      </c>
      <c r="J87" s="488" t="s">
        <v>215</v>
      </c>
      <c r="K87" s="488" t="s">
        <v>215</v>
      </c>
      <c r="L87" s="491" t="s">
        <v>215</v>
      </c>
      <c r="M87" s="465"/>
      <c r="N87" s="101"/>
      <c r="O87" s="101"/>
      <c r="P87" s="105"/>
    </row>
    <row r="88" spans="2:16">
      <c r="B88" s="148" t="s">
        <v>226</v>
      </c>
      <c r="C88" s="104"/>
      <c r="D88" s="101"/>
      <c r="E88" s="101"/>
      <c r="F88" s="486"/>
      <c r="G88" s="472" t="s">
        <v>215</v>
      </c>
      <c r="H88" s="488" t="s">
        <v>215</v>
      </c>
      <c r="I88" s="488" t="s">
        <v>215</v>
      </c>
      <c r="J88" s="488" t="s">
        <v>215</v>
      </c>
      <c r="K88" s="488" t="s">
        <v>215</v>
      </c>
      <c r="L88" s="491" t="s">
        <v>215</v>
      </c>
      <c r="M88" s="465"/>
      <c r="N88" s="101"/>
      <c r="O88" s="101"/>
      <c r="P88" s="105"/>
    </row>
    <row r="89" spans="2:16">
      <c r="B89" s="148" t="s">
        <v>65</v>
      </c>
      <c r="C89" s="104"/>
      <c r="D89" s="101"/>
      <c r="E89" s="101"/>
      <c r="F89" s="486"/>
      <c r="G89" s="472" t="s">
        <v>215</v>
      </c>
      <c r="H89" s="488" t="s">
        <v>215</v>
      </c>
      <c r="I89" s="488" t="s">
        <v>215</v>
      </c>
      <c r="J89" s="488" t="s">
        <v>215</v>
      </c>
      <c r="K89" s="488" t="s">
        <v>215</v>
      </c>
      <c r="L89" s="491" t="s">
        <v>215</v>
      </c>
      <c r="M89" s="465"/>
      <c r="N89" s="101"/>
      <c r="O89" s="101"/>
      <c r="P89" s="105"/>
    </row>
    <row r="90" spans="2:16" ht="15" customHeight="1">
      <c r="B90" s="147" t="s">
        <v>17</v>
      </c>
      <c r="C90" s="159"/>
      <c r="D90" s="157"/>
      <c r="E90" s="157"/>
      <c r="F90" s="487"/>
      <c r="G90" s="165"/>
      <c r="H90" s="158"/>
      <c r="I90" s="158"/>
      <c r="J90" s="157"/>
      <c r="K90" s="158"/>
      <c r="L90" s="166"/>
      <c r="M90" s="464"/>
      <c r="N90" s="158"/>
      <c r="O90" s="158"/>
      <c r="P90" s="166"/>
    </row>
    <row r="91" spans="2:16">
      <c r="B91" s="148" t="s">
        <v>13</v>
      </c>
      <c r="C91" s="104"/>
      <c r="D91" s="101"/>
      <c r="E91" s="101"/>
      <c r="F91" s="486"/>
      <c r="G91" s="472" t="s">
        <v>215</v>
      </c>
      <c r="H91" s="488" t="s">
        <v>215</v>
      </c>
      <c r="I91" s="488" t="s">
        <v>215</v>
      </c>
      <c r="J91" s="488" t="s">
        <v>215</v>
      </c>
      <c r="K91" s="488" t="s">
        <v>215</v>
      </c>
      <c r="L91" s="491" t="s">
        <v>215</v>
      </c>
      <c r="M91" s="465"/>
      <c r="N91" s="101"/>
      <c r="O91" s="101"/>
      <c r="P91" s="105"/>
    </row>
    <row r="92" spans="2:16">
      <c r="B92" s="149" t="s">
        <v>155</v>
      </c>
      <c r="C92" s="104"/>
      <c r="D92" s="101"/>
      <c r="E92" s="101"/>
      <c r="F92" s="486"/>
      <c r="G92" s="472" t="s">
        <v>215</v>
      </c>
      <c r="H92" s="488" t="s">
        <v>215</v>
      </c>
      <c r="I92" s="488" t="s">
        <v>215</v>
      </c>
      <c r="J92" s="488" t="s">
        <v>215</v>
      </c>
      <c r="K92" s="488" t="s">
        <v>215</v>
      </c>
      <c r="L92" s="491" t="s">
        <v>215</v>
      </c>
      <c r="M92" s="465"/>
      <c r="N92" s="101"/>
      <c r="O92" s="101"/>
      <c r="P92" s="105"/>
    </row>
    <row r="93" spans="2:16">
      <c r="B93" s="149" t="s">
        <v>156</v>
      </c>
      <c r="C93" s="104"/>
      <c r="D93" s="101"/>
      <c r="E93" s="101"/>
      <c r="F93" s="486"/>
      <c r="G93" s="472" t="s">
        <v>215</v>
      </c>
      <c r="H93" s="488" t="s">
        <v>215</v>
      </c>
      <c r="I93" s="488" t="s">
        <v>215</v>
      </c>
      <c r="J93" s="488" t="s">
        <v>215</v>
      </c>
      <c r="K93" s="488" t="s">
        <v>215</v>
      </c>
      <c r="L93" s="491" t="s">
        <v>215</v>
      </c>
      <c r="M93" s="465"/>
      <c r="N93" s="101"/>
      <c r="O93" s="101"/>
      <c r="P93" s="105"/>
    </row>
    <row r="94" spans="2:16">
      <c r="B94" s="149" t="s">
        <v>219</v>
      </c>
      <c r="C94" s="104"/>
      <c r="D94" s="101"/>
      <c r="E94" s="101"/>
      <c r="F94" s="486"/>
      <c r="G94" s="472" t="s">
        <v>215</v>
      </c>
      <c r="H94" s="488" t="s">
        <v>215</v>
      </c>
      <c r="I94" s="488" t="s">
        <v>215</v>
      </c>
      <c r="J94" s="488" t="s">
        <v>215</v>
      </c>
      <c r="K94" s="488" t="s">
        <v>215</v>
      </c>
      <c r="L94" s="491" t="s">
        <v>215</v>
      </c>
      <c r="M94" s="465"/>
      <c r="N94" s="101"/>
      <c r="O94" s="101"/>
      <c r="P94" s="105"/>
    </row>
    <row r="95" spans="2:16">
      <c r="B95" s="149" t="s">
        <v>220</v>
      </c>
      <c r="C95" s="104"/>
      <c r="D95" s="101"/>
      <c r="E95" s="101"/>
      <c r="F95" s="486"/>
      <c r="G95" s="472" t="s">
        <v>215</v>
      </c>
      <c r="H95" s="488" t="s">
        <v>215</v>
      </c>
      <c r="I95" s="488" t="s">
        <v>215</v>
      </c>
      <c r="J95" s="488" t="s">
        <v>215</v>
      </c>
      <c r="K95" s="488" t="s">
        <v>215</v>
      </c>
      <c r="L95" s="491" t="s">
        <v>215</v>
      </c>
      <c r="M95" s="465"/>
      <c r="N95" s="101"/>
      <c r="O95" s="101"/>
      <c r="P95" s="105"/>
    </row>
    <row r="96" spans="2:16">
      <c r="B96" s="149" t="s">
        <v>221</v>
      </c>
      <c r="C96" s="104"/>
      <c r="D96" s="101"/>
      <c r="E96" s="101"/>
      <c r="F96" s="486"/>
      <c r="G96" s="472" t="s">
        <v>215</v>
      </c>
      <c r="H96" s="488" t="s">
        <v>215</v>
      </c>
      <c r="I96" s="488" t="s">
        <v>215</v>
      </c>
      <c r="J96" s="488" t="s">
        <v>215</v>
      </c>
      <c r="K96" s="488" t="s">
        <v>215</v>
      </c>
      <c r="L96" s="491" t="s">
        <v>215</v>
      </c>
      <c r="M96" s="465"/>
      <c r="N96" s="101"/>
      <c r="O96" s="101"/>
      <c r="P96" s="105"/>
    </row>
    <row r="97" spans="2:16" ht="15" customHeight="1">
      <c r="B97" s="147" t="s">
        <v>18</v>
      </c>
      <c r="C97" s="159"/>
      <c r="D97" s="157"/>
      <c r="E97" s="157"/>
      <c r="F97" s="487"/>
      <c r="G97" s="165"/>
      <c r="H97" s="158"/>
      <c r="I97" s="158"/>
      <c r="J97" s="157"/>
      <c r="K97" s="158"/>
      <c r="L97" s="166"/>
      <c r="M97" s="464"/>
      <c r="N97" s="158"/>
      <c r="O97" s="158"/>
      <c r="P97" s="166"/>
    </row>
    <row r="98" spans="2:16">
      <c r="B98" s="149" t="s">
        <v>157</v>
      </c>
      <c r="C98" s="104"/>
      <c r="D98" s="101"/>
      <c r="E98" s="101"/>
      <c r="F98" s="486"/>
      <c r="G98" s="472" t="s">
        <v>215</v>
      </c>
      <c r="H98" s="488" t="s">
        <v>215</v>
      </c>
      <c r="I98" s="488" t="s">
        <v>215</v>
      </c>
      <c r="J98" s="488" t="s">
        <v>215</v>
      </c>
      <c r="K98" s="488" t="s">
        <v>215</v>
      </c>
      <c r="L98" s="491" t="s">
        <v>215</v>
      </c>
      <c r="M98" s="465"/>
      <c r="N98" s="101"/>
      <c r="O98" s="101"/>
      <c r="P98" s="105"/>
    </row>
    <row r="99" spans="2:16">
      <c r="B99" s="149" t="s">
        <v>158</v>
      </c>
      <c r="C99" s="104"/>
      <c r="D99" s="101"/>
      <c r="E99" s="101"/>
      <c r="F99" s="486"/>
      <c r="G99" s="472" t="s">
        <v>215</v>
      </c>
      <c r="H99" s="488" t="s">
        <v>215</v>
      </c>
      <c r="I99" s="488" t="s">
        <v>215</v>
      </c>
      <c r="J99" s="488" t="s">
        <v>215</v>
      </c>
      <c r="K99" s="488" t="s">
        <v>215</v>
      </c>
      <c r="L99" s="491" t="s">
        <v>215</v>
      </c>
      <c r="M99" s="465"/>
      <c r="N99" s="101"/>
      <c r="O99" s="101"/>
      <c r="P99" s="105"/>
    </row>
    <row r="100" spans="2:16">
      <c r="B100" s="149" t="s">
        <v>159</v>
      </c>
      <c r="C100" s="104"/>
      <c r="D100" s="101"/>
      <c r="E100" s="101"/>
      <c r="F100" s="486"/>
      <c r="G100" s="472" t="s">
        <v>215</v>
      </c>
      <c r="H100" s="488" t="s">
        <v>215</v>
      </c>
      <c r="I100" s="488" t="s">
        <v>215</v>
      </c>
      <c r="J100" s="488" t="s">
        <v>215</v>
      </c>
      <c r="K100" s="488" t="s">
        <v>215</v>
      </c>
      <c r="L100" s="491" t="s">
        <v>215</v>
      </c>
      <c r="M100" s="465"/>
      <c r="N100" s="101"/>
      <c r="O100" s="101"/>
      <c r="P100" s="105"/>
    </row>
    <row r="101" spans="2:16" ht="15" customHeight="1">
      <c r="B101" s="147" t="s">
        <v>19</v>
      </c>
      <c r="C101" s="159"/>
      <c r="D101" s="157"/>
      <c r="E101" s="157"/>
      <c r="F101" s="487"/>
      <c r="G101" s="165"/>
      <c r="H101" s="158"/>
      <c r="I101" s="158"/>
      <c r="J101" s="157"/>
      <c r="K101" s="158"/>
      <c r="L101" s="166"/>
      <c r="M101" s="464"/>
      <c r="N101" s="158"/>
      <c r="O101" s="158"/>
      <c r="P101" s="166"/>
    </row>
    <row r="102" spans="2:16">
      <c r="B102" s="149" t="s">
        <v>157</v>
      </c>
      <c r="C102" s="104"/>
      <c r="D102" s="101"/>
      <c r="E102" s="101"/>
      <c r="F102" s="486"/>
      <c r="G102" s="472" t="s">
        <v>215</v>
      </c>
      <c r="H102" s="488" t="s">
        <v>215</v>
      </c>
      <c r="I102" s="488" t="s">
        <v>215</v>
      </c>
      <c r="J102" s="488" t="s">
        <v>215</v>
      </c>
      <c r="K102" s="488" t="s">
        <v>215</v>
      </c>
      <c r="L102" s="491" t="s">
        <v>215</v>
      </c>
      <c r="M102" s="465"/>
      <c r="N102" s="101"/>
      <c r="O102" s="101"/>
      <c r="P102" s="105"/>
    </row>
    <row r="103" spans="2:16">
      <c r="B103" s="149" t="s">
        <v>158</v>
      </c>
      <c r="C103" s="104"/>
      <c r="D103" s="101"/>
      <c r="E103" s="101"/>
      <c r="F103" s="486"/>
      <c r="G103" s="472" t="s">
        <v>215</v>
      </c>
      <c r="H103" s="488" t="s">
        <v>215</v>
      </c>
      <c r="I103" s="488" t="s">
        <v>215</v>
      </c>
      <c r="J103" s="488" t="s">
        <v>215</v>
      </c>
      <c r="K103" s="488" t="s">
        <v>215</v>
      </c>
      <c r="L103" s="491" t="s">
        <v>215</v>
      </c>
      <c r="M103" s="465"/>
      <c r="N103" s="101"/>
      <c r="O103" s="101"/>
      <c r="P103" s="105"/>
    </row>
    <row r="104" spans="2:16">
      <c r="B104" s="149" t="s">
        <v>159</v>
      </c>
      <c r="C104" s="104"/>
      <c r="D104" s="101"/>
      <c r="E104" s="101"/>
      <c r="F104" s="486"/>
      <c r="G104" s="472" t="s">
        <v>215</v>
      </c>
      <c r="H104" s="488" t="s">
        <v>215</v>
      </c>
      <c r="I104" s="488" t="s">
        <v>215</v>
      </c>
      <c r="J104" s="488" t="s">
        <v>215</v>
      </c>
      <c r="K104" s="488" t="s">
        <v>215</v>
      </c>
      <c r="L104" s="491" t="s">
        <v>215</v>
      </c>
      <c r="M104" s="465"/>
      <c r="N104" s="101"/>
      <c r="O104" s="101"/>
      <c r="P104" s="105"/>
    </row>
    <row r="105" spans="2:16">
      <c r="B105" s="149" t="s">
        <v>222</v>
      </c>
      <c r="C105" s="104"/>
      <c r="D105" s="101"/>
      <c r="E105" s="101"/>
      <c r="F105" s="486"/>
      <c r="G105" s="479" t="s">
        <v>215</v>
      </c>
      <c r="H105" s="488" t="s">
        <v>215</v>
      </c>
      <c r="I105" s="488" t="s">
        <v>215</v>
      </c>
      <c r="J105" s="488" t="s">
        <v>215</v>
      </c>
      <c r="K105" s="488" t="s">
        <v>215</v>
      </c>
      <c r="L105" s="491" t="s">
        <v>215</v>
      </c>
      <c r="M105" s="465"/>
      <c r="N105" s="101"/>
      <c r="O105" s="101"/>
      <c r="P105" s="105"/>
    </row>
    <row r="106" spans="2:16">
      <c r="B106" s="149" t="s">
        <v>223</v>
      </c>
      <c r="C106" s="104"/>
      <c r="D106" s="101"/>
      <c r="E106" s="101"/>
      <c r="F106" s="486"/>
      <c r="G106" s="472" t="s">
        <v>215</v>
      </c>
      <c r="H106" s="488" t="s">
        <v>215</v>
      </c>
      <c r="I106" s="488" t="s">
        <v>215</v>
      </c>
      <c r="J106" s="488" t="s">
        <v>215</v>
      </c>
      <c r="K106" s="488" t="s">
        <v>215</v>
      </c>
      <c r="L106" s="491" t="s">
        <v>215</v>
      </c>
      <c r="M106" s="465"/>
      <c r="N106" s="101"/>
      <c r="O106" s="101"/>
      <c r="P106" s="105"/>
    </row>
    <row r="107" spans="2:16">
      <c r="B107" s="149" t="s">
        <v>224</v>
      </c>
      <c r="C107" s="104"/>
      <c r="D107" s="101"/>
      <c r="E107" s="101"/>
      <c r="F107" s="486"/>
      <c r="G107" s="472" t="s">
        <v>215</v>
      </c>
      <c r="H107" s="488" t="s">
        <v>215</v>
      </c>
      <c r="I107" s="488" t="s">
        <v>215</v>
      </c>
      <c r="J107" s="488" t="s">
        <v>215</v>
      </c>
      <c r="K107" s="488" t="s">
        <v>215</v>
      </c>
      <c r="L107" s="491" t="s">
        <v>215</v>
      </c>
      <c r="M107" s="465"/>
      <c r="N107" s="101"/>
      <c r="O107" s="101"/>
      <c r="P107" s="105"/>
    </row>
    <row r="108" spans="2:16" ht="15" customHeight="1">
      <c r="B108" s="147" t="s">
        <v>67</v>
      </c>
      <c r="C108" s="159"/>
      <c r="D108" s="157"/>
      <c r="E108" s="157"/>
      <c r="F108" s="487"/>
      <c r="G108" s="165"/>
      <c r="H108" s="158"/>
      <c r="I108" s="158"/>
      <c r="J108" s="157"/>
      <c r="K108" s="158"/>
      <c r="L108" s="166"/>
      <c r="M108" s="464"/>
      <c r="N108" s="158"/>
      <c r="O108" s="158"/>
      <c r="P108" s="166"/>
    </row>
    <row r="109" spans="2:16">
      <c r="B109" s="148" t="s">
        <v>20</v>
      </c>
      <c r="C109" s="104"/>
      <c r="D109" s="101"/>
      <c r="E109" s="101"/>
      <c r="F109" s="486"/>
      <c r="G109" s="472" t="s">
        <v>215</v>
      </c>
      <c r="H109" s="488" t="s">
        <v>215</v>
      </c>
      <c r="I109" s="488" t="s">
        <v>215</v>
      </c>
      <c r="J109" s="488" t="s">
        <v>215</v>
      </c>
      <c r="K109" s="488" t="s">
        <v>215</v>
      </c>
      <c r="L109" s="491" t="s">
        <v>215</v>
      </c>
      <c r="M109" s="465"/>
      <c r="N109" s="101"/>
      <c r="O109" s="101"/>
      <c r="P109" s="105"/>
    </row>
    <row r="110" spans="2:16">
      <c r="B110" s="148" t="s">
        <v>21</v>
      </c>
      <c r="C110" s="104"/>
      <c r="D110" s="101"/>
      <c r="E110" s="101"/>
      <c r="F110" s="486"/>
      <c r="G110" s="472" t="s">
        <v>215</v>
      </c>
      <c r="H110" s="488" t="s">
        <v>215</v>
      </c>
      <c r="I110" s="488" t="s">
        <v>215</v>
      </c>
      <c r="J110" s="488" t="s">
        <v>215</v>
      </c>
      <c r="K110" s="488" t="s">
        <v>215</v>
      </c>
      <c r="L110" s="491" t="s">
        <v>215</v>
      </c>
      <c r="M110" s="465"/>
      <c r="N110" s="101"/>
      <c r="O110" s="101"/>
      <c r="P110" s="105"/>
    </row>
    <row r="111" spans="2:16">
      <c r="B111" s="148" t="s">
        <v>66</v>
      </c>
      <c r="C111" s="104"/>
      <c r="D111" s="101"/>
      <c r="E111" s="101"/>
      <c r="F111" s="486"/>
      <c r="G111" s="472" t="s">
        <v>215</v>
      </c>
      <c r="H111" s="488" t="s">
        <v>215</v>
      </c>
      <c r="I111" s="488" t="s">
        <v>215</v>
      </c>
      <c r="J111" s="488" t="s">
        <v>215</v>
      </c>
      <c r="K111" s="488" t="s">
        <v>215</v>
      </c>
      <c r="L111" s="491" t="s">
        <v>215</v>
      </c>
      <c r="M111" s="465"/>
      <c r="N111" s="101"/>
      <c r="O111" s="101"/>
      <c r="P111" s="105"/>
    </row>
    <row r="112" spans="2:16">
      <c r="B112" s="153" t="s">
        <v>10</v>
      </c>
      <c r="C112" s="104"/>
      <c r="D112" s="101"/>
      <c r="E112" s="101"/>
      <c r="F112" s="486"/>
      <c r="G112" s="472" t="s">
        <v>215</v>
      </c>
      <c r="H112" s="488" t="s">
        <v>215</v>
      </c>
      <c r="I112" s="488" t="s">
        <v>215</v>
      </c>
      <c r="J112" s="488" t="s">
        <v>215</v>
      </c>
      <c r="K112" s="488" t="s">
        <v>215</v>
      </c>
      <c r="L112" s="491" t="s">
        <v>215</v>
      </c>
      <c r="M112" s="465"/>
      <c r="N112" s="101"/>
      <c r="O112" s="101"/>
      <c r="P112" s="105"/>
    </row>
    <row r="113" spans="2:16">
      <c r="B113" s="153" t="s">
        <v>11</v>
      </c>
      <c r="C113" s="104"/>
      <c r="D113" s="101"/>
      <c r="E113" s="101"/>
      <c r="F113" s="486"/>
      <c r="G113" s="472" t="s">
        <v>215</v>
      </c>
      <c r="H113" s="488" t="s">
        <v>215</v>
      </c>
      <c r="I113" s="488" t="s">
        <v>215</v>
      </c>
      <c r="J113" s="488" t="s">
        <v>215</v>
      </c>
      <c r="K113" s="488" t="s">
        <v>215</v>
      </c>
      <c r="L113" s="491" t="s">
        <v>215</v>
      </c>
      <c r="M113" s="465"/>
      <c r="N113" s="101"/>
      <c r="O113" s="101"/>
      <c r="P113" s="105"/>
    </row>
    <row r="114" spans="2:16" ht="15.75" thickBot="1">
      <c r="B114" s="196" t="s">
        <v>12</v>
      </c>
      <c r="C114" s="162"/>
      <c r="D114" s="106"/>
      <c r="E114" s="106"/>
      <c r="F114" s="496"/>
      <c r="G114" s="515" t="s">
        <v>215</v>
      </c>
      <c r="H114" s="516" t="s">
        <v>215</v>
      </c>
      <c r="I114" s="516" t="s">
        <v>215</v>
      </c>
      <c r="J114" s="516" t="s">
        <v>215</v>
      </c>
      <c r="K114" s="516" t="s">
        <v>215</v>
      </c>
      <c r="L114" s="517" t="s">
        <v>215</v>
      </c>
      <c r="M114" s="469"/>
      <c r="N114" s="106"/>
      <c r="O114" s="106"/>
      <c r="P114" s="163"/>
    </row>
    <row r="115" spans="2:16" ht="15.75">
      <c r="B115" s="160" t="s">
        <v>22</v>
      </c>
      <c r="C115" s="191"/>
      <c r="D115" s="192"/>
      <c r="E115" s="192"/>
      <c r="F115" s="505"/>
      <c r="G115" s="191"/>
      <c r="H115" s="192"/>
      <c r="I115" s="192"/>
      <c r="J115" s="192"/>
      <c r="K115" s="194"/>
      <c r="L115" s="195"/>
      <c r="M115" s="468"/>
      <c r="N115" s="194"/>
      <c r="O115" s="194"/>
      <c r="P115" s="195"/>
    </row>
    <row r="116" spans="2:16" ht="15" customHeight="1">
      <c r="B116" s="147" t="s">
        <v>167</v>
      </c>
      <c r="C116" s="159"/>
      <c r="D116" s="157"/>
      <c r="E116" s="157"/>
      <c r="F116" s="487"/>
      <c r="G116" s="165"/>
      <c r="H116" s="158"/>
      <c r="I116" s="158"/>
      <c r="J116" s="157"/>
      <c r="K116" s="158"/>
      <c r="L116" s="166"/>
      <c r="M116" s="464"/>
      <c r="N116" s="158"/>
      <c r="O116" s="158"/>
      <c r="P116" s="166"/>
    </row>
    <row r="117" spans="2:16">
      <c r="B117" s="149" t="s">
        <v>161</v>
      </c>
      <c r="C117" s="104"/>
      <c r="D117" s="101"/>
      <c r="E117" s="101"/>
      <c r="F117" s="486"/>
      <c r="G117" s="472" t="s">
        <v>215</v>
      </c>
      <c r="H117" s="488" t="s">
        <v>215</v>
      </c>
      <c r="I117" s="488" t="s">
        <v>215</v>
      </c>
      <c r="J117" s="488" t="s">
        <v>215</v>
      </c>
      <c r="K117" s="488" t="s">
        <v>215</v>
      </c>
      <c r="L117" s="491" t="s">
        <v>215</v>
      </c>
      <c r="M117" s="465"/>
      <c r="N117" s="101"/>
      <c r="O117" s="101"/>
      <c r="P117" s="105"/>
    </row>
    <row r="118" spans="2:16">
      <c r="B118" s="149" t="s">
        <v>162</v>
      </c>
      <c r="C118" s="104"/>
      <c r="D118" s="101"/>
      <c r="E118" s="101"/>
      <c r="F118" s="486"/>
      <c r="G118" s="472" t="s">
        <v>215</v>
      </c>
      <c r="H118" s="488" t="s">
        <v>215</v>
      </c>
      <c r="I118" s="488" t="s">
        <v>215</v>
      </c>
      <c r="J118" s="488" t="s">
        <v>215</v>
      </c>
      <c r="K118" s="488" t="s">
        <v>215</v>
      </c>
      <c r="L118" s="491" t="s">
        <v>215</v>
      </c>
      <c r="M118" s="465"/>
      <c r="N118" s="101"/>
      <c r="O118" s="101"/>
      <c r="P118" s="105"/>
    </row>
    <row r="119" spans="2:16">
      <c r="B119" s="149" t="s">
        <v>163</v>
      </c>
      <c r="C119" s="104"/>
      <c r="D119" s="101"/>
      <c r="E119" s="101"/>
      <c r="F119" s="486"/>
      <c r="G119" s="472" t="s">
        <v>215</v>
      </c>
      <c r="H119" s="488" t="s">
        <v>215</v>
      </c>
      <c r="I119" s="488" t="s">
        <v>215</v>
      </c>
      <c r="J119" s="488" t="s">
        <v>215</v>
      </c>
      <c r="K119" s="488" t="s">
        <v>215</v>
      </c>
      <c r="L119" s="491" t="s">
        <v>215</v>
      </c>
      <c r="M119" s="465"/>
      <c r="N119" s="101"/>
      <c r="O119" s="101"/>
      <c r="P119" s="105"/>
    </row>
    <row r="120" spans="2:16">
      <c r="B120" s="149" t="s">
        <v>164</v>
      </c>
      <c r="C120" s="104"/>
      <c r="D120" s="101"/>
      <c r="E120" s="101"/>
      <c r="F120" s="486"/>
      <c r="G120" s="472" t="s">
        <v>215</v>
      </c>
      <c r="H120" s="488" t="s">
        <v>215</v>
      </c>
      <c r="I120" s="488" t="s">
        <v>215</v>
      </c>
      <c r="J120" s="488" t="s">
        <v>215</v>
      </c>
      <c r="K120" s="488" t="s">
        <v>215</v>
      </c>
      <c r="L120" s="491" t="s">
        <v>215</v>
      </c>
      <c r="M120" s="465"/>
      <c r="N120" s="101"/>
      <c r="O120" s="101"/>
      <c r="P120" s="105"/>
    </row>
    <row r="121" spans="2:16">
      <c r="B121" s="149" t="s">
        <v>165</v>
      </c>
      <c r="C121" s="104"/>
      <c r="D121" s="101"/>
      <c r="E121" s="101"/>
      <c r="F121" s="486"/>
      <c r="G121" s="472" t="s">
        <v>215</v>
      </c>
      <c r="H121" s="488" t="s">
        <v>215</v>
      </c>
      <c r="I121" s="488" t="s">
        <v>215</v>
      </c>
      <c r="J121" s="488" t="s">
        <v>215</v>
      </c>
      <c r="K121" s="488" t="s">
        <v>215</v>
      </c>
      <c r="L121" s="491" t="s">
        <v>215</v>
      </c>
      <c r="M121" s="465"/>
      <c r="N121" s="101"/>
      <c r="O121" s="101"/>
      <c r="P121" s="105"/>
    </row>
    <row r="122" spans="2:16">
      <c r="B122" s="149" t="s">
        <v>166</v>
      </c>
      <c r="C122" s="104"/>
      <c r="D122" s="101"/>
      <c r="E122" s="101"/>
      <c r="F122" s="486"/>
      <c r="G122" s="472" t="s">
        <v>215</v>
      </c>
      <c r="H122" s="488" t="s">
        <v>215</v>
      </c>
      <c r="I122" s="488" t="s">
        <v>215</v>
      </c>
      <c r="J122" s="488" t="s">
        <v>215</v>
      </c>
      <c r="K122" s="488" t="s">
        <v>215</v>
      </c>
      <c r="L122" s="491" t="s">
        <v>215</v>
      </c>
      <c r="M122" s="465"/>
      <c r="N122" s="101"/>
      <c r="O122" s="101"/>
      <c r="P122" s="105"/>
    </row>
    <row r="123" spans="2:16" ht="15" customHeight="1">
      <c r="B123" s="147" t="s">
        <v>29</v>
      </c>
      <c r="C123" s="159"/>
      <c r="D123" s="157"/>
      <c r="E123" s="157"/>
      <c r="F123" s="487"/>
      <c r="G123" s="165"/>
      <c r="H123" s="158"/>
      <c r="I123" s="158"/>
      <c r="J123" s="157"/>
      <c r="K123" s="158"/>
      <c r="L123" s="166"/>
      <c r="M123" s="464"/>
      <c r="N123" s="158"/>
      <c r="O123" s="158"/>
      <c r="P123" s="166"/>
    </row>
    <row r="124" spans="2:16">
      <c r="B124" s="149" t="s">
        <v>24</v>
      </c>
      <c r="C124" s="104"/>
      <c r="D124" s="101"/>
      <c r="E124" s="101"/>
      <c r="F124" s="486"/>
      <c r="G124" s="472" t="s">
        <v>215</v>
      </c>
      <c r="H124" s="488" t="s">
        <v>215</v>
      </c>
      <c r="I124" s="488" t="s">
        <v>215</v>
      </c>
      <c r="J124" s="488" t="s">
        <v>215</v>
      </c>
      <c r="K124" s="488" t="s">
        <v>215</v>
      </c>
      <c r="L124" s="491" t="s">
        <v>215</v>
      </c>
      <c r="M124" s="465"/>
      <c r="N124" s="101"/>
      <c r="O124" s="101"/>
      <c r="P124" s="105"/>
    </row>
    <row r="125" spans="2:16">
      <c r="B125" s="149" t="s">
        <v>25</v>
      </c>
      <c r="C125" s="104"/>
      <c r="D125" s="101"/>
      <c r="E125" s="101"/>
      <c r="F125" s="486"/>
      <c r="G125" s="472" t="s">
        <v>215</v>
      </c>
      <c r="H125" s="488" t="s">
        <v>215</v>
      </c>
      <c r="I125" s="488" t="s">
        <v>215</v>
      </c>
      <c r="J125" s="488" t="s">
        <v>215</v>
      </c>
      <c r="K125" s="488" t="s">
        <v>215</v>
      </c>
      <c r="L125" s="491" t="s">
        <v>215</v>
      </c>
      <c r="M125" s="465"/>
      <c r="N125" s="101"/>
      <c r="O125" s="101"/>
      <c r="P125" s="105"/>
    </row>
    <row r="126" spans="2:16">
      <c r="B126" s="149" t="s">
        <v>68</v>
      </c>
      <c r="C126" s="104"/>
      <c r="D126" s="101"/>
      <c r="E126" s="101"/>
      <c r="F126" s="486"/>
      <c r="G126" s="472" t="s">
        <v>215</v>
      </c>
      <c r="H126" s="488" t="s">
        <v>215</v>
      </c>
      <c r="I126" s="488" t="s">
        <v>215</v>
      </c>
      <c r="J126" s="488" t="s">
        <v>215</v>
      </c>
      <c r="K126" s="488" t="s">
        <v>215</v>
      </c>
      <c r="L126" s="491" t="s">
        <v>215</v>
      </c>
      <c r="M126" s="465"/>
      <c r="N126" s="101"/>
      <c r="O126" s="101"/>
      <c r="P126" s="105"/>
    </row>
    <row r="127" spans="2:16">
      <c r="B127" s="149" t="s">
        <v>26</v>
      </c>
      <c r="C127" s="104"/>
      <c r="D127" s="101"/>
      <c r="E127" s="101"/>
      <c r="F127" s="486"/>
      <c r="G127" s="472" t="s">
        <v>215</v>
      </c>
      <c r="H127" s="488" t="s">
        <v>215</v>
      </c>
      <c r="I127" s="488" t="s">
        <v>215</v>
      </c>
      <c r="J127" s="488" t="s">
        <v>215</v>
      </c>
      <c r="K127" s="488" t="s">
        <v>215</v>
      </c>
      <c r="L127" s="491" t="s">
        <v>215</v>
      </c>
      <c r="M127" s="465"/>
      <c r="N127" s="101"/>
      <c r="O127" s="101"/>
      <c r="P127" s="105"/>
    </row>
    <row r="128" spans="2:16">
      <c r="B128" s="149" t="s">
        <v>27</v>
      </c>
      <c r="C128" s="104"/>
      <c r="D128" s="101"/>
      <c r="E128" s="101"/>
      <c r="F128" s="486"/>
      <c r="G128" s="472" t="s">
        <v>215</v>
      </c>
      <c r="H128" s="488" t="s">
        <v>215</v>
      </c>
      <c r="I128" s="488" t="s">
        <v>215</v>
      </c>
      <c r="J128" s="488" t="s">
        <v>215</v>
      </c>
      <c r="K128" s="488" t="s">
        <v>215</v>
      </c>
      <c r="L128" s="491" t="s">
        <v>215</v>
      </c>
      <c r="M128" s="465"/>
      <c r="N128" s="101"/>
      <c r="O128" s="101"/>
      <c r="P128" s="105"/>
    </row>
    <row r="129" spans="2:16" ht="15" customHeight="1">
      <c r="B129" s="147" t="s">
        <v>230</v>
      </c>
      <c r="C129" s="159"/>
      <c r="D129" s="157"/>
      <c r="E129" s="157"/>
      <c r="F129" s="487"/>
      <c r="G129" s="165"/>
      <c r="H129" s="158"/>
      <c r="I129" s="158"/>
      <c r="J129" s="157"/>
      <c r="K129" s="158"/>
      <c r="L129" s="166"/>
      <c r="M129" s="464"/>
      <c r="N129" s="158"/>
      <c r="O129" s="158"/>
      <c r="P129" s="166"/>
    </row>
    <row r="130" spans="2:16">
      <c r="B130" s="154" t="s">
        <v>227</v>
      </c>
      <c r="C130" s="104"/>
      <c r="D130" s="101"/>
      <c r="E130" s="101"/>
      <c r="F130" s="486"/>
      <c r="G130" s="472" t="s">
        <v>215</v>
      </c>
      <c r="H130" s="488" t="s">
        <v>215</v>
      </c>
      <c r="I130" s="488" t="s">
        <v>215</v>
      </c>
      <c r="J130" s="488" t="s">
        <v>215</v>
      </c>
      <c r="K130" s="488" t="s">
        <v>215</v>
      </c>
      <c r="L130" s="491" t="s">
        <v>215</v>
      </c>
      <c r="M130" s="465"/>
      <c r="N130" s="101"/>
      <c r="O130" s="101"/>
      <c r="P130" s="105"/>
    </row>
    <row r="131" spans="2:16">
      <c r="B131" s="154" t="s">
        <v>228</v>
      </c>
      <c r="C131" s="104"/>
      <c r="D131" s="101"/>
      <c r="E131" s="101"/>
      <c r="F131" s="486"/>
      <c r="G131" s="472" t="s">
        <v>215</v>
      </c>
      <c r="H131" s="488" t="s">
        <v>215</v>
      </c>
      <c r="I131" s="488" t="s">
        <v>215</v>
      </c>
      <c r="J131" s="488" t="s">
        <v>215</v>
      </c>
      <c r="K131" s="488" t="s">
        <v>215</v>
      </c>
      <c r="L131" s="491" t="s">
        <v>215</v>
      </c>
      <c r="M131" s="465"/>
      <c r="N131" s="101"/>
      <c r="O131" s="101"/>
      <c r="P131" s="105"/>
    </row>
    <row r="132" spans="2:16">
      <c r="B132" s="154" t="s">
        <v>229</v>
      </c>
      <c r="C132" s="104"/>
      <c r="D132" s="101"/>
      <c r="E132" s="101"/>
      <c r="F132" s="486"/>
      <c r="G132" s="472" t="s">
        <v>215</v>
      </c>
      <c r="H132" s="488" t="s">
        <v>215</v>
      </c>
      <c r="I132" s="488" t="s">
        <v>215</v>
      </c>
      <c r="J132" s="488" t="s">
        <v>215</v>
      </c>
      <c r="K132" s="488" t="s">
        <v>215</v>
      </c>
      <c r="L132" s="491" t="s">
        <v>215</v>
      </c>
      <c r="M132" s="465"/>
      <c r="N132" s="101"/>
      <c r="O132" s="101"/>
      <c r="P132" s="105"/>
    </row>
    <row r="133" spans="2:16">
      <c r="B133" s="154" t="s">
        <v>232</v>
      </c>
      <c r="C133" s="104"/>
      <c r="D133" s="101"/>
      <c r="E133" s="101"/>
      <c r="F133" s="486"/>
      <c r="G133" s="472" t="s">
        <v>215</v>
      </c>
      <c r="H133" s="488" t="s">
        <v>215</v>
      </c>
      <c r="I133" s="488" t="s">
        <v>215</v>
      </c>
      <c r="J133" s="488" t="s">
        <v>215</v>
      </c>
      <c r="K133" s="488" t="s">
        <v>215</v>
      </c>
      <c r="L133" s="491" t="s">
        <v>215</v>
      </c>
      <c r="M133" s="465"/>
      <c r="N133" s="101"/>
      <c r="O133" s="101"/>
      <c r="P133" s="105"/>
    </row>
    <row r="134" spans="2:16">
      <c r="B134" s="154" t="s">
        <v>231</v>
      </c>
      <c r="C134" s="104"/>
      <c r="D134" s="101"/>
      <c r="E134" s="101"/>
      <c r="F134" s="486"/>
      <c r="G134" s="472" t="s">
        <v>215</v>
      </c>
      <c r="H134" s="488" t="s">
        <v>215</v>
      </c>
      <c r="I134" s="488" t="s">
        <v>215</v>
      </c>
      <c r="J134" s="488" t="s">
        <v>215</v>
      </c>
      <c r="K134" s="488" t="s">
        <v>215</v>
      </c>
      <c r="L134" s="491" t="s">
        <v>215</v>
      </c>
      <c r="M134" s="465"/>
      <c r="N134" s="101"/>
      <c r="O134" s="101"/>
      <c r="P134" s="105"/>
    </row>
    <row r="135" spans="2:16" ht="15" customHeight="1">
      <c r="B135" s="147" t="s">
        <v>301</v>
      </c>
      <c r="C135" s="159"/>
      <c r="D135" s="157"/>
      <c r="E135" s="157"/>
      <c r="F135" s="487"/>
      <c r="G135" s="165"/>
      <c r="H135" s="158"/>
      <c r="I135" s="158"/>
      <c r="J135" s="157"/>
      <c r="K135" s="158"/>
      <c r="L135" s="166"/>
      <c r="M135" s="464"/>
      <c r="N135" s="158"/>
      <c r="O135" s="158"/>
      <c r="P135" s="166"/>
    </row>
    <row r="136" spans="2:16">
      <c r="B136" s="150" t="s">
        <v>23</v>
      </c>
      <c r="C136" s="104"/>
      <c r="D136" s="101"/>
      <c r="E136" s="101"/>
      <c r="F136" s="486"/>
      <c r="G136" s="472" t="s">
        <v>215</v>
      </c>
      <c r="H136" s="488" t="s">
        <v>215</v>
      </c>
      <c r="I136" s="488" t="s">
        <v>215</v>
      </c>
      <c r="J136" s="488" t="s">
        <v>215</v>
      </c>
      <c r="K136" s="488" t="s">
        <v>215</v>
      </c>
      <c r="L136" s="491" t="s">
        <v>215</v>
      </c>
      <c r="M136" s="465"/>
      <c r="N136" s="101"/>
      <c r="O136" s="101"/>
      <c r="P136" s="105"/>
    </row>
    <row r="137" spans="2:16">
      <c r="B137" s="150" t="s">
        <v>279</v>
      </c>
      <c r="C137" s="104"/>
      <c r="D137" s="101"/>
      <c r="E137" s="101"/>
      <c r="F137" s="486"/>
      <c r="G137" s="472" t="s">
        <v>215</v>
      </c>
      <c r="H137" s="488" t="s">
        <v>215</v>
      </c>
      <c r="I137" s="488" t="s">
        <v>215</v>
      </c>
      <c r="J137" s="488" t="s">
        <v>215</v>
      </c>
      <c r="K137" s="488" t="s">
        <v>215</v>
      </c>
      <c r="L137" s="491" t="s">
        <v>215</v>
      </c>
      <c r="M137" s="465"/>
      <c r="N137" s="101"/>
      <c r="O137" s="101"/>
      <c r="P137" s="105"/>
    </row>
    <row r="138" spans="2:16">
      <c r="B138" s="150" t="s">
        <v>28</v>
      </c>
      <c r="C138" s="104"/>
      <c r="D138" s="101"/>
      <c r="E138" s="101"/>
      <c r="F138" s="486"/>
      <c r="G138" s="472" t="s">
        <v>215</v>
      </c>
      <c r="H138" s="488" t="s">
        <v>215</v>
      </c>
      <c r="I138" s="488" t="s">
        <v>215</v>
      </c>
      <c r="J138" s="488" t="s">
        <v>215</v>
      </c>
      <c r="K138" s="488" t="s">
        <v>215</v>
      </c>
      <c r="L138" s="491" t="s">
        <v>215</v>
      </c>
      <c r="M138" s="465"/>
      <c r="N138" s="101"/>
      <c r="O138" s="101"/>
      <c r="P138" s="105"/>
    </row>
    <row r="139" spans="2:16">
      <c r="B139" s="150" t="s">
        <v>30</v>
      </c>
      <c r="C139" s="104"/>
      <c r="D139" s="101"/>
      <c r="E139" s="101"/>
      <c r="F139" s="486"/>
      <c r="G139" s="472" t="s">
        <v>215</v>
      </c>
      <c r="H139" s="488" t="s">
        <v>215</v>
      </c>
      <c r="I139" s="488" t="s">
        <v>215</v>
      </c>
      <c r="J139" s="488" t="s">
        <v>215</v>
      </c>
      <c r="K139" s="488" t="s">
        <v>215</v>
      </c>
      <c r="L139" s="491" t="s">
        <v>215</v>
      </c>
      <c r="M139" s="465"/>
      <c r="N139" s="101"/>
      <c r="O139" s="101"/>
      <c r="P139" s="105"/>
    </row>
    <row r="140" spans="2:16">
      <c r="B140" s="150" t="s">
        <v>31</v>
      </c>
      <c r="C140" s="104"/>
      <c r="D140" s="101"/>
      <c r="E140" s="101"/>
      <c r="F140" s="486"/>
      <c r="G140" s="472" t="s">
        <v>215</v>
      </c>
      <c r="H140" s="488" t="s">
        <v>215</v>
      </c>
      <c r="I140" s="488" t="s">
        <v>215</v>
      </c>
      <c r="J140" s="488" t="s">
        <v>215</v>
      </c>
      <c r="K140" s="488" t="s">
        <v>215</v>
      </c>
      <c r="L140" s="491" t="s">
        <v>215</v>
      </c>
      <c r="M140" s="465"/>
      <c r="N140" s="101"/>
      <c r="O140" s="101"/>
      <c r="P140" s="105"/>
    </row>
    <row r="141" spans="2:16">
      <c r="B141" s="150" t="s">
        <v>69</v>
      </c>
      <c r="C141" s="104"/>
      <c r="D141" s="101"/>
      <c r="E141" s="101"/>
      <c r="F141" s="486"/>
      <c r="G141" s="472" t="s">
        <v>215</v>
      </c>
      <c r="H141" s="488" t="s">
        <v>215</v>
      </c>
      <c r="I141" s="488" t="s">
        <v>215</v>
      </c>
      <c r="J141" s="488" t="s">
        <v>215</v>
      </c>
      <c r="K141" s="488" t="s">
        <v>215</v>
      </c>
      <c r="L141" s="491" t="s">
        <v>215</v>
      </c>
      <c r="M141" s="465"/>
      <c r="N141" s="101"/>
      <c r="O141" s="101"/>
      <c r="P141" s="105"/>
    </row>
    <row r="142" spans="2:16" ht="15.75" thickBot="1">
      <c r="B142" s="197" t="s">
        <v>32</v>
      </c>
      <c r="C142" s="162"/>
      <c r="D142" s="106"/>
      <c r="E142" s="106"/>
      <c r="F142" s="496"/>
      <c r="G142" s="472" t="s">
        <v>215</v>
      </c>
      <c r="H142" s="488" t="s">
        <v>215</v>
      </c>
      <c r="I142" s="488" t="s">
        <v>215</v>
      </c>
      <c r="J142" s="488" t="s">
        <v>215</v>
      </c>
      <c r="K142" s="488" t="s">
        <v>215</v>
      </c>
      <c r="L142" s="491" t="s">
        <v>215</v>
      </c>
      <c r="M142" s="469"/>
      <c r="N142" s="106"/>
      <c r="O142" s="106"/>
      <c r="P142" s="163"/>
    </row>
    <row r="143" spans="2:16" ht="15.75">
      <c r="B143" s="167" t="s">
        <v>33</v>
      </c>
      <c r="C143" s="168"/>
      <c r="D143" s="169"/>
      <c r="E143" s="169"/>
      <c r="F143" s="489"/>
      <c r="G143" s="510"/>
      <c r="H143" s="503"/>
      <c r="I143" s="503"/>
      <c r="J143" s="503"/>
      <c r="K143" s="504"/>
      <c r="L143" s="511"/>
      <c r="M143" s="463"/>
      <c r="N143" s="171"/>
      <c r="O143" s="171"/>
      <c r="P143" s="172"/>
    </row>
    <row r="144" spans="2:16">
      <c r="B144" s="150" t="s">
        <v>34</v>
      </c>
      <c r="C144" s="104"/>
      <c r="D144" s="101"/>
      <c r="E144" s="101"/>
      <c r="F144" s="486"/>
      <c r="G144" s="472" t="s">
        <v>215</v>
      </c>
      <c r="H144" s="488" t="s">
        <v>215</v>
      </c>
      <c r="I144" s="488" t="s">
        <v>215</v>
      </c>
      <c r="J144" s="488" t="s">
        <v>215</v>
      </c>
      <c r="K144" s="488" t="s">
        <v>215</v>
      </c>
      <c r="L144" s="491" t="s">
        <v>215</v>
      </c>
      <c r="M144" s="465"/>
      <c r="N144" s="101"/>
      <c r="O144" s="101"/>
      <c r="P144" s="105"/>
    </row>
    <row r="145" spans="2:16">
      <c r="B145" s="150" t="s">
        <v>35</v>
      </c>
      <c r="C145" s="104"/>
      <c r="D145" s="101"/>
      <c r="E145" s="101"/>
      <c r="F145" s="486"/>
      <c r="G145" s="472" t="s">
        <v>215</v>
      </c>
      <c r="H145" s="488" t="s">
        <v>215</v>
      </c>
      <c r="I145" s="488" t="s">
        <v>215</v>
      </c>
      <c r="J145" s="488" t="s">
        <v>215</v>
      </c>
      <c r="K145" s="488" t="s">
        <v>215</v>
      </c>
      <c r="L145" s="491" t="s">
        <v>215</v>
      </c>
      <c r="M145" s="465"/>
      <c r="N145" s="101"/>
      <c r="O145" s="101"/>
      <c r="P145" s="105"/>
    </row>
    <row r="146" spans="2:16">
      <c r="B146" s="150" t="s">
        <v>36</v>
      </c>
      <c r="C146" s="104"/>
      <c r="D146" s="101"/>
      <c r="E146" s="101"/>
      <c r="F146" s="486"/>
      <c r="G146" s="472" t="s">
        <v>215</v>
      </c>
      <c r="H146" s="488" t="s">
        <v>215</v>
      </c>
      <c r="I146" s="488" t="s">
        <v>215</v>
      </c>
      <c r="J146" s="488" t="s">
        <v>215</v>
      </c>
      <c r="K146" s="488" t="s">
        <v>215</v>
      </c>
      <c r="L146" s="491" t="s">
        <v>215</v>
      </c>
      <c r="M146" s="465"/>
      <c r="N146" s="101"/>
      <c r="O146" s="101"/>
      <c r="P146" s="105"/>
    </row>
    <row r="147" spans="2:16">
      <c r="B147" s="150" t="s">
        <v>37</v>
      </c>
      <c r="C147" s="104"/>
      <c r="D147" s="101"/>
      <c r="E147" s="101"/>
      <c r="F147" s="486"/>
      <c r="G147" s="472" t="s">
        <v>215</v>
      </c>
      <c r="H147" s="488" t="s">
        <v>215</v>
      </c>
      <c r="I147" s="488" t="s">
        <v>215</v>
      </c>
      <c r="J147" s="488" t="s">
        <v>215</v>
      </c>
      <c r="K147" s="488" t="s">
        <v>215</v>
      </c>
      <c r="L147" s="491" t="s">
        <v>215</v>
      </c>
      <c r="M147" s="465"/>
      <c r="N147" s="101"/>
      <c r="O147" s="101"/>
      <c r="P147" s="105"/>
    </row>
    <row r="148" spans="2:16">
      <c r="B148" s="150" t="s">
        <v>38</v>
      </c>
      <c r="C148" s="104"/>
      <c r="D148" s="101"/>
      <c r="E148" s="101"/>
      <c r="F148" s="486"/>
      <c r="G148" s="472" t="s">
        <v>215</v>
      </c>
      <c r="H148" s="488" t="s">
        <v>215</v>
      </c>
      <c r="I148" s="488" t="s">
        <v>215</v>
      </c>
      <c r="J148" s="488" t="s">
        <v>215</v>
      </c>
      <c r="K148" s="488" t="s">
        <v>215</v>
      </c>
      <c r="L148" s="491" t="s">
        <v>215</v>
      </c>
      <c r="M148" s="465"/>
      <c r="N148" s="101"/>
      <c r="O148" s="101"/>
      <c r="P148" s="105"/>
    </row>
    <row r="149" spans="2:16">
      <c r="B149" s="150" t="s">
        <v>39</v>
      </c>
      <c r="C149" s="104"/>
      <c r="D149" s="101"/>
      <c r="E149" s="101"/>
      <c r="F149" s="486"/>
      <c r="G149" s="472" t="s">
        <v>215</v>
      </c>
      <c r="H149" s="488" t="s">
        <v>215</v>
      </c>
      <c r="I149" s="488" t="s">
        <v>215</v>
      </c>
      <c r="J149" s="488" t="s">
        <v>215</v>
      </c>
      <c r="K149" s="488" t="s">
        <v>215</v>
      </c>
      <c r="L149" s="491" t="s">
        <v>215</v>
      </c>
      <c r="M149" s="465"/>
      <c r="N149" s="101"/>
      <c r="O149" s="101"/>
      <c r="P149" s="105"/>
    </row>
    <row r="150" spans="2:16">
      <c r="B150" s="150" t="s">
        <v>40</v>
      </c>
      <c r="C150" s="104"/>
      <c r="D150" s="101"/>
      <c r="E150" s="101"/>
      <c r="F150" s="486"/>
      <c r="G150" s="472" t="s">
        <v>215</v>
      </c>
      <c r="H150" s="488" t="s">
        <v>215</v>
      </c>
      <c r="I150" s="488" t="s">
        <v>215</v>
      </c>
      <c r="J150" s="488" t="s">
        <v>215</v>
      </c>
      <c r="K150" s="488" t="s">
        <v>215</v>
      </c>
      <c r="L150" s="491" t="s">
        <v>215</v>
      </c>
      <c r="M150" s="465"/>
      <c r="N150" s="101"/>
      <c r="O150" s="101"/>
      <c r="P150" s="105"/>
    </row>
    <row r="151" spans="2:16">
      <c r="B151" s="150" t="s">
        <v>41</v>
      </c>
      <c r="C151" s="104"/>
      <c r="D151" s="101"/>
      <c r="E151" s="101"/>
      <c r="F151" s="486"/>
      <c r="G151" s="472" t="s">
        <v>215</v>
      </c>
      <c r="H151" s="488" t="s">
        <v>215</v>
      </c>
      <c r="I151" s="488" t="s">
        <v>215</v>
      </c>
      <c r="J151" s="488" t="s">
        <v>215</v>
      </c>
      <c r="K151" s="488" t="s">
        <v>215</v>
      </c>
      <c r="L151" s="491" t="s">
        <v>215</v>
      </c>
      <c r="M151" s="465"/>
      <c r="N151" s="101"/>
      <c r="O151" s="101"/>
      <c r="P151" s="105"/>
    </row>
    <row r="152" spans="2:16">
      <c r="B152" s="150" t="s">
        <v>42</v>
      </c>
      <c r="C152" s="104"/>
      <c r="D152" s="101"/>
      <c r="E152" s="101"/>
      <c r="F152" s="486"/>
      <c r="G152" s="472" t="s">
        <v>215</v>
      </c>
      <c r="H152" s="488" t="s">
        <v>215</v>
      </c>
      <c r="I152" s="488" t="s">
        <v>215</v>
      </c>
      <c r="J152" s="488" t="s">
        <v>215</v>
      </c>
      <c r="K152" s="488" t="s">
        <v>215</v>
      </c>
      <c r="L152" s="491" t="s">
        <v>215</v>
      </c>
      <c r="M152" s="465"/>
      <c r="N152" s="101"/>
      <c r="O152" s="101"/>
      <c r="P152" s="105"/>
    </row>
    <row r="153" spans="2:16" ht="15.75" thickBot="1">
      <c r="B153" s="151" t="s">
        <v>43</v>
      </c>
      <c r="C153" s="188"/>
      <c r="D153" s="189"/>
      <c r="E153" s="189"/>
      <c r="F153" s="497"/>
      <c r="G153" s="512" t="s">
        <v>215</v>
      </c>
      <c r="H153" s="513" t="s">
        <v>215</v>
      </c>
      <c r="I153" s="513" t="s">
        <v>215</v>
      </c>
      <c r="J153" s="513" t="s">
        <v>215</v>
      </c>
      <c r="K153" s="513" t="s">
        <v>215</v>
      </c>
      <c r="L153" s="514" t="s">
        <v>215</v>
      </c>
      <c r="M153" s="467"/>
      <c r="N153" s="189"/>
      <c r="O153" s="189"/>
      <c r="P153" s="190"/>
    </row>
    <row r="154" spans="2:16" ht="15.75" thickBot="1">
      <c r="B154" s="173" t="s">
        <v>338</v>
      </c>
      <c r="C154" s="174"/>
      <c r="D154" s="175"/>
      <c r="E154" s="175"/>
      <c r="F154" s="176"/>
      <c r="G154" s="498"/>
      <c r="H154" s="499"/>
      <c r="I154" s="499"/>
      <c r="J154" s="500"/>
      <c r="K154" s="501"/>
      <c r="L154" s="502"/>
      <c r="M154" s="462"/>
      <c r="N154" s="180"/>
      <c r="O154" s="180"/>
      <c r="P154" s="181"/>
    </row>
    <row r="155" spans="2:16" ht="15.75">
      <c r="B155" s="167" t="s">
        <v>168</v>
      </c>
      <c r="C155" s="168"/>
      <c r="D155" s="169"/>
      <c r="E155" s="169"/>
      <c r="F155" s="489"/>
      <c r="G155" s="191"/>
      <c r="H155" s="192"/>
      <c r="I155" s="192"/>
      <c r="J155" s="192"/>
      <c r="K155" s="194"/>
      <c r="L155" s="195"/>
      <c r="M155" s="463"/>
      <c r="N155" s="171"/>
      <c r="O155" s="171"/>
      <c r="P155" s="172"/>
    </row>
    <row r="156" spans="2:16" ht="15" customHeight="1">
      <c r="B156" s="147" t="s">
        <v>262</v>
      </c>
      <c r="C156" s="159"/>
      <c r="D156" s="157"/>
      <c r="E156" s="157"/>
      <c r="F156" s="487"/>
      <c r="G156" s="165"/>
      <c r="H156" s="158"/>
      <c r="I156" s="158"/>
      <c r="J156" s="157"/>
      <c r="K156" s="158"/>
      <c r="L156" s="166"/>
      <c r="M156" s="464"/>
      <c r="N156" s="158"/>
      <c r="O156" s="158"/>
      <c r="P156" s="166"/>
    </row>
    <row r="157" spans="2:16">
      <c r="B157" s="154" t="s">
        <v>169</v>
      </c>
      <c r="C157" s="104"/>
      <c r="D157" s="101"/>
      <c r="E157" s="101"/>
      <c r="F157" s="486"/>
      <c r="G157" s="472" t="s">
        <v>215</v>
      </c>
      <c r="H157" s="488" t="s">
        <v>215</v>
      </c>
      <c r="I157" s="488" t="s">
        <v>215</v>
      </c>
      <c r="J157" s="488" t="s">
        <v>215</v>
      </c>
      <c r="K157" s="488" t="s">
        <v>215</v>
      </c>
      <c r="L157" s="491" t="s">
        <v>215</v>
      </c>
      <c r="M157" s="465"/>
      <c r="N157" s="101"/>
      <c r="O157" s="101"/>
      <c r="P157" s="105"/>
    </row>
    <row r="158" spans="2:16">
      <c r="B158" s="154" t="s">
        <v>170</v>
      </c>
      <c r="C158" s="104"/>
      <c r="D158" s="101"/>
      <c r="E158" s="101"/>
      <c r="F158" s="486"/>
      <c r="G158" s="472" t="s">
        <v>215</v>
      </c>
      <c r="H158" s="488" t="s">
        <v>215</v>
      </c>
      <c r="I158" s="488" t="s">
        <v>215</v>
      </c>
      <c r="J158" s="488" t="s">
        <v>215</v>
      </c>
      <c r="K158" s="488" t="s">
        <v>215</v>
      </c>
      <c r="L158" s="491" t="s">
        <v>215</v>
      </c>
      <c r="M158" s="465"/>
      <c r="N158" s="101"/>
      <c r="O158" s="101"/>
      <c r="P158" s="105"/>
    </row>
    <row r="159" spans="2:16">
      <c r="B159" s="154" t="s">
        <v>171</v>
      </c>
      <c r="C159" s="104"/>
      <c r="D159" s="101"/>
      <c r="E159" s="101"/>
      <c r="F159" s="486"/>
      <c r="G159" s="472" t="s">
        <v>215</v>
      </c>
      <c r="H159" s="488" t="s">
        <v>215</v>
      </c>
      <c r="I159" s="488" t="s">
        <v>215</v>
      </c>
      <c r="J159" s="488" t="s">
        <v>215</v>
      </c>
      <c r="K159" s="488" t="s">
        <v>215</v>
      </c>
      <c r="L159" s="491" t="s">
        <v>215</v>
      </c>
      <c r="M159" s="465"/>
      <c r="N159" s="101"/>
      <c r="O159" s="101"/>
      <c r="P159" s="105"/>
    </row>
    <row r="160" spans="2:16">
      <c r="B160" s="154" t="s">
        <v>172</v>
      </c>
      <c r="C160" s="104"/>
      <c r="D160" s="101"/>
      <c r="E160" s="101"/>
      <c r="F160" s="486"/>
      <c r="G160" s="472" t="s">
        <v>215</v>
      </c>
      <c r="H160" s="488" t="s">
        <v>215</v>
      </c>
      <c r="I160" s="488" t="s">
        <v>215</v>
      </c>
      <c r="J160" s="488" t="s">
        <v>215</v>
      </c>
      <c r="K160" s="488" t="s">
        <v>215</v>
      </c>
      <c r="L160" s="491" t="s">
        <v>215</v>
      </c>
      <c r="M160" s="465"/>
      <c r="N160" s="101"/>
      <c r="O160" s="101"/>
      <c r="P160" s="105"/>
    </row>
    <row r="161" spans="2:16">
      <c r="B161" s="154" t="s">
        <v>173</v>
      </c>
      <c r="C161" s="104"/>
      <c r="D161" s="101"/>
      <c r="E161" s="101"/>
      <c r="F161" s="486"/>
      <c r="G161" s="472" t="s">
        <v>215</v>
      </c>
      <c r="H161" s="488" t="s">
        <v>215</v>
      </c>
      <c r="I161" s="488" t="s">
        <v>215</v>
      </c>
      <c r="J161" s="488" t="s">
        <v>215</v>
      </c>
      <c r="K161" s="488" t="s">
        <v>215</v>
      </c>
      <c r="L161" s="491" t="s">
        <v>215</v>
      </c>
      <c r="M161" s="465"/>
      <c r="N161" s="101"/>
      <c r="O161" s="101"/>
      <c r="P161" s="105"/>
    </row>
    <row r="162" spans="2:16">
      <c r="B162" s="154" t="s">
        <v>174</v>
      </c>
      <c r="C162" s="104"/>
      <c r="D162" s="101"/>
      <c r="E162" s="101"/>
      <c r="F162" s="486"/>
      <c r="G162" s="472" t="s">
        <v>215</v>
      </c>
      <c r="H162" s="488" t="s">
        <v>215</v>
      </c>
      <c r="I162" s="488" t="s">
        <v>215</v>
      </c>
      <c r="J162" s="488" t="s">
        <v>215</v>
      </c>
      <c r="K162" s="488" t="s">
        <v>215</v>
      </c>
      <c r="L162" s="491" t="s">
        <v>215</v>
      </c>
      <c r="M162" s="465"/>
      <c r="N162" s="101"/>
      <c r="O162" s="101"/>
      <c r="P162" s="105"/>
    </row>
    <row r="163" spans="2:16">
      <c r="B163" s="154" t="s">
        <v>175</v>
      </c>
      <c r="C163" s="104"/>
      <c r="D163" s="101"/>
      <c r="E163" s="101"/>
      <c r="F163" s="486"/>
      <c r="G163" s="472" t="s">
        <v>215</v>
      </c>
      <c r="H163" s="488" t="s">
        <v>215</v>
      </c>
      <c r="I163" s="488" t="s">
        <v>215</v>
      </c>
      <c r="J163" s="488" t="s">
        <v>215</v>
      </c>
      <c r="K163" s="488" t="s">
        <v>215</v>
      </c>
      <c r="L163" s="491" t="s">
        <v>215</v>
      </c>
      <c r="M163" s="465"/>
      <c r="N163" s="101"/>
      <c r="O163" s="101"/>
      <c r="P163" s="105"/>
    </row>
    <row r="164" spans="2:16">
      <c r="B164" s="154" t="s">
        <v>176</v>
      </c>
      <c r="C164" s="104"/>
      <c r="D164" s="101"/>
      <c r="E164" s="101"/>
      <c r="F164" s="486"/>
      <c r="G164" s="472" t="s">
        <v>215</v>
      </c>
      <c r="H164" s="488" t="s">
        <v>215</v>
      </c>
      <c r="I164" s="488" t="s">
        <v>215</v>
      </c>
      <c r="J164" s="488" t="s">
        <v>215</v>
      </c>
      <c r="K164" s="488" t="s">
        <v>215</v>
      </c>
      <c r="L164" s="491" t="s">
        <v>215</v>
      </c>
      <c r="M164" s="465"/>
      <c r="N164" s="101"/>
      <c r="O164" s="101"/>
      <c r="P164" s="105"/>
    </row>
    <row r="165" spans="2:16" ht="15" customHeight="1">
      <c r="B165" s="147" t="s">
        <v>177</v>
      </c>
      <c r="C165" s="159"/>
      <c r="D165" s="157"/>
      <c r="E165" s="157"/>
      <c r="F165" s="487"/>
      <c r="G165" s="165"/>
      <c r="H165" s="158"/>
      <c r="I165" s="158"/>
      <c r="J165" s="157"/>
      <c r="K165" s="158"/>
      <c r="L165" s="166"/>
      <c r="M165" s="464"/>
      <c r="N165" s="158"/>
      <c r="O165" s="158"/>
      <c r="P165" s="166"/>
    </row>
    <row r="166" spans="2:16">
      <c r="B166" s="149" t="s">
        <v>190</v>
      </c>
      <c r="C166" s="104"/>
      <c r="D166" s="101"/>
      <c r="E166" s="101"/>
      <c r="F166" s="486"/>
      <c r="G166" s="472" t="s">
        <v>215</v>
      </c>
      <c r="H166" s="488" t="s">
        <v>215</v>
      </c>
      <c r="I166" s="488" t="s">
        <v>215</v>
      </c>
      <c r="J166" s="488" t="s">
        <v>215</v>
      </c>
      <c r="K166" s="488" t="s">
        <v>215</v>
      </c>
      <c r="L166" s="491" t="s">
        <v>215</v>
      </c>
      <c r="M166" s="465"/>
      <c r="N166" s="101"/>
      <c r="O166" s="101"/>
      <c r="P166" s="105"/>
    </row>
    <row r="167" spans="2:16">
      <c r="B167" s="149" t="s">
        <v>191</v>
      </c>
      <c r="C167" s="104"/>
      <c r="D167" s="101"/>
      <c r="E167" s="101"/>
      <c r="F167" s="486"/>
      <c r="G167" s="472" t="s">
        <v>215</v>
      </c>
      <c r="H167" s="488" t="s">
        <v>215</v>
      </c>
      <c r="I167" s="488" t="s">
        <v>215</v>
      </c>
      <c r="J167" s="488" t="s">
        <v>215</v>
      </c>
      <c r="K167" s="488" t="s">
        <v>215</v>
      </c>
      <c r="L167" s="491" t="s">
        <v>215</v>
      </c>
      <c r="M167" s="465"/>
      <c r="N167" s="101"/>
      <c r="O167" s="101"/>
      <c r="P167" s="105"/>
    </row>
    <row r="168" spans="2:16">
      <c r="B168" s="149" t="s">
        <v>192</v>
      </c>
      <c r="C168" s="104"/>
      <c r="D168" s="101"/>
      <c r="E168" s="101"/>
      <c r="F168" s="486"/>
      <c r="G168" s="472" t="s">
        <v>215</v>
      </c>
      <c r="H168" s="488" t="s">
        <v>215</v>
      </c>
      <c r="I168" s="488" t="s">
        <v>215</v>
      </c>
      <c r="J168" s="488" t="s">
        <v>215</v>
      </c>
      <c r="K168" s="488" t="s">
        <v>215</v>
      </c>
      <c r="L168" s="491" t="s">
        <v>215</v>
      </c>
      <c r="M168" s="465"/>
      <c r="N168" s="101"/>
      <c r="O168" s="101"/>
      <c r="P168" s="105"/>
    </row>
    <row r="169" spans="2:16">
      <c r="B169" s="149" t="s">
        <v>193</v>
      </c>
      <c r="C169" s="104"/>
      <c r="D169" s="101"/>
      <c r="E169" s="101"/>
      <c r="F169" s="486"/>
      <c r="G169" s="472" t="s">
        <v>215</v>
      </c>
      <c r="H169" s="488" t="s">
        <v>215</v>
      </c>
      <c r="I169" s="488" t="s">
        <v>215</v>
      </c>
      <c r="J169" s="488" t="s">
        <v>215</v>
      </c>
      <c r="K169" s="488" t="s">
        <v>215</v>
      </c>
      <c r="L169" s="491" t="s">
        <v>215</v>
      </c>
      <c r="M169" s="465"/>
      <c r="N169" s="101"/>
      <c r="O169" s="101"/>
      <c r="P169" s="105"/>
    </row>
    <row r="170" spans="2:16">
      <c r="B170" s="149" t="s">
        <v>198</v>
      </c>
      <c r="C170" s="104"/>
      <c r="D170" s="101"/>
      <c r="E170" s="101"/>
      <c r="F170" s="486"/>
      <c r="G170" s="472" t="s">
        <v>215</v>
      </c>
      <c r="H170" s="488" t="s">
        <v>215</v>
      </c>
      <c r="I170" s="488" t="s">
        <v>215</v>
      </c>
      <c r="J170" s="488" t="s">
        <v>215</v>
      </c>
      <c r="K170" s="488" t="s">
        <v>215</v>
      </c>
      <c r="L170" s="491" t="s">
        <v>215</v>
      </c>
      <c r="M170" s="465"/>
      <c r="N170" s="101"/>
      <c r="O170" s="101"/>
      <c r="P170" s="105"/>
    </row>
    <row r="171" spans="2:16" ht="15" customHeight="1">
      <c r="B171" s="147" t="s">
        <v>178</v>
      </c>
      <c r="C171" s="159"/>
      <c r="D171" s="157"/>
      <c r="E171" s="157"/>
      <c r="F171" s="487"/>
      <c r="G171" s="165"/>
      <c r="H171" s="158"/>
      <c r="I171" s="158"/>
      <c r="J171" s="157"/>
      <c r="K171" s="158"/>
      <c r="L171" s="166"/>
      <c r="M171" s="464"/>
      <c r="N171" s="158"/>
      <c r="O171" s="158"/>
      <c r="P171" s="166"/>
    </row>
    <row r="172" spans="2:16">
      <c r="B172" s="149" t="s">
        <v>179</v>
      </c>
      <c r="C172" s="104"/>
      <c r="D172" s="101"/>
      <c r="E172" s="101"/>
      <c r="F172" s="486"/>
      <c r="G172" s="472" t="s">
        <v>215</v>
      </c>
      <c r="H172" s="488" t="s">
        <v>215</v>
      </c>
      <c r="I172" s="488" t="s">
        <v>215</v>
      </c>
      <c r="J172" s="488" t="s">
        <v>215</v>
      </c>
      <c r="K172" s="488" t="s">
        <v>215</v>
      </c>
      <c r="L172" s="491" t="s">
        <v>215</v>
      </c>
      <c r="M172" s="465"/>
      <c r="N172" s="101"/>
      <c r="O172" s="101"/>
      <c r="P172" s="105"/>
    </row>
    <row r="173" spans="2:16">
      <c r="B173" s="149" t="s">
        <v>180</v>
      </c>
      <c r="C173" s="104"/>
      <c r="D173" s="101"/>
      <c r="E173" s="101"/>
      <c r="F173" s="486"/>
      <c r="G173" s="472" t="s">
        <v>215</v>
      </c>
      <c r="H173" s="488" t="s">
        <v>215</v>
      </c>
      <c r="I173" s="488" t="s">
        <v>215</v>
      </c>
      <c r="J173" s="488" t="s">
        <v>215</v>
      </c>
      <c r="K173" s="488" t="s">
        <v>215</v>
      </c>
      <c r="L173" s="491" t="s">
        <v>215</v>
      </c>
      <c r="M173" s="465"/>
      <c r="N173" s="101"/>
      <c r="O173" s="101"/>
      <c r="P173" s="105"/>
    </row>
    <row r="174" spans="2:16">
      <c r="B174" s="149" t="s">
        <v>181</v>
      </c>
      <c r="C174" s="104"/>
      <c r="D174" s="101"/>
      <c r="E174" s="101"/>
      <c r="F174" s="486"/>
      <c r="G174" s="472" t="s">
        <v>215</v>
      </c>
      <c r="H174" s="488" t="s">
        <v>215</v>
      </c>
      <c r="I174" s="488" t="s">
        <v>215</v>
      </c>
      <c r="J174" s="488" t="s">
        <v>215</v>
      </c>
      <c r="K174" s="488" t="s">
        <v>215</v>
      </c>
      <c r="L174" s="491" t="s">
        <v>215</v>
      </c>
      <c r="M174" s="465"/>
      <c r="N174" s="101"/>
      <c r="O174" s="101"/>
      <c r="P174" s="105"/>
    </row>
    <row r="175" spans="2:16">
      <c r="B175" s="149" t="s">
        <v>182</v>
      </c>
      <c r="C175" s="104"/>
      <c r="D175" s="101"/>
      <c r="E175" s="101"/>
      <c r="F175" s="486"/>
      <c r="G175" s="472" t="s">
        <v>215</v>
      </c>
      <c r="H175" s="488" t="s">
        <v>215</v>
      </c>
      <c r="I175" s="488" t="s">
        <v>215</v>
      </c>
      <c r="J175" s="488" t="s">
        <v>215</v>
      </c>
      <c r="K175" s="488" t="s">
        <v>215</v>
      </c>
      <c r="L175" s="491" t="s">
        <v>215</v>
      </c>
      <c r="M175" s="465"/>
      <c r="N175" s="101"/>
      <c r="O175" s="101"/>
      <c r="P175" s="105"/>
    </row>
    <row r="176" spans="2:16">
      <c r="B176" s="149" t="s">
        <v>194</v>
      </c>
      <c r="C176" s="104"/>
      <c r="D176" s="101"/>
      <c r="E176" s="101"/>
      <c r="F176" s="486"/>
      <c r="G176" s="472" t="s">
        <v>215</v>
      </c>
      <c r="H176" s="488" t="s">
        <v>215</v>
      </c>
      <c r="I176" s="488" t="s">
        <v>215</v>
      </c>
      <c r="J176" s="488" t="s">
        <v>215</v>
      </c>
      <c r="K176" s="488" t="s">
        <v>215</v>
      </c>
      <c r="L176" s="491" t="s">
        <v>215</v>
      </c>
      <c r="M176" s="465"/>
      <c r="N176" s="101"/>
      <c r="O176" s="101"/>
      <c r="P176" s="105"/>
    </row>
    <row r="177" spans="2:16">
      <c r="B177" s="149" t="s">
        <v>195</v>
      </c>
      <c r="C177" s="104"/>
      <c r="D177" s="101"/>
      <c r="E177" s="101"/>
      <c r="F177" s="486"/>
      <c r="G177" s="472" t="s">
        <v>215</v>
      </c>
      <c r="H177" s="488" t="s">
        <v>215</v>
      </c>
      <c r="I177" s="488" t="s">
        <v>215</v>
      </c>
      <c r="J177" s="488" t="s">
        <v>215</v>
      </c>
      <c r="K177" s="488" t="s">
        <v>215</v>
      </c>
      <c r="L177" s="491" t="s">
        <v>215</v>
      </c>
      <c r="M177" s="465"/>
      <c r="N177" s="101"/>
      <c r="O177" s="101"/>
      <c r="P177" s="105"/>
    </row>
    <row r="178" spans="2:16">
      <c r="B178" s="149" t="s">
        <v>196</v>
      </c>
      <c r="C178" s="104"/>
      <c r="D178" s="101"/>
      <c r="E178" s="101"/>
      <c r="F178" s="486"/>
      <c r="G178" s="472" t="s">
        <v>215</v>
      </c>
      <c r="H178" s="488" t="s">
        <v>215</v>
      </c>
      <c r="I178" s="488" t="s">
        <v>215</v>
      </c>
      <c r="J178" s="488" t="s">
        <v>215</v>
      </c>
      <c r="K178" s="488" t="s">
        <v>215</v>
      </c>
      <c r="L178" s="491" t="s">
        <v>215</v>
      </c>
      <c r="M178" s="465"/>
      <c r="N178" s="101"/>
      <c r="O178" s="101"/>
      <c r="P178" s="105"/>
    </row>
    <row r="179" spans="2:16">
      <c r="B179" s="149" t="s">
        <v>197</v>
      </c>
      <c r="C179" s="104"/>
      <c r="D179" s="101"/>
      <c r="E179" s="101"/>
      <c r="F179" s="486"/>
      <c r="G179" s="472" t="s">
        <v>215</v>
      </c>
      <c r="H179" s="488" t="s">
        <v>215</v>
      </c>
      <c r="I179" s="488" t="s">
        <v>215</v>
      </c>
      <c r="J179" s="488" t="s">
        <v>215</v>
      </c>
      <c r="K179" s="488" t="s">
        <v>215</v>
      </c>
      <c r="L179" s="491" t="s">
        <v>215</v>
      </c>
      <c r="M179" s="465"/>
      <c r="N179" s="101"/>
      <c r="O179" s="101"/>
      <c r="P179" s="105"/>
    </row>
    <row r="180" spans="2:16">
      <c r="B180" s="149" t="s">
        <v>199</v>
      </c>
      <c r="C180" s="104"/>
      <c r="D180" s="101"/>
      <c r="E180" s="101"/>
      <c r="F180" s="486"/>
      <c r="G180" s="472" t="s">
        <v>215</v>
      </c>
      <c r="H180" s="488" t="s">
        <v>215</v>
      </c>
      <c r="I180" s="488" t="s">
        <v>215</v>
      </c>
      <c r="J180" s="488" t="s">
        <v>215</v>
      </c>
      <c r="K180" s="488" t="s">
        <v>215</v>
      </c>
      <c r="L180" s="491" t="s">
        <v>215</v>
      </c>
      <c r="M180" s="465"/>
      <c r="N180" s="101"/>
      <c r="O180" s="101"/>
      <c r="P180" s="105"/>
    </row>
    <row r="181" spans="2:16" ht="15" customHeight="1">
      <c r="B181" s="147" t="s">
        <v>263</v>
      </c>
      <c r="C181" s="159"/>
      <c r="D181" s="157"/>
      <c r="E181" s="157"/>
      <c r="F181" s="487"/>
      <c r="G181" s="165"/>
      <c r="H181" s="158"/>
      <c r="I181" s="158"/>
      <c r="J181" s="157"/>
      <c r="K181" s="158"/>
      <c r="L181" s="166"/>
      <c r="M181" s="464"/>
      <c r="N181" s="158"/>
      <c r="O181" s="158"/>
      <c r="P181" s="166"/>
    </row>
    <row r="182" spans="2:16">
      <c r="B182" s="154" t="s">
        <v>207</v>
      </c>
      <c r="C182" s="104"/>
      <c r="D182" s="101"/>
      <c r="E182" s="101"/>
      <c r="F182" s="486"/>
      <c r="G182" s="472" t="s">
        <v>215</v>
      </c>
      <c r="H182" s="488" t="s">
        <v>215</v>
      </c>
      <c r="I182" s="488" t="s">
        <v>215</v>
      </c>
      <c r="J182" s="488" t="s">
        <v>215</v>
      </c>
      <c r="K182" s="488" t="s">
        <v>215</v>
      </c>
      <c r="L182" s="491" t="s">
        <v>215</v>
      </c>
      <c r="M182" s="465"/>
      <c r="N182" s="101"/>
      <c r="O182" s="101"/>
      <c r="P182" s="105"/>
    </row>
    <row r="183" spans="2:16">
      <c r="B183" s="155" t="s">
        <v>183</v>
      </c>
      <c r="C183" s="104"/>
      <c r="D183" s="101"/>
      <c r="E183" s="101"/>
      <c r="F183" s="486"/>
      <c r="G183" s="472" t="s">
        <v>215</v>
      </c>
      <c r="H183" s="488" t="s">
        <v>215</v>
      </c>
      <c r="I183" s="488" t="s">
        <v>215</v>
      </c>
      <c r="J183" s="488" t="s">
        <v>215</v>
      </c>
      <c r="K183" s="488" t="s">
        <v>215</v>
      </c>
      <c r="L183" s="491" t="s">
        <v>215</v>
      </c>
      <c r="M183" s="465"/>
      <c r="N183" s="101"/>
      <c r="O183" s="101"/>
      <c r="P183" s="105"/>
    </row>
    <row r="184" spans="2:16">
      <c r="B184" s="155" t="s">
        <v>200</v>
      </c>
      <c r="C184" s="104"/>
      <c r="D184" s="101"/>
      <c r="E184" s="101"/>
      <c r="F184" s="486"/>
      <c r="G184" s="472" t="s">
        <v>215</v>
      </c>
      <c r="H184" s="488" t="s">
        <v>215</v>
      </c>
      <c r="I184" s="488" t="s">
        <v>215</v>
      </c>
      <c r="J184" s="488" t="s">
        <v>215</v>
      </c>
      <c r="K184" s="488" t="s">
        <v>215</v>
      </c>
      <c r="L184" s="491" t="s">
        <v>215</v>
      </c>
      <c r="M184" s="465"/>
      <c r="N184" s="101"/>
      <c r="O184" s="101"/>
      <c r="P184" s="105"/>
    </row>
    <row r="185" spans="2:16">
      <c r="B185" s="155" t="s">
        <v>201</v>
      </c>
      <c r="C185" s="104"/>
      <c r="D185" s="101"/>
      <c r="E185" s="101"/>
      <c r="F185" s="486"/>
      <c r="G185" s="472" t="s">
        <v>215</v>
      </c>
      <c r="H185" s="488" t="s">
        <v>215</v>
      </c>
      <c r="I185" s="488" t="s">
        <v>215</v>
      </c>
      <c r="J185" s="488" t="s">
        <v>215</v>
      </c>
      <c r="K185" s="488" t="s">
        <v>215</v>
      </c>
      <c r="L185" s="491" t="s">
        <v>215</v>
      </c>
      <c r="M185" s="465"/>
      <c r="N185" s="101"/>
      <c r="O185" s="101"/>
      <c r="P185" s="105"/>
    </row>
    <row r="186" spans="2:16" ht="15" customHeight="1">
      <c r="B186" s="147" t="s">
        <v>304</v>
      </c>
      <c r="C186" s="159"/>
      <c r="D186" s="157"/>
      <c r="E186" s="157"/>
      <c r="F186" s="487"/>
      <c r="G186" s="165"/>
      <c r="H186" s="158"/>
      <c r="I186" s="158"/>
      <c r="J186" s="157"/>
      <c r="K186" s="158"/>
      <c r="L186" s="166"/>
      <c r="M186" s="464"/>
      <c r="N186" s="158"/>
      <c r="O186" s="158"/>
      <c r="P186" s="166"/>
    </row>
    <row r="187" spans="2:16">
      <c r="B187" s="150" t="s">
        <v>184</v>
      </c>
      <c r="C187" s="104"/>
      <c r="D187" s="101"/>
      <c r="E187" s="101"/>
      <c r="F187" s="486"/>
      <c r="G187" s="472" t="s">
        <v>215</v>
      </c>
      <c r="H187" s="488" t="s">
        <v>215</v>
      </c>
      <c r="I187" s="488" t="s">
        <v>215</v>
      </c>
      <c r="J187" s="488" t="s">
        <v>215</v>
      </c>
      <c r="K187" s="488" t="s">
        <v>215</v>
      </c>
      <c r="L187" s="491" t="s">
        <v>215</v>
      </c>
      <c r="M187" s="465"/>
      <c r="N187" s="101"/>
      <c r="O187" s="101"/>
      <c r="P187" s="105"/>
    </row>
    <row r="188" spans="2:16">
      <c r="B188" s="150" t="s">
        <v>185</v>
      </c>
      <c r="C188" s="104"/>
      <c r="D188" s="101"/>
      <c r="E188" s="101"/>
      <c r="F188" s="486"/>
      <c r="G188" s="472" t="s">
        <v>215</v>
      </c>
      <c r="H188" s="488" t="s">
        <v>215</v>
      </c>
      <c r="I188" s="488" t="s">
        <v>215</v>
      </c>
      <c r="J188" s="488" t="s">
        <v>215</v>
      </c>
      <c r="K188" s="488" t="s">
        <v>215</v>
      </c>
      <c r="L188" s="491" t="s">
        <v>215</v>
      </c>
      <c r="M188" s="465"/>
      <c r="N188" s="101"/>
      <c r="O188" s="101"/>
      <c r="P188" s="105"/>
    </row>
    <row r="189" spans="2:16">
      <c r="B189" s="150" t="s">
        <v>186</v>
      </c>
      <c r="C189" s="104"/>
      <c r="D189" s="101"/>
      <c r="E189" s="101"/>
      <c r="F189" s="486"/>
      <c r="G189" s="472" t="s">
        <v>215</v>
      </c>
      <c r="H189" s="488" t="s">
        <v>215</v>
      </c>
      <c r="I189" s="488" t="s">
        <v>215</v>
      </c>
      <c r="J189" s="488" t="s">
        <v>215</v>
      </c>
      <c r="K189" s="488" t="s">
        <v>215</v>
      </c>
      <c r="L189" s="491" t="s">
        <v>215</v>
      </c>
      <c r="M189" s="465"/>
      <c r="N189" s="101"/>
      <c r="O189" s="101"/>
      <c r="P189" s="105"/>
    </row>
    <row r="190" spans="2:16">
      <c r="B190" s="150" t="s">
        <v>187</v>
      </c>
      <c r="C190" s="104"/>
      <c r="D190" s="101"/>
      <c r="E190" s="101"/>
      <c r="F190" s="486"/>
      <c r="G190" s="472" t="s">
        <v>215</v>
      </c>
      <c r="H190" s="488" t="s">
        <v>215</v>
      </c>
      <c r="I190" s="488" t="s">
        <v>215</v>
      </c>
      <c r="J190" s="488" t="s">
        <v>215</v>
      </c>
      <c r="K190" s="488" t="s">
        <v>215</v>
      </c>
      <c r="L190" s="491" t="s">
        <v>215</v>
      </c>
      <c r="M190" s="465"/>
      <c r="N190" s="101"/>
      <c r="O190" s="101"/>
      <c r="P190" s="105"/>
    </row>
    <row r="191" spans="2:16">
      <c r="B191" s="150" t="s">
        <v>188</v>
      </c>
      <c r="C191" s="104"/>
      <c r="D191" s="101"/>
      <c r="E191" s="101"/>
      <c r="F191" s="486"/>
      <c r="G191" s="472" t="s">
        <v>215</v>
      </c>
      <c r="H191" s="488" t="s">
        <v>215</v>
      </c>
      <c r="I191" s="488" t="s">
        <v>215</v>
      </c>
      <c r="J191" s="488" t="s">
        <v>215</v>
      </c>
      <c r="K191" s="488" t="s">
        <v>215</v>
      </c>
      <c r="L191" s="491" t="s">
        <v>215</v>
      </c>
      <c r="M191" s="465"/>
      <c r="N191" s="101"/>
      <c r="O191" s="101"/>
      <c r="P191" s="105"/>
    </row>
    <row r="192" spans="2:16">
      <c r="B192" s="150" t="s">
        <v>202</v>
      </c>
      <c r="C192" s="104"/>
      <c r="D192" s="101"/>
      <c r="E192" s="101"/>
      <c r="F192" s="486"/>
      <c r="G192" s="472" t="s">
        <v>215</v>
      </c>
      <c r="H192" s="488" t="s">
        <v>215</v>
      </c>
      <c r="I192" s="488" t="s">
        <v>215</v>
      </c>
      <c r="J192" s="488" t="s">
        <v>215</v>
      </c>
      <c r="K192" s="488" t="s">
        <v>215</v>
      </c>
      <c r="L192" s="491" t="s">
        <v>215</v>
      </c>
      <c r="M192" s="465"/>
      <c r="N192" s="101"/>
      <c r="O192" s="101"/>
      <c r="P192" s="105"/>
    </row>
    <row r="193" spans="2:16">
      <c r="B193" s="150" t="s">
        <v>204</v>
      </c>
      <c r="C193" s="104"/>
      <c r="D193" s="101"/>
      <c r="E193" s="101"/>
      <c r="F193" s="486"/>
      <c r="G193" s="472" t="s">
        <v>215</v>
      </c>
      <c r="H193" s="488" t="s">
        <v>215</v>
      </c>
      <c r="I193" s="488" t="s">
        <v>215</v>
      </c>
      <c r="J193" s="488" t="s">
        <v>215</v>
      </c>
      <c r="K193" s="488" t="s">
        <v>215</v>
      </c>
      <c r="L193" s="491" t="s">
        <v>215</v>
      </c>
      <c r="M193" s="465"/>
      <c r="N193" s="101"/>
      <c r="O193" s="101"/>
      <c r="P193" s="105"/>
    </row>
    <row r="194" spans="2:16" ht="15" customHeight="1">
      <c r="B194" s="147" t="s">
        <v>261</v>
      </c>
      <c r="C194" s="159"/>
      <c r="D194" s="157"/>
      <c r="E194" s="157"/>
      <c r="F194" s="487"/>
      <c r="G194" s="165"/>
      <c r="H194" s="158"/>
      <c r="I194" s="158"/>
      <c r="J194" s="157"/>
      <c r="K194" s="158"/>
      <c r="L194" s="166"/>
      <c r="M194" s="464"/>
      <c r="N194" s="158"/>
      <c r="O194" s="158"/>
      <c r="P194" s="166"/>
    </row>
    <row r="195" spans="2:16">
      <c r="B195" s="149" t="s">
        <v>208</v>
      </c>
      <c r="C195" s="104"/>
      <c r="D195" s="101"/>
      <c r="E195" s="101"/>
      <c r="F195" s="486"/>
      <c r="G195" s="104"/>
      <c r="H195" s="101"/>
      <c r="I195" s="101"/>
      <c r="J195" s="101"/>
      <c r="K195" s="101"/>
      <c r="L195" s="105"/>
      <c r="M195" s="465"/>
      <c r="N195" s="101"/>
      <c r="O195" s="101"/>
      <c r="P195" s="105"/>
    </row>
    <row r="196" spans="2:16">
      <c r="B196" s="149" t="s">
        <v>209</v>
      </c>
      <c r="C196" s="104"/>
      <c r="D196" s="101"/>
      <c r="E196" s="101"/>
      <c r="F196" s="486"/>
      <c r="G196" s="104"/>
      <c r="H196" s="101"/>
      <c r="I196" s="101"/>
      <c r="J196" s="101"/>
      <c r="K196" s="101"/>
      <c r="L196" s="105"/>
      <c r="M196" s="465"/>
      <c r="N196" s="101"/>
      <c r="O196" s="101"/>
      <c r="P196" s="105"/>
    </row>
    <row r="197" spans="2:16" ht="15" customHeight="1">
      <c r="B197" s="147" t="s">
        <v>305</v>
      </c>
      <c r="C197" s="159"/>
      <c r="D197" s="157"/>
      <c r="E197" s="157"/>
      <c r="F197" s="487"/>
      <c r="G197" s="165"/>
      <c r="H197" s="158"/>
      <c r="I197" s="158"/>
      <c r="J197" s="157"/>
      <c r="K197" s="158"/>
      <c r="L197" s="166"/>
      <c r="M197" s="464"/>
      <c r="N197" s="158"/>
      <c r="O197" s="158"/>
      <c r="P197" s="166"/>
    </row>
    <row r="198" spans="2:16">
      <c r="B198" s="150" t="s">
        <v>205</v>
      </c>
      <c r="C198" s="104"/>
      <c r="D198" s="101"/>
      <c r="E198" s="101"/>
      <c r="F198" s="486"/>
      <c r="G198" s="104"/>
      <c r="H198" s="101"/>
      <c r="I198" s="101"/>
      <c r="J198" s="101"/>
      <c r="K198" s="101"/>
      <c r="L198" s="105"/>
      <c r="M198" s="465"/>
      <c r="N198" s="101"/>
      <c r="O198" s="101"/>
      <c r="P198" s="105"/>
    </row>
    <row r="199" spans="2:16">
      <c r="B199" s="150" t="s">
        <v>206</v>
      </c>
      <c r="C199" s="104"/>
      <c r="D199" s="101"/>
      <c r="E199" s="101"/>
      <c r="F199" s="486"/>
      <c r="G199" s="104"/>
      <c r="H199" s="101"/>
      <c r="I199" s="101"/>
      <c r="J199" s="101"/>
      <c r="K199" s="101"/>
      <c r="L199" s="105"/>
      <c r="M199" s="465"/>
      <c r="N199" s="101"/>
      <c r="O199" s="101"/>
      <c r="P199" s="105"/>
    </row>
    <row r="200" spans="2:16">
      <c r="B200" s="150" t="s">
        <v>203</v>
      </c>
      <c r="C200" s="104"/>
      <c r="D200" s="101"/>
      <c r="E200" s="101"/>
      <c r="F200" s="486"/>
      <c r="G200" s="104"/>
      <c r="H200" s="101"/>
      <c r="I200" s="101"/>
      <c r="J200" s="101"/>
      <c r="K200" s="101"/>
      <c r="L200" s="105"/>
      <c r="M200" s="465"/>
      <c r="N200" s="101"/>
      <c r="O200" s="101"/>
      <c r="P200" s="105"/>
    </row>
    <row r="201" spans="2:16" ht="15" customHeight="1" thickBot="1">
      <c r="B201" s="182" t="s">
        <v>189</v>
      </c>
      <c r="C201" s="183"/>
      <c r="D201" s="184"/>
      <c r="E201" s="184"/>
      <c r="F201" s="490"/>
      <c r="G201" s="492"/>
      <c r="H201" s="493"/>
      <c r="I201" s="493"/>
      <c r="J201" s="494"/>
      <c r="K201" s="493"/>
      <c r="L201" s="495"/>
      <c r="M201" s="466"/>
      <c r="N201" s="185"/>
      <c r="O201" s="185"/>
      <c r="P201" s="186"/>
    </row>
    <row r="202" spans="2:16" ht="15.75" thickBot="1">
      <c r="B202" s="173" t="s">
        <v>271</v>
      </c>
      <c r="C202" s="174"/>
      <c r="D202" s="175"/>
      <c r="E202" s="175"/>
      <c r="F202" s="176"/>
      <c r="G202" s="177"/>
      <c r="H202" s="178"/>
      <c r="I202" s="178"/>
      <c r="J202" s="179"/>
      <c r="K202" s="180"/>
      <c r="L202" s="181"/>
      <c r="M202" s="462"/>
      <c r="N202" s="180"/>
      <c r="O202" s="180"/>
      <c r="P202" s="181"/>
    </row>
    <row r="203" spans="2:16" ht="15.75">
      <c r="B203" s="167" t="s">
        <v>44</v>
      </c>
      <c r="C203" s="168"/>
      <c r="D203" s="169"/>
      <c r="E203" s="169"/>
      <c r="F203" s="170"/>
      <c r="G203" s="168"/>
      <c r="H203" s="169"/>
      <c r="I203" s="169"/>
      <c r="J203" s="169"/>
      <c r="K203" s="171"/>
      <c r="L203" s="172"/>
      <c r="M203" s="463"/>
      <c r="N203" s="171"/>
      <c r="O203" s="171"/>
      <c r="P203" s="172"/>
    </row>
    <row r="204" spans="2:16">
      <c r="B204" s="150" t="s">
        <v>45</v>
      </c>
      <c r="C204" s="104"/>
      <c r="D204" s="101"/>
      <c r="E204" s="101"/>
      <c r="F204" s="105"/>
      <c r="G204" s="100" t="s">
        <v>215</v>
      </c>
      <c r="H204" s="102" t="s">
        <v>215</v>
      </c>
      <c r="I204" s="102" t="s">
        <v>215</v>
      </c>
      <c r="J204" s="102" t="s">
        <v>215</v>
      </c>
      <c r="K204" s="101"/>
      <c r="L204" s="105"/>
      <c r="M204" s="465"/>
      <c r="N204" s="101"/>
      <c r="O204" s="101"/>
      <c r="P204" s="105"/>
    </row>
    <row r="205" spans="2:16">
      <c r="B205" s="150" t="s">
        <v>141</v>
      </c>
      <c r="C205" s="104"/>
      <c r="D205" s="101"/>
      <c r="E205" s="101"/>
      <c r="F205" s="105"/>
      <c r="G205" s="100" t="s">
        <v>215</v>
      </c>
      <c r="H205" s="102" t="s">
        <v>215</v>
      </c>
      <c r="I205" s="102" t="s">
        <v>215</v>
      </c>
      <c r="J205" s="102" t="s">
        <v>215</v>
      </c>
      <c r="K205" s="101"/>
      <c r="L205" s="105"/>
      <c r="M205" s="465"/>
      <c r="N205" s="101"/>
      <c r="O205" s="101"/>
      <c r="P205" s="105"/>
    </row>
    <row r="206" spans="2:16">
      <c r="B206" s="150" t="s">
        <v>46</v>
      </c>
      <c r="C206" s="104"/>
      <c r="D206" s="101"/>
      <c r="E206" s="101"/>
      <c r="F206" s="105"/>
      <c r="G206" s="100" t="s">
        <v>215</v>
      </c>
      <c r="H206" s="102" t="s">
        <v>215</v>
      </c>
      <c r="I206" s="102" t="s">
        <v>215</v>
      </c>
      <c r="J206" s="102" t="s">
        <v>215</v>
      </c>
      <c r="K206" s="101"/>
      <c r="L206" s="105"/>
      <c r="M206" s="465"/>
      <c r="N206" s="101"/>
      <c r="O206" s="101"/>
      <c r="P206" s="105"/>
    </row>
    <row r="207" spans="2:16">
      <c r="B207" s="150" t="s">
        <v>47</v>
      </c>
      <c r="C207" s="104"/>
      <c r="D207" s="101"/>
      <c r="E207" s="101"/>
      <c r="F207" s="105"/>
      <c r="G207" s="100" t="s">
        <v>215</v>
      </c>
      <c r="H207" s="102" t="s">
        <v>215</v>
      </c>
      <c r="I207" s="102" t="s">
        <v>215</v>
      </c>
      <c r="J207" s="102" t="s">
        <v>215</v>
      </c>
      <c r="K207" s="101"/>
      <c r="L207" s="105"/>
      <c r="M207" s="465"/>
      <c r="N207" s="101"/>
      <c r="O207" s="101"/>
      <c r="P207" s="105"/>
    </row>
    <row r="208" spans="2:16">
      <c r="B208" s="150" t="s">
        <v>134</v>
      </c>
      <c r="C208" s="104"/>
      <c r="D208" s="101"/>
      <c r="E208" s="101"/>
      <c r="F208" s="105"/>
      <c r="G208" s="479" t="s">
        <v>215</v>
      </c>
      <c r="H208" s="476" t="s">
        <v>215</v>
      </c>
      <c r="I208" s="476" t="s">
        <v>215</v>
      </c>
      <c r="J208" s="102"/>
      <c r="K208" s="101"/>
      <c r="L208" s="105"/>
      <c r="M208" s="465"/>
      <c r="N208" s="101"/>
      <c r="O208" s="101"/>
      <c r="P208" s="105"/>
    </row>
    <row r="209" spans="2:16">
      <c r="B209" s="150" t="s">
        <v>135</v>
      </c>
      <c r="C209" s="104"/>
      <c r="D209" s="101"/>
      <c r="E209" s="101"/>
      <c r="F209" s="105"/>
      <c r="G209" s="479" t="s">
        <v>215</v>
      </c>
      <c r="H209" s="476" t="s">
        <v>215</v>
      </c>
      <c r="I209" s="102"/>
      <c r="J209" s="102"/>
      <c r="K209" s="101"/>
      <c r="L209" s="105"/>
      <c r="M209" s="465"/>
      <c r="N209" s="101"/>
      <c r="O209" s="101"/>
      <c r="P209" s="105"/>
    </row>
    <row r="210" spans="2:16">
      <c r="B210" s="150" t="s">
        <v>48</v>
      </c>
      <c r="C210" s="104"/>
      <c r="D210" s="101"/>
      <c r="E210" s="101"/>
      <c r="F210" s="105"/>
      <c r="G210" s="479" t="s">
        <v>215</v>
      </c>
      <c r="H210" s="476" t="s">
        <v>215</v>
      </c>
      <c r="I210" s="476" t="s">
        <v>215</v>
      </c>
      <c r="J210" s="102"/>
      <c r="K210" s="101"/>
      <c r="L210" s="105"/>
      <c r="M210" s="465"/>
      <c r="N210" s="101"/>
      <c r="O210" s="101"/>
      <c r="P210" s="105"/>
    </row>
    <row r="211" spans="2:16" ht="15.75" thickBot="1">
      <c r="B211" s="151" t="s">
        <v>70</v>
      </c>
      <c r="C211" s="188"/>
      <c r="D211" s="189"/>
      <c r="E211" s="189"/>
      <c r="F211" s="190"/>
      <c r="G211" s="480" t="s">
        <v>215</v>
      </c>
      <c r="H211" s="481" t="s">
        <v>215</v>
      </c>
      <c r="I211" s="481" t="s">
        <v>215</v>
      </c>
      <c r="J211" s="481" t="s">
        <v>215</v>
      </c>
      <c r="K211" s="189"/>
      <c r="L211" s="190"/>
      <c r="M211" s="467"/>
      <c r="N211" s="189"/>
      <c r="O211" s="189"/>
      <c r="P211" s="190"/>
    </row>
    <row r="212" spans="2:16" ht="15.75">
      <c r="B212" s="160" t="s">
        <v>136</v>
      </c>
      <c r="C212" s="191"/>
      <c r="D212" s="192"/>
      <c r="E212" s="192"/>
      <c r="F212" s="193"/>
      <c r="G212" s="191"/>
      <c r="H212" s="192"/>
      <c r="I212" s="192"/>
      <c r="J212" s="192"/>
      <c r="K212" s="194"/>
      <c r="L212" s="195"/>
      <c r="M212" s="468"/>
      <c r="N212" s="194"/>
      <c r="O212" s="194"/>
      <c r="P212" s="195"/>
    </row>
    <row r="213" spans="2:16">
      <c r="B213" s="150" t="s">
        <v>137</v>
      </c>
      <c r="C213" s="104"/>
      <c r="D213" s="101"/>
      <c r="E213" s="101"/>
      <c r="F213" s="105"/>
      <c r="G213" s="482" t="s">
        <v>215</v>
      </c>
      <c r="H213" s="102" t="s">
        <v>215</v>
      </c>
      <c r="I213" s="483" t="s">
        <v>215</v>
      </c>
      <c r="J213" s="102"/>
      <c r="K213" s="101"/>
      <c r="L213" s="105"/>
      <c r="M213" s="465"/>
      <c r="N213" s="101"/>
      <c r="O213" s="101"/>
      <c r="P213" s="105"/>
    </row>
    <row r="214" spans="2:16">
      <c r="B214" s="150" t="s">
        <v>142</v>
      </c>
      <c r="C214" s="104"/>
      <c r="D214" s="101"/>
      <c r="E214" s="101"/>
      <c r="F214" s="105"/>
      <c r="G214" s="482" t="s">
        <v>215</v>
      </c>
      <c r="H214" s="102" t="s">
        <v>215</v>
      </c>
      <c r="I214" s="483" t="s">
        <v>215</v>
      </c>
      <c r="J214" s="102"/>
      <c r="K214" s="101"/>
      <c r="L214" s="105"/>
      <c r="M214" s="465"/>
      <c r="N214" s="101"/>
      <c r="O214" s="101"/>
      <c r="P214" s="105"/>
    </row>
    <row r="215" spans="2:16">
      <c r="B215" s="150" t="s">
        <v>139</v>
      </c>
      <c r="C215" s="104"/>
      <c r="D215" s="101"/>
      <c r="E215" s="101"/>
      <c r="F215" s="105"/>
      <c r="G215" s="482" t="s">
        <v>215</v>
      </c>
      <c r="H215" s="102" t="s">
        <v>215</v>
      </c>
      <c r="I215" s="483"/>
      <c r="J215" s="102"/>
      <c r="K215" s="101"/>
      <c r="L215" s="105"/>
      <c r="M215" s="465"/>
      <c r="N215" s="101"/>
      <c r="O215" s="101"/>
      <c r="P215" s="105"/>
    </row>
    <row r="216" spans="2:16">
      <c r="B216" s="150" t="s">
        <v>140</v>
      </c>
      <c r="C216" s="104"/>
      <c r="D216" s="101"/>
      <c r="E216" s="101"/>
      <c r="F216" s="105"/>
      <c r="G216" s="482" t="s">
        <v>215</v>
      </c>
      <c r="H216" s="102" t="s">
        <v>215</v>
      </c>
      <c r="I216" s="483"/>
      <c r="J216" s="102"/>
      <c r="K216" s="101"/>
      <c r="L216" s="105"/>
      <c r="M216" s="465"/>
      <c r="N216" s="101"/>
      <c r="O216" s="101"/>
      <c r="P216" s="105"/>
    </row>
    <row r="217" spans="2:16" ht="15.75" thickBot="1">
      <c r="B217" s="197" t="s">
        <v>138</v>
      </c>
      <c r="C217" s="162"/>
      <c r="D217" s="106"/>
      <c r="E217" s="106"/>
      <c r="F217" s="163"/>
      <c r="G217" s="484" t="s">
        <v>215</v>
      </c>
      <c r="H217" s="478" t="s">
        <v>215</v>
      </c>
      <c r="I217" s="485" t="s">
        <v>215</v>
      </c>
      <c r="J217" s="106"/>
      <c r="K217" s="106"/>
      <c r="L217" s="163"/>
      <c r="M217" s="469"/>
      <c r="N217" s="106"/>
      <c r="O217" s="106"/>
      <c r="P217" s="163"/>
    </row>
    <row r="218" spans="2:16" ht="15.75">
      <c r="B218" s="160" t="s">
        <v>233</v>
      </c>
      <c r="C218" s="191"/>
      <c r="D218" s="192"/>
      <c r="E218" s="192"/>
      <c r="F218" s="193"/>
      <c r="G218" s="168"/>
      <c r="H218" s="169"/>
      <c r="I218" s="169"/>
      <c r="J218" s="169"/>
      <c r="K218" s="171"/>
      <c r="L218" s="172"/>
      <c r="M218" s="468"/>
      <c r="N218" s="194"/>
      <c r="O218" s="194"/>
      <c r="P218" s="195"/>
    </row>
    <row r="219" spans="2:16" ht="15" customHeight="1">
      <c r="B219" s="147" t="s">
        <v>306</v>
      </c>
      <c r="C219" s="159"/>
      <c r="D219" s="157"/>
      <c r="E219" s="157"/>
      <c r="F219" s="161"/>
      <c r="G219" s="165"/>
      <c r="H219" s="158"/>
      <c r="I219" s="158"/>
      <c r="J219" s="157"/>
      <c r="K219" s="158"/>
      <c r="L219" s="166"/>
      <c r="M219" s="464"/>
      <c r="N219" s="158"/>
      <c r="O219" s="158"/>
      <c r="P219" s="166"/>
    </row>
    <row r="220" spans="2:16">
      <c r="B220" s="150" t="s">
        <v>234</v>
      </c>
      <c r="C220" s="104"/>
      <c r="D220" s="101"/>
      <c r="E220" s="101"/>
      <c r="F220" s="105"/>
      <c r="G220" s="104"/>
      <c r="H220" s="101"/>
      <c r="I220" s="101"/>
      <c r="J220" s="101"/>
      <c r="K220" s="101"/>
      <c r="L220" s="105"/>
      <c r="M220" s="465"/>
      <c r="N220" s="101"/>
      <c r="O220" s="101"/>
      <c r="P220" s="105"/>
    </row>
    <row r="221" spans="2:16">
      <c r="B221" s="150" t="s">
        <v>235</v>
      </c>
      <c r="C221" s="104"/>
      <c r="D221" s="101"/>
      <c r="E221" s="101"/>
      <c r="F221" s="105"/>
      <c r="G221" s="104"/>
      <c r="H221" s="101"/>
      <c r="I221" s="101"/>
      <c r="J221" s="101"/>
      <c r="K221" s="101"/>
      <c r="L221" s="105"/>
      <c r="M221" s="465"/>
      <c r="N221" s="101"/>
      <c r="O221" s="101"/>
      <c r="P221" s="105"/>
    </row>
    <row r="222" spans="2:16" ht="15" customHeight="1">
      <c r="B222" s="147" t="s">
        <v>238</v>
      </c>
      <c r="C222" s="159"/>
      <c r="D222" s="157"/>
      <c r="E222" s="157"/>
      <c r="F222" s="161"/>
      <c r="G222" s="165"/>
      <c r="H222" s="158"/>
      <c r="I222" s="158"/>
      <c r="J222" s="157"/>
      <c r="K222" s="158"/>
      <c r="L222" s="166"/>
      <c r="M222" s="464"/>
      <c r="N222" s="158"/>
      <c r="O222" s="158"/>
      <c r="P222" s="166"/>
    </row>
    <row r="223" spans="2:16">
      <c r="B223" s="149" t="s">
        <v>236</v>
      </c>
      <c r="C223" s="104"/>
      <c r="D223" s="101"/>
      <c r="E223" s="101"/>
      <c r="F223" s="105"/>
      <c r="G223" s="104"/>
      <c r="H223" s="101"/>
      <c r="I223" s="101"/>
      <c r="J223" s="101"/>
      <c r="K223" s="101"/>
      <c r="L223" s="105"/>
      <c r="M223" s="465"/>
      <c r="N223" s="101"/>
      <c r="O223" s="101"/>
      <c r="P223" s="105"/>
    </row>
    <row r="224" spans="2:16">
      <c r="B224" s="149" t="s">
        <v>237</v>
      </c>
      <c r="C224" s="104"/>
      <c r="D224" s="101"/>
      <c r="E224" s="101"/>
      <c r="F224" s="105"/>
      <c r="G224" s="104"/>
      <c r="H224" s="101"/>
      <c r="I224" s="101"/>
      <c r="J224" s="101"/>
      <c r="K224" s="101"/>
      <c r="L224" s="105"/>
      <c r="M224" s="465"/>
      <c r="N224" s="101"/>
      <c r="O224" s="101"/>
      <c r="P224" s="105"/>
    </row>
    <row r="225" spans="2:16">
      <c r="B225" s="149" t="s">
        <v>239</v>
      </c>
      <c r="C225" s="104"/>
      <c r="D225" s="101"/>
      <c r="E225" s="101"/>
      <c r="F225" s="105"/>
      <c r="G225" s="104"/>
      <c r="H225" s="101"/>
      <c r="I225" s="101"/>
      <c r="J225" s="101"/>
      <c r="K225" s="101"/>
      <c r="L225" s="105"/>
      <c r="M225" s="465"/>
      <c r="N225" s="101"/>
      <c r="O225" s="101"/>
      <c r="P225" s="105"/>
    </row>
    <row r="226" spans="2:16">
      <c r="B226" s="149" t="s">
        <v>240</v>
      </c>
      <c r="C226" s="104"/>
      <c r="D226" s="101"/>
      <c r="E226" s="101"/>
      <c r="F226" s="105"/>
      <c r="G226" s="104"/>
      <c r="H226" s="101"/>
      <c r="I226" s="101"/>
      <c r="J226" s="101"/>
      <c r="K226" s="101"/>
      <c r="L226" s="105"/>
      <c r="M226" s="465"/>
      <c r="N226" s="101"/>
      <c r="O226" s="101"/>
      <c r="P226" s="105"/>
    </row>
    <row r="227" spans="2:16">
      <c r="B227" s="149" t="s">
        <v>241</v>
      </c>
      <c r="C227" s="104"/>
      <c r="D227" s="101"/>
      <c r="E227" s="101"/>
      <c r="F227" s="105"/>
      <c r="G227" s="104"/>
      <c r="H227" s="101"/>
      <c r="I227" s="101"/>
      <c r="J227" s="101"/>
      <c r="K227" s="101"/>
      <c r="L227" s="105"/>
      <c r="M227" s="465"/>
      <c r="N227" s="101"/>
      <c r="O227" s="101"/>
      <c r="P227" s="105"/>
    </row>
    <row r="228" spans="2:16" ht="15.75" thickBot="1">
      <c r="B228" s="198" t="s">
        <v>242</v>
      </c>
      <c r="C228" s="162"/>
      <c r="D228" s="106"/>
      <c r="E228" s="106"/>
      <c r="F228" s="163"/>
      <c r="G228" s="162"/>
      <c r="H228" s="106"/>
      <c r="I228" s="106"/>
      <c r="J228" s="106"/>
      <c r="K228" s="106"/>
      <c r="L228" s="163"/>
      <c r="M228" s="469"/>
      <c r="N228" s="106"/>
      <c r="O228" s="106"/>
      <c r="P228" s="163"/>
    </row>
    <row r="229" spans="2:16" ht="15.75">
      <c r="B229" s="160" t="s">
        <v>49</v>
      </c>
      <c r="C229" s="191"/>
      <c r="D229" s="192"/>
      <c r="E229" s="192"/>
      <c r="F229" s="193"/>
      <c r="G229" s="191"/>
      <c r="H229" s="192"/>
      <c r="I229" s="192"/>
      <c r="J229" s="192"/>
      <c r="K229" s="194"/>
      <c r="L229" s="195"/>
      <c r="M229" s="468"/>
      <c r="N229" s="194"/>
      <c r="O229" s="194"/>
      <c r="P229" s="195"/>
    </row>
    <row r="230" spans="2:16">
      <c r="B230" s="150" t="s">
        <v>50</v>
      </c>
      <c r="C230" s="104"/>
      <c r="D230" s="101"/>
      <c r="E230" s="101"/>
      <c r="F230" s="105"/>
      <c r="G230" s="100" t="s">
        <v>215</v>
      </c>
      <c r="H230" s="102" t="s">
        <v>215</v>
      </c>
      <c r="I230" s="102" t="s">
        <v>215</v>
      </c>
      <c r="J230" s="102" t="s">
        <v>215</v>
      </c>
      <c r="K230" s="101"/>
      <c r="L230" s="105"/>
      <c r="M230" s="465"/>
      <c r="N230" s="101"/>
      <c r="O230" s="101"/>
      <c r="P230" s="105"/>
    </row>
    <row r="231" spans="2:16" ht="30">
      <c r="B231" s="156" t="s">
        <v>71</v>
      </c>
      <c r="C231" s="104"/>
      <c r="D231" s="101"/>
      <c r="E231" s="101"/>
      <c r="F231" s="105"/>
      <c r="G231" s="100" t="s">
        <v>215</v>
      </c>
      <c r="H231" s="102" t="s">
        <v>215</v>
      </c>
      <c r="I231" s="102" t="s">
        <v>215</v>
      </c>
      <c r="J231" s="102" t="s">
        <v>215</v>
      </c>
      <c r="K231" s="101"/>
      <c r="L231" s="105"/>
      <c r="M231" s="465"/>
      <c r="N231" s="101"/>
      <c r="O231" s="101"/>
      <c r="P231" s="105"/>
    </row>
    <row r="232" spans="2:16">
      <c r="B232" s="156" t="s">
        <v>51</v>
      </c>
      <c r="C232" s="104"/>
      <c r="D232" s="101"/>
      <c r="E232" s="101"/>
      <c r="F232" s="105"/>
      <c r="G232" s="100" t="s">
        <v>215</v>
      </c>
      <c r="H232" s="102" t="s">
        <v>215</v>
      </c>
      <c r="I232" s="102" t="s">
        <v>215</v>
      </c>
      <c r="J232" s="102" t="s">
        <v>215</v>
      </c>
      <c r="K232" s="101"/>
      <c r="L232" s="105"/>
      <c r="M232" s="465"/>
      <c r="N232" s="101"/>
      <c r="O232" s="101"/>
      <c r="P232" s="105"/>
    </row>
    <row r="233" spans="2:16">
      <c r="B233" s="150" t="s">
        <v>52</v>
      </c>
      <c r="C233" s="104"/>
      <c r="D233" s="101"/>
      <c r="E233" s="101"/>
      <c r="F233" s="105"/>
      <c r="G233" s="100" t="s">
        <v>215</v>
      </c>
      <c r="H233" s="102" t="s">
        <v>215</v>
      </c>
      <c r="I233" s="102" t="s">
        <v>215</v>
      </c>
      <c r="J233" s="102" t="s">
        <v>215</v>
      </c>
      <c r="K233" s="101"/>
      <c r="L233" s="105"/>
      <c r="M233" s="465"/>
      <c r="N233" s="101"/>
      <c r="O233" s="101"/>
      <c r="P233" s="105"/>
    </row>
    <row r="234" spans="2:16">
      <c r="B234" s="150" t="s">
        <v>53</v>
      </c>
      <c r="C234" s="104"/>
      <c r="D234" s="101"/>
      <c r="E234" s="101"/>
      <c r="F234" s="105"/>
      <c r="G234" s="100" t="s">
        <v>215</v>
      </c>
      <c r="H234" s="102" t="s">
        <v>215</v>
      </c>
      <c r="I234" s="476" t="s">
        <v>215</v>
      </c>
      <c r="J234" s="476"/>
      <c r="K234" s="101"/>
      <c r="L234" s="105"/>
      <c r="M234" s="465"/>
      <c r="N234" s="101"/>
      <c r="O234" s="101"/>
      <c r="P234" s="105"/>
    </row>
    <row r="235" spans="2:16">
      <c r="B235" s="150" t="s">
        <v>54</v>
      </c>
      <c r="C235" s="104"/>
      <c r="D235" s="101"/>
      <c r="E235" s="101"/>
      <c r="F235" s="105"/>
      <c r="G235" s="100" t="s">
        <v>215</v>
      </c>
      <c r="H235" s="102" t="s">
        <v>215</v>
      </c>
      <c r="I235" s="102" t="s">
        <v>215</v>
      </c>
      <c r="J235" s="102" t="s">
        <v>215</v>
      </c>
      <c r="K235" s="101"/>
      <c r="L235" s="105"/>
      <c r="M235" s="465"/>
      <c r="N235" s="101"/>
      <c r="O235" s="101"/>
      <c r="P235" s="105"/>
    </row>
    <row r="236" spans="2:16">
      <c r="B236" s="150" t="s">
        <v>55</v>
      </c>
      <c r="C236" s="104"/>
      <c r="D236" s="101"/>
      <c r="E236" s="101"/>
      <c r="F236" s="105"/>
      <c r="G236" s="100" t="s">
        <v>215</v>
      </c>
      <c r="H236" s="102" t="s">
        <v>215</v>
      </c>
      <c r="I236" s="102" t="s">
        <v>215</v>
      </c>
      <c r="J236" s="102" t="s">
        <v>215</v>
      </c>
      <c r="K236" s="101"/>
      <c r="L236" s="105"/>
      <c r="M236" s="465"/>
      <c r="N236" s="101"/>
      <c r="O236" s="101"/>
      <c r="P236" s="105"/>
    </row>
    <row r="237" spans="2:16" ht="15.75" thickBot="1">
      <c r="B237" s="197" t="s">
        <v>56</v>
      </c>
      <c r="C237" s="162"/>
      <c r="D237" s="106"/>
      <c r="E237" s="106"/>
      <c r="F237" s="163"/>
      <c r="G237" s="477" t="s">
        <v>215</v>
      </c>
      <c r="H237" s="478" t="s">
        <v>215</v>
      </c>
      <c r="I237" s="478" t="s">
        <v>215</v>
      </c>
      <c r="J237" s="478" t="s">
        <v>215</v>
      </c>
      <c r="K237" s="106"/>
      <c r="L237" s="163"/>
      <c r="M237" s="469"/>
      <c r="N237" s="106"/>
      <c r="O237" s="106"/>
      <c r="P237" s="163"/>
    </row>
    <row r="238" spans="2:16" ht="15.75">
      <c r="B238" s="160" t="s">
        <v>57</v>
      </c>
      <c r="C238" s="191"/>
      <c r="D238" s="192"/>
      <c r="E238" s="192"/>
      <c r="F238" s="193"/>
      <c r="G238" s="191"/>
      <c r="H238" s="192"/>
      <c r="I238" s="192"/>
      <c r="J238" s="192"/>
      <c r="K238" s="194"/>
      <c r="L238" s="195"/>
      <c r="M238" s="468"/>
      <c r="N238" s="194"/>
      <c r="O238" s="194"/>
      <c r="P238" s="195"/>
    </row>
    <row r="239" spans="2:16">
      <c r="B239" s="150" t="s">
        <v>58</v>
      </c>
      <c r="C239" s="104"/>
      <c r="D239" s="101"/>
      <c r="E239" s="101"/>
      <c r="F239" s="105"/>
      <c r="G239" s="100" t="s">
        <v>215</v>
      </c>
      <c r="H239" s="102" t="s">
        <v>215</v>
      </c>
      <c r="I239" s="102" t="s">
        <v>215</v>
      </c>
      <c r="J239" s="102" t="s">
        <v>215</v>
      </c>
      <c r="K239" s="101"/>
      <c r="L239" s="105"/>
      <c r="M239" s="465"/>
      <c r="N239" s="101"/>
      <c r="O239" s="101"/>
      <c r="P239" s="105"/>
    </row>
    <row r="240" spans="2:16">
      <c r="B240" s="156" t="s">
        <v>59</v>
      </c>
      <c r="C240" s="104"/>
      <c r="D240" s="101"/>
      <c r="E240" s="101"/>
      <c r="F240" s="105"/>
      <c r="G240" s="100" t="s">
        <v>215</v>
      </c>
      <c r="H240" s="102" t="s">
        <v>215</v>
      </c>
      <c r="I240" s="102" t="s">
        <v>215</v>
      </c>
      <c r="J240" s="102"/>
      <c r="K240" s="101"/>
      <c r="L240" s="105"/>
      <c r="M240" s="465"/>
      <c r="N240" s="101"/>
      <c r="O240" s="101"/>
      <c r="P240" s="105"/>
    </row>
    <row r="241" spans="2:16">
      <c r="B241" s="150" t="s">
        <v>60</v>
      </c>
      <c r="C241" s="104"/>
      <c r="D241" s="101"/>
      <c r="E241" s="101"/>
      <c r="F241" s="105"/>
      <c r="G241" s="100" t="s">
        <v>215</v>
      </c>
      <c r="H241" s="102" t="s">
        <v>215</v>
      </c>
      <c r="I241" s="102" t="s">
        <v>215</v>
      </c>
      <c r="J241" s="102" t="s">
        <v>215</v>
      </c>
      <c r="K241" s="101"/>
      <c r="L241" s="105"/>
      <c r="M241" s="465"/>
      <c r="N241" s="101"/>
      <c r="O241" s="101"/>
      <c r="P241" s="105"/>
    </row>
    <row r="242" spans="2:16" ht="15.75" thickBot="1">
      <c r="B242" s="197" t="s">
        <v>61</v>
      </c>
      <c r="C242" s="162"/>
      <c r="D242" s="106"/>
      <c r="E242" s="106"/>
      <c r="F242" s="163"/>
      <c r="G242" s="477" t="s">
        <v>215</v>
      </c>
      <c r="H242" s="478" t="s">
        <v>215</v>
      </c>
      <c r="I242" s="478" t="s">
        <v>215</v>
      </c>
      <c r="J242" s="478" t="s">
        <v>215</v>
      </c>
      <c r="K242" s="106"/>
      <c r="L242" s="163"/>
      <c r="M242" s="469"/>
      <c r="N242" s="106"/>
      <c r="O242" s="106"/>
      <c r="P242" s="163"/>
    </row>
    <row r="243" spans="2:16" ht="15.75">
      <c r="B243" s="160" t="s">
        <v>62</v>
      </c>
      <c r="C243" s="191"/>
      <c r="D243" s="192"/>
      <c r="E243" s="192"/>
      <c r="F243" s="193"/>
      <c r="G243" s="191"/>
      <c r="H243" s="192"/>
      <c r="I243" s="192"/>
      <c r="J243" s="192"/>
      <c r="K243" s="194"/>
      <c r="L243" s="195"/>
      <c r="M243" s="468"/>
      <c r="N243" s="194"/>
      <c r="O243" s="194"/>
      <c r="P243" s="195"/>
    </row>
    <row r="244" spans="2:16">
      <c r="B244" s="199" t="s">
        <v>63</v>
      </c>
      <c r="C244" s="104"/>
      <c r="D244" s="101"/>
      <c r="E244" s="101"/>
      <c r="F244" s="105"/>
      <c r="G244" s="100" t="s">
        <v>215</v>
      </c>
      <c r="H244" s="102" t="s">
        <v>215</v>
      </c>
      <c r="I244" s="102" t="s">
        <v>215</v>
      </c>
      <c r="J244" s="102" t="s">
        <v>215</v>
      </c>
      <c r="K244" s="101"/>
      <c r="L244" s="105"/>
      <c r="M244" s="465"/>
      <c r="N244" s="101"/>
      <c r="O244" s="101"/>
      <c r="P244" s="105"/>
    </row>
    <row r="245" spans="2:16">
      <c r="B245" s="199" t="s">
        <v>64</v>
      </c>
      <c r="C245" s="104"/>
      <c r="D245" s="101"/>
      <c r="E245" s="101"/>
      <c r="F245" s="105"/>
      <c r="G245" s="100" t="s">
        <v>215</v>
      </c>
      <c r="H245" s="102" t="s">
        <v>215</v>
      </c>
      <c r="I245" s="102" t="s">
        <v>215</v>
      </c>
      <c r="J245" s="102" t="s">
        <v>215</v>
      </c>
      <c r="K245" s="101"/>
      <c r="L245" s="105"/>
      <c r="M245" s="465"/>
      <c r="N245" s="101"/>
      <c r="O245" s="101"/>
      <c r="P245" s="105"/>
    </row>
    <row r="246" spans="2:16" ht="15.75" thickBot="1">
      <c r="B246" s="200" t="s">
        <v>72</v>
      </c>
      <c r="C246" s="162"/>
      <c r="D246" s="106"/>
      <c r="E246" s="106"/>
      <c r="F246" s="163"/>
      <c r="G246" s="477" t="s">
        <v>215</v>
      </c>
      <c r="H246" s="478" t="s">
        <v>215</v>
      </c>
      <c r="I246" s="478" t="s">
        <v>215</v>
      </c>
      <c r="J246" s="478" t="s">
        <v>215</v>
      </c>
      <c r="K246" s="106"/>
      <c r="L246" s="163"/>
      <c r="M246" s="469"/>
      <c r="N246" s="106"/>
      <c r="O246" s="106"/>
      <c r="P246" s="163"/>
    </row>
  </sheetData>
  <mergeCells count="4">
    <mergeCell ref="A1:J2"/>
    <mergeCell ref="C11:F11"/>
    <mergeCell ref="B12:F12"/>
    <mergeCell ref="G11:P11"/>
  </mergeCells>
  <pageMargins left="0.7" right="0.7" top="0.75" bottom="0.75" header="0.3" footer="0.3"/>
  <pageSetup paperSize="9" scale="4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X408"/>
  <sheetViews>
    <sheetView topLeftCell="B1" zoomScale="55" zoomScaleNormal="55" workbookViewId="0">
      <selection activeCell="G304" sqref="G304"/>
    </sheetView>
  </sheetViews>
  <sheetFormatPr baseColWidth="10" defaultColWidth="10.875" defaultRowHeight="15.75" outlineLevelCol="2"/>
  <cols>
    <col min="1" max="1" width="5.375" style="4" hidden="1" customWidth="1"/>
    <col min="2" max="2" width="63.125" style="1" customWidth="1"/>
    <col min="3" max="3" width="13.875" style="6" hidden="1" customWidth="1" outlineLevel="2"/>
    <col min="4" max="4" width="14.625" style="6" hidden="1" customWidth="1" outlineLevel="2"/>
    <col min="5" max="5" width="13.125" style="6" hidden="1" customWidth="1" outlineLevel="2"/>
    <col min="6" max="12" width="15.125" style="6" hidden="1" customWidth="1" outlineLevel="2"/>
    <col min="13" max="13" width="13.875" style="1" customWidth="1" outlineLevel="1" collapsed="1"/>
    <col min="14" max="14" width="14.625" style="1" customWidth="1" outlineLevel="1"/>
    <col min="15" max="15" width="15.125" style="4" customWidth="1" outlineLevel="1"/>
    <col min="16" max="16" width="15.125" style="1" customWidth="1" outlineLevel="1"/>
    <col min="17" max="17" width="16.5" style="1" customWidth="1" outlineLevel="1"/>
    <col min="18" max="18" width="15.125" style="1" customWidth="1" outlineLevel="1"/>
    <col min="19" max="21" width="15.125" style="42" customWidth="1" outlineLevel="1"/>
    <col min="22" max="22" width="58.125" style="1" customWidth="1" outlineLevel="1"/>
    <col min="23" max="16384" width="10.875" style="1"/>
  </cols>
  <sheetData>
    <row r="1" spans="1:24" ht="24.95" customHeight="1" thickBot="1">
      <c r="A1" s="7"/>
      <c r="B1" s="81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  <c r="T1" s="83"/>
      <c r="U1" s="83"/>
      <c r="V1" s="84"/>
    </row>
    <row r="2" spans="1:24" ht="27" customHeight="1">
      <c r="A2" s="576" t="s">
        <v>299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  <c r="P2" s="577"/>
      <c r="Q2" s="577"/>
      <c r="R2" s="577"/>
      <c r="S2" s="577"/>
      <c r="T2" s="577"/>
      <c r="U2" s="577"/>
      <c r="V2" s="578"/>
    </row>
    <row r="3" spans="1:24" ht="27" customHeight="1" thickBot="1">
      <c r="A3" s="579"/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1"/>
    </row>
    <row r="4" spans="1:24" ht="27" customHeight="1">
      <c r="A4" s="14"/>
      <c r="B4" s="25" t="s">
        <v>249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9"/>
      <c r="P4" s="25"/>
      <c r="Q4" s="9" t="s">
        <v>252</v>
      </c>
      <c r="R4" s="14"/>
      <c r="S4" s="39"/>
      <c r="T4" s="39"/>
      <c r="U4" s="39"/>
      <c r="V4" s="14"/>
    </row>
    <row r="5" spans="1:24" ht="27" customHeight="1">
      <c r="A5" s="14"/>
      <c r="B5" s="25" t="s">
        <v>250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590" t="s">
        <v>253</v>
      </c>
      <c r="R5" s="590"/>
      <c r="S5" s="40"/>
      <c r="T5" s="40"/>
      <c r="U5" s="40"/>
      <c r="V5" s="14"/>
    </row>
    <row r="6" spans="1:24" ht="27" customHeight="1">
      <c r="A6" s="14"/>
      <c r="B6" s="25" t="s">
        <v>254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39"/>
      <c r="T6" s="39"/>
      <c r="U6" s="39"/>
      <c r="V6" s="14"/>
    </row>
    <row r="7" spans="1:24" ht="27" customHeight="1">
      <c r="A7" s="14"/>
      <c r="B7" s="25" t="s">
        <v>255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39"/>
      <c r="T7" s="39"/>
      <c r="U7" s="39"/>
      <c r="V7" s="14"/>
    </row>
    <row r="8" spans="1:24" ht="27" customHeight="1">
      <c r="A8" s="14"/>
      <c r="B8" s="25" t="s">
        <v>256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39"/>
      <c r="T8" s="39"/>
      <c r="U8" s="39"/>
      <c r="V8" s="14"/>
    </row>
    <row r="9" spans="1:24" ht="27" customHeight="1">
      <c r="A9" s="14"/>
      <c r="B9" s="25" t="s">
        <v>251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39"/>
      <c r="T9" s="39"/>
      <c r="U9" s="39"/>
      <c r="V9" s="14"/>
    </row>
    <row r="10" spans="1:24" ht="27" customHeight="1" thickBot="1">
      <c r="A10" s="14"/>
      <c r="B10" s="25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39"/>
      <c r="T10" s="39"/>
      <c r="U10" s="39"/>
      <c r="V10" s="14"/>
    </row>
    <row r="11" spans="1:24" ht="33" customHeight="1" thickBot="1">
      <c r="A11" s="16"/>
      <c r="B11" s="582" t="str">
        <f>'Référentiel Compétences'!B14</f>
        <v>Hygiène</v>
      </c>
      <c r="C11" s="583"/>
      <c r="D11" s="583"/>
      <c r="E11" s="583"/>
      <c r="F11" s="583"/>
      <c r="G11" s="583"/>
      <c r="H11" s="583"/>
      <c r="I11" s="583"/>
      <c r="J11" s="583"/>
      <c r="K11" s="583"/>
      <c r="L11" s="583"/>
      <c r="M11" s="583"/>
      <c r="N11" s="583"/>
      <c r="O11" s="583"/>
      <c r="P11" s="584"/>
      <c r="Q11" s="584"/>
      <c r="R11" s="584"/>
      <c r="S11" s="584"/>
      <c r="T11" s="584"/>
      <c r="U11" s="584"/>
      <c r="V11" s="585"/>
    </row>
    <row r="12" spans="1:24" ht="45.75" thickBot="1">
      <c r="A12" s="16"/>
      <c r="B12" s="213"/>
      <c r="C12" s="214" t="s">
        <v>210</v>
      </c>
      <c r="D12" s="214" t="s">
        <v>211</v>
      </c>
      <c r="E12" s="214" t="s">
        <v>212</v>
      </c>
      <c r="F12" s="214" t="s">
        <v>213</v>
      </c>
      <c r="G12" s="215" t="s">
        <v>298</v>
      </c>
      <c r="H12" s="215" t="s">
        <v>214</v>
      </c>
      <c r="I12" s="215" t="s">
        <v>349</v>
      </c>
      <c r="J12" s="215" t="s">
        <v>350</v>
      </c>
      <c r="K12" s="215" t="s">
        <v>351</v>
      </c>
      <c r="L12" s="215" t="s">
        <v>352</v>
      </c>
      <c r="M12" s="214" t="s">
        <v>244</v>
      </c>
      <c r="N12" s="214" t="s">
        <v>245</v>
      </c>
      <c r="O12" s="214" t="s">
        <v>246</v>
      </c>
      <c r="P12" s="215" t="s">
        <v>243</v>
      </c>
      <c r="Q12" s="215" t="s">
        <v>247</v>
      </c>
      <c r="R12" s="215" t="s">
        <v>248</v>
      </c>
      <c r="S12" s="242" t="s">
        <v>302</v>
      </c>
      <c r="T12" s="216" t="s">
        <v>303</v>
      </c>
      <c r="U12" s="217" t="s">
        <v>278</v>
      </c>
      <c r="V12" s="218" t="s">
        <v>0</v>
      </c>
    </row>
    <row r="13" spans="1:24" ht="27" customHeight="1" thickBot="1">
      <c r="A13" s="16"/>
      <c r="B13" s="270" t="str">
        <f>'Référentiel Compétences'!B15</f>
        <v>Gestion des normes HACCP</v>
      </c>
      <c r="C13" s="271"/>
      <c r="D13" s="271"/>
      <c r="E13" s="271"/>
      <c r="F13" s="271"/>
      <c r="G13" s="271"/>
      <c r="H13" s="271"/>
      <c r="I13" s="271"/>
      <c r="J13" s="271"/>
      <c r="K13" s="271"/>
      <c r="L13" s="271"/>
      <c r="M13" s="272"/>
      <c r="N13" s="272"/>
      <c r="O13" s="272"/>
      <c r="P13" s="272"/>
      <c r="Q13" s="272"/>
      <c r="R13" s="273"/>
      <c r="S13" s="274"/>
      <c r="T13" s="275"/>
      <c r="U13" s="275"/>
      <c r="V13" s="276"/>
    </row>
    <row r="14" spans="1:24" ht="21" customHeight="1">
      <c r="A14" s="16">
        <v>3</v>
      </c>
      <c r="B14" s="202" t="str">
        <f>'Référentiel Compétences'!B16</f>
        <v>Gestion du stockage</v>
      </c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26"/>
      <c r="N14" s="226"/>
      <c r="O14" s="226"/>
      <c r="P14" s="226"/>
      <c r="Q14" s="226"/>
      <c r="R14" s="204"/>
      <c r="S14" s="268"/>
      <c r="T14" s="269"/>
      <c r="U14" s="269"/>
      <c r="V14" s="205"/>
    </row>
    <row r="15" spans="1:24" s="48" customFormat="1" ht="45" customHeight="1">
      <c r="A15" s="63">
        <v>1</v>
      </c>
      <c r="B15" s="89" t="str">
        <f>'Référentiel Compétences'!B17</f>
        <v>Réception des matières premières</v>
      </c>
      <c r="C15" s="64" t="str">
        <f>IF('Référentiel Compétences'!G17="X","X","")</f>
        <v>X</v>
      </c>
      <c r="D15" s="64" t="str">
        <f>IF('Référentiel Compétences'!H17="X","X","")</f>
        <v>X</v>
      </c>
      <c r="E15" s="64" t="str">
        <f>IF('Référentiel Compétences'!I17="X","X","")</f>
        <v>X</v>
      </c>
      <c r="F15" s="64" t="str">
        <f>IF('Référentiel Compétences'!J17="X","X","")</f>
        <v>X</v>
      </c>
      <c r="G15" s="64" t="str">
        <f>IF('Référentiel Compétences'!K17="X","X","")</f>
        <v>X</v>
      </c>
      <c r="H15" s="64" t="str">
        <f>IF('Référentiel Compétences'!L17="X","X","")</f>
        <v>X</v>
      </c>
      <c r="I15" s="64" t="str">
        <f>IF('Référentiel Compétences'!M17="X","X","")</f>
        <v/>
      </c>
      <c r="J15" s="64" t="str">
        <f>IF('Référentiel Compétences'!N17="X","X","")</f>
        <v/>
      </c>
      <c r="K15" s="64" t="str">
        <f>IF('Référentiel Compétences'!O17="X","X","")</f>
        <v/>
      </c>
      <c r="L15" s="64" t="str">
        <f>IF('Référentiel Compétences'!P17="X","X","")</f>
        <v/>
      </c>
      <c r="M15" s="66"/>
      <c r="N15" s="66"/>
      <c r="O15" s="66">
        <v>1</v>
      </c>
      <c r="P15" s="66"/>
      <c r="Q15" s="66"/>
      <c r="R15" s="67"/>
      <c r="S15" s="243">
        <f>IF(M15=1,25%,IF(N15=1,50%,IF(O15=1,75%,IF(P15=1,100%,""))))</f>
        <v>0.75</v>
      </c>
      <c r="T15" s="220">
        <v>0.75</v>
      </c>
      <c r="U15" s="220">
        <v>0.65</v>
      </c>
      <c r="V15" s="65" t="s">
        <v>257</v>
      </c>
      <c r="X15" s="109"/>
    </row>
    <row r="16" spans="1:24" s="48" customFormat="1" ht="45" customHeight="1">
      <c r="A16" s="63">
        <v>2</v>
      </c>
      <c r="B16" s="89" t="str">
        <f>'Référentiel Compétences'!B18</f>
        <v>Déconditionnement</v>
      </c>
      <c r="C16" s="64" t="str">
        <f>IF('Référentiel Compétences'!G18="X","X","")</f>
        <v>X</v>
      </c>
      <c r="D16" s="64" t="str">
        <f>IF('Référentiel Compétences'!H18="X","X","")</f>
        <v>X</v>
      </c>
      <c r="E16" s="64" t="str">
        <f>IF('Référentiel Compétences'!I18="X","X","")</f>
        <v>X</v>
      </c>
      <c r="F16" s="64" t="str">
        <f>IF('Référentiel Compétences'!J18="X","X","")</f>
        <v>X</v>
      </c>
      <c r="G16" s="64" t="str">
        <f>IF('Référentiel Compétences'!K18="X","X","")</f>
        <v>X</v>
      </c>
      <c r="H16" s="64" t="str">
        <f>IF('Référentiel Compétences'!L18="X","X","")</f>
        <v>X</v>
      </c>
      <c r="I16" s="64" t="str">
        <f>IF('Référentiel Compétences'!M18="X","X","")</f>
        <v/>
      </c>
      <c r="J16" s="64" t="str">
        <f>IF('Référentiel Compétences'!N18="X","X","")</f>
        <v/>
      </c>
      <c r="K16" s="64" t="str">
        <f>IF('Référentiel Compétences'!O18="X","X","")</f>
        <v/>
      </c>
      <c r="L16" s="64" t="str">
        <f>IF('Référentiel Compétences'!P18="X","X","")</f>
        <v/>
      </c>
      <c r="M16" s="66"/>
      <c r="N16" s="66"/>
      <c r="O16" s="66">
        <v>1</v>
      </c>
      <c r="P16" s="66"/>
      <c r="Q16" s="66"/>
      <c r="R16" s="67"/>
      <c r="S16" s="243">
        <f>IF(M16=1,25%,IF(N16=1,50%,IF(O16=1,75%,IF(P16=1,100%,""))))</f>
        <v>0.75</v>
      </c>
      <c r="T16" s="220"/>
      <c r="U16" s="220">
        <v>0.65</v>
      </c>
      <c r="V16" s="65" t="s">
        <v>257</v>
      </c>
      <c r="X16" s="109"/>
    </row>
    <row r="17" spans="1:22" ht="45" customHeight="1">
      <c r="A17" s="16">
        <v>4</v>
      </c>
      <c r="B17" s="89" t="str">
        <f>'Référentiel Compétences'!B19</f>
        <v>Chambre froide négative</v>
      </c>
      <c r="C17" s="64" t="str">
        <f>IF('Référentiel Compétences'!G19="X","X","")</f>
        <v>X</v>
      </c>
      <c r="D17" s="64" t="str">
        <f>IF('Référentiel Compétences'!H19="X","X","")</f>
        <v>X</v>
      </c>
      <c r="E17" s="64" t="str">
        <f>IF('Référentiel Compétences'!I19="X","X","")</f>
        <v>X</v>
      </c>
      <c r="F17" s="64" t="str">
        <f>IF('Référentiel Compétences'!J19="X","X","")</f>
        <v>X</v>
      </c>
      <c r="G17" s="64" t="str">
        <f>IF('Référentiel Compétences'!K19="X","X","")</f>
        <v>X</v>
      </c>
      <c r="H17" s="64" t="str">
        <f>IF('Référentiel Compétences'!L19="X","X","")</f>
        <v>X</v>
      </c>
      <c r="I17" s="64" t="str">
        <f>IF('Référentiel Compétences'!M19="X","X","")</f>
        <v/>
      </c>
      <c r="J17" s="64" t="str">
        <f>IF('Référentiel Compétences'!N19="X","X","")</f>
        <v/>
      </c>
      <c r="K17" s="64" t="str">
        <f>IF('Référentiel Compétences'!O19="X","X","")</f>
        <v/>
      </c>
      <c r="L17" s="64" t="str">
        <f>IF('Référentiel Compétences'!P19="X","X","")</f>
        <v/>
      </c>
      <c r="M17" s="66"/>
      <c r="N17" s="66"/>
      <c r="O17" s="66">
        <v>1</v>
      </c>
      <c r="P17" s="66"/>
      <c r="Q17" s="66"/>
      <c r="R17" s="67"/>
      <c r="S17" s="244">
        <f t="shared" ref="S17:S22" si="0">IF(M17=1,25%,IF(N17=1,50%,IF(O17=1,75%,IF(P17=1,100%,""))))</f>
        <v>0.75</v>
      </c>
      <c r="T17" s="221"/>
      <c r="U17" s="221">
        <v>0.65</v>
      </c>
      <c r="V17" s="27" t="s">
        <v>257</v>
      </c>
    </row>
    <row r="18" spans="1:22" ht="45" customHeight="1">
      <c r="A18" s="16">
        <v>5</v>
      </c>
      <c r="B18" s="89" t="str">
        <f>'Référentiel Compétences'!B20</f>
        <v>Chambre froide positive</v>
      </c>
      <c r="C18" s="64" t="str">
        <f>IF('Référentiel Compétences'!G20="X","X","")</f>
        <v>X</v>
      </c>
      <c r="D18" s="64" t="str">
        <f>IF('Référentiel Compétences'!H20="X","X","")</f>
        <v>X</v>
      </c>
      <c r="E18" s="64" t="str">
        <f>IF('Référentiel Compétences'!I20="X","X","")</f>
        <v>X</v>
      </c>
      <c r="F18" s="64" t="str">
        <f>IF('Référentiel Compétences'!J20="X","X","")</f>
        <v>X</v>
      </c>
      <c r="G18" s="64" t="str">
        <f>IF('Référentiel Compétences'!K20="X","X","")</f>
        <v>X</v>
      </c>
      <c r="H18" s="64" t="str">
        <f>IF('Référentiel Compétences'!L20="X","X","")</f>
        <v>X</v>
      </c>
      <c r="I18" s="64" t="str">
        <f>IF('Référentiel Compétences'!M20="X","X","")</f>
        <v/>
      </c>
      <c r="J18" s="64" t="str">
        <f>IF('Référentiel Compétences'!N20="X","X","")</f>
        <v/>
      </c>
      <c r="K18" s="64" t="str">
        <f>IF('Référentiel Compétences'!O20="X","X","")</f>
        <v/>
      </c>
      <c r="L18" s="64" t="str">
        <f>IF('Référentiel Compétences'!P20="X","X","")</f>
        <v/>
      </c>
      <c r="M18" s="66"/>
      <c r="N18" s="66"/>
      <c r="O18" s="66">
        <v>1</v>
      </c>
      <c r="P18" s="66"/>
      <c r="Q18" s="66"/>
      <c r="R18" s="67"/>
      <c r="S18" s="244">
        <f t="shared" si="0"/>
        <v>0.75</v>
      </c>
      <c r="T18" s="221"/>
      <c r="U18" s="221">
        <v>0.65</v>
      </c>
      <c r="V18" s="27" t="s">
        <v>257</v>
      </c>
    </row>
    <row r="19" spans="1:22" ht="45" customHeight="1">
      <c r="A19" s="16">
        <v>6</v>
      </c>
      <c r="B19" s="89" t="str">
        <f>'Référentiel Compétences'!B21</f>
        <v>Réserve sèche</v>
      </c>
      <c r="C19" s="64" t="str">
        <f>IF('Référentiel Compétences'!G21="X","X","")</f>
        <v>X</v>
      </c>
      <c r="D19" s="64" t="str">
        <f>IF('Référentiel Compétences'!H21="X","X","")</f>
        <v>X</v>
      </c>
      <c r="E19" s="64" t="str">
        <f>IF('Référentiel Compétences'!I21="X","X","")</f>
        <v>X</v>
      </c>
      <c r="F19" s="64" t="str">
        <f>IF('Référentiel Compétences'!J21="X","X","")</f>
        <v>X</v>
      </c>
      <c r="G19" s="64" t="str">
        <f>IF('Référentiel Compétences'!K21="X","X","")</f>
        <v>X</v>
      </c>
      <c r="H19" s="64" t="str">
        <f>IF('Référentiel Compétences'!L21="X","X","")</f>
        <v>X</v>
      </c>
      <c r="I19" s="64" t="str">
        <f>IF('Référentiel Compétences'!M21="X","X","")</f>
        <v/>
      </c>
      <c r="J19" s="64" t="str">
        <f>IF('Référentiel Compétences'!N21="X","X","")</f>
        <v/>
      </c>
      <c r="K19" s="64" t="str">
        <f>IF('Référentiel Compétences'!O21="X","X","")</f>
        <v/>
      </c>
      <c r="L19" s="64" t="str">
        <f>IF('Référentiel Compétences'!P21="X","X","")</f>
        <v/>
      </c>
      <c r="M19" s="66"/>
      <c r="N19" s="66">
        <v>1</v>
      </c>
      <c r="O19" s="66"/>
      <c r="P19" s="66"/>
      <c r="Q19" s="66"/>
      <c r="R19" s="67"/>
      <c r="S19" s="244">
        <f t="shared" si="0"/>
        <v>0.5</v>
      </c>
      <c r="T19" s="221"/>
      <c r="U19" s="221">
        <v>0.65</v>
      </c>
      <c r="V19" s="27" t="s">
        <v>257</v>
      </c>
    </row>
    <row r="20" spans="1:22" ht="45" customHeight="1">
      <c r="A20" s="16">
        <v>7</v>
      </c>
      <c r="B20" s="89" t="str">
        <f>'Référentiel Compétences'!B22</f>
        <v>Stockage des produits finis en chambre froide</v>
      </c>
      <c r="C20" s="64" t="str">
        <f>IF('Référentiel Compétences'!G22="X","X","")</f>
        <v>X</v>
      </c>
      <c r="D20" s="64" t="str">
        <f>IF('Référentiel Compétences'!H22="X","X","")</f>
        <v>X</v>
      </c>
      <c r="E20" s="64" t="str">
        <f>IF('Référentiel Compétences'!I22="X","X","")</f>
        <v>X</v>
      </c>
      <c r="F20" s="64" t="str">
        <f>IF('Référentiel Compétences'!J22="X","X","")</f>
        <v>X</v>
      </c>
      <c r="G20" s="64" t="str">
        <f>IF('Référentiel Compétences'!K22="X","X","")</f>
        <v>X</v>
      </c>
      <c r="H20" s="64" t="str">
        <f>IF('Référentiel Compétences'!L22="X","X","")</f>
        <v>X</v>
      </c>
      <c r="I20" s="64" t="str">
        <f>IF('Référentiel Compétences'!M22="X","X","")</f>
        <v/>
      </c>
      <c r="J20" s="64" t="str">
        <f>IF('Référentiel Compétences'!N22="X","X","")</f>
        <v/>
      </c>
      <c r="K20" s="64" t="str">
        <f>IF('Référentiel Compétences'!O22="X","X","")</f>
        <v/>
      </c>
      <c r="L20" s="64" t="str">
        <f>IF('Référentiel Compétences'!P22="X","X","")</f>
        <v/>
      </c>
      <c r="M20" s="66"/>
      <c r="N20" s="66"/>
      <c r="O20" s="66"/>
      <c r="P20" s="66">
        <v>1</v>
      </c>
      <c r="Q20" s="66"/>
      <c r="R20" s="67"/>
      <c r="S20" s="244">
        <f t="shared" si="0"/>
        <v>1</v>
      </c>
      <c r="T20" s="221"/>
      <c r="U20" s="221">
        <v>0.65</v>
      </c>
      <c r="V20" s="27" t="s">
        <v>257</v>
      </c>
    </row>
    <row r="21" spans="1:22" ht="45" customHeight="1">
      <c r="A21" s="16">
        <v>8</v>
      </c>
      <c r="B21" s="89" t="str">
        <f>'Référentiel Compétences'!B23</f>
        <v>Stockage des produis finis en chambre froide négative</v>
      </c>
      <c r="C21" s="64" t="str">
        <f>IF('Référentiel Compétences'!G23="X","X","")</f>
        <v>X</v>
      </c>
      <c r="D21" s="64" t="str">
        <f>IF('Référentiel Compétences'!H23="X","X","")</f>
        <v>X</v>
      </c>
      <c r="E21" s="64" t="str">
        <f>IF('Référentiel Compétences'!I23="X","X","")</f>
        <v>X</v>
      </c>
      <c r="F21" s="64" t="str">
        <f>IF('Référentiel Compétences'!J23="X","X","")</f>
        <v>X</v>
      </c>
      <c r="G21" s="64" t="str">
        <f>IF('Référentiel Compétences'!K23="X","X","")</f>
        <v>X</v>
      </c>
      <c r="H21" s="64" t="str">
        <f>IF('Référentiel Compétences'!L23="X","X","")</f>
        <v>X</v>
      </c>
      <c r="I21" s="64" t="str">
        <f>IF('Référentiel Compétences'!M23="X","X","")</f>
        <v/>
      </c>
      <c r="J21" s="64" t="str">
        <f>IF('Référentiel Compétences'!N23="X","X","")</f>
        <v/>
      </c>
      <c r="K21" s="64" t="str">
        <f>IF('Référentiel Compétences'!O23="X","X","")</f>
        <v/>
      </c>
      <c r="L21" s="64" t="str">
        <f>IF('Référentiel Compétences'!P23="X","X","")</f>
        <v/>
      </c>
      <c r="M21" s="66">
        <v>1</v>
      </c>
      <c r="N21" s="66"/>
      <c r="O21" s="66"/>
      <c r="P21" s="66"/>
      <c r="Q21" s="66">
        <v>1</v>
      </c>
      <c r="R21" s="67"/>
      <c r="S21" s="244">
        <f t="shared" si="0"/>
        <v>0.25</v>
      </c>
      <c r="T21" s="221"/>
      <c r="U21" s="221">
        <v>0.65</v>
      </c>
      <c r="V21" s="27" t="s">
        <v>257</v>
      </c>
    </row>
    <row r="22" spans="1:22" ht="45" customHeight="1" thickBot="1">
      <c r="A22" s="16">
        <v>9</v>
      </c>
      <c r="B22" s="222" t="str">
        <f>'Référentiel Compétences'!B24</f>
        <v>Gestion des stocks (premiers entrés, premiers sortis)</v>
      </c>
      <c r="C22" s="64" t="str">
        <f>IF('Référentiel Compétences'!G24="X","X","")</f>
        <v>X</v>
      </c>
      <c r="D22" s="64" t="str">
        <f>IF('Référentiel Compétences'!H24="X","X","")</f>
        <v>X</v>
      </c>
      <c r="E22" s="64" t="str">
        <f>IF('Référentiel Compétences'!I24="X","X","")</f>
        <v>X</v>
      </c>
      <c r="F22" s="64" t="str">
        <f>IF('Référentiel Compétences'!J24="X","X","")</f>
        <v>X</v>
      </c>
      <c r="G22" s="64" t="str">
        <f>IF('Référentiel Compétences'!K24="X","X","")</f>
        <v>X</v>
      </c>
      <c r="H22" s="64" t="str">
        <f>IF('Référentiel Compétences'!L24="X","X","")</f>
        <v>X</v>
      </c>
      <c r="I22" s="64" t="str">
        <f>IF('Référentiel Compétences'!M24="X","X","")</f>
        <v/>
      </c>
      <c r="J22" s="64" t="str">
        <f>IF('Référentiel Compétences'!N24="X","X","")</f>
        <v/>
      </c>
      <c r="K22" s="64" t="str">
        <f>IF('Référentiel Compétences'!O24="X","X","")</f>
        <v/>
      </c>
      <c r="L22" s="64" t="str">
        <f>IF('Référentiel Compétences'!P24="X","X","")</f>
        <v/>
      </c>
      <c r="M22" s="223">
        <v>1</v>
      </c>
      <c r="N22" s="223"/>
      <c r="O22" s="223">
        <v>1</v>
      </c>
      <c r="P22" s="223"/>
      <c r="Q22" s="223"/>
      <c r="R22" s="241"/>
      <c r="S22" s="245">
        <f t="shared" si="0"/>
        <v>0.25</v>
      </c>
      <c r="T22" s="224"/>
      <c r="U22" s="224">
        <v>0.65</v>
      </c>
      <c r="V22" s="225" t="s">
        <v>257</v>
      </c>
    </row>
    <row r="23" spans="1:22" s="3" customFormat="1" ht="45" customHeight="1" thickBot="1">
      <c r="A23" s="107"/>
      <c r="B23" s="227" t="str">
        <f>'Référentiel Compétences'!B16</f>
        <v>Gestion du stockage</v>
      </c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9">
        <f>COUNTA(M15:M22)</f>
        <v>2</v>
      </c>
      <c r="N23" s="229">
        <f t="shared" ref="N23:R23" si="1">COUNTA(N15:N22)</f>
        <v>1</v>
      </c>
      <c r="O23" s="229">
        <f t="shared" si="1"/>
        <v>5</v>
      </c>
      <c r="P23" s="229">
        <f t="shared" si="1"/>
        <v>1</v>
      </c>
      <c r="Q23" s="229">
        <f t="shared" si="1"/>
        <v>1</v>
      </c>
      <c r="R23" s="246">
        <f t="shared" si="1"/>
        <v>0</v>
      </c>
      <c r="S23" s="251">
        <f>IF(SUM(S15:S22)=0,"",AVERAGE(S15:S22))</f>
        <v>0.625</v>
      </c>
      <c r="T23" s="230">
        <f>IF(SUM(T15:T22)=0,"",AVERAGE(T15:T22))</f>
        <v>0.75</v>
      </c>
      <c r="U23" s="230">
        <f>IF(SUM(U15:U22)=0,"",AVERAGE(U15:U22))</f>
        <v>0.65</v>
      </c>
      <c r="V23" s="231"/>
    </row>
    <row r="24" spans="1:22" ht="21" customHeight="1">
      <c r="A24" s="16"/>
      <c r="B24" s="232" t="str">
        <f>'Référentiel Compétences'!B25</f>
        <v>Gestion des températures</v>
      </c>
      <c r="C24" s="233"/>
      <c r="D24" s="233"/>
      <c r="E24" s="233"/>
      <c r="F24" s="233"/>
      <c r="G24" s="233"/>
      <c r="H24" s="233"/>
      <c r="I24" s="233"/>
      <c r="J24" s="233"/>
      <c r="K24" s="233"/>
      <c r="L24" s="233"/>
      <c r="M24" s="234"/>
      <c r="N24" s="234"/>
      <c r="O24" s="234"/>
      <c r="P24" s="234"/>
      <c r="Q24" s="234"/>
      <c r="R24" s="247"/>
      <c r="S24" s="252"/>
      <c r="T24" s="235"/>
      <c r="U24" s="235"/>
      <c r="V24" s="236"/>
    </row>
    <row r="25" spans="1:22" s="48" customFormat="1" ht="45" customHeight="1">
      <c r="A25" s="63">
        <v>10</v>
      </c>
      <c r="B25" s="18" t="str">
        <f>'Référentiel Compétences'!B26</f>
        <v>Décongélation</v>
      </c>
      <c r="C25" s="64" t="str">
        <f>IF('Référentiel Compétences'!G26="X","X","")</f>
        <v>X</v>
      </c>
      <c r="D25" s="64" t="str">
        <f>IF('Référentiel Compétences'!H26="X","X","")</f>
        <v>X</v>
      </c>
      <c r="E25" s="64" t="str">
        <f>IF('Référentiel Compétences'!I26="X","X","")</f>
        <v>X</v>
      </c>
      <c r="F25" s="64" t="str">
        <f>IF('Référentiel Compétences'!J26="X","X","")</f>
        <v>X</v>
      </c>
      <c r="G25" s="64" t="str">
        <f>IF('Référentiel Compétences'!K26="X","X","")</f>
        <v>X</v>
      </c>
      <c r="H25" s="64" t="str">
        <f>IF('Référentiel Compétences'!L26="X","X","")</f>
        <v>X</v>
      </c>
      <c r="I25" s="64" t="str">
        <f>IF('Référentiel Compétences'!M26="X","X","")</f>
        <v/>
      </c>
      <c r="J25" s="64" t="str">
        <f>IF('Référentiel Compétences'!N26="X","X","")</f>
        <v/>
      </c>
      <c r="K25" s="64" t="str">
        <f>IF('Référentiel Compétences'!O26="X","X","")</f>
        <v/>
      </c>
      <c r="L25" s="64" t="str">
        <f>IF('Référentiel Compétences'!P26="X","X","")</f>
        <v/>
      </c>
      <c r="M25" s="66"/>
      <c r="N25" s="66"/>
      <c r="O25" s="66">
        <v>1</v>
      </c>
      <c r="P25" s="66"/>
      <c r="Q25" s="66"/>
      <c r="R25" s="67"/>
      <c r="S25" s="243">
        <f t="shared" ref="S25:S27" si="2">IF(M25=1,25%,IF(N25=1,50%,IF(O25=1,75%,IF(P25=1,100%,""))))</f>
        <v>0.75</v>
      </c>
      <c r="T25" s="220"/>
      <c r="U25" s="220">
        <v>0.65</v>
      </c>
      <c r="V25" s="65" t="s">
        <v>257</v>
      </c>
    </row>
    <row r="26" spans="1:22" s="48" customFormat="1" ht="45" customHeight="1">
      <c r="A26" s="63">
        <v>11</v>
      </c>
      <c r="B26" s="18" t="str">
        <f>'Référentiel Compétences'!B27</f>
        <v>Etiquettage</v>
      </c>
      <c r="C26" s="64" t="str">
        <f>IF('Référentiel Compétences'!G27="X","X","")</f>
        <v>X</v>
      </c>
      <c r="D26" s="64" t="str">
        <f>IF('Référentiel Compétences'!H27="X","X","")</f>
        <v>X</v>
      </c>
      <c r="E26" s="64" t="str">
        <f>IF('Référentiel Compétences'!I27="X","X","")</f>
        <v>X</v>
      </c>
      <c r="F26" s="64" t="str">
        <f>IF('Référentiel Compétences'!J27="X","X","")</f>
        <v>X</v>
      </c>
      <c r="G26" s="64" t="str">
        <f>IF('Référentiel Compétences'!K27="X","X","")</f>
        <v>X</v>
      </c>
      <c r="H26" s="64" t="str">
        <f>IF('Référentiel Compétences'!L27="X","X","")</f>
        <v>X</v>
      </c>
      <c r="I26" s="64" t="str">
        <f>IF('Référentiel Compétences'!M27="X","X","")</f>
        <v/>
      </c>
      <c r="J26" s="64" t="str">
        <f>IF('Référentiel Compétences'!N27="X","X","")</f>
        <v/>
      </c>
      <c r="K26" s="64" t="str">
        <f>IF('Référentiel Compétences'!O27="X","X","")</f>
        <v/>
      </c>
      <c r="L26" s="64" t="str">
        <f>IF('Référentiel Compétences'!P27="X","X","")</f>
        <v/>
      </c>
      <c r="M26" s="66"/>
      <c r="N26" s="66"/>
      <c r="O26" s="66">
        <v>1</v>
      </c>
      <c r="P26" s="66"/>
      <c r="Q26" s="66"/>
      <c r="R26" s="67"/>
      <c r="S26" s="243">
        <f t="shared" si="2"/>
        <v>0.75</v>
      </c>
      <c r="T26" s="220"/>
      <c r="U26" s="220">
        <v>0.65</v>
      </c>
      <c r="V26" s="65" t="s">
        <v>257</v>
      </c>
    </row>
    <row r="27" spans="1:22" s="48" customFormat="1" ht="45" customHeight="1">
      <c r="A27" s="63">
        <v>12</v>
      </c>
      <c r="B27" s="18" t="str">
        <f>'Référentiel Compétences'!B28</f>
        <v>Allotissement</v>
      </c>
      <c r="C27" s="64" t="str">
        <f>IF('Référentiel Compétences'!G28="X","X","")</f>
        <v>X</v>
      </c>
      <c r="D27" s="64" t="str">
        <f>IF('Référentiel Compétences'!H28="X","X","")</f>
        <v>X</v>
      </c>
      <c r="E27" s="64" t="str">
        <f>IF('Référentiel Compétences'!I28="X","X","")</f>
        <v>X</v>
      </c>
      <c r="F27" s="64" t="str">
        <f>IF('Référentiel Compétences'!J28="X","X","")</f>
        <v>X</v>
      </c>
      <c r="G27" s="64" t="str">
        <f>IF('Référentiel Compétences'!K28="X","X","")</f>
        <v>X</v>
      </c>
      <c r="H27" s="64" t="str">
        <f>IF('Référentiel Compétences'!L28="X","X","")</f>
        <v>X</v>
      </c>
      <c r="I27" s="64" t="str">
        <f>IF('Référentiel Compétences'!M28="X","X","")</f>
        <v/>
      </c>
      <c r="J27" s="64" t="str">
        <f>IF('Référentiel Compétences'!N28="X","X","")</f>
        <v/>
      </c>
      <c r="K27" s="64" t="str">
        <f>IF('Référentiel Compétences'!O28="X","X","")</f>
        <v/>
      </c>
      <c r="L27" s="64" t="str">
        <f>IF('Référentiel Compétences'!P28="X","X","")</f>
        <v/>
      </c>
      <c r="M27" s="66"/>
      <c r="N27" s="66"/>
      <c r="O27" s="66">
        <v>1</v>
      </c>
      <c r="P27" s="66"/>
      <c r="Q27" s="66"/>
      <c r="R27" s="67"/>
      <c r="S27" s="243">
        <f t="shared" si="2"/>
        <v>0.75</v>
      </c>
      <c r="T27" s="220"/>
      <c r="U27" s="220">
        <v>0.65</v>
      </c>
      <c r="V27" s="65" t="s">
        <v>257</v>
      </c>
    </row>
    <row r="28" spans="1:22" s="48" customFormat="1" ht="45" customHeight="1">
      <c r="A28" s="63">
        <v>13</v>
      </c>
      <c r="B28" s="18" t="str">
        <f>'Référentiel Compétences'!B29</f>
        <v>Contrôle des températures</v>
      </c>
      <c r="C28" s="64" t="str">
        <f>IF('Référentiel Compétences'!G29="X","X","")</f>
        <v>X</v>
      </c>
      <c r="D28" s="64" t="str">
        <f>IF('Référentiel Compétences'!H29="X","X","")</f>
        <v>X</v>
      </c>
      <c r="E28" s="64" t="str">
        <f>IF('Référentiel Compétences'!I29="X","X","")</f>
        <v>X</v>
      </c>
      <c r="F28" s="64" t="str">
        <f>IF('Référentiel Compétences'!J29="X","X","")</f>
        <v>X</v>
      </c>
      <c r="G28" s="64" t="str">
        <f>IF('Référentiel Compétences'!K29="X","X","")</f>
        <v>X</v>
      </c>
      <c r="H28" s="64" t="str">
        <f>IF('Référentiel Compétences'!L29="X","X","")</f>
        <v>X</v>
      </c>
      <c r="I28" s="64" t="str">
        <f>IF('Référentiel Compétences'!M29="X","X","")</f>
        <v/>
      </c>
      <c r="J28" s="64" t="str">
        <f>IF('Référentiel Compétences'!N29="X","X","")</f>
        <v/>
      </c>
      <c r="K28" s="64" t="str">
        <f>IF('Référentiel Compétences'!O29="X","X","")</f>
        <v/>
      </c>
      <c r="L28" s="64" t="str">
        <f>IF('Référentiel Compétences'!P29="X","X","")</f>
        <v/>
      </c>
      <c r="M28" s="66"/>
      <c r="N28" s="66"/>
      <c r="O28" s="66">
        <v>1</v>
      </c>
      <c r="P28" s="66"/>
      <c r="Q28" s="66"/>
      <c r="R28" s="67"/>
      <c r="S28" s="244">
        <f t="shared" ref="S28:S35" si="3">IF(M28=1,25%,IF(N28=1,50%,IF(O28=1,75%,IF(P28=1,100%,""))))</f>
        <v>0.75</v>
      </c>
      <c r="T28" s="221">
        <v>0.75</v>
      </c>
      <c r="U28" s="220">
        <v>0.65</v>
      </c>
      <c r="V28" s="65" t="s">
        <v>257</v>
      </c>
    </row>
    <row r="29" spans="1:22" s="48" customFormat="1" ht="45" customHeight="1">
      <c r="A29" s="63">
        <v>14</v>
      </c>
      <c r="B29" s="18" t="str">
        <f>'Référentiel Compétences'!B30</f>
        <v>Mise sous vide</v>
      </c>
      <c r="C29" s="64" t="str">
        <f>IF('Référentiel Compétences'!G30="X","X","")</f>
        <v>X</v>
      </c>
      <c r="D29" s="64" t="str">
        <f>IF('Référentiel Compétences'!H30="X","X","")</f>
        <v>X</v>
      </c>
      <c r="E29" s="64" t="str">
        <f>IF('Référentiel Compétences'!I30="X","X","")</f>
        <v>X</v>
      </c>
      <c r="F29" s="64" t="str">
        <f>IF('Référentiel Compétences'!J30="X","X","")</f>
        <v>X</v>
      </c>
      <c r="G29" s="64" t="str">
        <f>IF('Référentiel Compétences'!K30="X","X","")</f>
        <v>X</v>
      </c>
      <c r="H29" s="64" t="str">
        <f>IF('Référentiel Compétences'!L30="X","X","")</f>
        <v>X</v>
      </c>
      <c r="I29" s="64" t="str">
        <f>IF('Référentiel Compétences'!M30="X","X","")</f>
        <v/>
      </c>
      <c r="J29" s="64" t="str">
        <f>IF('Référentiel Compétences'!N30="X","X","")</f>
        <v/>
      </c>
      <c r="K29" s="64" t="str">
        <f>IF('Référentiel Compétences'!O30="X","X","")</f>
        <v/>
      </c>
      <c r="L29" s="64" t="str">
        <f>IF('Référentiel Compétences'!P30="X","X","")</f>
        <v/>
      </c>
      <c r="M29" s="66"/>
      <c r="N29" s="66"/>
      <c r="O29" s="66">
        <v>1</v>
      </c>
      <c r="P29" s="66"/>
      <c r="Q29" s="66"/>
      <c r="R29" s="67"/>
      <c r="S29" s="244">
        <f t="shared" si="3"/>
        <v>0.75</v>
      </c>
      <c r="T29" s="221"/>
      <c r="U29" s="220">
        <v>0.65</v>
      </c>
      <c r="V29" s="65" t="s">
        <v>257</v>
      </c>
    </row>
    <row r="30" spans="1:22" s="48" customFormat="1" ht="45" customHeight="1">
      <c r="A30" s="63">
        <v>15</v>
      </c>
      <c r="B30" s="18" t="str">
        <f>'Référentiel Compétences'!B31</f>
        <v>Conditionnement à froid</v>
      </c>
      <c r="C30" s="64" t="str">
        <f>IF('Référentiel Compétences'!G31="X","X","")</f>
        <v>X</v>
      </c>
      <c r="D30" s="64" t="str">
        <f>IF('Référentiel Compétences'!H31="X","X","")</f>
        <v>X</v>
      </c>
      <c r="E30" s="64" t="str">
        <f>IF('Référentiel Compétences'!I31="X","X","")</f>
        <v>X</v>
      </c>
      <c r="F30" s="64" t="str">
        <f>IF('Référentiel Compétences'!J31="X","X","")</f>
        <v>X</v>
      </c>
      <c r="G30" s="64" t="str">
        <f>IF('Référentiel Compétences'!K31="X","X","")</f>
        <v>X</v>
      </c>
      <c r="H30" s="64" t="str">
        <f>IF('Référentiel Compétences'!L31="X","X","")</f>
        <v>X</v>
      </c>
      <c r="I30" s="64" t="str">
        <f>IF('Référentiel Compétences'!M31="X","X","")</f>
        <v/>
      </c>
      <c r="J30" s="64" t="str">
        <f>IF('Référentiel Compétences'!N31="X","X","")</f>
        <v/>
      </c>
      <c r="K30" s="64" t="str">
        <f>IF('Référentiel Compétences'!O31="X","X","")</f>
        <v/>
      </c>
      <c r="L30" s="64" t="str">
        <f>IF('Référentiel Compétences'!P31="X","X","")</f>
        <v/>
      </c>
      <c r="M30" s="66"/>
      <c r="N30" s="66"/>
      <c r="O30" s="66">
        <v>1</v>
      </c>
      <c r="P30" s="66"/>
      <c r="Q30" s="66"/>
      <c r="R30" s="67"/>
      <c r="S30" s="244">
        <f t="shared" si="3"/>
        <v>0.75</v>
      </c>
      <c r="T30" s="221"/>
      <c r="U30" s="220">
        <v>0.65</v>
      </c>
      <c r="V30" s="65" t="s">
        <v>257</v>
      </c>
    </row>
    <row r="31" spans="1:22" s="48" customFormat="1" ht="45" customHeight="1">
      <c r="A31" s="63">
        <v>16</v>
      </c>
      <c r="B31" s="18" t="str">
        <f>'Référentiel Compétences'!B32</f>
        <v>Conditionnement à chaud</v>
      </c>
      <c r="C31" s="64" t="str">
        <f>IF('Référentiel Compétences'!G32="X","X","")</f>
        <v>X</v>
      </c>
      <c r="D31" s="64" t="str">
        <f>IF('Référentiel Compétences'!H32="X","X","")</f>
        <v>X</v>
      </c>
      <c r="E31" s="64" t="str">
        <f>IF('Référentiel Compétences'!I32="X","X","")</f>
        <v>X</v>
      </c>
      <c r="F31" s="64" t="str">
        <f>IF('Référentiel Compétences'!J32="X","X","")</f>
        <v>X</v>
      </c>
      <c r="G31" s="64" t="str">
        <f>IF('Référentiel Compétences'!K32="X","X","")</f>
        <v>X</v>
      </c>
      <c r="H31" s="64" t="str">
        <f>IF('Référentiel Compétences'!L32="X","X","")</f>
        <v>X</v>
      </c>
      <c r="I31" s="64" t="str">
        <f>IF('Référentiel Compétences'!M32="X","X","")</f>
        <v/>
      </c>
      <c r="J31" s="64" t="str">
        <f>IF('Référentiel Compétences'!N32="X","X","")</f>
        <v/>
      </c>
      <c r="K31" s="64" t="str">
        <f>IF('Référentiel Compétences'!O32="X","X","")</f>
        <v/>
      </c>
      <c r="L31" s="64" t="str">
        <f>IF('Référentiel Compétences'!P32="X","X","")</f>
        <v/>
      </c>
      <c r="M31" s="66"/>
      <c r="N31" s="66"/>
      <c r="O31" s="66">
        <v>1</v>
      </c>
      <c r="P31" s="66"/>
      <c r="Q31" s="66"/>
      <c r="R31" s="67"/>
      <c r="S31" s="244">
        <f t="shared" si="3"/>
        <v>0.75</v>
      </c>
      <c r="T31" s="221"/>
      <c r="U31" s="220">
        <v>0.65</v>
      </c>
      <c r="V31" s="65" t="s">
        <v>257</v>
      </c>
    </row>
    <row r="32" spans="1:22" s="48" customFormat="1" ht="45" customHeight="1">
      <c r="A32" s="63">
        <v>17</v>
      </c>
      <c r="B32" s="18" t="str">
        <f>'Référentiel Compétences'!B33</f>
        <v>Refroidissement rapide</v>
      </c>
      <c r="C32" s="64" t="str">
        <f>IF('Référentiel Compétences'!G33="X","X","")</f>
        <v>X</v>
      </c>
      <c r="D32" s="64" t="str">
        <f>IF('Référentiel Compétences'!H33="X","X","")</f>
        <v>X</v>
      </c>
      <c r="E32" s="64" t="str">
        <f>IF('Référentiel Compétences'!I33="X","X","")</f>
        <v>X</v>
      </c>
      <c r="F32" s="64" t="str">
        <f>IF('Référentiel Compétences'!J33="X","X","")</f>
        <v>X</v>
      </c>
      <c r="G32" s="64" t="str">
        <f>IF('Référentiel Compétences'!K33="X","X","")</f>
        <v>X</v>
      </c>
      <c r="H32" s="64" t="str">
        <f>IF('Référentiel Compétences'!L33="X","X","")</f>
        <v>X</v>
      </c>
      <c r="I32" s="64" t="str">
        <f>IF('Référentiel Compétences'!M33="X","X","")</f>
        <v/>
      </c>
      <c r="J32" s="64" t="str">
        <f>IF('Référentiel Compétences'!N33="X","X","")</f>
        <v/>
      </c>
      <c r="K32" s="64" t="str">
        <f>IF('Référentiel Compétences'!O33="X","X","")</f>
        <v/>
      </c>
      <c r="L32" s="64" t="str">
        <f>IF('Référentiel Compétences'!P33="X","X","")</f>
        <v/>
      </c>
      <c r="M32" s="66"/>
      <c r="N32" s="66"/>
      <c r="O32" s="66">
        <v>1</v>
      </c>
      <c r="P32" s="66"/>
      <c r="Q32" s="66"/>
      <c r="R32" s="67"/>
      <c r="S32" s="244">
        <f t="shared" si="3"/>
        <v>0.75</v>
      </c>
      <c r="T32" s="221"/>
      <c r="U32" s="220">
        <v>0.65</v>
      </c>
      <c r="V32" s="65" t="s">
        <v>257</v>
      </c>
    </row>
    <row r="33" spans="1:22" s="48" customFormat="1" ht="45" customHeight="1">
      <c r="A33" s="63">
        <v>18</v>
      </c>
      <c r="B33" s="18" t="str">
        <f>'Référentiel Compétences'!B34</f>
        <v>Maintien en température</v>
      </c>
      <c r="C33" s="64" t="str">
        <f>IF('Référentiel Compétences'!G34="X","X","")</f>
        <v>X</v>
      </c>
      <c r="D33" s="64" t="str">
        <f>IF('Référentiel Compétences'!H34="X","X","")</f>
        <v>X</v>
      </c>
      <c r="E33" s="64" t="str">
        <f>IF('Référentiel Compétences'!I34="X","X","")</f>
        <v>X</v>
      </c>
      <c r="F33" s="64" t="str">
        <f>IF('Référentiel Compétences'!J34="X","X","")</f>
        <v>X</v>
      </c>
      <c r="G33" s="64" t="str">
        <f>IF('Référentiel Compétences'!K34="X","X","")</f>
        <v>X</v>
      </c>
      <c r="H33" s="64" t="str">
        <f>IF('Référentiel Compétences'!L34="X","X","")</f>
        <v>X</v>
      </c>
      <c r="I33" s="64" t="str">
        <f>IF('Référentiel Compétences'!M34="X","X","")</f>
        <v/>
      </c>
      <c r="J33" s="64" t="str">
        <f>IF('Référentiel Compétences'!N34="X","X","")</f>
        <v/>
      </c>
      <c r="K33" s="64" t="str">
        <f>IF('Référentiel Compétences'!O34="X","X","")</f>
        <v/>
      </c>
      <c r="L33" s="64" t="str">
        <f>IF('Référentiel Compétences'!P34="X","X","")</f>
        <v/>
      </c>
      <c r="M33" s="66"/>
      <c r="N33" s="66"/>
      <c r="O33" s="66">
        <v>1</v>
      </c>
      <c r="P33" s="66"/>
      <c r="Q33" s="66"/>
      <c r="R33" s="67"/>
      <c r="S33" s="244">
        <f t="shared" si="3"/>
        <v>0.75</v>
      </c>
      <c r="T33" s="221"/>
      <c r="U33" s="220">
        <v>0.65</v>
      </c>
      <c r="V33" s="65" t="s">
        <v>257</v>
      </c>
    </row>
    <row r="34" spans="1:22" s="48" customFormat="1" ht="45" customHeight="1">
      <c r="A34" s="63">
        <v>19</v>
      </c>
      <c r="B34" s="18" t="str">
        <f>'Référentiel Compétences'!B35</f>
        <v>Remise en température</v>
      </c>
      <c r="C34" s="64" t="str">
        <f>IF('Référentiel Compétences'!G35="X","X","")</f>
        <v>X</v>
      </c>
      <c r="D34" s="64" t="str">
        <f>IF('Référentiel Compétences'!H35="X","X","")</f>
        <v>X</v>
      </c>
      <c r="E34" s="64" t="str">
        <f>IF('Référentiel Compétences'!I35="X","X","")</f>
        <v>X</v>
      </c>
      <c r="F34" s="64" t="str">
        <f>IF('Référentiel Compétences'!J35="X","X","")</f>
        <v>X</v>
      </c>
      <c r="G34" s="64" t="str">
        <f>IF('Référentiel Compétences'!K35="X","X","")</f>
        <v>X</v>
      </c>
      <c r="H34" s="64" t="str">
        <f>IF('Référentiel Compétences'!L35="X","X","")</f>
        <v>X</v>
      </c>
      <c r="I34" s="64" t="str">
        <f>IF('Référentiel Compétences'!M35="X","X","")</f>
        <v/>
      </c>
      <c r="J34" s="64" t="str">
        <f>IF('Référentiel Compétences'!N35="X","X","")</f>
        <v/>
      </c>
      <c r="K34" s="64" t="str">
        <f>IF('Référentiel Compétences'!O35="X","X","")</f>
        <v/>
      </c>
      <c r="L34" s="64" t="str">
        <f>IF('Référentiel Compétences'!P35="X","X","")</f>
        <v/>
      </c>
      <c r="M34" s="66"/>
      <c r="N34" s="66"/>
      <c r="O34" s="66">
        <v>1</v>
      </c>
      <c r="P34" s="66"/>
      <c r="Q34" s="66"/>
      <c r="R34" s="67"/>
      <c r="S34" s="244">
        <f t="shared" si="3"/>
        <v>0.75</v>
      </c>
      <c r="T34" s="221"/>
      <c r="U34" s="220">
        <v>0.65</v>
      </c>
      <c r="V34" s="65" t="s">
        <v>257</v>
      </c>
    </row>
    <row r="35" spans="1:22" s="48" customFormat="1" ht="45" customHeight="1" thickBot="1">
      <c r="A35" s="63">
        <v>20</v>
      </c>
      <c r="B35" s="530" t="str">
        <f>'Référentiel Compétences'!B36</f>
        <v>Congélation</v>
      </c>
      <c r="C35" s="111" t="str">
        <f>IF('Référentiel Compétences'!G36="X","X","")</f>
        <v>X</v>
      </c>
      <c r="D35" s="111" t="str">
        <f>IF('Référentiel Compétences'!H36="X","X","")</f>
        <v>X</v>
      </c>
      <c r="E35" s="111" t="str">
        <f>IF('Référentiel Compétences'!I36="X","X","")</f>
        <v>X</v>
      </c>
      <c r="F35" s="111" t="str">
        <f>IF('Référentiel Compétences'!J36="X","X","")</f>
        <v>X</v>
      </c>
      <c r="G35" s="111" t="str">
        <f>IF('Référentiel Compétences'!K36="X","X","")</f>
        <v>X</v>
      </c>
      <c r="H35" s="111" t="str">
        <f>IF('Référentiel Compétences'!L36="X","X","")</f>
        <v>X</v>
      </c>
      <c r="I35" s="111" t="str">
        <f>IF('Référentiel Compétences'!M36="X","X","")</f>
        <v/>
      </c>
      <c r="J35" s="111" t="str">
        <f>IF('Référentiel Compétences'!N36="X","X","")</f>
        <v/>
      </c>
      <c r="K35" s="111" t="str">
        <f>IF('Référentiel Compétences'!O36="X","X","")</f>
        <v/>
      </c>
      <c r="L35" s="111" t="str">
        <f>IF('Référentiel Compétences'!P36="X","X","")</f>
        <v/>
      </c>
      <c r="M35" s="68"/>
      <c r="N35" s="68"/>
      <c r="O35" s="68">
        <v>1</v>
      </c>
      <c r="P35" s="68"/>
      <c r="Q35" s="68"/>
      <c r="R35" s="69"/>
      <c r="S35" s="245">
        <f t="shared" si="3"/>
        <v>0.75</v>
      </c>
      <c r="T35" s="224"/>
      <c r="U35" s="239">
        <v>0.65</v>
      </c>
      <c r="V35" s="240" t="s">
        <v>257</v>
      </c>
    </row>
    <row r="36" spans="1:22" s="3" customFormat="1" ht="45" customHeight="1" thickBot="1">
      <c r="A36" s="107"/>
      <c r="B36" s="206" t="str">
        <f>'Référentiel Compétences'!B25</f>
        <v>Gestion des températures</v>
      </c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108">
        <f>COUNTA(M25:M35)</f>
        <v>0</v>
      </c>
      <c r="N36" s="108">
        <f t="shared" ref="N36:R36" si="4">COUNTA(N25:N35)</f>
        <v>0</v>
      </c>
      <c r="O36" s="108">
        <f>COUNTA(O25:O35)</f>
        <v>11</v>
      </c>
      <c r="P36" s="108">
        <f t="shared" si="4"/>
        <v>0</v>
      </c>
      <c r="Q36" s="108">
        <f t="shared" si="4"/>
        <v>0</v>
      </c>
      <c r="R36" s="531">
        <f t="shared" si="4"/>
        <v>0</v>
      </c>
      <c r="S36" s="254">
        <f>IF(SUM(S25:S35)=0,"",AVERAGE(S25:S35))</f>
        <v>0.75</v>
      </c>
      <c r="T36" s="255">
        <f>IF(SUM(T25:T35)=0,"",AVERAGE(T25:T35))</f>
        <v>0.75</v>
      </c>
      <c r="U36" s="255">
        <f>IF(SUM(U25:U35)=0,"",AVERAGE(U25:U35))</f>
        <v>0.65000000000000013</v>
      </c>
      <c r="V36" s="256"/>
    </row>
    <row r="37" spans="1:22" ht="21" customHeight="1">
      <c r="A37" s="16"/>
      <c r="B37" s="232" t="str">
        <f>'Référentiel Compétences'!B37</f>
        <v>Gestion des déchets</v>
      </c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4"/>
      <c r="N37" s="234"/>
      <c r="O37" s="234"/>
      <c r="P37" s="234"/>
      <c r="Q37" s="234"/>
      <c r="R37" s="247"/>
      <c r="S37" s="252"/>
      <c r="T37" s="235"/>
      <c r="U37" s="235"/>
      <c r="V37" s="236"/>
    </row>
    <row r="38" spans="1:22" s="48" customFormat="1" ht="45" customHeight="1">
      <c r="A38" s="63">
        <v>21</v>
      </c>
      <c r="B38" s="18" t="str">
        <f>'Référentiel Compétences'!B38</f>
        <v>Evacuation des déchets</v>
      </c>
      <c r="C38" s="64" t="str">
        <f>IF('Référentiel Compétences'!G38="X","X","")</f>
        <v>X</v>
      </c>
      <c r="D38" s="64" t="str">
        <f>IF('Référentiel Compétences'!H38="X","X","")</f>
        <v>X</v>
      </c>
      <c r="E38" s="64" t="str">
        <f>IF('Référentiel Compétences'!I38="X","X","")</f>
        <v>X</v>
      </c>
      <c r="F38" s="64" t="str">
        <f>IF('Référentiel Compétences'!J38="X","X","")</f>
        <v>X</v>
      </c>
      <c r="G38" s="64" t="str">
        <f>IF('Référentiel Compétences'!K38="X","X","")</f>
        <v>X</v>
      </c>
      <c r="H38" s="64" t="str">
        <f>IF('Référentiel Compétences'!L38="X","X","")</f>
        <v>X</v>
      </c>
      <c r="I38" s="64" t="str">
        <f>IF('Référentiel Compétences'!M38="X","X","")</f>
        <v/>
      </c>
      <c r="J38" s="64" t="str">
        <f>IF('Référentiel Compétences'!N38="X","X","")</f>
        <v/>
      </c>
      <c r="K38" s="64" t="str">
        <f>IF('Référentiel Compétences'!O38="X","X","")</f>
        <v/>
      </c>
      <c r="L38" s="64" t="str">
        <f>IF('Référentiel Compétences'!P38="X","X","")</f>
        <v/>
      </c>
      <c r="M38" s="66"/>
      <c r="N38" s="66"/>
      <c r="O38" s="66">
        <v>1</v>
      </c>
      <c r="P38" s="66"/>
      <c r="Q38" s="66"/>
      <c r="R38" s="67"/>
      <c r="S38" s="244">
        <f t="shared" ref="S38:S40" si="5">IF(M38=1,25%,IF(N38=1,50%,IF(O38=1,75%,IF(P38=1,100%,""))))</f>
        <v>0.75</v>
      </c>
      <c r="T38" s="221">
        <v>0.75</v>
      </c>
      <c r="U38" s="220">
        <v>0.65</v>
      </c>
      <c r="V38" s="65" t="s">
        <v>257</v>
      </c>
    </row>
    <row r="39" spans="1:22" s="48" customFormat="1" ht="45" customHeight="1">
      <c r="A39" s="63"/>
      <c r="B39" s="18" t="str">
        <f>'Référentiel Compétences'!B39</f>
        <v>Nettoyage containaires</v>
      </c>
      <c r="C39" s="64" t="str">
        <f>IF('Référentiel Compétences'!G39="X","X","")</f>
        <v>X</v>
      </c>
      <c r="D39" s="64" t="str">
        <f>IF('Référentiel Compétences'!H39="X","X","")</f>
        <v>X</v>
      </c>
      <c r="E39" s="64" t="str">
        <f>IF('Référentiel Compétences'!I39="X","X","")</f>
        <v>X</v>
      </c>
      <c r="F39" s="64" t="str">
        <f>IF('Référentiel Compétences'!J39="X","X","")</f>
        <v>X</v>
      </c>
      <c r="G39" s="64" t="str">
        <f>IF('Référentiel Compétences'!K39="X","X","")</f>
        <v>X</v>
      </c>
      <c r="H39" s="64" t="str">
        <f>IF('Référentiel Compétences'!L39="X","X","")</f>
        <v>X</v>
      </c>
      <c r="I39" s="64" t="str">
        <f>IF('Référentiel Compétences'!M39="X","X","")</f>
        <v/>
      </c>
      <c r="J39" s="64" t="str">
        <f>IF('Référentiel Compétences'!N39="X","X","")</f>
        <v/>
      </c>
      <c r="K39" s="64" t="str">
        <f>IF('Référentiel Compétences'!O39="X","X","")</f>
        <v/>
      </c>
      <c r="L39" s="64" t="str">
        <f>IF('Référentiel Compétences'!P39="X","X","")</f>
        <v/>
      </c>
      <c r="M39" s="66"/>
      <c r="N39" s="66"/>
      <c r="O39" s="66">
        <v>1</v>
      </c>
      <c r="P39" s="66"/>
      <c r="Q39" s="66"/>
      <c r="R39" s="67"/>
      <c r="S39" s="244">
        <f t="shared" si="5"/>
        <v>0.75</v>
      </c>
      <c r="T39" s="221"/>
      <c r="U39" s="220">
        <v>0.65</v>
      </c>
      <c r="V39" s="65" t="s">
        <v>257</v>
      </c>
    </row>
    <row r="40" spans="1:22" s="48" customFormat="1" ht="45" customHeight="1" thickBot="1">
      <c r="A40" s="63">
        <v>22</v>
      </c>
      <c r="B40" s="530" t="str">
        <f>'Référentiel Compétences'!B40</f>
        <v>Recyclage des déchets</v>
      </c>
      <c r="C40" s="111" t="str">
        <f>IF('Référentiel Compétences'!G40="X","X","")</f>
        <v>X</v>
      </c>
      <c r="D40" s="111" t="str">
        <f>IF('Référentiel Compétences'!H40="X","X","")</f>
        <v>X</v>
      </c>
      <c r="E40" s="111" t="str">
        <f>IF('Référentiel Compétences'!I40="X","X","")</f>
        <v>X</v>
      </c>
      <c r="F40" s="111" t="str">
        <f>IF('Référentiel Compétences'!J40="X","X","")</f>
        <v>X</v>
      </c>
      <c r="G40" s="111" t="str">
        <f>IF('Référentiel Compétences'!K40="X","X","")</f>
        <v>X</v>
      </c>
      <c r="H40" s="111" t="str">
        <f>IF('Référentiel Compétences'!L40="X","X","")</f>
        <v>X</v>
      </c>
      <c r="I40" s="111" t="str">
        <f>IF('Référentiel Compétences'!M40="X","X","")</f>
        <v/>
      </c>
      <c r="J40" s="111" t="str">
        <f>IF('Référentiel Compétences'!N40="X","X","")</f>
        <v/>
      </c>
      <c r="K40" s="111" t="str">
        <f>IF('Référentiel Compétences'!O40="X","X","")</f>
        <v/>
      </c>
      <c r="L40" s="111" t="str">
        <f>IF('Référentiel Compétences'!P40="X","X","")</f>
        <v/>
      </c>
      <c r="M40" s="68"/>
      <c r="N40" s="68"/>
      <c r="O40" s="68">
        <v>1</v>
      </c>
      <c r="P40" s="68"/>
      <c r="Q40" s="68"/>
      <c r="R40" s="69"/>
      <c r="S40" s="245">
        <f t="shared" si="5"/>
        <v>0.75</v>
      </c>
      <c r="T40" s="224"/>
      <c r="U40" s="239">
        <v>0.65</v>
      </c>
      <c r="V40" s="240" t="s">
        <v>257</v>
      </c>
    </row>
    <row r="41" spans="1:22" s="3" customFormat="1" ht="45" customHeight="1" thickBot="1">
      <c r="A41" s="107"/>
      <c r="B41" s="206" t="str">
        <f>'Référentiel Compétences'!B37</f>
        <v>Gestion des déchets</v>
      </c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108">
        <f>COUNTA(M38:M40)</f>
        <v>0</v>
      </c>
      <c r="N41" s="108">
        <f t="shared" ref="N41:R41" si="6">COUNTA(N38:N40)</f>
        <v>0</v>
      </c>
      <c r="O41" s="108">
        <f t="shared" si="6"/>
        <v>3</v>
      </c>
      <c r="P41" s="108">
        <f t="shared" si="6"/>
        <v>0</v>
      </c>
      <c r="Q41" s="108">
        <f t="shared" si="6"/>
        <v>0</v>
      </c>
      <c r="R41" s="531">
        <f t="shared" si="6"/>
        <v>0</v>
      </c>
      <c r="S41" s="254">
        <f>IF(SUM(S38:S40)=0,"",AVERAGE(S38:S40))</f>
        <v>0.75</v>
      </c>
      <c r="T41" s="255">
        <f>IF(SUM(T38:T40)=0,"",AVERAGE(T38:T40))</f>
        <v>0.75</v>
      </c>
      <c r="U41" s="255">
        <f>IF(SUM(U38:U40)=0,"",AVERAGE(U38:U40))</f>
        <v>0.65</v>
      </c>
      <c r="V41" s="256"/>
    </row>
    <row r="42" spans="1:22" ht="24.95" customHeight="1">
      <c r="A42" s="16">
        <v>23</v>
      </c>
      <c r="B42" s="232" t="str">
        <f>'Référentiel Compétences'!B41</f>
        <v>Nettoyage, Désinfection</v>
      </c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4"/>
      <c r="N42" s="234"/>
      <c r="O42" s="234"/>
      <c r="P42" s="234"/>
      <c r="Q42" s="234"/>
      <c r="R42" s="258"/>
      <c r="S42" s="252"/>
      <c r="T42" s="235"/>
      <c r="U42" s="235"/>
      <c r="V42" s="236"/>
    </row>
    <row r="43" spans="1:22" ht="45" customHeight="1">
      <c r="A43" s="16">
        <v>24</v>
      </c>
      <c r="B43" s="88" t="str">
        <f>'Référentiel Compétences'!B42</f>
        <v>Utiliser du bon produit et de la bonne dose</v>
      </c>
      <c r="C43" s="5" t="str">
        <f>IF('Référentiel Compétences'!G42="X","X","")</f>
        <v>X</v>
      </c>
      <c r="D43" s="5" t="str">
        <f>IF('Référentiel Compétences'!H42="X","X","")</f>
        <v>X</v>
      </c>
      <c r="E43" s="5" t="str">
        <f>IF('Référentiel Compétences'!I42="X","X","")</f>
        <v>X</v>
      </c>
      <c r="F43" s="5" t="str">
        <f>IF('Référentiel Compétences'!J42="X","X","")</f>
        <v>X</v>
      </c>
      <c r="G43" s="5" t="str">
        <f>IF('Référentiel Compétences'!K42="X","X","")</f>
        <v>X</v>
      </c>
      <c r="H43" s="5" t="str">
        <f>IF('Référentiel Compétences'!L42="X","X","")</f>
        <v>X</v>
      </c>
      <c r="I43" s="5" t="str">
        <f>IF('Référentiel Compétences'!M42="X","X","")</f>
        <v/>
      </c>
      <c r="J43" s="5" t="str">
        <f>IF('Référentiel Compétences'!N42="X","X","")</f>
        <v/>
      </c>
      <c r="K43" s="5" t="str">
        <f>IF('Référentiel Compétences'!O42="X","X","")</f>
        <v/>
      </c>
      <c r="L43" s="5" t="str">
        <f>IF('Référentiel Compétences'!P42="X","X","")</f>
        <v/>
      </c>
      <c r="M43" s="66"/>
      <c r="N43" s="66"/>
      <c r="O43" s="66">
        <v>1</v>
      </c>
      <c r="P43" s="66"/>
      <c r="Q43" s="66"/>
      <c r="R43" s="67"/>
      <c r="S43" s="244">
        <f t="shared" ref="S43:S52" si="7">IF(M43=1,25%,IF(N43=1,50%,IF(O43=1,75%,IF(P43=1,100%,""))))</f>
        <v>0.75</v>
      </c>
      <c r="T43" s="221"/>
      <c r="U43" s="221">
        <v>0.65</v>
      </c>
      <c r="V43" s="65" t="s">
        <v>257</v>
      </c>
    </row>
    <row r="44" spans="1:22" ht="45" customHeight="1">
      <c r="A44" s="16">
        <v>25</v>
      </c>
      <c r="B44" s="88" t="str">
        <f>'Référentiel Compétences'!B43</f>
        <v>Sol</v>
      </c>
      <c r="C44" s="5" t="str">
        <f>IF('Référentiel Compétences'!G43="X","X","")</f>
        <v>X</v>
      </c>
      <c r="D44" s="5" t="str">
        <f>IF('Référentiel Compétences'!H43="X","X","")</f>
        <v>X</v>
      </c>
      <c r="E44" s="5" t="str">
        <f>IF('Référentiel Compétences'!I43="X","X","")</f>
        <v>X</v>
      </c>
      <c r="F44" s="5" t="str">
        <f>IF('Référentiel Compétences'!J43="X","X","")</f>
        <v>X</v>
      </c>
      <c r="G44" s="5" t="str">
        <f>IF('Référentiel Compétences'!K43="X","X","")</f>
        <v>X</v>
      </c>
      <c r="H44" s="5" t="str">
        <f>IF('Référentiel Compétences'!L43="X","X","")</f>
        <v>X</v>
      </c>
      <c r="I44" s="5" t="str">
        <f>IF('Référentiel Compétences'!M43="X","X","")</f>
        <v/>
      </c>
      <c r="J44" s="5" t="str">
        <f>IF('Référentiel Compétences'!N43="X","X","")</f>
        <v/>
      </c>
      <c r="K44" s="5" t="str">
        <f>IF('Référentiel Compétences'!O43="X","X","")</f>
        <v/>
      </c>
      <c r="L44" s="5" t="str">
        <f>IF('Référentiel Compétences'!P43="X","X","")</f>
        <v/>
      </c>
      <c r="M44" s="66"/>
      <c r="N44" s="66"/>
      <c r="O44" s="66">
        <v>1</v>
      </c>
      <c r="P44" s="66"/>
      <c r="Q44" s="66"/>
      <c r="R44" s="67"/>
      <c r="S44" s="244">
        <f t="shared" si="7"/>
        <v>0.75</v>
      </c>
      <c r="T44" s="221"/>
      <c r="U44" s="221">
        <v>0.65</v>
      </c>
      <c r="V44" s="65" t="s">
        <v>257</v>
      </c>
    </row>
    <row r="45" spans="1:22" ht="45" customHeight="1">
      <c r="A45" s="16">
        <v>26</v>
      </c>
      <c r="B45" s="88" t="str">
        <f>'Référentiel Compétences'!B44</f>
        <v>Plan de travail</v>
      </c>
      <c r="C45" s="5" t="str">
        <f>IF('Référentiel Compétences'!G44="X","X","")</f>
        <v>X</v>
      </c>
      <c r="D45" s="5" t="str">
        <f>IF('Référentiel Compétences'!H44="X","X","")</f>
        <v>X</v>
      </c>
      <c r="E45" s="5" t="str">
        <f>IF('Référentiel Compétences'!I44="X","X","")</f>
        <v>X</v>
      </c>
      <c r="F45" s="5" t="str">
        <f>IF('Référentiel Compétences'!J44="X","X","")</f>
        <v>X</v>
      </c>
      <c r="G45" s="5" t="str">
        <f>IF('Référentiel Compétences'!K44="X","X","")</f>
        <v>X</v>
      </c>
      <c r="H45" s="5" t="str">
        <f>IF('Référentiel Compétences'!L44="X","X","")</f>
        <v>X</v>
      </c>
      <c r="I45" s="5" t="str">
        <f>IF('Référentiel Compétences'!M44="X","X","")</f>
        <v/>
      </c>
      <c r="J45" s="5" t="str">
        <f>IF('Référentiel Compétences'!N44="X","X","")</f>
        <v/>
      </c>
      <c r="K45" s="5" t="str">
        <f>IF('Référentiel Compétences'!O44="X","X","")</f>
        <v/>
      </c>
      <c r="L45" s="5" t="str">
        <f>IF('Référentiel Compétences'!P44="X","X","")</f>
        <v/>
      </c>
      <c r="M45" s="66"/>
      <c r="N45" s="66"/>
      <c r="O45" s="66">
        <v>1</v>
      </c>
      <c r="P45" s="66"/>
      <c r="Q45" s="66"/>
      <c r="R45" s="67"/>
      <c r="S45" s="244">
        <f t="shared" si="7"/>
        <v>0.75</v>
      </c>
      <c r="T45" s="221"/>
      <c r="U45" s="221">
        <v>0.65</v>
      </c>
      <c r="V45" s="65" t="s">
        <v>257</v>
      </c>
    </row>
    <row r="46" spans="1:22" ht="45" customHeight="1">
      <c r="A46" s="16">
        <v>27</v>
      </c>
      <c r="B46" s="88" t="str">
        <f>'Référentiel Compétences'!B45</f>
        <v>Lieux de stockage</v>
      </c>
      <c r="C46" s="5" t="str">
        <f>IF('Référentiel Compétences'!G45="X","X","")</f>
        <v>X</v>
      </c>
      <c r="D46" s="5" t="str">
        <f>IF('Référentiel Compétences'!H45="X","X","")</f>
        <v>X</v>
      </c>
      <c r="E46" s="5" t="str">
        <f>IF('Référentiel Compétences'!I45="X","X","")</f>
        <v>X</v>
      </c>
      <c r="F46" s="5" t="str">
        <f>IF('Référentiel Compétences'!J45="X","X","")</f>
        <v>X</v>
      </c>
      <c r="G46" s="5" t="str">
        <f>IF('Référentiel Compétences'!K45="X","X","")</f>
        <v>X</v>
      </c>
      <c r="H46" s="5" t="str">
        <f>IF('Référentiel Compétences'!L45="X","X","")</f>
        <v>X</v>
      </c>
      <c r="I46" s="5" t="str">
        <f>IF('Référentiel Compétences'!M45="X","X","")</f>
        <v/>
      </c>
      <c r="J46" s="5" t="str">
        <f>IF('Référentiel Compétences'!N45="X","X","")</f>
        <v/>
      </c>
      <c r="K46" s="5" t="str">
        <f>IF('Référentiel Compétences'!O45="X","X","")</f>
        <v/>
      </c>
      <c r="L46" s="5" t="str">
        <f>IF('Référentiel Compétences'!P45="X","X","")</f>
        <v/>
      </c>
      <c r="M46" s="66"/>
      <c r="N46" s="66"/>
      <c r="O46" s="66">
        <v>1</v>
      </c>
      <c r="P46" s="66"/>
      <c r="Q46" s="66"/>
      <c r="R46" s="67"/>
      <c r="S46" s="244">
        <f t="shared" si="7"/>
        <v>0.75</v>
      </c>
      <c r="T46" s="221"/>
      <c r="U46" s="221">
        <v>0.65</v>
      </c>
      <c r="V46" s="27" t="s">
        <v>257</v>
      </c>
    </row>
    <row r="47" spans="1:22" ht="45" customHeight="1">
      <c r="A47" s="16">
        <v>28</v>
      </c>
      <c r="B47" s="88" t="str">
        <f>'Référentiel Compétences'!B46</f>
        <v>Lieux de fabrication</v>
      </c>
      <c r="C47" s="5" t="str">
        <f>IF('Référentiel Compétences'!G46="X","X","")</f>
        <v>X</v>
      </c>
      <c r="D47" s="5" t="str">
        <f>IF('Référentiel Compétences'!H46="X","X","")</f>
        <v>X</v>
      </c>
      <c r="E47" s="5" t="str">
        <f>IF('Référentiel Compétences'!I46="X","X","")</f>
        <v>X</v>
      </c>
      <c r="F47" s="5" t="str">
        <f>IF('Référentiel Compétences'!J46="X","X","")</f>
        <v>X</v>
      </c>
      <c r="G47" s="5" t="str">
        <f>IF('Référentiel Compétences'!K46="X","X","")</f>
        <v>X</v>
      </c>
      <c r="H47" s="5" t="str">
        <f>IF('Référentiel Compétences'!L46="X","X","")</f>
        <v>X</v>
      </c>
      <c r="I47" s="5" t="str">
        <f>IF('Référentiel Compétences'!M46="X","X","")</f>
        <v/>
      </c>
      <c r="J47" s="5" t="str">
        <f>IF('Référentiel Compétences'!N46="X","X","")</f>
        <v/>
      </c>
      <c r="K47" s="5" t="str">
        <f>IF('Référentiel Compétences'!O46="X","X","")</f>
        <v/>
      </c>
      <c r="L47" s="5" t="str">
        <f>IF('Référentiel Compétences'!P46="X","X","")</f>
        <v/>
      </c>
      <c r="M47" s="66"/>
      <c r="N47" s="66"/>
      <c r="O47" s="66">
        <v>1</v>
      </c>
      <c r="P47" s="66"/>
      <c r="Q47" s="66"/>
      <c r="R47" s="67"/>
      <c r="S47" s="244">
        <f t="shared" si="7"/>
        <v>0.75</v>
      </c>
      <c r="T47" s="221">
        <v>0.75</v>
      </c>
      <c r="U47" s="221">
        <v>0.65</v>
      </c>
      <c r="V47" s="27" t="s">
        <v>257</v>
      </c>
    </row>
    <row r="48" spans="1:22" ht="45" customHeight="1">
      <c r="A48" s="16">
        <v>29</v>
      </c>
      <c r="B48" s="88" t="str">
        <f>'Référentiel Compétences'!B47</f>
        <v>Cellule de refroidissement</v>
      </c>
      <c r="C48" s="5" t="str">
        <f>IF('Référentiel Compétences'!G47="X","X","")</f>
        <v>X</v>
      </c>
      <c r="D48" s="5" t="str">
        <f>IF('Référentiel Compétences'!H47="X","X","")</f>
        <v>X</v>
      </c>
      <c r="E48" s="5" t="str">
        <f>IF('Référentiel Compétences'!I47="X","X","")</f>
        <v>X</v>
      </c>
      <c r="F48" s="5" t="str">
        <f>IF('Référentiel Compétences'!J47="X","X","")</f>
        <v>X</v>
      </c>
      <c r="G48" s="5" t="str">
        <f>IF('Référentiel Compétences'!K47="X","X","")</f>
        <v>X</v>
      </c>
      <c r="H48" s="5" t="str">
        <f>IF('Référentiel Compétences'!L47="X","X","")</f>
        <v>X</v>
      </c>
      <c r="I48" s="5" t="str">
        <f>IF('Référentiel Compétences'!M47="X","X","")</f>
        <v/>
      </c>
      <c r="J48" s="5" t="str">
        <f>IF('Référentiel Compétences'!N47="X","X","")</f>
        <v/>
      </c>
      <c r="K48" s="5" t="str">
        <f>IF('Référentiel Compétences'!O47="X","X","")</f>
        <v/>
      </c>
      <c r="L48" s="5" t="str">
        <f>IF('Référentiel Compétences'!P47="X","X","")</f>
        <v/>
      </c>
      <c r="M48" s="66"/>
      <c r="N48" s="66"/>
      <c r="O48" s="66">
        <v>1</v>
      </c>
      <c r="P48" s="66"/>
      <c r="Q48" s="66"/>
      <c r="R48" s="67"/>
      <c r="S48" s="244">
        <f t="shared" si="7"/>
        <v>0.75</v>
      </c>
      <c r="T48" s="221"/>
      <c r="U48" s="221">
        <v>0.65</v>
      </c>
      <c r="V48" s="27" t="s">
        <v>257</v>
      </c>
    </row>
    <row r="49" spans="1:22" ht="45" customHeight="1">
      <c r="A49" s="16">
        <v>30</v>
      </c>
      <c r="B49" s="88" t="str">
        <f>'Référentiel Compétences'!B48</f>
        <v>Hottes</v>
      </c>
      <c r="C49" s="5" t="str">
        <f>IF('Référentiel Compétences'!G48="X","X","")</f>
        <v>X</v>
      </c>
      <c r="D49" s="5" t="str">
        <f>IF('Référentiel Compétences'!H48="X","X","")</f>
        <v>X</v>
      </c>
      <c r="E49" s="5" t="str">
        <f>IF('Référentiel Compétences'!I48="X","X","")</f>
        <v>X</v>
      </c>
      <c r="F49" s="5" t="str">
        <f>IF('Référentiel Compétences'!J48="X","X","")</f>
        <v>X</v>
      </c>
      <c r="G49" s="5" t="str">
        <f>IF('Référentiel Compétences'!K48="X","X","")</f>
        <v>X</v>
      </c>
      <c r="H49" s="5" t="str">
        <f>IF('Référentiel Compétences'!L48="X","X","")</f>
        <v>X</v>
      </c>
      <c r="I49" s="5" t="str">
        <f>IF('Référentiel Compétences'!M48="X","X","")</f>
        <v/>
      </c>
      <c r="J49" s="5" t="str">
        <f>IF('Référentiel Compétences'!N48="X","X","")</f>
        <v/>
      </c>
      <c r="K49" s="5" t="str">
        <f>IF('Référentiel Compétences'!O48="X","X","")</f>
        <v/>
      </c>
      <c r="L49" s="5" t="str">
        <f>IF('Référentiel Compétences'!P48="X","X","")</f>
        <v/>
      </c>
      <c r="M49" s="66"/>
      <c r="N49" s="66"/>
      <c r="O49" s="66">
        <v>1</v>
      </c>
      <c r="P49" s="66"/>
      <c r="Q49" s="66"/>
      <c r="R49" s="67"/>
      <c r="S49" s="244">
        <f t="shared" si="7"/>
        <v>0.75</v>
      </c>
      <c r="T49" s="221"/>
      <c r="U49" s="221">
        <v>0.65</v>
      </c>
      <c r="V49" s="27" t="s">
        <v>257</v>
      </c>
    </row>
    <row r="50" spans="1:22" ht="45" customHeight="1">
      <c r="A50" s="16">
        <v>31</v>
      </c>
      <c r="B50" s="88" t="str">
        <f>'Référentiel Compétences'!B49</f>
        <v>Trancheuse</v>
      </c>
      <c r="C50" s="5" t="str">
        <f>IF('Référentiel Compétences'!G49="X","X","")</f>
        <v>X</v>
      </c>
      <c r="D50" s="5" t="str">
        <f>IF('Référentiel Compétences'!H49="X","X","")</f>
        <v>X</v>
      </c>
      <c r="E50" s="5" t="str">
        <f>IF('Référentiel Compétences'!I49="X","X","")</f>
        <v>X</v>
      </c>
      <c r="F50" s="5" t="str">
        <f>IF('Référentiel Compétences'!J49="X","X","")</f>
        <v>X</v>
      </c>
      <c r="G50" s="5" t="str">
        <f>IF('Référentiel Compétences'!K49="X","X","")</f>
        <v>X</v>
      </c>
      <c r="H50" s="5" t="str">
        <f>IF('Référentiel Compétences'!L49="X","X","")</f>
        <v>X</v>
      </c>
      <c r="I50" s="5" t="str">
        <f>IF('Référentiel Compétences'!M49="X","X","")</f>
        <v/>
      </c>
      <c r="J50" s="5" t="str">
        <f>IF('Référentiel Compétences'!N49="X","X","")</f>
        <v/>
      </c>
      <c r="K50" s="5" t="str">
        <f>IF('Référentiel Compétences'!O49="X","X","")</f>
        <v/>
      </c>
      <c r="L50" s="5" t="str">
        <f>IF('Référentiel Compétences'!P49="X","X","")</f>
        <v/>
      </c>
      <c r="M50" s="66"/>
      <c r="N50" s="66"/>
      <c r="O50" s="66">
        <v>1</v>
      </c>
      <c r="P50" s="66"/>
      <c r="Q50" s="66"/>
      <c r="R50" s="67"/>
      <c r="S50" s="244">
        <f>IF(M50=1,25%,IF(N50=1,50%,IF(O50=1,75%,IF(P50=1,100%,""))))</f>
        <v>0.75</v>
      </c>
      <c r="T50" s="221"/>
      <c r="U50" s="221">
        <v>0.65</v>
      </c>
      <c r="V50" s="27" t="s">
        <v>257</v>
      </c>
    </row>
    <row r="51" spans="1:22" ht="45" customHeight="1">
      <c r="A51" s="16">
        <v>32</v>
      </c>
      <c r="B51" s="88" t="str">
        <f>'Référentiel Compétences'!B50</f>
        <v>Matériel</v>
      </c>
      <c r="C51" s="5" t="str">
        <f>IF('Référentiel Compétences'!G50="X","X","")</f>
        <v>X</v>
      </c>
      <c r="D51" s="5" t="str">
        <f>IF('Référentiel Compétences'!H50="X","X","")</f>
        <v>X</v>
      </c>
      <c r="E51" s="5" t="str">
        <f>IF('Référentiel Compétences'!I50="X","X","")</f>
        <v>X</v>
      </c>
      <c r="F51" s="5" t="str">
        <f>IF('Référentiel Compétences'!J50="X","X","")</f>
        <v>X</v>
      </c>
      <c r="G51" s="5" t="str">
        <f>IF('Référentiel Compétences'!K50="X","X","")</f>
        <v>X</v>
      </c>
      <c r="H51" s="5" t="str">
        <f>IF('Référentiel Compétences'!L50="X","X","")</f>
        <v>X</v>
      </c>
      <c r="I51" s="5" t="str">
        <f>IF('Référentiel Compétences'!M50="X","X","")</f>
        <v/>
      </c>
      <c r="J51" s="5" t="str">
        <f>IF('Référentiel Compétences'!N50="X","X","")</f>
        <v/>
      </c>
      <c r="K51" s="5" t="str">
        <f>IF('Référentiel Compétences'!O50="X","X","")</f>
        <v/>
      </c>
      <c r="L51" s="5" t="str">
        <f>IF('Référentiel Compétences'!P50="X","X","")</f>
        <v/>
      </c>
      <c r="M51" s="66"/>
      <c r="N51" s="66"/>
      <c r="O51" s="66">
        <v>1</v>
      </c>
      <c r="P51" s="66"/>
      <c r="Q51" s="66"/>
      <c r="R51" s="67"/>
      <c r="S51" s="244">
        <f t="shared" si="7"/>
        <v>0.75</v>
      </c>
      <c r="T51" s="221"/>
      <c r="U51" s="221">
        <v>0.65</v>
      </c>
      <c r="V51" s="27" t="s">
        <v>257</v>
      </c>
    </row>
    <row r="52" spans="1:22" ht="45" customHeight="1" thickBot="1">
      <c r="A52" s="16"/>
      <c r="B52" s="123" t="str">
        <f>'Référentiel Compétences'!B51</f>
        <v>Four</v>
      </c>
      <c r="C52" s="41" t="str">
        <f>IF('Référentiel Compétences'!G51="X","X","")</f>
        <v>X</v>
      </c>
      <c r="D52" s="41" t="str">
        <f>IF('Référentiel Compétences'!H51="X","X","")</f>
        <v>X</v>
      </c>
      <c r="E52" s="41" t="str">
        <f>IF('Référentiel Compétences'!I51="X","X","")</f>
        <v>X</v>
      </c>
      <c r="F52" s="41" t="str">
        <f>IF('Référentiel Compétences'!J51="X","X","")</f>
        <v>X</v>
      </c>
      <c r="G52" s="41" t="str">
        <f>IF('Référentiel Compétences'!K51="X","X","")</f>
        <v>X</v>
      </c>
      <c r="H52" s="41" t="str">
        <f>IF('Référentiel Compétences'!L51="X","X","")</f>
        <v>X</v>
      </c>
      <c r="I52" s="41" t="str">
        <f>IF('Référentiel Compétences'!M51="X","X","")</f>
        <v/>
      </c>
      <c r="J52" s="41" t="str">
        <f>IF('Référentiel Compétences'!N51="X","X","")</f>
        <v/>
      </c>
      <c r="K52" s="41" t="str">
        <f>IF('Référentiel Compétences'!O51="X","X","")</f>
        <v/>
      </c>
      <c r="L52" s="41" t="str">
        <f>IF('Référentiel Compétences'!P51="X","X","")</f>
        <v/>
      </c>
      <c r="M52" s="68"/>
      <c r="N52" s="68"/>
      <c r="O52" s="68">
        <v>1</v>
      </c>
      <c r="P52" s="68"/>
      <c r="Q52" s="68"/>
      <c r="R52" s="69"/>
      <c r="S52" s="245">
        <f t="shared" si="7"/>
        <v>0.75</v>
      </c>
      <c r="T52" s="224"/>
      <c r="U52" s="224">
        <v>0.65</v>
      </c>
      <c r="V52" s="225" t="s">
        <v>257</v>
      </c>
    </row>
    <row r="53" spans="1:22" s="3" customFormat="1" ht="45" customHeight="1" thickBot="1">
      <c r="A53" s="107"/>
      <c r="B53" s="206" t="str">
        <f>'Référentiel Compétences'!B41</f>
        <v>Nettoyage, Désinfection</v>
      </c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108">
        <f>COUNTA(M43:M52)</f>
        <v>0</v>
      </c>
      <c r="N53" s="108">
        <f t="shared" ref="N53:R53" si="8">COUNTA(N43:N52)</f>
        <v>0</v>
      </c>
      <c r="O53" s="108">
        <f t="shared" si="8"/>
        <v>10</v>
      </c>
      <c r="P53" s="108">
        <f t="shared" si="8"/>
        <v>0</v>
      </c>
      <c r="Q53" s="108">
        <f t="shared" si="8"/>
        <v>0</v>
      </c>
      <c r="R53" s="531">
        <f t="shared" si="8"/>
        <v>0</v>
      </c>
      <c r="S53" s="254">
        <f>IF(SUM(S43:S52)=0,"",AVERAGE(S43:S52))</f>
        <v>0.75</v>
      </c>
      <c r="T53" s="255">
        <f>IF(SUM(T43:T52)=0,"",AVERAGE(T43:T52))</f>
        <v>0.75</v>
      </c>
      <c r="U53" s="255">
        <f>IF(SUM(U43:U52)=0,"",AVERAGE(U43:U52))</f>
        <v>0.65000000000000013</v>
      </c>
      <c r="V53" s="256"/>
    </row>
    <row r="54" spans="1:22" ht="24.95" customHeight="1">
      <c r="A54" s="16">
        <v>33</v>
      </c>
      <c r="B54" s="232" t="str">
        <f>'Référentiel Compétences'!B52</f>
        <v>Hygiene personnel</v>
      </c>
      <c r="C54" s="233"/>
      <c r="D54" s="233"/>
      <c r="E54" s="233"/>
      <c r="F54" s="233"/>
      <c r="G54" s="233"/>
      <c r="H54" s="233"/>
      <c r="I54" s="233"/>
      <c r="J54" s="233"/>
      <c r="K54" s="233"/>
      <c r="L54" s="233"/>
      <c r="M54" s="234"/>
      <c r="N54" s="234"/>
      <c r="O54" s="234"/>
      <c r="P54" s="234"/>
      <c r="Q54" s="234"/>
      <c r="R54" s="258"/>
      <c r="S54" s="252"/>
      <c r="T54" s="235"/>
      <c r="U54" s="235"/>
      <c r="V54" s="236"/>
    </row>
    <row r="55" spans="1:22" ht="45" customHeight="1">
      <c r="A55" s="16">
        <v>34</v>
      </c>
      <c r="B55" s="88" t="str">
        <f>'Référentiel Compétences'!B53</f>
        <v>Main, Ongle</v>
      </c>
      <c r="C55" s="5" t="str">
        <f>IF('Référentiel Compétences'!G53="X","X","")</f>
        <v>X</v>
      </c>
      <c r="D55" s="5" t="str">
        <f>IF('Référentiel Compétences'!H53="X","X","")</f>
        <v>X</v>
      </c>
      <c r="E55" s="5" t="str">
        <f>IF('Référentiel Compétences'!I53="X","X","")</f>
        <v>X</v>
      </c>
      <c r="F55" s="5" t="str">
        <f>IF('Référentiel Compétences'!J53="X","X","")</f>
        <v>X</v>
      </c>
      <c r="G55" s="5" t="str">
        <f>IF('Référentiel Compétences'!K53="X","X","")</f>
        <v>X</v>
      </c>
      <c r="H55" s="5" t="str">
        <f>IF('Référentiel Compétences'!L53="X","X","")</f>
        <v>X</v>
      </c>
      <c r="I55" s="5" t="str">
        <f>IF('Référentiel Compétences'!M53="X","X","")</f>
        <v/>
      </c>
      <c r="J55" s="5" t="str">
        <f>IF('Référentiel Compétences'!N53="X","X","")</f>
        <v/>
      </c>
      <c r="K55" s="5" t="str">
        <f>IF('Référentiel Compétences'!O53="X","X","")</f>
        <v/>
      </c>
      <c r="L55" s="5" t="str">
        <f>IF('Référentiel Compétences'!P53="X","X","")</f>
        <v/>
      </c>
      <c r="M55" s="66"/>
      <c r="N55" s="66"/>
      <c r="O55" s="66">
        <v>1</v>
      </c>
      <c r="P55" s="66"/>
      <c r="Q55" s="66"/>
      <c r="R55" s="67"/>
      <c r="S55" s="244">
        <f t="shared" ref="S55:S58" si="9">IF(M55=1,25%,IF(N55=1,50%,IF(O55=1,75%,IF(P55=1,100%,""))))</f>
        <v>0.75</v>
      </c>
      <c r="T55" s="221"/>
      <c r="U55" s="221">
        <v>0.65</v>
      </c>
      <c r="V55" s="27"/>
    </row>
    <row r="56" spans="1:22" ht="45" customHeight="1">
      <c r="A56" s="16">
        <v>35</v>
      </c>
      <c r="B56" s="88" t="str">
        <f>'Référentiel Compétences'!B54</f>
        <v>Cheveux</v>
      </c>
      <c r="C56" s="5" t="str">
        <f>IF('Référentiel Compétences'!G54="X","X","")</f>
        <v>X</v>
      </c>
      <c r="D56" s="5" t="str">
        <f>IF('Référentiel Compétences'!H54="X","X","")</f>
        <v>X</v>
      </c>
      <c r="E56" s="5" t="str">
        <f>IF('Référentiel Compétences'!I54="X","X","")</f>
        <v>X</v>
      </c>
      <c r="F56" s="5" t="str">
        <f>IF('Référentiel Compétences'!J54="X","X","")</f>
        <v>X</v>
      </c>
      <c r="G56" s="5" t="str">
        <f>IF('Référentiel Compétences'!K54="X","X","")</f>
        <v>X</v>
      </c>
      <c r="H56" s="5" t="str">
        <f>IF('Référentiel Compétences'!L54="X","X","")</f>
        <v>X</v>
      </c>
      <c r="I56" s="5" t="str">
        <f>IF('Référentiel Compétences'!M54="X","X","")</f>
        <v/>
      </c>
      <c r="J56" s="5" t="str">
        <f>IF('Référentiel Compétences'!N54="X","X","")</f>
        <v/>
      </c>
      <c r="K56" s="5" t="str">
        <f>IF('Référentiel Compétences'!O54="X","X","")</f>
        <v/>
      </c>
      <c r="L56" s="5" t="str">
        <f>IF('Référentiel Compétences'!P54="X","X","")</f>
        <v/>
      </c>
      <c r="M56" s="66"/>
      <c r="N56" s="66"/>
      <c r="O56" s="66">
        <v>1</v>
      </c>
      <c r="P56" s="66"/>
      <c r="Q56" s="66"/>
      <c r="R56" s="67"/>
      <c r="S56" s="244">
        <f>IF(M56=1,25%,IF(N56=1,50%,IF(O56=1,75%,IF(P56=1,100%,""))))</f>
        <v>0.75</v>
      </c>
      <c r="T56" s="221">
        <v>0.5</v>
      </c>
      <c r="U56" s="221">
        <v>0.65</v>
      </c>
      <c r="V56" s="27" t="s">
        <v>257</v>
      </c>
    </row>
    <row r="57" spans="1:22" ht="45" customHeight="1">
      <c r="A57" s="16">
        <v>36</v>
      </c>
      <c r="B57" s="88" t="str">
        <f>'Référentiel Compétences'!B55</f>
        <v>Lavage main, avant bras</v>
      </c>
      <c r="C57" s="5" t="str">
        <f>IF('Référentiel Compétences'!G55="X","X","")</f>
        <v>X</v>
      </c>
      <c r="D57" s="5" t="str">
        <f>IF('Référentiel Compétences'!H55="X","X","")</f>
        <v>X</v>
      </c>
      <c r="E57" s="5" t="str">
        <f>IF('Référentiel Compétences'!I55="X","X","")</f>
        <v>X</v>
      </c>
      <c r="F57" s="5" t="str">
        <f>IF('Référentiel Compétences'!J55="X","X","")</f>
        <v>X</v>
      </c>
      <c r="G57" s="5" t="str">
        <f>IF('Référentiel Compétences'!K55="X","X","")</f>
        <v>X</v>
      </c>
      <c r="H57" s="5" t="str">
        <f>IF('Référentiel Compétences'!L55="X","X","")</f>
        <v>X</v>
      </c>
      <c r="I57" s="5" t="str">
        <f>IF('Référentiel Compétences'!M55="X","X","")</f>
        <v/>
      </c>
      <c r="J57" s="5" t="str">
        <f>IF('Référentiel Compétences'!N55="X","X","")</f>
        <v/>
      </c>
      <c r="K57" s="5" t="str">
        <f>IF('Référentiel Compétences'!O55="X","X","")</f>
        <v/>
      </c>
      <c r="L57" s="5" t="str">
        <f>IF('Référentiel Compétences'!P55="X","X","")</f>
        <v/>
      </c>
      <c r="M57" s="66"/>
      <c r="N57" s="66"/>
      <c r="O57" s="66">
        <v>1</v>
      </c>
      <c r="P57" s="66"/>
      <c r="Q57" s="66"/>
      <c r="R57" s="67"/>
      <c r="S57" s="244">
        <f t="shared" si="9"/>
        <v>0.75</v>
      </c>
      <c r="T57" s="221"/>
      <c r="U57" s="221">
        <v>0.65</v>
      </c>
      <c r="V57" s="27" t="s">
        <v>257</v>
      </c>
    </row>
    <row r="58" spans="1:22" ht="45" customHeight="1" thickBot="1">
      <c r="A58" s="16">
        <v>37</v>
      </c>
      <c r="B58" s="123" t="str">
        <f>'Référentiel Compétences'!B56</f>
        <v>Tenue vestimentaire</v>
      </c>
      <c r="C58" s="5" t="str">
        <f>IF('Référentiel Compétences'!G56="X","X","")</f>
        <v>X</v>
      </c>
      <c r="D58" s="5" t="str">
        <f>IF('Référentiel Compétences'!H56="X","X","")</f>
        <v>X</v>
      </c>
      <c r="E58" s="5" t="str">
        <f>IF('Référentiel Compétences'!I56="X","X","")</f>
        <v>X</v>
      </c>
      <c r="F58" s="5" t="str">
        <f>IF('Référentiel Compétences'!J56="X","X","")</f>
        <v>X</v>
      </c>
      <c r="G58" s="5" t="str">
        <f>IF('Référentiel Compétences'!K56="X","X","")</f>
        <v>X</v>
      </c>
      <c r="H58" s="5" t="str">
        <f>IF('Référentiel Compétences'!L56="X","X","")</f>
        <v>X</v>
      </c>
      <c r="I58" s="5" t="str">
        <f>IF('Référentiel Compétences'!M56="X","X","")</f>
        <v/>
      </c>
      <c r="J58" s="5" t="str">
        <f>IF('Référentiel Compétences'!N56="X","X","")</f>
        <v/>
      </c>
      <c r="K58" s="5" t="str">
        <f>IF('Référentiel Compétences'!O56="X","X","")</f>
        <v/>
      </c>
      <c r="L58" s="5" t="str">
        <f>IF('Référentiel Compétences'!P56="X","X","")</f>
        <v/>
      </c>
      <c r="M58" s="68"/>
      <c r="N58" s="68"/>
      <c r="O58" s="68">
        <v>1</v>
      </c>
      <c r="P58" s="68"/>
      <c r="Q58" s="68"/>
      <c r="R58" s="69"/>
      <c r="S58" s="259">
        <f t="shared" si="9"/>
        <v>0.75</v>
      </c>
      <c r="T58" s="260"/>
      <c r="U58" s="260">
        <v>0.65</v>
      </c>
      <c r="V58" s="118" t="s">
        <v>257</v>
      </c>
    </row>
    <row r="59" spans="1:22" s="3" customFormat="1" ht="45" customHeight="1" thickBot="1">
      <c r="A59" s="107"/>
      <c r="B59" s="206" t="str">
        <f>'Référentiel Compétences'!B52</f>
        <v>Hygiene personnel</v>
      </c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108">
        <f>COUNTA(M55:M58)</f>
        <v>0</v>
      </c>
      <c r="N59" s="108">
        <f t="shared" ref="N59:Q59" si="10">COUNTA(N55:N58)</f>
        <v>0</v>
      </c>
      <c r="O59" s="108">
        <f t="shared" si="10"/>
        <v>4</v>
      </c>
      <c r="P59" s="108">
        <f t="shared" si="10"/>
        <v>0</v>
      </c>
      <c r="Q59" s="108">
        <f t="shared" si="10"/>
        <v>0</v>
      </c>
      <c r="R59" s="249">
        <f>COUNTA(R55:R58)</f>
        <v>0</v>
      </c>
      <c r="S59" s="266">
        <f>IF(SUM(S55:S58)=0,"",AVERAGE(S55:S58))</f>
        <v>0.75</v>
      </c>
      <c r="T59" s="267">
        <f t="shared" ref="T59" si="11">IF(SUM(T55:T58)=0,"",AVERAGE(T55:T58))</f>
        <v>0.5</v>
      </c>
      <c r="U59" s="267">
        <f>IF(SUM(U55:U58)=0,"",AVERAGE(U55:U58))</f>
        <v>0.65</v>
      </c>
      <c r="V59" s="209"/>
    </row>
    <row r="60" spans="1:22" s="3" customFormat="1" ht="45" customHeight="1" thickBot="1">
      <c r="A60" s="107">
        <v>38</v>
      </c>
      <c r="B60" s="261" t="str">
        <f>'Référentiel Compétences'!B57</f>
        <v>Gestion  documentaire</v>
      </c>
      <c r="C60" s="262" t="str">
        <f>IF('Référentiel Compétences'!G57="X","X","")</f>
        <v>X</v>
      </c>
      <c r="D60" s="262" t="str">
        <f>IF('Référentiel Compétences'!H57="X","X","")</f>
        <v>X</v>
      </c>
      <c r="E60" s="262" t="str">
        <f>IF('Référentiel Compétences'!I57="X","X","")</f>
        <v>X</v>
      </c>
      <c r="F60" s="262" t="str">
        <f>IF('Référentiel Compétences'!J57="X","X","")</f>
        <v>X</v>
      </c>
      <c r="G60" s="262" t="str">
        <f>IF('Référentiel Compétences'!K57="X","X","")</f>
        <v>X</v>
      </c>
      <c r="H60" s="262" t="str">
        <f>IF('Référentiel Compétences'!L57="X","X","")</f>
        <v>X</v>
      </c>
      <c r="I60" s="262" t="str">
        <f>IF('Référentiel Compétences'!M57="X","X","")</f>
        <v/>
      </c>
      <c r="J60" s="262" t="str">
        <f>IF('Référentiel Compétences'!N57="X","X","")</f>
        <v/>
      </c>
      <c r="K60" s="262" t="str">
        <f>IF('Référentiel Compétences'!O57="X","X","")</f>
        <v/>
      </c>
      <c r="L60" s="262" t="str">
        <f>IF('Référentiel Compétences'!P57="X","X","")</f>
        <v/>
      </c>
      <c r="M60" s="219"/>
      <c r="N60" s="219"/>
      <c r="O60" s="219">
        <v>1</v>
      </c>
      <c r="P60" s="219"/>
      <c r="Q60" s="219"/>
      <c r="R60" s="248"/>
      <c r="S60" s="263">
        <f>IF(M60=1,25%,IF(N60=1,50%,IF(O60=1,75%,IF(P60=1,100%,""))))</f>
        <v>0.75</v>
      </c>
      <c r="T60" s="264">
        <v>0.5</v>
      </c>
      <c r="U60" s="264">
        <v>0.65</v>
      </c>
      <c r="V60" s="265"/>
    </row>
    <row r="61" spans="1:22" s="48" customFormat="1" ht="45" customHeight="1" thickBot="1">
      <c r="A61" s="112"/>
      <c r="B61" s="144" t="str">
        <f>'Référentiel Compétences'!B15</f>
        <v>Gestion des normes HACCP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60">
        <f t="shared" ref="M61:R61" si="12">M60+M59+M53+M41+M36+M27+M26+M25+M23+M16+M15</f>
        <v>2</v>
      </c>
      <c r="N61" s="60">
        <f t="shared" si="12"/>
        <v>1</v>
      </c>
      <c r="O61" s="60">
        <f t="shared" si="12"/>
        <v>39</v>
      </c>
      <c r="P61" s="60">
        <f t="shared" si="12"/>
        <v>1</v>
      </c>
      <c r="Q61" s="60">
        <f t="shared" si="12"/>
        <v>1</v>
      </c>
      <c r="R61" s="250">
        <f t="shared" si="12"/>
        <v>0</v>
      </c>
      <c r="S61" s="253">
        <f>AVERAGE(S60,S59,S53,S41,S36,S27,S26,S25,S23,S16,S15)</f>
        <v>0.73863636363636365</v>
      </c>
      <c r="T61" s="52">
        <f>AVERAGE(T60,T59,T53,T41,T36,T23)</f>
        <v>0.66666666666666663</v>
      </c>
      <c r="U61" s="52">
        <f>AVERAGE(U60,U59,U53,U41,U36,U23)</f>
        <v>0.65</v>
      </c>
      <c r="V61" s="53"/>
    </row>
    <row r="62" spans="1:22" s="10" customFormat="1" ht="24.75" customHeight="1" thickBot="1">
      <c r="A62" s="7"/>
      <c r="B62" s="15"/>
      <c r="C62" s="9"/>
      <c r="D62" s="9"/>
      <c r="E62" s="9"/>
      <c r="F62" s="9"/>
      <c r="G62" s="9"/>
      <c r="H62" s="9"/>
      <c r="I62" s="9"/>
      <c r="J62" s="9"/>
      <c r="K62" s="9"/>
      <c r="L62" s="9"/>
      <c r="M62" s="11"/>
      <c r="N62" s="11"/>
      <c r="O62" s="9"/>
      <c r="P62" s="11"/>
      <c r="Q62" s="11"/>
      <c r="R62" s="11"/>
      <c r="S62" s="40"/>
      <c r="T62" s="40"/>
      <c r="U62" s="40"/>
      <c r="V62" s="11"/>
    </row>
    <row r="63" spans="1:22" ht="27" customHeight="1" thickBot="1">
      <c r="A63" s="16"/>
      <c r="B63" s="586" t="str">
        <f>'Référentiel Compétences'!B58</f>
        <v xml:space="preserve">Sécurité </v>
      </c>
      <c r="C63" s="587"/>
      <c r="D63" s="587"/>
      <c r="E63" s="587"/>
      <c r="F63" s="587"/>
      <c r="G63" s="587"/>
      <c r="H63" s="587"/>
      <c r="I63" s="587"/>
      <c r="J63" s="587"/>
      <c r="K63" s="587"/>
      <c r="L63" s="587"/>
      <c r="M63" s="587"/>
      <c r="N63" s="587"/>
      <c r="O63" s="587"/>
      <c r="P63" s="588"/>
      <c r="Q63" s="588"/>
      <c r="R63" s="588"/>
      <c r="S63" s="588"/>
      <c r="T63" s="588"/>
      <c r="U63" s="588"/>
      <c r="V63" s="589"/>
    </row>
    <row r="64" spans="1:22" ht="24.95" customHeight="1" thickBot="1">
      <c r="A64" s="16"/>
      <c r="B64" s="277"/>
      <c r="C64" s="278" t="s">
        <v>210</v>
      </c>
      <c r="D64" s="278" t="s">
        <v>211</v>
      </c>
      <c r="E64" s="278" t="s">
        <v>212</v>
      </c>
      <c r="F64" s="278" t="s">
        <v>213</v>
      </c>
      <c r="G64" s="279" t="s">
        <v>298</v>
      </c>
      <c r="H64" s="279" t="s">
        <v>214</v>
      </c>
      <c r="I64" s="279"/>
      <c r="J64" s="279"/>
      <c r="K64" s="279"/>
      <c r="L64" s="279"/>
      <c r="M64" s="278" t="s">
        <v>244</v>
      </c>
      <c r="N64" s="278" t="s">
        <v>245</v>
      </c>
      <c r="O64" s="278" t="s">
        <v>246</v>
      </c>
      <c r="P64" s="279" t="s">
        <v>243</v>
      </c>
      <c r="Q64" s="279" t="s">
        <v>247</v>
      </c>
      <c r="R64" s="279" t="s">
        <v>248</v>
      </c>
      <c r="S64" s="305" t="s">
        <v>302</v>
      </c>
      <c r="T64" s="280" t="s">
        <v>303</v>
      </c>
      <c r="U64" s="281" t="s">
        <v>278</v>
      </c>
      <c r="V64" s="282" t="s">
        <v>0</v>
      </c>
    </row>
    <row r="65" spans="1:22" ht="24.95" customHeight="1" thickBot="1">
      <c r="A65" s="16">
        <v>39</v>
      </c>
      <c r="B65" s="285" t="str">
        <f>'Référentiel Compétences'!B59</f>
        <v>Sécurité en cuisine</v>
      </c>
      <c r="C65" s="286"/>
      <c r="D65" s="286"/>
      <c r="E65" s="286"/>
      <c r="F65" s="286"/>
      <c r="G65" s="286"/>
      <c r="H65" s="286"/>
      <c r="I65" s="286"/>
      <c r="J65" s="286"/>
      <c r="K65" s="286"/>
      <c r="L65" s="286"/>
      <c r="M65" s="287"/>
      <c r="N65" s="287"/>
      <c r="O65" s="286"/>
      <c r="P65" s="288"/>
      <c r="Q65" s="288"/>
      <c r="R65" s="288"/>
      <c r="S65" s="306"/>
      <c r="T65" s="283"/>
      <c r="U65" s="283"/>
      <c r="V65" s="284"/>
    </row>
    <row r="66" spans="1:22" s="3" customFormat="1" ht="45" customHeight="1" thickBot="1">
      <c r="A66" s="107"/>
      <c r="B66" s="227" t="str">
        <f>'Référentiel Compétences'!B60</f>
        <v>Sécurisation des sols</v>
      </c>
      <c r="C66" s="228" t="str">
        <f>IF('Référentiel Compétences'!G60="X","X","")</f>
        <v>X</v>
      </c>
      <c r="D66" s="228" t="str">
        <f>IF('Référentiel Compétences'!H60="X","X","")</f>
        <v>X</v>
      </c>
      <c r="E66" s="228" t="str">
        <f>IF('Référentiel Compétences'!I60="X","X","")</f>
        <v>X</v>
      </c>
      <c r="F66" s="228" t="str">
        <f>IF('Référentiel Compétences'!J60="X","X","")</f>
        <v>X</v>
      </c>
      <c r="G66" s="228" t="str">
        <f>IF('Référentiel Compétences'!K60="X","X","")</f>
        <v>X</v>
      </c>
      <c r="H66" s="228" t="str">
        <f>IF('Référentiel Compétences'!L60="X","X","")</f>
        <v>X</v>
      </c>
      <c r="I66" s="228" t="str">
        <f>IF('Référentiel Compétences'!M60="X","X","")</f>
        <v/>
      </c>
      <c r="J66" s="228" t="str">
        <f>IF('Référentiel Compétences'!N60="X","X","")</f>
        <v/>
      </c>
      <c r="K66" s="228" t="str">
        <f>IF('Référentiel Compétences'!O60="X","X","")</f>
        <v/>
      </c>
      <c r="L66" s="228" t="str">
        <f>IF('Référentiel Compétences'!P60="X","X","")</f>
        <v/>
      </c>
      <c r="M66" s="229"/>
      <c r="N66" s="229"/>
      <c r="O66" s="229"/>
      <c r="P66" s="229">
        <v>1</v>
      </c>
      <c r="Q66" s="229"/>
      <c r="R66" s="246"/>
      <c r="S66" s="289">
        <f t="shared" ref="S66:S68" si="13">IF(M66=1,25%,IF(N66=1,50%,IF(O66=1,75%,IF(P66=1,100%,""))))</f>
        <v>1</v>
      </c>
      <c r="T66" s="290">
        <v>0.75</v>
      </c>
      <c r="U66" s="290">
        <v>0.65</v>
      </c>
      <c r="V66" s="231"/>
    </row>
    <row r="67" spans="1:22" ht="24.95" customHeight="1">
      <c r="A67" s="16"/>
      <c r="B67" s="291" t="str">
        <f>'Référentiel Compétences'!B61</f>
        <v>Port de charges et Equipement sécurité</v>
      </c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92"/>
      <c r="N67" s="292"/>
      <c r="O67" s="233"/>
      <c r="P67" s="292"/>
      <c r="Q67" s="292"/>
      <c r="R67" s="295"/>
      <c r="S67" s="252"/>
      <c r="T67" s="235"/>
      <c r="U67" s="235"/>
      <c r="V67" s="236"/>
    </row>
    <row r="68" spans="1:22" s="48" customFormat="1" ht="45" customHeight="1">
      <c r="A68" s="63">
        <v>41</v>
      </c>
      <c r="B68" s="18" t="str">
        <f>'Référentiel Compétences'!B62</f>
        <v>Utilisation des équipements de sécurité</v>
      </c>
      <c r="C68" s="64" t="str">
        <f>IF('Référentiel Compétences'!G65="X","X","")</f>
        <v>X</v>
      </c>
      <c r="D68" s="64" t="str">
        <f>IF('Référentiel Compétences'!H65="X","X","")</f>
        <v>X</v>
      </c>
      <c r="E68" s="64" t="str">
        <f>IF('Référentiel Compétences'!I65="X","X","")</f>
        <v>X</v>
      </c>
      <c r="F68" s="64" t="str">
        <f>IF('Référentiel Compétences'!J65="X","X","")</f>
        <v>X</v>
      </c>
      <c r="G68" s="64" t="str">
        <f>IF('Référentiel Compétences'!K65="X","X","")</f>
        <v>X</v>
      </c>
      <c r="H68" s="64" t="str">
        <f>IF('Référentiel Compétences'!L65="X","X","")</f>
        <v>X</v>
      </c>
      <c r="I68" s="64" t="str">
        <f>IF('Référentiel Compétences'!M65="X","X","")</f>
        <v/>
      </c>
      <c r="J68" s="64" t="str">
        <f>IF('Référentiel Compétences'!N65="X","X","")</f>
        <v/>
      </c>
      <c r="K68" s="64" t="str">
        <f>IF('Référentiel Compétences'!O65="X","X","")</f>
        <v/>
      </c>
      <c r="L68" s="64" t="str">
        <f>IF('Référentiel Compétences'!P65="X","X","")</f>
        <v/>
      </c>
      <c r="M68" s="70"/>
      <c r="N68" s="70"/>
      <c r="O68" s="72">
        <v>1</v>
      </c>
      <c r="P68" s="70"/>
      <c r="Q68" s="70"/>
      <c r="R68" s="71"/>
      <c r="S68" s="243">
        <f t="shared" si="13"/>
        <v>0.75</v>
      </c>
      <c r="T68" s="220"/>
      <c r="U68" s="220">
        <v>0.65</v>
      </c>
      <c r="V68" s="65" t="s">
        <v>257</v>
      </c>
    </row>
    <row r="69" spans="1:22" s="48" customFormat="1" ht="45" customHeight="1" thickBot="1">
      <c r="A69" s="110">
        <v>47</v>
      </c>
      <c r="B69" s="237" t="str">
        <f>'Référentiel Compétences'!B63</f>
        <v>Port de charges lourdes</v>
      </c>
      <c r="C69" s="64" t="str">
        <f>IF('Référentiel Compétences'!G66="X","X","")</f>
        <v>X</v>
      </c>
      <c r="D69" s="64" t="str">
        <f>IF('Référentiel Compétences'!H66="X","X","")</f>
        <v>X</v>
      </c>
      <c r="E69" s="64" t="str">
        <f>IF('Référentiel Compétences'!I66="X","X","")</f>
        <v>X</v>
      </c>
      <c r="F69" s="64" t="str">
        <f>IF('Référentiel Compétences'!J66="X","X","")</f>
        <v>X</v>
      </c>
      <c r="G69" s="64" t="str">
        <f>IF('Référentiel Compétences'!K66="X","X","")</f>
        <v>X</v>
      </c>
      <c r="H69" s="64" t="str">
        <f>IF('Référentiel Compétences'!L66="X","X","")</f>
        <v>X</v>
      </c>
      <c r="I69" s="64" t="str">
        <f>IF('Référentiel Compétences'!M66="X","X","")</f>
        <v/>
      </c>
      <c r="J69" s="64" t="str">
        <f>IF('Référentiel Compétences'!N66="X","X","")</f>
        <v/>
      </c>
      <c r="K69" s="64" t="str">
        <f>IF('Référentiel Compétences'!O66="X","X","")</f>
        <v/>
      </c>
      <c r="L69" s="64" t="str">
        <f>IF('Référentiel Compétences'!P66="X","X","")</f>
        <v/>
      </c>
      <c r="M69" s="293"/>
      <c r="N69" s="293"/>
      <c r="O69" s="294"/>
      <c r="P69" s="293"/>
      <c r="Q69" s="293"/>
      <c r="R69" s="296"/>
      <c r="S69" s="297" t="str">
        <f>IF(M69=1,25%,IF(N69=1,50%,IF(O69=1,75%,IF(P69=1,100%,""))))</f>
        <v/>
      </c>
      <c r="T69" s="239"/>
      <c r="U69" s="239">
        <v>0.65</v>
      </c>
      <c r="V69" s="240" t="s">
        <v>257</v>
      </c>
    </row>
    <row r="70" spans="1:22" s="3" customFormat="1" ht="45" customHeight="1" thickBot="1">
      <c r="A70" s="107"/>
      <c r="B70" s="227" t="str">
        <f>'Référentiel Compétences'!B61</f>
        <v>Port de charges et Equipement sécurité</v>
      </c>
      <c r="C70" s="228"/>
      <c r="D70" s="228"/>
      <c r="E70" s="228"/>
      <c r="F70" s="228"/>
      <c r="G70" s="228"/>
      <c r="H70" s="228"/>
      <c r="I70" s="228"/>
      <c r="J70" s="228"/>
      <c r="K70" s="228"/>
      <c r="L70" s="228"/>
      <c r="M70" s="229">
        <f t="shared" ref="M70:R70" si="14">SUM(M68:M69)</f>
        <v>0</v>
      </c>
      <c r="N70" s="229">
        <f t="shared" si="14"/>
        <v>0</v>
      </c>
      <c r="O70" s="229">
        <f t="shared" si="14"/>
        <v>1</v>
      </c>
      <c r="P70" s="229">
        <f t="shared" si="14"/>
        <v>0</v>
      </c>
      <c r="Q70" s="229">
        <f t="shared" si="14"/>
        <v>0</v>
      </c>
      <c r="R70" s="246">
        <f t="shared" si="14"/>
        <v>0</v>
      </c>
      <c r="S70" s="251">
        <f>IF(SUM(S68:S69)=0,"",AVERAGE(S68:S69))</f>
        <v>0.75</v>
      </c>
      <c r="T70" s="230" t="str">
        <f>IF(SUM(T68:T69)=0,"",AVERAGE(T68:T69))</f>
        <v/>
      </c>
      <c r="U70" s="230">
        <f>IF(SUM(U68:U69)=0,"",AVERAGE(U68:U69))</f>
        <v>0.65</v>
      </c>
      <c r="V70" s="231"/>
    </row>
    <row r="71" spans="1:22" ht="24.95" customHeight="1">
      <c r="A71" s="16">
        <v>42</v>
      </c>
      <c r="B71" s="291" t="str">
        <f>'Référentiel Compétences'!B64</f>
        <v>Utilisation des outils</v>
      </c>
      <c r="C71" s="233"/>
      <c r="D71" s="233"/>
      <c r="E71" s="233"/>
      <c r="F71" s="233"/>
      <c r="G71" s="233"/>
      <c r="H71" s="233"/>
      <c r="I71" s="233"/>
      <c r="J71" s="233"/>
      <c r="K71" s="233"/>
      <c r="L71" s="233"/>
      <c r="M71" s="292"/>
      <c r="N71" s="292"/>
      <c r="O71" s="233"/>
      <c r="P71" s="292"/>
      <c r="Q71" s="292"/>
      <c r="R71" s="295"/>
      <c r="S71" s="252"/>
      <c r="T71" s="235"/>
      <c r="U71" s="235"/>
      <c r="V71" s="236"/>
    </row>
    <row r="72" spans="1:22" ht="45" customHeight="1">
      <c r="A72" s="16">
        <v>43</v>
      </c>
      <c r="B72" s="89" t="str">
        <f>'Référentiel Compétences'!B65</f>
        <v>Trancheuse</v>
      </c>
      <c r="C72" s="5" t="str">
        <f>IF('Référentiel Compétences'!G65="X","X","")</f>
        <v>X</v>
      </c>
      <c r="D72" s="5" t="str">
        <f>IF('Référentiel Compétences'!H65="X","X","")</f>
        <v>X</v>
      </c>
      <c r="E72" s="5" t="str">
        <f>IF('Référentiel Compétences'!I65="X","X","")</f>
        <v>X</v>
      </c>
      <c r="F72" s="5" t="str">
        <f>IF('Référentiel Compétences'!J65="X","X","")</f>
        <v>X</v>
      </c>
      <c r="G72" s="5" t="str">
        <f>IF('Référentiel Compétences'!K65="X","X","")</f>
        <v>X</v>
      </c>
      <c r="H72" s="5" t="str">
        <f>IF('Référentiel Compétences'!L65="X","X","")</f>
        <v>X</v>
      </c>
      <c r="I72" s="5" t="str">
        <f>IF('Référentiel Compétences'!M65="X","X","")</f>
        <v/>
      </c>
      <c r="J72" s="5" t="str">
        <f>IF('Référentiel Compétences'!N65="X","X","")</f>
        <v/>
      </c>
      <c r="K72" s="5" t="str">
        <f>IF('Référentiel Compétences'!O65="X","X","")</f>
        <v/>
      </c>
      <c r="L72" s="5" t="str">
        <f>IF('Référentiel Compétences'!P65="X","X","")</f>
        <v/>
      </c>
      <c r="M72" s="72"/>
      <c r="N72" s="72"/>
      <c r="O72" s="72">
        <v>1</v>
      </c>
      <c r="P72" s="72"/>
      <c r="Q72" s="72"/>
      <c r="R72" s="73"/>
      <c r="S72" s="244">
        <f t="shared" ref="S72:S76" si="15">IF(M72=1,25%,IF(N72=1,50%,IF(O72=1,75%,IF(P72=1,100%,""))))</f>
        <v>0.75</v>
      </c>
      <c r="T72" s="221"/>
      <c r="U72" s="221">
        <v>0.65</v>
      </c>
      <c r="V72" s="27" t="s">
        <v>257</v>
      </c>
    </row>
    <row r="73" spans="1:22" ht="45" customHeight="1">
      <c r="A73" s="16">
        <v>44</v>
      </c>
      <c r="B73" s="89" t="str">
        <f>'Référentiel Compétences'!B66</f>
        <v>Sauteuse</v>
      </c>
      <c r="C73" s="5" t="str">
        <f>IF('Référentiel Compétences'!G66="X","X","")</f>
        <v>X</v>
      </c>
      <c r="D73" s="5" t="str">
        <f>IF('Référentiel Compétences'!H66="X","X","")</f>
        <v>X</v>
      </c>
      <c r="E73" s="5" t="str">
        <f>IF('Référentiel Compétences'!I66="X","X","")</f>
        <v>X</v>
      </c>
      <c r="F73" s="5" t="str">
        <f>IF('Référentiel Compétences'!J66="X","X","")</f>
        <v>X</v>
      </c>
      <c r="G73" s="5" t="str">
        <f>IF('Référentiel Compétences'!K66="X","X","")</f>
        <v>X</v>
      </c>
      <c r="H73" s="5" t="str">
        <f>IF('Référentiel Compétences'!L66="X","X","")</f>
        <v>X</v>
      </c>
      <c r="I73" s="5" t="str">
        <f>IF('Référentiel Compétences'!M66="X","X","")</f>
        <v/>
      </c>
      <c r="J73" s="5" t="str">
        <f>IF('Référentiel Compétences'!N66="X","X","")</f>
        <v/>
      </c>
      <c r="K73" s="5" t="str">
        <f>IF('Référentiel Compétences'!O66="X","X","")</f>
        <v/>
      </c>
      <c r="L73" s="5" t="str">
        <f>IF('Référentiel Compétences'!P66="X","X","")</f>
        <v/>
      </c>
      <c r="M73" s="70"/>
      <c r="N73" s="70"/>
      <c r="O73" s="72">
        <v>1</v>
      </c>
      <c r="P73" s="70"/>
      <c r="Q73" s="70"/>
      <c r="R73" s="71"/>
      <c r="S73" s="244">
        <f>IF(M73=1,25%,IF(N73=1,50%,IF(O73=1,75%,IF(P73=1,100%,""))))</f>
        <v>0.75</v>
      </c>
      <c r="T73" s="221">
        <v>0.75</v>
      </c>
      <c r="U73" s="221">
        <v>0.65</v>
      </c>
      <c r="V73" s="27" t="s">
        <v>257</v>
      </c>
    </row>
    <row r="74" spans="1:22" ht="45" customHeight="1">
      <c r="A74" s="16">
        <v>45</v>
      </c>
      <c r="B74" s="89" t="str">
        <f>'Référentiel Compétences'!B67</f>
        <v>Robos</v>
      </c>
      <c r="C74" s="5" t="str">
        <f>IF('Référentiel Compétences'!G67="X","X","")</f>
        <v>X</v>
      </c>
      <c r="D74" s="5" t="str">
        <f>IF('Référentiel Compétences'!H67="X","X","")</f>
        <v>X</v>
      </c>
      <c r="E74" s="5" t="str">
        <f>IF('Référentiel Compétences'!I67="X","X","")</f>
        <v>X</v>
      </c>
      <c r="F74" s="5" t="str">
        <f>IF('Référentiel Compétences'!J67="X","X","")</f>
        <v>X</v>
      </c>
      <c r="G74" s="5" t="str">
        <f>IF('Référentiel Compétences'!K67="X","X","")</f>
        <v>X</v>
      </c>
      <c r="H74" s="5" t="str">
        <f>IF('Référentiel Compétences'!L67="X","X","")</f>
        <v>X</v>
      </c>
      <c r="I74" s="5" t="str">
        <f>IF('Référentiel Compétences'!M67="X","X","")</f>
        <v/>
      </c>
      <c r="J74" s="5" t="str">
        <f>IF('Référentiel Compétences'!N67="X","X","")</f>
        <v/>
      </c>
      <c r="K74" s="5" t="str">
        <f>IF('Référentiel Compétences'!O67="X","X","")</f>
        <v/>
      </c>
      <c r="L74" s="5" t="str">
        <f>IF('Référentiel Compétences'!P67="X","X","")</f>
        <v/>
      </c>
      <c r="M74" s="70"/>
      <c r="N74" s="70"/>
      <c r="O74" s="72">
        <v>1</v>
      </c>
      <c r="P74" s="70"/>
      <c r="Q74" s="70"/>
      <c r="R74" s="71"/>
      <c r="S74" s="244">
        <f t="shared" si="15"/>
        <v>0.75</v>
      </c>
      <c r="T74" s="221"/>
      <c r="U74" s="221">
        <v>0.65</v>
      </c>
      <c r="V74" s="27" t="s">
        <v>257</v>
      </c>
    </row>
    <row r="75" spans="1:22" ht="45" customHeight="1">
      <c r="A75" s="16">
        <v>46</v>
      </c>
      <c r="B75" s="89" t="str">
        <f>'Référentiel Compétences'!B68</f>
        <v>Mandoline</v>
      </c>
      <c r="C75" s="5" t="str">
        <f>IF('Référentiel Compétences'!G68="X","X","")</f>
        <v>X</v>
      </c>
      <c r="D75" s="5" t="str">
        <f>IF('Référentiel Compétences'!H68="X","X","")</f>
        <v>X</v>
      </c>
      <c r="E75" s="5" t="str">
        <f>IF('Référentiel Compétences'!I68="X","X","")</f>
        <v>X</v>
      </c>
      <c r="F75" s="5" t="str">
        <f>IF('Référentiel Compétences'!J68="X","X","")</f>
        <v>X</v>
      </c>
      <c r="G75" s="5" t="str">
        <f>IF('Référentiel Compétences'!K68="X","X","")</f>
        <v>X</v>
      </c>
      <c r="H75" s="5" t="str">
        <f>IF('Référentiel Compétences'!L68="X","X","")</f>
        <v>X</v>
      </c>
      <c r="I75" s="5" t="str">
        <f>IF('Référentiel Compétences'!M68="X","X","")</f>
        <v/>
      </c>
      <c r="J75" s="5" t="str">
        <f>IF('Référentiel Compétences'!N68="X","X","")</f>
        <v/>
      </c>
      <c r="K75" s="5" t="str">
        <f>IF('Référentiel Compétences'!O68="X","X","")</f>
        <v/>
      </c>
      <c r="L75" s="5" t="str">
        <f>IF('Référentiel Compétences'!P68="X","X","")</f>
        <v/>
      </c>
      <c r="M75" s="70"/>
      <c r="N75" s="70"/>
      <c r="O75" s="72">
        <v>1</v>
      </c>
      <c r="P75" s="70"/>
      <c r="Q75" s="70"/>
      <c r="R75" s="71"/>
      <c r="S75" s="244">
        <f t="shared" si="15"/>
        <v>0.75</v>
      </c>
      <c r="T75" s="221"/>
      <c r="U75" s="221">
        <v>0.65</v>
      </c>
      <c r="V75" s="27" t="s">
        <v>257</v>
      </c>
    </row>
    <row r="76" spans="1:22" ht="45" customHeight="1" thickBot="1">
      <c r="A76" s="16"/>
      <c r="B76" s="222" t="str">
        <f>'Référentiel Compétences'!B69</f>
        <v>Presse à carton</v>
      </c>
      <c r="C76" s="5" t="str">
        <f>IF('Référentiel Compétences'!G69="X","X","")</f>
        <v>X</v>
      </c>
      <c r="D76" s="5" t="str">
        <f>IF('Référentiel Compétences'!H69="X","X","")</f>
        <v>X</v>
      </c>
      <c r="E76" s="5" t="str">
        <f>IF('Référentiel Compétences'!I69="X","X","")</f>
        <v>X</v>
      </c>
      <c r="F76" s="5" t="str">
        <f>IF('Référentiel Compétences'!J69="X","X","")</f>
        <v>X</v>
      </c>
      <c r="G76" s="5" t="str">
        <f>IF('Référentiel Compétences'!K69="X","X","")</f>
        <v>X</v>
      </c>
      <c r="H76" s="5" t="str">
        <f>IF('Référentiel Compétences'!L69="X","X","")</f>
        <v>X</v>
      </c>
      <c r="I76" s="5" t="str">
        <f>IF('Référentiel Compétences'!M69="X","X","")</f>
        <v/>
      </c>
      <c r="J76" s="5" t="str">
        <f>IF('Référentiel Compétences'!N69="X","X","")</f>
        <v/>
      </c>
      <c r="K76" s="5" t="str">
        <f>IF('Référentiel Compétences'!O69="X","X","")</f>
        <v/>
      </c>
      <c r="L76" s="5" t="str">
        <f>IF('Référentiel Compétences'!P69="X","X","")</f>
        <v/>
      </c>
      <c r="M76" s="293"/>
      <c r="N76" s="293"/>
      <c r="O76" s="294">
        <v>1</v>
      </c>
      <c r="P76" s="293"/>
      <c r="Q76" s="293"/>
      <c r="R76" s="296"/>
      <c r="S76" s="245">
        <f t="shared" si="15"/>
        <v>0.75</v>
      </c>
      <c r="T76" s="224"/>
      <c r="U76" s="224">
        <v>0.65</v>
      </c>
      <c r="V76" s="240" t="s">
        <v>257</v>
      </c>
    </row>
    <row r="77" spans="1:22" s="3" customFormat="1" ht="45" customHeight="1" thickBot="1">
      <c r="A77" s="107"/>
      <c r="B77" s="206" t="str">
        <f>'Référentiel Compétences'!B64</f>
        <v>Utilisation des outils</v>
      </c>
      <c r="C77" s="207"/>
      <c r="D77" s="207"/>
      <c r="E77" s="207"/>
      <c r="F77" s="207"/>
      <c r="G77" s="207"/>
      <c r="H77" s="207"/>
      <c r="I77" s="207"/>
      <c r="J77" s="207"/>
      <c r="K77" s="207"/>
      <c r="L77" s="207"/>
      <c r="M77" s="108">
        <f>SUM(M72:M76)</f>
        <v>0</v>
      </c>
      <c r="N77" s="108">
        <f t="shared" ref="N77:R77" si="16">SUM(N72:N76)</f>
        <v>0</v>
      </c>
      <c r="O77" s="108">
        <f t="shared" si="16"/>
        <v>5</v>
      </c>
      <c r="P77" s="108">
        <f t="shared" si="16"/>
        <v>0</v>
      </c>
      <c r="Q77" s="108">
        <f t="shared" si="16"/>
        <v>0</v>
      </c>
      <c r="R77" s="249">
        <f t="shared" si="16"/>
        <v>0</v>
      </c>
      <c r="S77" s="298">
        <f>IF(SUM(S72:S76)=0,"",AVERAGE(S72:S76))</f>
        <v>0.75</v>
      </c>
      <c r="T77" s="208">
        <f t="shared" ref="T77:U77" si="17">IF(SUM(T72:T76)=0,"",AVERAGE(T72:T76))</f>
        <v>0.75</v>
      </c>
      <c r="U77" s="208">
        <f t="shared" si="17"/>
        <v>0.65</v>
      </c>
      <c r="V77" s="209"/>
    </row>
    <row r="78" spans="1:22" s="48" customFormat="1" ht="45" customHeight="1" thickBot="1">
      <c r="A78" s="112"/>
      <c r="B78" s="144" t="str">
        <f>'Référentiel Compétences'!B59</f>
        <v>Sécurité en cuisine</v>
      </c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60">
        <f t="shared" ref="M78:R78" si="18">M70+M77+M66</f>
        <v>0</v>
      </c>
      <c r="N78" s="60">
        <f t="shared" si="18"/>
        <v>0</v>
      </c>
      <c r="O78" s="60">
        <f t="shared" si="18"/>
        <v>6</v>
      </c>
      <c r="P78" s="60">
        <f t="shared" si="18"/>
        <v>1</v>
      </c>
      <c r="Q78" s="60">
        <f t="shared" si="18"/>
        <v>0</v>
      </c>
      <c r="R78" s="250">
        <f t="shared" si="18"/>
        <v>0</v>
      </c>
      <c r="S78" s="253">
        <f>AVERAGE(S70,S77,S66)</f>
        <v>0.83333333333333337</v>
      </c>
      <c r="T78" s="52">
        <f>AVERAGE(T70,T77,T66)</f>
        <v>0.75</v>
      </c>
      <c r="U78" s="52">
        <f>AVERAGE(U70,U77,U66)</f>
        <v>0.65</v>
      </c>
      <c r="V78" s="53"/>
    </row>
    <row r="79" spans="1:22" s="10" customFormat="1" ht="24.75" customHeight="1" thickBot="1">
      <c r="A79" s="7"/>
      <c r="B79" s="15"/>
      <c r="C79" s="9"/>
      <c r="D79" s="9"/>
      <c r="E79" s="9"/>
      <c r="F79" s="9"/>
      <c r="G79" s="9"/>
      <c r="H79" s="9"/>
      <c r="I79" s="9"/>
      <c r="J79" s="9"/>
      <c r="K79" s="9"/>
      <c r="L79" s="9"/>
      <c r="M79" s="11"/>
      <c r="N79" s="11"/>
      <c r="O79" s="9"/>
      <c r="P79" s="11"/>
      <c r="Q79" s="11"/>
      <c r="R79" s="11"/>
      <c r="S79" s="40"/>
      <c r="T79" s="40"/>
      <c r="U79" s="40"/>
      <c r="V79" s="11"/>
    </row>
    <row r="80" spans="1:22" ht="27" customHeight="1" thickBot="1">
      <c r="A80" s="16"/>
      <c r="B80" s="582" t="str">
        <f>'Référentiel Compétences'!B70</f>
        <v>Technique en cuisine</v>
      </c>
      <c r="C80" s="583"/>
      <c r="D80" s="583"/>
      <c r="E80" s="583"/>
      <c r="F80" s="583"/>
      <c r="G80" s="583"/>
      <c r="H80" s="583"/>
      <c r="I80" s="583"/>
      <c r="J80" s="583"/>
      <c r="K80" s="583"/>
      <c r="L80" s="583"/>
      <c r="M80" s="583"/>
      <c r="N80" s="583"/>
      <c r="O80" s="583"/>
      <c r="P80" s="584"/>
      <c r="Q80" s="584"/>
      <c r="R80" s="584"/>
      <c r="S80" s="584"/>
      <c r="T80" s="584"/>
      <c r="U80" s="584"/>
      <c r="V80" s="585"/>
    </row>
    <row r="81" spans="1:22" ht="24.75" customHeight="1" thickBot="1">
      <c r="A81" s="16"/>
      <c r="B81" s="277"/>
      <c r="C81" s="278" t="s">
        <v>210</v>
      </c>
      <c r="D81" s="278" t="s">
        <v>211</v>
      </c>
      <c r="E81" s="278" t="s">
        <v>212</v>
      </c>
      <c r="F81" s="278" t="s">
        <v>213</v>
      </c>
      <c r="G81" s="279" t="s">
        <v>298</v>
      </c>
      <c r="H81" s="279" t="s">
        <v>214</v>
      </c>
      <c r="I81" s="279"/>
      <c r="J81" s="279"/>
      <c r="K81" s="279"/>
      <c r="L81" s="279"/>
      <c r="M81" s="278" t="s">
        <v>244</v>
      </c>
      <c r="N81" s="278" t="s">
        <v>245</v>
      </c>
      <c r="O81" s="278" t="s">
        <v>246</v>
      </c>
      <c r="P81" s="278" t="s">
        <v>243</v>
      </c>
      <c r="Q81" s="278" t="s">
        <v>247</v>
      </c>
      <c r="R81" s="279" t="s">
        <v>248</v>
      </c>
      <c r="S81" s="305" t="s">
        <v>302</v>
      </c>
      <c r="T81" s="280" t="s">
        <v>303</v>
      </c>
      <c r="U81" s="281" t="s">
        <v>278</v>
      </c>
      <c r="V81" s="282" t="s">
        <v>0</v>
      </c>
    </row>
    <row r="82" spans="1:22" ht="27" customHeight="1" thickBot="1">
      <c r="A82" s="19"/>
      <c r="B82" s="299" t="str">
        <f>'Référentiel Compétences'!B71</f>
        <v>Préparation préliminaire</v>
      </c>
      <c r="C82" s="300"/>
      <c r="D82" s="300"/>
      <c r="E82" s="300"/>
      <c r="F82" s="300"/>
      <c r="G82" s="300"/>
      <c r="H82" s="300"/>
      <c r="I82" s="300"/>
      <c r="J82" s="300"/>
      <c r="K82" s="300"/>
      <c r="L82" s="300"/>
      <c r="M82" s="301"/>
      <c r="N82" s="301"/>
      <c r="O82" s="300"/>
      <c r="P82" s="300"/>
      <c r="Q82" s="300"/>
      <c r="R82" s="307"/>
      <c r="S82" s="310"/>
      <c r="T82" s="311"/>
      <c r="U82" s="311"/>
      <c r="V82" s="312"/>
    </row>
    <row r="83" spans="1:22" ht="24.75" customHeight="1">
      <c r="A83" s="16">
        <v>49</v>
      </c>
      <c r="B83" s="232" t="str">
        <f>'Référentiel Compétences'!B72</f>
        <v>Travailler les fruits et légumes</v>
      </c>
      <c r="C83" s="233"/>
      <c r="D83" s="233"/>
      <c r="E83" s="233"/>
      <c r="F83" s="233"/>
      <c r="G83" s="233"/>
      <c r="H83" s="233"/>
      <c r="I83" s="233"/>
      <c r="J83" s="233"/>
      <c r="K83" s="233"/>
      <c r="L83" s="233"/>
      <c r="M83" s="292"/>
      <c r="N83" s="292"/>
      <c r="O83" s="233"/>
      <c r="P83" s="292"/>
      <c r="Q83" s="292"/>
      <c r="R83" s="295"/>
      <c r="S83" s="252"/>
      <c r="T83" s="235"/>
      <c r="U83" s="235"/>
      <c r="V83" s="236"/>
    </row>
    <row r="84" spans="1:22" s="48" customFormat="1" ht="45" customHeight="1">
      <c r="A84" s="63">
        <v>48</v>
      </c>
      <c r="B84" s="18" t="str">
        <f>'Référentiel Compétences'!B73</f>
        <v>Peser/mesurer</v>
      </c>
      <c r="C84" s="64" t="str">
        <f>IF('Référentiel Compétences'!G73="X","X","")</f>
        <v>X</v>
      </c>
      <c r="D84" s="64" t="str">
        <f>IF('Référentiel Compétences'!H73="X","X","")</f>
        <v>X</v>
      </c>
      <c r="E84" s="64" t="str">
        <f>IF('Référentiel Compétences'!I73="X","X","")</f>
        <v>X</v>
      </c>
      <c r="F84" s="64" t="str">
        <f>IF('Référentiel Compétences'!J73="X","X","")</f>
        <v>X</v>
      </c>
      <c r="G84" s="64" t="str">
        <f>IF('Référentiel Compétences'!K73="X","X","")</f>
        <v>X</v>
      </c>
      <c r="H84" s="64" t="str">
        <f>IF('Référentiel Compétences'!L73="X","X","")</f>
        <v>X</v>
      </c>
      <c r="I84" s="64" t="str">
        <f>IF('Référentiel Compétences'!M73="X","X","")</f>
        <v/>
      </c>
      <c r="J84" s="64" t="str">
        <f>IF('Référentiel Compétences'!N73="X","X","")</f>
        <v/>
      </c>
      <c r="K84" s="64" t="str">
        <f>IF('Référentiel Compétences'!O73="X","X","")</f>
        <v/>
      </c>
      <c r="L84" s="64" t="str">
        <f>IF('Référentiel Compétences'!P73="X","X","")</f>
        <v/>
      </c>
      <c r="M84" s="74"/>
      <c r="N84" s="74"/>
      <c r="O84" s="85">
        <v>1</v>
      </c>
      <c r="P84" s="74"/>
      <c r="Q84" s="74"/>
      <c r="R84" s="75"/>
      <c r="S84" s="243">
        <f>IF(M84=1,25%,IF(N84=1,50%,IF(O84=1,75%,IF(P84=1,100%,""))))</f>
        <v>0.75</v>
      </c>
      <c r="T84" s="220"/>
      <c r="U84" s="302">
        <v>0.65</v>
      </c>
      <c r="V84" s="65" t="s">
        <v>257</v>
      </c>
    </row>
    <row r="85" spans="1:22" ht="45" customHeight="1">
      <c r="A85" s="16">
        <v>50</v>
      </c>
      <c r="B85" s="18" t="str">
        <f>'Référentiel Compétences'!B74</f>
        <v>Trier - Laver</v>
      </c>
      <c r="C85" s="64" t="str">
        <f>IF('Référentiel Compétences'!G74="X","X","")</f>
        <v>X</v>
      </c>
      <c r="D85" s="64" t="str">
        <f>IF('Référentiel Compétences'!H74="X","X","")</f>
        <v>X</v>
      </c>
      <c r="E85" s="64" t="str">
        <f>IF('Référentiel Compétences'!I74="X","X","")</f>
        <v>X</v>
      </c>
      <c r="F85" s="64" t="str">
        <f>IF('Référentiel Compétences'!J74="X","X","")</f>
        <v>X</v>
      </c>
      <c r="G85" s="64" t="str">
        <f>IF('Référentiel Compétences'!K74="X","X","")</f>
        <v>X</v>
      </c>
      <c r="H85" s="64" t="str">
        <f>IF('Référentiel Compétences'!L74="X","X","")</f>
        <v>X</v>
      </c>
      <c r="I85" s="64" t="str">
        <f>IF('Référentiel Compétences'!M74="X","X","")</f>
        <v/>
      </c>
      <c r="J85" s="64" t="str">
        <f>IF('Référentiel Compétences'!N74="X","X","")</f>
        <v/>
      </c>
      <c r="K85" s="64" t="str">
        <f>IF('Référentiel Compétences'!O74="X","X","")</f>
        <v/>
      </c>
      <c r="L85" s="64" t="str">
        <f>IF('Référentiel Compétences'!P74="X","X","")</f>
        <v/>
      </c>
      <c r="M85" s="72"/>
      <c r="N85" s="72"/>
      <c r="O85" s="72">
        <v>1</v>
      </c>
      <c r="P85" s="72"/>
      <c r="Q85" s="72"/>
      <c r="R85" s="73"/>
      <c r="S85" s="244">
        <f t="shared" ref="S85:S94" si="19">IF(M85=1,25%,IF(N85=1,50%,IF(O85=1,75%,IF(P85=1,100%,""))))</f>
        <v>0.75</v>
      </c>
      <c r="T85" s="221"/>
      <c r="U85" s="303">
        <v>0.65</v>
      </c>
      <c r="V85" s="27" t="s">
        <v>257</v>
      </c>
    </row>
    <row r="86" spans="1:22" ht="45" customHeight="1">
      <c r="A86" s="16">
        <v>51</v>
      </c>
      <c r="B86" s="18" t="str">
        <f>'Référentiel Compétences'!B75</f>
        <v>Eplucher</v>
      </c>
      <c r="C86" s="64" t="str">
        <f>IF('Référentiel Compétences'!G75="X","X","")</f>
        <v>X</v>
      </c>
      <c r="D86" s="64" t="str">
        <f>IF('Référentiel Compétences'!H75="X","X","")</f>
        <v>X</v>
      </c>
      <c r="E86" s="64" t="str">
        <f>IF('Référentiel Compétences'!I75="X","X","")</f>
        <v>X</v>
      </c>
      <c r="F86" s="64" t="str">
        <f>IF('Référentiel Compétences'!J75="X","X","")</f>
        <v>X</v>
      </c>
      <c r="G86" s="64" t="str">
        <f>IF('Référentiel Compétences'!K75="X","X","")</f>
        <v>X</v>
      </c>
      <c r="H86" s="64" t="str">
        <f>IF('Référentiel Compétences'!L75="X","X","")</f>
        <v>X</v>
      </c>
      <c r="I86" s="64" t="str">
        <f>IF('Référentiel Compétences'!M75="X","X","")</f>
        <v/>
      </c>
      <c r="J86" s="64" t="str">
        <f>IF('Référentiel Compétences'!N75="X","X","")</f>
        <v/>
      </c>
      <c r="K86" s="64" t="str">
        <f>IF('Référentiel Compétences'!O75="X","X","")</f>
        <v/>
      </c>
      <c r="L86" s="64" t="str">
        <f>IF('Référentiel Compétences'!P75="X","X","")</f>
        <v/>
      </c>
      <c r="M86" s="70"/>
      <c r="N86" s="70"/>
      <c r="O86" s="72"/>
      <c r="P86" s="70"/>
      <c r="Q86" s="70">
        <v>1</v>
      </c>
      <c r="R86" s="71"/>
      <c r="S86" s="244" t="str">
        <f>IF(M86=1,25%,IF(N86=1,50%,IF(O86=1,75%,IF(P86=1,100%,""))))</f>
        <v/>
      </c>
      <c r="T86" s="221"/>
      <c r="U86" s="303">
        <v>0.65</v>
      </c>
      <c r="V86" s="65" t="s">
        <v>257</v>
      </c>
    </row>
    <row r="87" spans="1:22" ht="45" customHeight="1">
      <c r="A87" s="16">
        <v>52</v>
      </c>
      <c r="B87" s="18" t="str">
        <f>'Référentiel Compétences'!B76</f>
        <v>Emincer</v>
      </c>
      <c r="C87" s="64" t="str">
        <f>IF('Référentiel Compétences'!G76="X","X","")</f>
        <v>X</v>
      </c>
      <c r="D87" s="64" t="str">
        <f>IF('Référentiel Compétences'!H76="X","X","")</f>
        <v>X</v>
      </c>
      <c r="E87" s="64" t="str">
        <f>IF('Référentiel Compétences'!I76="X","X","")</f>
        <v>X</v>
      </c>
      <c r="F87" s="64" t="str">
        <f>IF('Référentiel Compétences'!J76="X","X","")</f>
        <v>X</v>
      </c>
      <c r="G87" s="64" t="str">
        <f>IF('Référentiel Compétences'!K76="X","X","")</f>
        <v>X</v>
      </c>
      <c r="H87" s="64" t="str">
        <f>IF('Référentiel Compétences'!L76="X","X","")</f>
        <v>X</v>
      </c>
      <c r="I87" s="64" t="str">
        <f>IF('Référentiel Compétences'!M76="X","X","")</f>
        <v/>
      </c>
      <c r="J87" s="64" t="str">
        <f>IF('Référentiel Compétences'!N76="X","X","")</f>
        <v/>
      </c>
      <c r="K87" s="64" t="str">
        <f>IF('Référentiel Compétences'!O76="X","X","")</f>
        <v/>
      </c>
      <c r="L87" s="64" t="str">
        <f>IF('Référentiel Compétences'!P76="X","X","")</f>
        <v/>
      </c>
      <c r="M87" s="70"/>
      <c r="N87" s="70"/>
      <c r="O87" s="72">
        <v>1</v>
      </c>
      <c r="P87" s="70"/>
      <c r="Q87" s="70"/>
      <c r="R87" s="71"/>
      <c r="S87" s="244">
        <f t="shared" si="19"/>
        <v>0.75</v>
      </c>
      <c r="T87" s="221"/>
      <c r="U87" s="303">
        <v>0.65</v>
      </c>
      <c r="V87" s="27" t="s">
        <v>257</v>
      </c>
    </row>
    <row r="88" spans="1:22" ht="45" customHeight="1">
      <c r="A88" s="16">
        <v>53</v>
      </c>
      <c r="B88" s="18" t="str">
        <f>'Référentiel Compétences'!B77</f>
        <v>Canneler</v>
      </c>
      <c r="C88" s="64" t="str">
        <f>IF('Référentiel Compétences'!G77="X","X","")</f>
        <v>X</v>
      </c>
      <c r="D88" s="64" t="str">
        <f>IF('Référentiel Compétences'!H77="X","X","")</f>
        <v>X</v>
      </c>
      <c r="E88" s="64" t="str">
        <f>IF('Référentiel Compétences'!I77="X","X","")</f>
        <v>X</v>
      </c>
      <c r="F88" s="64" t="str">
        <f>IF('Référentiel Compétences'!J77="X","X","")</f>
        <v>X</v>
      </c>
      <c r="G88" s="64" t="str">
        <f>IF('Référentiel Compétences'!K77="X","X","")</f>
        <v>X</v>
      </c>
      <c r="H88" s="64" t="str">
        <f>IF('Référentiel Compétences'!L77="X","X","")</f>
        <v>X</v>
      </c>
      <c r="I88" s="64" t="str">
        <f>IF('Référentiel Compétences'!M77="X","X","")</f>
        <v/>
      </c>
      <c r="J88" s="64" t="str">
        <f>IF('Référentiel Compétences'!N77="X","X","")</f>
        <v/>
      </c>
      <c r="K88" s="64" t="str">
        <f>IF('Référentiel Compétences'!O77="X","X","")</f>
        <v/>
      </c>
      <c r="L88" s="64" t="str">
        <f>IF('Référentiel Compétences'!P77="X","X","")</f>
        <v/>
      </c>
      <c r="M88" s="70"/>
      <c r="N88" s="70"/>
      <c r="O88" s="72">
        <v>1</v>
      </c>
      <c r="P88" s="70"/>
      <c r="Q88" s="70"/>
      <c r="R88" s="71"/>
      <c r="S88" s="244">
        <f t="shared" si="19"/>
        <v>0.75</v>
      </c>
      <c r="T88" s="221"/>
      <c r="U88" s="303">
        <v>0.65</v>
      </c>
      <c r="V88" s="27" t="s">
        <v>257</v>
      </c>
    </row>
    <row r="89" spans="1:22" ht="45" customHeight="1">
      <c r="A89" s="16">
        <v>54</v>
      </c>
      <c r="B89" s="18" t="str">
        <f>'Référentiel Compétences'!B78</f>
        <v>peler</v>
      </c>
      <c r="C89" s="64" t="str">
        <f>IF('Référentiel Compétences'!G78="X","X","")</f>
        <v>X</v>
      </c>
      <c r="D89" s="64" t="str">
        <f>IF('Référentiel Compétences'!H78="X","X","")</f>
        <v>X</v>
      </c>
      <c r="E89" s="64" t="str">
        <f>IF('Référentiel Compétences'!I78="X","X","")</f>
        <v>X</v>
      </c>
      <c r="F89" s="64" t="str">
        <f>IF('Référentiel Compétences'!J78="X","X","")</f>
        <v>X</v>
      </c>
      <c r="G89" s="64" t="str">
        <f>IF('Référentiel Compétences'!K78="X","X","")</f>
        <v>X</v>
      </c>
      <c r="H89" s="64" t="str">
        <f>IF('Référentiel Compétences'!L78="X","X","")</f>
        <v>X</v>
      </c>
      <c r="I89" s="64" t="str">
        <f>IF('Référentiel Compétences'!M78="X","X","")</f>
        <v/>
      </c>
      <c r="J89" s="64" t="str">
        <f>IF('Référentiel Compétences'!N78="X","X","")</f>
        <v/>
      </c>
      <c r="K89" s="64" t="str">
        <f>IF('Référentiel Compétences'!O78="X","X","")</f>
        <v/>
      </c>
      <c r="L89" s="64" t="str">
        <f>IF('Référentiel Compétences'!P78="X","X","")</f>
        <v/>
      </c>
      <c r="M89" s="70"/>
      <c r="N89" s="70"/>
      <c r="O89" s="72">
        <v>1</v>
      </c>
      <c r="P89" s="70"/>
      <c r="Q89" s="70"/>
      <c r="R89" s="71"/>
      <c r="S89" s="244">
        <f t="shared" si="19"/>
        <v>0.75</v>
      </c>
      <c r="T89" s="221">
        <v>0.75</v>
      </c>
      <c r="U89" s="303">
        <v>0.65</v>
      </c>
      <c r="V89" s="27" t="s">
        <v>257</v>
      </c>
    </row>
    <row r="90" spans="1:22" ht="45" customHeight="1">
      <c r="A90" s="16">
        <v>55</v>
      </c>
      <c r="B90" s="18" t="str">
        <f>'Référentiel Compétences'!B79</f>
        <v>Tailler</v>
      </c>
      <c r="C90" s="64" t="str">
        <f>IF('Référentiel Compétences'!G79="X","X","")</f>
        <v>X</v>
      </c>
      <c r="D90" s="64" t="str">
        <f>IF('Référentiel Compétences'!H79="X","X","")</f>
        <v>X</v>
      </c>
      <c r="E90" s="64" t="str">
        <f>IF('Référentiel Compétences'!I79="X","X","")</f>
        <v>X</v>
      </c>
      <c r="F90" s="64" t="str">
        <f>IF('Référentiel Compétences'!J79="X","X","")</f>
        <v>X</v>
      </c>
      <c r="G90" s="64" t="str">
        <f>IF('Référentiel Compétences'!K79="X","X","")</f>
        <v>X</v>
      </c>
      <c r="H90" s="64" t="str">
        <f>IF('Référentiel Compétences'!L79="X","X","")</f>
        <v>X</v>
      </c>
      <c r="I90" s="64" t="str">
        <f>IF('Référentiel Compétences'!M79="X","X","")</f>
        <v/>
      </c>
      <c r="J90" s="64" t="str">
        <f>IF('Référentiel Compétences'!N79="X","X","")</f>
        <v/>
      </c>
      <c r="K90" s="64" t="str">
        <f>IF('Référentiel Compétences'!O79="X","X","")</f>
        <v/>
      </c>
      <c r="L90" s="64" t="str">
        <f>IF('Référentiel Compétences'!P79="X","X","")</f>
        <v/>
      </c>
      <c r="M90" s="70"/>
      <c r="N90" s="70"/>
      <c r="O90" s="72">
        <v>1</v>
      </c>
      <c r="P90" s="70"/>
      <c r="Q90" s="70"/>
      <c r="R90" s="71"/>
      <c r="S90" s="244">
        <f t="shared" si="19"/>
        <v>0.75</v>
      </c>
      <c r="T90" s="221"/>
      <c r="U90" s="303">
        <v>0.65</v>
      </c>
      <c r="V90" s="27" t="s">
        <v>257</v>
      </c>
    </row>
    <row r="91" spans="1:22" ht="45" customHeight="1">
      <c r="A91" s="16">
        <v>56</v>
      </c>
      <c r="B91" s="18" t="str">
        <f>'Référentiel Compétences'!B80</f>
        <v>Tourner</v>
      </c>
      <c r="C91" s="64" t="str">
        <f>IF('Référentiel Compétences'!G80="X","X","")</f>
        <v>X</v>
      </c>
      <c r="D91" s="64" t="str">
        <f>IF('Référentiel Compétences'!H80="X","X","")</f>
        <v>X</v>
      </c>
      <c r="E91" s="64" t="str">
        <f>IF('Référentiel Compétences'!I80="X","X","")</f>
        <v>X</v>
      </c>
      <c r="F91" s="64" t="str">
        <f>IF('Référentiel Compétences'!J80="X","X","")</f>
        <v>X</v>
      </c>
      <c r="G91" s="64" t="str">
        <f>IF('Référentiel Compétences'!K80="X","X","")</f>
        <v>X</v>
      </c>
      <c r="H91" s="64" t="str">
        <f>IF('Référentiel Compétences'!L80="X","X","")</f>
        <v>X</v>
      </c>
      <c r="I91" s="64" t="str">
        <f>IF('Référentiel Compétences'!M80="X","X","")</f>
        <v/>
      </c>
      <c r="J91" s="64" t="str">
        <f>IF('Référentiel Compétences'!N80="X","X","")</f>
        <v/>
      </c>
      <c r="K91" s="64" t="str">
        <f>IF('Référentiel Compétences'!O80="X","X","")</f>
        <v/>
      </c>
      <c r="L91" s="64" t="str">
        <f>IF('Référentiel Compétences'!P80="X","X","")</f>
        <v/>
      </c>
      <c r="M91" s="70"/>
      <c r="N91" s="72">
        <v>1</v>
      </c>
      <c r="O91" s="72"/>
      <c r="P91" s="70"/>
      <c r="Q91" s="70"/>
      <c r="R91" s="71"/>
      <c r="S91" s="244">
        <f t="shared" si="19"/>
        <v>0.5</v>
      </c>
      <c r="T91" s="221"/>
      <c r="U91" s="303">
        <v>0.65</v>
      </c>
      <c r="V91" s="65" t="s">
        <v>257</v>
      </c>
    </row>
    <row r="92" spans="1:22" ht="45" customHeight="1">
      <c r="A92" s="16">
        <v>57</v>
      </c>
      <c r="B92" s="18" t="str">
        <f>'Référentiel Compétences'!B81</f>
        <v>Monder</v>
      </c>
      <c r="C92" s="64" t="str">
        <f>IF('Référentiel Compétences'!G81="X","X","")</f>
        <v>X</v>
      </c>
      <c r="D92" s="64" t="str">
        <f>IF('Référentiel Compétences'!H81="X","X","")</f>
        <v>X</v>
      </c>
      <c r="E92" s="64" t="str">
        <f>IF('Référentiel Compétences'!I81="X","X","")</f>
        <v>X</v>
      </c>
      <c r="F92" s="64" t="str">
        <f>IF('Référentiel Compétences'!J81="X","X","")</f>
        <v>X</v>
      </c>
      <c r="G92" s="64" t="str">
        <f>IF('Référentiel Compétences'!K81="X","X","")</f>
        <v>X</v>
      </c>
      <c r="H92" s="64" t="str">
        <f>IF('Référentiel Compétences'!L81="X","X","")</f>
        <v>X</v>
      </c>
      <c r="I92" s="64" t="str">
        <f>IF('Référentiel Compétences'!M81="X","X","")</f>
        <v/>
      </c>
      <c r="J92" s="64" t="str">
        <f>IF('Référentiel Compétences'!N81="X","X","")</f>
        <v/>
      </c>
      <c r="K92" s="64" t="str">
        <f>IF('Référentiel Compétences'!O81="X","X","")</f>
        <v/>
      </c>
      <c r="L92" s="64" t="str">
        <f>IF('Référentiel Compétences'!P81="X","X","")</f>
        <v/>
      </c>
      <c r="M92" s="70"/>
      <c r="N92" s="70"/>
      <c r="O92" s="72">
        <v>1</v>
      </c>
      <c r="P92" s="70"/>
      <c r="Q92" s="70"/>
      <c r="R92" s="71"/>
      <c r="S92" s="244">
        <f t="shared" si="19"/>
        <v>0.75</v>
      </c>
      <c r="T92" s="221"/>
      <c r="U92" s="303">
        <v>0.65</v>
      </c>
      <c r="V92" s="27" t="s">
        <v>257</v>
      </c>
    </row>
    <row r="93" spans="1:22" ht="45" customHeight="1">
      <c r="A93" s="16">
        <v>58</v>
      </c>
      <c r="B93" s="18" t="str">
        <f>'Référentiel Compétences'!B82</f>
        <v>Concasser</v>
      </c>
      <c r="C93" s="64" t="str">
        <f>IF('Référentiel Compétences'!G82="X","X","")</f>
        <v>X</v>
      </c>
      <c r="D93" s="64" t="str">
        <f>IF('Référentiel Compétences'!H82="X","X","")</f>
        <v>X</v>
      </c>
      <c r="E93" s="64" t="str">
        <f>IF('Référentiel Compétences'!I82="X","X","")</f>
        <v>X</v>
      </c>
      <c r="F93" s="64" t="str">
        <f>IF('Référentiel Compétences'!J82="X","X","")</f>
        <v>X</v>
      </c>
      <c r="G93" s="64" t="str">
        <f>IF('Référentiel Compétences'!K82="X","X","")</f>
        <v>X</v>
      </c>
      <c r="H93" s="64" t="str">
        <f>IF('Référentiel Compétences'!L82="X","X","")</f>
        <v>X</v>
      </c>
      <c r="I93" s="64" t="str">
        <f>IF('Référentiel Compétences'!M82="X","X","")</f>
        <v/>
      </c>
      <c r="J93" s="64" t="str">
        <f>IF('Référentiel Compétences'!N82="X","X","")</f>
        <v/>
      </c>
      <c r="K93" s="64" t="str">
        <f>IF('Référentiel Compétences'!O82="X","X","")</f>
        <v/>
      </c>
      <c r="L93" s="64" t="str">
        <f>IF('Référentiel Compétences'!P82="X","X","")</f>
        <v/>
      </c>
      <c r="M93" s="70"/>
      <c r="N93" s="70"/>
      <c r="O93" s="72">
        <v>1</v>
      </c>
      <c r="P93" s="70"/>
      <c r="Q93" s="70"/>
      <c r="R93" s="71"/>
      <c r="S93" s="244">
        <f t="shared" si="19"/>
        <v>0.75</v>
      </c>
      <c r="T93" s="221"/>
      <c r="U93" s="303">
        <v>0.65</v>
      </c>
      <c r="V93" s="27" t="s">
        <v>257</v>
      </c>
    </row>
    <row r="94" spans="1:22" ht="45" customHeight="1" thickBot="1">
      <c r="A94" s="16">
        <v>59</v>
      </c>
      <c r="B94" s="237" t="str">
        <f>'Référentiel Compétences'!B83</f>
        <v>Blanchir</v>
      </c>
      <c r="C94" s="64" t="str">
        <f>IF('Référentiel Compétences'!G83="X","X","")</f>
        <v>X</v>
      </c>
      <c r="D94" s="64" t="str">
        <f>IF('Référentiel Compétences'!H83="X","X","")</f>
        <v>X</v>
      </c>
      <c r="E94" s="64" t="str">
        <f>IF('Référentiel Compétences'!I83="X","X","")</f>
        <v>X</v>
      </c>
      <c r="F94" s="64" t="str">
        <f>IF('Référentiel Compétences'!J83="X","X","")</f>
        <v>X</v>
      </c>
      <c r="G94" s="64" t="str">
        <f>IF('Référentiel Compétences'!K83="X","X","")</f>
        <v>X</v>
      </c>
      <c r="H94" s="64" t="str">
        <f>IF('Référentiel Compétences'!L83="X","X","")</f>
        <v>X</v>
      </c>
      <c r="I94" s="64" t="str">
        <f>IF('Référentiel Compétences'!M83="X","X","")</f>
        <v/>
      </c>
      <c r="J94" s="64" t="str">
        <f>IF('Référentiel Compétences'!N83="X","X","")</f>
        <v/>
      </c>
      <c r="K94" s="64" t="str">
        <f>IF('Référentiel Compétences'!O83="X","X","")</f>
        <v/>
      </c>
      <c r="L94" s="64" t="str">
        <f>IF('Référentiel Compétences'!P83="X","X","")</f>
        <v/>
      </c>
      <c r="M94" s="293"/>
      <c r="N94" s="293"/>
      <c r="O94" s="294">
        <v>1</v>
      </c>
      <c r="P94" s="293"/>
      <c r="Q94" s="293"/>
      <c r="R94" s="296"/>
      <c r="S94" s="245">
        <f t="shared" si="19"/>
        <v>0.75</v>
      </c>
      <c r="T94" s="224"/>
      <c r="U94" s="304">
        <v>0.65</v>
      </c>
      <c r="V94" s="225" t="s">
        <v>257</v>
      </c>
    </row>
    <row r="95" spans="1:22" s="3" customFormat="1" ht="45" customHeight="1" thickBot="1">
      <c r="A95" s="107"/>
      <c r="B95" s="227" t="str">
        <f>'Référentiel Compétences'!B72</f>
        <v>Travailler les fruits et légumes</v>
      </c>
      <c r="C95" s="228"/>
      <c r="D95" s="228"/>
      <c r="E95" s="228"/>
      <c r="F95" s="228"/>
      <c r="G95" s="228"/>
      <c r="H95" s="228"/>
      <c r="I95" s="228"/>
      <c r="J95" s="228"/>
      <c r="K95" s="228"/>
      <c r="L95" s="228"/>
      <c r="M95" s="229">
        <f>SUM(M84:M94)</f>
        <v>0</v>
      </c>
      <c r="N95" s="229">
        <f t="shared" ref="N95:R95" si="20">SUM(N84:N94)</f>
        <v>1</v>
      </c>
      <c r="O95" s="229">
        <f t="shared" si="20"/>
        <v>9</v>
      </c>
      <c r="P95" s="229">
        <f t="shared" si="20"/>
        <v>0</v>
      </c>
      <c r="Q95" s="229">
        <f t="shared" si="20"/>
        <v>1</v>
      </c>
      <c r="R95" s="246">
        <f t="shared" si="20"/>
        <v>0</v>
      </c>
      <c r="S95" s="251">
        <f>IF(SUM(S84:S94)=0,"",AVERAGE(S84:S94))</f>
        <v>0.72499999999999998</v>
      </c>
      <c r="T95" s="230">
        <f t="shared" ref="T95:U95" si="21">IF(SUM(T84:T94)=0,"",AVERAGE(T84:T94))</f>
        <v>0.75</v>
      </c>
      <c r="U95" s="230">
        <f t="shared" si="21"/>
        <v>0.65000000000000013</v>
      </c>
      <c r="V95" s="231"/>
    </row>
    <row r="96" spans="1:22" ht="30" customHeight="1">
      <c r="A96" s="16"/>
      <c r="B96" s="291" t="str">
        <f>'Référentiel Compétences'!B84</f>
        <v>Coquillages et crustacés</v>
      </c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92"/>
      <c r="N96" s="292"/>
      <c r="O96" s="233"/>
      <c r="P96" s="292"/>
      <c r="Q96" s="292"/>
      <c r="R96" s="295"/>
      <c r="S96" s="252"/>
      <c r="T96" s="235"/>
      <c r="U96" s="235"/>
      <c r="V96" s="236"/>
    </row>
    <row r="97" spans="1:22" s="48" customFormat="1" ht="45" customHeight="1">
      <c r="A97" s="63">
        <v>61</v>
      </c>
      <c r="B97" s="89" t="str">
        <f>'Référentiel Compétences'!B85</f>
        <v>Chemiser un moule</v>
      </c>
      <c r="C97" s="64" t="str">
        <f>IF('Référentiel Compétences'!G85="X","X","")</f>
        <v>X</v>
      </c>
      <c r="D97" s="64" t="str">
        <f>IF('Référentiel Compétences'!H85="X","X","")</f>
        <v>X</v>
      </c>
      <c r="E97" s="64" t="str">
        <f>IF('Référentiel Compétences'!I85="X","X","")</f>
        <v>X</v>
      </c>
      <c r="F97" s="64" t="str">
        <f>IF('Référentiel Compétences'!J85="X","X","")</f>
        <v>X</v>
      </c>
      <c r="G97" s="64" t="str">
        <f>IF('Référentiel Compétences'!K85="X","X","")</f>
        <v>X</v>
      </c>
      <c r="H97" s="64" t="str">
        <f>IF('Référentiel Compétences'!L85="X","X","")</f>
        <v>X</v>
      </c>
      <c r="I97" s="64" t="str">
        <f>IF('Référentiel Compétences'!M85="X","X","")</f>
        <v/>
      </c>
      <c r="J97" s="64" t="str">
        <f>IF('Référentiel Compétences'!N85="X","X","")</f>
        <v/>
      </c>
      <c r="K97" s="64" t="str">
        <f>IF('Référentiel Compétences'!O85="X","X","")</f>
        <v/>
      </c>
      <c r="L97" s="64" t="str">
        <f>IF('Référentiel Compétences'!P85="X","X","")</f>
        <v/>
      </c>
      <c r="M97" s="70"/>
      <c r="N97" s="70"/>
      <c r="O97" s="72">
        <v>1</v>
      </c>
      <c r="P97" s="70"/>
      <c r="Q97" s="70"/>
      <c r="R97" s="71"/>
      <c r="S97" s="243">
        <f t="shared" ref="S97:S101" si="22">IF(M97=1,25%,IF(N97=1,50%,IF(O97=1,75%,IF(P97=1,100%,""))))</f>
        <v>0.75</v>
      </c>
      <c r="T97" s="220"/>
      <c r="U97" s="220">
        <v>0.65</v>
      </c>
      <c r="V97" s="65" t="s">
        <v>257</v>
      </c>
    </row>
    <row r="98" spans="1:22" s="48" customFormat="1" ht="45" customHeight="1">
      <c r="A98" s="63">
        <v>62</v>
      </c>
      <c r="B98" s="89" t="str">
        <f>'Référentiel Compétences'!B86</f>
        <v>Ouvrir et nettoyer un coquillage</v>
      </c>
      <c r="C98" s="64" t="str">
        <f>IF('Référentiel Compétences'!G86="X","X","")</f>
        <v>X</v>
      </c>
      <c r="D98" s="64" t="str">
        <f>IF('Référentiel Compétences'!H86="X","X","")</f>
        <v>X</v>
      </c>
      <c r="E98" s="64" t="str">
        <f>IF('Référentiel Compétences'!I86="X","X","")</f>
        <v>X</v>
      </c>
      <c r="F98" s="64" t="str">
        <f>IF('Référentiel Compétences'!J86="X","X","")</f>
        <v>X</v>
      </c>
      <c r="G98" s="64" t="str">
        <f>IF('Référentiel Compétences'!K86="X","X","")</f>
        <v>X</v>
      </c>
      <c r="H98" s="64" t="str">
        <f>IF('Référentiel Compétences'!L86="X","X","")</f>
        <v>X</v>
      </c>
      <c r="I98" s="64" t="str">
        <f>IF('Référentiel Compétences'!M86="X","X","")</f>
        <v/>
      </c>
      <c r="J98" s="64" t="str">
        <f>IF('Référentiel Compétences'!N86="X","X","")</f>
        <v/>
      </c>
      <c r="K98" s="64" t="str">
        <f>IF('Référentiel Compétences'!O86="X","X","")</f>
        <v/>
      </c>
      <c r="L98" s="64" t="str">
        <f>IF('Référentiel Compétences'!P86="X","X","")</f>
        <v/>
      </c>
      <c r="M98" s="70"/>
      <c r="N98" s="70"/>
      <c r="O98" s="72">
        <v>1</v>
      </c>
      <c r="P98" s="70"/>
      <c r="Q98" s="70"/>
      <c r="R98" s="71"/>
      <c r="S98" s="243">
        <f t="shared" si="22"/>
        <v>0.75</v>
      </c>
      <c r="T98" s="220"/>
      <c r="U98" s="220">
        <v>0.65</v>
      </c>
      <c r="V98" s="65" t="s">
        <v>257</v>
      </c>
    </row>
    <row r="99" spans="1:22" s="48" customFormat="1" ht="45" customHeight="1">
      <c r="A99" s="63"/>
      <c r="B99" s="89" t="str">
        <f>'Référentiel Compétences'!B87</f>
        <v>Travailler le hormard</v>
      </c>
      <c r="C99" s="64" t="str">
        <f>IF('Référentiel Compétences'!G87="X","X","")</f>
        <v>X</v>
      </c>
      <c r="D99" s="64" t="str">
        <f>IF('Référentiel Compétences'!H87="X","X","")</f>
        <v>X</v>
      </c>
      <c r="E99" s="64" t="str">
        <f>IF('Référentiel Compétences'!I87="X","X","")</f>
        <v>X</v>
      </c>
      <c r="F99" s="64" t="str">
        <f>IF('Référentiel Compétences'!J87="X","X","")</f>
        <v>X</v>
      </c>
      <c r="G99" s="64" t="str">
        <f>IF('Référentiel Compétences'!K87="X","X","")</f>
        <v>X</v>
      </c>
      <c r="H99" s="64" t="str">
        <f>IF('Référentiel Compétences'!L87="X","X","")</f>
        <v>X</v>
      </c>
      <c r="I99" s="64" t="str">
        <f>IF('Référentiel Compétences'!M87="X","X","")</f>
        <v/>
      </c>
      <c r="J99" s="64" t="str">
        <f>IF('Référentiel Compétences'!N87="X","X","")</f>
        <v/>
      </c>
      <c r="K99" s="64" t="str">
        <f>IF('Référentiel Compétences'!O87="X","X","")</f>
        <v/>
      </c>
      <c r="L99" s="64" t="str">
        <f>IF('Référentiel Compétences'!P87="X","X","")</f>
        <v/>
      </c>
      <c r="M99" s="70"/>
      <c r="N99" s="70"/>
      <c r="O99" s="72">
        <v>1</v>
      </c>
      <c r="P99" s="70"/>
      <c r="Q99" s="70"/>
      <c r="R99" s="71"/>
      <c r="S99" s="243">
        <f t="shared" si="22"/>
        <v>0.75</v>
      </c>
      <c r="T99" s="220">
        <v>0.75</v>
      </c>
      <c r="U99" s="220">
        <v>0.65</v>
      </c>
      <c r="V99" s="65" t="s">
        <v>257</v>
      </c>
    </row>
    <row r="100" spans="1:22" s="48" customFormat="1" ht="45" customHeight="1">
      <c r="A100" s="63"/>
      <c r="B100" s="89" t="str">
        <f>'Référentiel Compétences'!B88</f>
        <v>Travailler les crustacés</v>
      </c>
      <c r="C100" s="64" t="str">
        <f>IF('Référentiel Compétences'!G88="X","X","")</f>
        <v>X</v>
      </c>
      <c r="D100" s="64" t="str">
        <f>IF('Référentiel Compétences'!H88="X","X","")</f>
        <v>X</v>
      </c>
      <c r="E100" s="64" t="str">
        <f>IF('Référentiel Compétences'!I88="X","X","")</f>
        <v>X</v>
      </c>
      <c r="F100" s="64" t="str">
        <f>IF('Référentiel Compétences'!J88="X","X","")</f>
        <v>X</v>
      </c>
      <c r="G100" s="64" t="str">
        <f>IF('Référentiel Compétences'!K88="X","X","")</f>
        <v>X</v>
      </c>
      <c r="H100" s="64" t="str">
        <f>IF('Référentiel Compétences'!L88="X","X","")</f>
        <v>X</v>
      </c>
      <c r="I100" s="64" t="str">
        <f>IF('Référentiel Compétences'!M88="X","X","")</f>
        <v/>
      </c>
      <c r="J100" s="64" t="str">
        <f>IF('Référentiel Compétences'!N88="X","X","")</f>
        <v/>
      </c>
      <c r="K100" s="64" t="str">
        <f>IF('Référentiel Compétences'!O88="X","X","")</f>
        <v/>
      </c>
      <c r="L100" s="64" t="str">
        <f>IF('Référentiel Compétences'!P88="X","X","")</f>
        <v/>
      </c>
      <c r="M100" s="70"/>
      <c r="N100" s="70"/>
      <c r="O100" s="72"/>
      <c r="P100" s="70">
        <v>1</v>
      </c>
      <c r="Q100" s="70"/>
      <c r="R100" s="71"/>
      <c r="S100" s="243">
        <f t="shared" si="22"/>
        <v>1</v>
      </c>
      <c r="T100" s="220"/>
      <c r="U100" s="220">
        <v>0.65</v>
      </c>
      <c r="V100" s="65" t="s">
        <v>257</v>
      </c>
    </row>
    <row r="101" spans="1:22" s="48" customFormat="1" ht="45" customHeight="1" thickBot="1">
      <c r="A101" s="63">
        <v>63</v>
      </c>
      <c r="B101" s="222" t="str">
        <f>'Référentiel Compétences'!B89</f>
        <v>Transformation du produit brut</v>
      </c>
      <c r="C101" s="64" t="str">
        <f>IF('Référentiel Compétences'!G89="X","X","")</f>
        <v>X</v>
      </c>
      <c r="D101" s="64" t="str">
        <f>IF('Référentiel Compétences'!H89="X","X","")</f>
        <v>X</v>
      </c>
      <c r="E101" s="64" t="str">
        <f>IF('Référentiel Compétences'!I89="X","X","")</f>
        <v>X</v>
      </c>
      <c r="F101" s="64" t="str">
        <f>IF('Référentiel Compétences'!J89="X","X","")</f>
        <v>X</v>
      </c>
      <c r="G101" s="64" t="str">
        <f>IF('Référentiel Compétences'!K89="X","X","")</f>
        <v>X</v>
      </c>
      <c r="H101" s="64" t="str">
        <f>IF('Référentiel Compétences'!L89="X","X","")</f>
        <v>X</v>
      </c>
      <c r="I101" s="64" t="str">
        <f>IF('Référentiel Compétences'!M89="X","X","")</f>
        <v/>
      </c>
      <c r="J101" s="64" t="str">
        <f>IF('Référentiel Compétences'!N89="X","X","")</f>
        <v/>
      </c>
      <c r="K101" s="64" t="str">
        <f>IF('Référentiel Compétences'!O89="X","X","")</f>
        <v/>
      </c>
      <c r="L101" s="64" t="str">
        <f>IF('Référentiel Compétences'!P89="X","X","")</f>
        <v/>
      </c>
      <c r="M101" s="293"/>
      <c r="N101" s="293"/>
      <c r="O101" s="294">
        <v>1</v>
      </c>
      <c r="P101" s="293"/>
      <c r="Q101" s="293"/>
      <c r="R101" s="296"/>
      <c r="S101" s="297">
        <f t="shared" si="22"/>
        <v>0.75</v>
      </c>
      <c r="T101" s="239"/>
      <c r="U101" s="239">
        <v>0.65</v>
      </c>
      <c r="V101" s="240" t="s">
        <v>257</v>
      </c>
    </row>
    <row r="102" spans="1:22" s="3" customFormat="1" ht="45" customHeight="1" thickBot="1">
      <c r="A102" s="107"/>
      <c r="B102" s="227" t="str">
        <f>'Référentiel Compétences'!B84</f>
        <v>Coquillages et crustacés</v>
      </c>
      <c r="C102" s="228"/>
      <c r="D102" s="228"/>
      <c r="E102" s="228"/>
      <c r="F102" s="228"/>
      <c r="G102" s="228"/>
      <c r="H102" s="228"/>
      <c r="I102" s="228"/>
      <c r="J102" s="228"/>
      <c r="K102" s="228"/>
      <c r="L102" s="228"/>
      <c r="M102" s="229">
        <f>SUM(M97:M101)</f>
        <v>0</v>
      </c>
      <c r="N102" s="229">
        <f t="shared" ref="N102:R102" si="23">SUM(N97:N101)</f>
        <v>0</v>
      </c>
      <c r="O102" s="229">
        <f t="shared" si="23"/>
        <v>4</v>
      </c>
      <c r="P102" s="229">
        <f t="shared" si="23"/>
        <v>1</v>
      </c>
      <c r="Q102" s="229">
        <f t="shared" si="23"/>
        <v>0</v>
      </c>
      <c r="R102" s="246">
        <f t="shared" si="23"/>
        <v>0</v>
      </c>
      <c r="S102" s="251">
        <f>IF(SUM(S97:S101)=0,"",AVERAGE(S97:S101))</f>
        <v>0.8</v>
      </c>
      <c r="T102" s="230">
        <f t="shared" ref="T102:U102" si="24">IF(SUM(T97:T101)=0,"",AVERAGE(T97:T101))</f>
        <v>0.75</v>
      </c>
      <c r="U102" s="230">
        <f t="shared" si="24"/>
        <v>0.65</v>
      </c>
      <c r="V102" s="231"/>
    </row>
    <row r="103" spans="1:22" ht="30" customHeight="1">
      <c r="A103" s="16">
        <v>64</v>
      </c>
      <c r="B103" s="291" t="str">
        <f>'Référentiel Compétences'!B90</f>
        <v>Viande</v>
      </c>
      <c r="C103" s="233"/>
      <c r="D103" s="233"/>
      <c r="E103" s="233"/>
      <c r="F103" s="233"/>
      <c r="G103" s="233"/>
      <c r="H103" s="233"/>
      <c r="I103" s="233"/>
      <c r="J103" s="233"/>
      <c r="K103" s="233"/>
      <c r="L103" s="233"/>
      <c r="M103" s="292"/>
      <c r="N103" s="292"/>
      <c r="O103" s="233"/>
      <c r="P103" s="292"/>
      <c r="Q103" s="292"/>
      <c r="R103" s="295"/>
      <c r="S103" s="252"/>
      <c r="T103" s="235"/>
      <c r="U103" s="235"/>
      <c r="V103" s="236"/>
    </row>
    <row r="104" spans="1:22" s="48" customFormat="1" ht="45" customHeight="1">
      <c r="A104" s="63">
        <v>60</v>
      </c>
      <c r="B104" s="89" t="str">
        <f>'Référentiel Compétences'!B91</f>
        <v>Clarifier des œufs</v>
      </c>
      <c r="C104" s="64" t="str">
        <f>IF('Référentiel Compétences'!G91="X","X","")</f>
        <v>X</v>
      </c>
      <c r="D104" s="64" t="str">
        <f>IF('Référentiel Compétences'!H91="X","X","")</f>
        <v>X</v>
      </c>
      <c r="E104" s="64" t="str">
        <f>IF('Référentiel Compétences'!I91="X","X","")</f>
        <v>X</v>
      </c>
      <c r="F104" s="64" t="str">
        <f>IF('Référentiel Compétences'!J91="X","X","")</f>
        <v>X</v>
      </c>
      <c r="G104" s="64" t="str">
        <f>IF('Référentiel Compétences'!K91="X","X","")</f>
        <v>X</v>
      </c>
      <c r="H104" s="64" t="str">
        <f>IF('Référentiel Compétences'!L91="X","X","")</f>
        <v>X</v>
      </c>
      <c r="I104" s="64" t="str">
        <f>IF('Référentiel Compétences'!M91="X","X","")</f>
        <v/>
      </c>
      <c r="J104" s="64" t="str">
        <f>IF('Référentiel Compétences'!N91="X","X","")</f>
        <v/>
      </c>
      <c r="K104" s="64" t="str">
        <f>IF('Référentiel Compétences'!O91="X","X","")</f>
        <v/>
      </c>
      <c r="L104" s="64" t="str">
        <f>IF('Référentiel Compétences'!P91="X","X","")</f>
        <v/>
      </c>
      <c r="M104" s="70"/>
      <c r="N104" s="70"/>
      <c r="O104" s="72">
        <v>1</v>
      </c>
      <c r="P104" s="70"/>
      <c r="Q104" s="70"/>
      <c r="R104" s="71"/>
      <c r="S104" s="243">
        <f>IF(M104=1,25%,IF(N104=1,50%,IF(O104=1,75%,IF(P104=1,100%,""))))</f>
        <v>0.75</v>
      </c>
      <c r="T104" s="220"/>
      <c r="U104" s="220">
        <v>0.65</v>
      </c>
      <c r="V104" s="65" t="s">
        <v>257</v>
      </c>
    </row>
    <row r="105" spans="1:22" ht="45" customHeight="1">
      <c r="A105" s="16">
        <v>65</v>
      </c>
      <c r="B105" s="89" t="str">
        <f>'Référentiel Compétences'!B92</f>
        <v>Concassage des os</v>
      </c>
      <c r="C105" s="64" t="str">
        <f>IF('Référentiel Compétences'!G92="X","X","")</f>
        <v>X</v>
      </c>
      <c r="D105" s="64" t="str">
        <f>IF('Référentiel Compétences'!H92="X","X","")</f>
        <v>X</v>
      </c>
      <c r="E105" s="64" t="str">
        <f>IF('Référentiel Compétences'!I92="X","X","")</f>
        <v>X</v>
      </c>
      <c r="F105" s="64" t="str">
        <f>IF('Référentiel Compétences'!J92="X","X","")</f>
        <v>X</v>
      </c>
      <c r="G105" s="64" t="str">
        <f>IF('Référentiel Compétences'!K92="X","X","")</f>
        <v>X</v>
      </c>
      <c r="H105" s="64" t="str">
        <f>IF('Référentiel Compétences'!L92="X","X","")</f>
        <v>X</v>
      </c>
      <c r="I105" s="64" t="str">
        <f>IF('Référentiel Compétences'!M92="X","X","")</f>
        <v/>
      </c>
      <c r="J105" s="64" t="str">
        <f>IF('Référentiel Compétences'!N92="X","X","")</f>
        <v/>
      </c>
      <c r="K105" s="64" t="str">
        <f>IF('Référentiel Compétences'!O92="X","X","")</f>
        <v/>
      </c>
      <c r="L105" s="64" t="str">
        <f>IF('Référentiel Compétences'!P92="X","X","")</f>
        <v/>
      </c>
      <c r="M105" s="70"/>
      <c r="N105" s="70"/>
      <c r="O105" s="72">
        <v>1</v>
      </c>
      <c r="P105" s="70"/>
      <c r="Q105" s="70"/>
      <c r="R105" s="71"/>
      <c r="S105" s="244">
        <f t="shared" ref="S105:S109" si="25">IF(M105=1,25%,IF(N105=1,50%,IF(O105=1,75%,IF(P105=1,100%,""))))</f>
        <v>0.75</v>
      </c>
      <c r="T105" s="221"/>
      <c r="U105" s="221">
        <v>0.65</v>
      </c>
      <c r="V105" s="65" t="s">
        <v>257</v>
      </c>
    </row>
    <row r="106" spans="1:22" ht="45" customHeight="1">
      <c r="A106" s="16">
        <v>66</v>
      </c>
      <c r="B106" s="89" t="str">
        <f>'Référentiel Compétences'!B93</f>
        <v>Fond aromatiques</v>
      </c>
      <c r="C106" s="64" t="str">
        <f>IF('Référentiel Compétences'!G93="X","X","")</f>
        <v>X</v>
      </c>
      <c r="D106" s="64" t="str">
        <f>IF('Référentiel Compétences'!H93="X","X","")</f>
        <v>X</v>
      </c>
      <c r="E106" s="64" t="str">
        <f>IF('Référentiel Compétences'!I93="X","X","")</f>
        <v>X</v>
      </c>
      <c r="F106" s="64" t="str">
        <f>IF('Référentiel Compétences'!J93="X","X","")</f>
        <v>X</v>
      </c>
      <c r="G106" s="64" t="str">
        <f>IF('Référentiel Compétences'!K93="X","X","")</f>
        <v>X</v>
      </c>
      <c r="H106" s="64" t="str">
        <f>IF('Référentiel Compétences'!L93="X","X","")</f>
        <v>X</v>
      </c>
      <c r="I106" s="64" t="str">
        <f>IF('Référentiel Compétences'!M93="X","X","")</f>
        <v/>
      </c>
      <c r="J106" s="64" t="str">
        <f>IF('Référentiel Compétences'!N93="X","X","")</f>
        <v/>
      </c>
      <c r="K106" s="64" t="str">
        <f>IF('Référentiel Compétences'!O93="X","X","")</f>
        <v/>
      </c>
      <c r="L106" s="64" t="str">
        <f>IF('Référentiel Compétences'!P93="X","X","")</f>
        <v/>
      </c>
      <c r="M106" s="70"/>
      <c r="N106" s="70"/>
      <c r="O106" s="72">
        <v>1</v>
      </c>
      <c r="P106" s="70"/>
      <c r="Q106" s="70"/>
      <c r="R106" s="71"/>
      <c r="S106" s="244">
        <f t="shared" si="25"/>
        <v>0.75</v>
      </c>
      <c r="T106" s="221"/>
      <c r="U106" s="221">
        <v>0.65</v>
      </c>
      <c r="V106" s="27" t="s">
        <v>257</v>
      </c>
    </row>
    <row r="107" spans="1:22" ht="45" customHeight="1">
      <c r="A107" s="16"/>
      <c r="B107" s="89" t="str">
        <f>'Référentiel Compétences'!B94</f>
        <v>Fond Blanc</v>
      </c>
      <c r="C107" s="64" t="str">
        <f>IF('Référentiel Compétences'!G94="X","X","")</f>
        <v>X</v>
      </c>
      <c r="D107" s="64" t="str">
        <f>IF('Référentiel Compétences'!H94="X","X","")</f>
        <v>X</v>
      </c>
      <c r="E107" s="64" t="str">
        <f>IF('Référentiel Compétences'!I94="X","X","")</f>
        <v>X</v>
      </c>
      <c r="F107" s="64" t="str">
        <f>IF('Référentiel Compétences'!J94="X","X","")</f>
        <v>X</v>
      </c>
      <c r="G107" s="64" t="str">
        <f>IF('Référentiel Compétences'!K94="X","X","")</f>
        <v>X</v>
      </c>
      <c r="H107" s="64" t="str">
        <f>IF('Référentiel Compétences'!L94="X","X","")</f>
        <v>X</v>
      </c>
      <c r="I107" s="64" t="str">
        <f>IF('Référentiel Compétences'!M94="X","X","")</f>
        <v/>
      </c>
      <c r="J107" s="64" t="str">
        <f>IF('Référentiel Compétences'!N94="X","X","")</f>
        <v/>
      </c>
      <c r="K107" s="64" t="str">
        <f>IF('Référentiel Compétences'!O94="X","X","")</f>
        <v/>
      </c>
      <c r="L107" s="64" t="str">
        <f>IF('Référentiel Compétences'!P94="X","X","")</f>
        <v/>
      </c>
      <c r="M107" s="70"/>
      <c r="N107" s="70"/>
      <c r="O107" s="72">
        <v>1</v>
      </c>
      <c r="P107" s="70">
        <v>1</v>
      </c>
      <c r="Q107" s="70"/>
      <c r="R107" s="71"/>
      <c r="S107" s="244">
        <f t="shared" si="25"/>
        <v>0.75</v>
      </c>
      <c r="T107" s="221">
        <v>0.75</v>
      </c>
      <c r="U107" s="221">
        <v>0.65</v>
      </c>
      <c r="V107" s="27" t="s">
        <v>257</v>
      </c>
    </row>
    <row r="108" spans="1:22" ht="45" customHeight="1">
      <c r="A108" s="16"/>
      <c r="B108" s="89" t="str">
        <f>'Référentiel Compétences'!B95</f>
        <v>Fond Brun</v>
      </c>
      <c r="C108" s="64" t="str">
        <f>IF('Référentiel Compétences'!G95="X","X","")</f>
        <v>X</v>
      </c>
      <c r="D108" s="64" t="str">
        <f>IF('Référentiel Compétences'!H95="X","X","")</f>
        <v>X</v>
      </c>
      <c r="E108" s="64" t="str">
        <f>IF('Référentiel Compétences'!I95="X","X","")</f>
        <v>X</v>
      </c>
      <c r="F108" s="64" t="str">
        <f>IF('Référentiel Compétences'!J95="X","X","")</f>
        <v>X</v>
      </c>
      <c r="G108" s="64" t="str">
        <f>IF('Référentiel Compétences'!K95="X","X","")</f>
        <v>X</v>
      </c>
      <c r="H108" s="64" t="str">
        <f>IF('Référentiel Compétences'!L95="X","X","")</f>
        <v>X</v>
      </c>
      <c r="I108" s="64" t="str">
        <f>IF('Référentiel Compétences'!M95="X","X","")</f>
        <v/>
      </c>
      <c r="J108" s="64" t="str">
        <f>IF('Référentiel Compétences'!N95="X","X","")</f>
        <v/>
      </c>
      <c r="K108" s="64" t="str">
        <f>IF('Référentiel Compétences'!O95="X","X","")</f>
        <v/>
      </c>
      <c r="L108" s="64" t="str">
        <f>IF('Référentiel Compétences'!P95="X","X","")</f>
        <v/>
      </c>
      <c r="M108" s="70"/>
      <c r="N108" s="70"/>
      <c r="O108" s="72">
        <v>1</v>
      </c>
      <c r="P108" s="70"/>
      <c r="Q108" s="70"/>
      <c r="R108" s="71"/>
      <c r="S108" s="244">
        <f t="shared" si="25"/>
        <v>0.75</v>
      </c>
      <c r="T108" s="221"/>
      <c r="U108" s="221">
        <v>0.65</v>
      </c>
      <c r="V108" s="27" t="s">
        <v>257</v>
      </c>
    </row>
    <row r="109" spans="1:22" ht="45" customHeight="1" thickBot="1">
      <c r="A109" s="16"/>
      <c r="B109" s="222" t="str">
        <f>'Référentiel Compétences'!B96</f>
        <v>Jus</v>
      </c>
      <c r="C109" s="64" t="str">
        <f>IF('Référentiel Compétences'!G96="X","X","")</f>
        <v>X</v>
      </c>
      <c r="D109" s="64" t="str">
        <f>IF('Référentiel Compétences'!H96="X","X","")</f>
        <v>X</v>
      </c>
      <c r="E109" s="64" t="str">
        <f>IF('Référentiel Compétences'!I96="X","X","")</f>
        <v>X</v>
      </c>
      <c r="F109" s="64" t="str">
        <f>IF('Référentiel Compétences'!J96="X","X","")</f>
        <v>X</v>
      </c>
      <c r="G109" s="64" t="str">
        <f>IF('Référentiel Compétences'!K96="X","X","")</f>
        <v>X</v>
      </c>
      <c r="H109" s="64" t="str">
        <f>IF('Référentiel Compétences'!L96="X","X","")</f>
        <v>X</v>
      </c>
      <c r="I109" s="64" t="str">
        <f>IF('Référentiel Compétences'!M96="X","X","")</f>
        <v/>
      </c>
      <c r="J109" s="64" t="str">
        <f>IF('Référentiel Compétences'!N96="X","X","")</f>
        <v/>
      </c>
      <c r="K109" s="64" t="str">
        <f>IF('Référentiel Compétences'!O96="X","X","")</f>
        <v/>
      </c>
      <c r="L109" s="64" t="str">
        <f>IF('Référentiel Compétences'!P96="X","X","")</f>
        <v/>
      </c>
      <c r="M109" s="293"/>
      <c r="N109" s="293"/>
      <c r="O109" s="294">
        <v>1</v>
      </c>
      <c r="P109" s="293"/>
      <c r="Q109" s="293"/>
      <c r="R109" s="296"/>
      <c r="S109" s="245">
        <f t="shared" si="25"/>
        <v>0.75</v>
      </c>
      <c r="T109" s="224"/>
      <c r="U109" s="224">
        <v>0.65</v>
      </c>
      <c r="V109" s="240" t="s">
        <v>257</v>
      </c>
    </row>
    <row r="110" spans="1:22" s="3" customFormat="1" ht="45" customHeight="1" thickBot="1">
      <c r="A110" s="107"/>
      <c r="B110" s="206" t="str">
        <f>'Référentiel Compétences'!B90</f>
        <v>Viande</v>
      </c>
      <c r="C110" s="207"/>
      <c r="D110" s="207"/>
      <c r="E110" s="207"/>
      <c r="F110" s="207"/>
      <c r="G110" s="207"/>
      <c r="H110" s="207"/>
      <c r="I110" s="207"/>
      <c r="J110" s="207"/>
      <c r="K110" s="207"/>
      <c r="L110" s="207"/>
      <c r="M110" s="108">
        <f>SUM(M104:M109)</f>
        <v>0</v>
      </c>
      <c r="N110" s="108">
        <f t="shared" ref="N110:R110" si="26">SUM(N104:N109)</f>
        <v>0</v>
      </c>
      <c r="O110" s="108">
        <f t="shared" si="26"/>
        <v>6</v>
      </c>
      <c r="P110" s="108">
        <f t="shared" si="26"/>
        <v>1</v>
      </c>
      <c r="Q110" s="108">
        <f t="shared" si="26"/>
        <v>0</v>
      </c>
      <c r="R110" s="249">
        <f t="shared" si="26"/>
        <v>0</v>
      </c>
      <c r="S110" s="266">
        <f>IF(SUM(S104:S109)=0,"",AVERAGE(S104:S109))</f>
        <v>0.75</v>
      </c>
      <c r="T110" s="267">
        <f>IF(SUM(T104:T109)=0,"",AVERAGE(T104:T109))</f>
        <v>0.75</v>
      </c>
      <c r="U110" s="267">
        <f t="shared" ref="U110" si="27">IF(SUM(U104:U109)=0,"",AVERAGE(U104:U109))</f>
        <v>0.65</v>
      </c>
      <c r="V110" s="209"/>
    </row>
    <row r="111" spans="1:22" ht="24.75" customHeight="1">
      <c r="A111" s="16">
        <v>67</v>
      </c>
      <c r="B111" s="291" t="str">
        <f>'Référentiel Compétences'!B97</f>
        <v>Volaille</v>
      </c>
      <c r="C111" s="233"/>
      <c r="D111" s="233"/>
      <c r="E111" s="233"/>
      <c r="F111" s="233"/>
      <c r="G111" s="233"/>
      <c r="H111" s="233"/>
      <c r="I111" s="233"/>
      <c r="J111" s="233"/>
      <c r="K111" s="233"/>
      <c r="L111" s="233"/>
      <c r="M111" s="292"/>
      <c r="N111" s="292"/>
      <c r="O111" s="233"/>
      <c r="P111" s="292"/>
      <c r="Q111" s="292"/>
      <c r="R111" s="295"/>
      <c r="S111" s="252"/>
      <c r="T111" s="235"/>
      <c r="U111" s="235"/>
      <c r="V111" s="236"/>
    </row>
    <row r="112" spans="1:22" ht="45" customHeight="1">
      <c r="A112" s="16">
        <v>68</v>
      </c>
      <c r="B112" s="88" t="str">
        <f>'Référentiel Compétences'!B98</f>
        <v>Habiller</v>
      </c>
      <c r="C112" s="5" t="str">
        <f>IF('Référentiel Compétences'!G98="X","X","")</f>
        <v>X</v>
      </c>
      <c r="D112" s="5" t="str">
        <f>IF('Référentiel Compétences'!H98="X","X","")</f>
        <v>X</v>
      </c>
      <c r="E112" s="5" t="str">
        <f>IF('Référentiel Compétences'!I98="X","X","")</f>
        <v>X</v>
      </c>
      <c r="F112" s="5" t="str">
        <f>IF('Référentiel Compétences'!J98="X","X","")</f>
        <v>X</v>
      </c>
      <c r="G112" s="5" t="str">
        <f>IF('Référentiel Compétences'!K98="X","X","")</f>
        <v>X</v>
      </c>
      <c r="H112" s="5" t="str">
        <f>IF('Référentiel Compétences'!L98="X","X","")</f>
        <v>X</v>
      </c>
      <c r="I112" s="5" t="str">
        <f>IF('Référentiel Compétences'!M98="X","X","")</f>
        <v/>
      </c>
      <c r="J112" s="5" t="str">
        <f>IF('Référentiel Compétences'!N98="X","X","")</f>
        <v/>
      </c>
      <c r="K112" s="5" t="str">
        <f>IF('Référentiel Compétences'!O98="X","X","")</f>
        <v/>
      </c>
      <c r="L112" s="5" t="str">
        <f>IF('Référentiel Compétences'!P98="X","X","")</f>
        <v/>
      </c>
      <c r="M112" s="70"/>
      <c r="N112" s="70"/>
      <c r="O112" s="72">
        <v>1</v>
      </c>
      <c r="P112" s="70"/>
      <c r="Q112" s="70"/>
      <c r="R112" s="71"/>
      <c r="S112" s="244">
        <f t="shared" ref="S112:S114" si="28">IF(M112=1,25%,IF(N112=1,50%,IF(O112=1,75%,IF(P112=1,100%,""))))</f>
        <v>0.75</v>
      </c>
      <c r="T112" s="221"/>
      <c r="U112" s="221">
        <v>0.65</v>
      </c>
      <c r="V112" s="27" t="s">
        <v>257</v>
      </c>
    </row>
    <row r="113" spans="1:22" ht="45" customHeight="1">
      <c r="A113" s="16">
        <v>69</v>
      </c>
      <c r="B113" s="88" t="str">
        <f>'Référentiel Compétences'!B99</f>
        <v>Vider</v>
      </c>
      <c r="C113" s="5" t="str">
        <f>IF('Référentiel Compétences'!G99="X","X","")</f>
        <v>X</v>
      </c>
      <c r="D113" s="5" t="str">
        <f>IF('Référentiel Compétences'!H99="X","X","")</f>
        <v>X</v>
      </c>
      <c r="E113" s="5" t="str">
        <f>IF('Référentiel Compétences'!I99="X","X","")</f>
        <v>X</v>
      </c>
      <c r="F113" s="5" t="str">
        <f>IF('Référentiel Compétences'!J99="X","X","")</f>
        <v>X</v>
      </c>
      <c r="G113" s="5" t="str">
        <f>IF('Référentiel Compétences'!K99="X","X","")</f>
        <v>X</v>
      </c>
      <c r="H113" s="5" t="str">
        <f>IF('Référentiel Compétences'!L99="X","X","")</f>
        <v>X</v>
      </c>
      <c r="I113" s="5" t="str">
        <f>IF('Référentiel Compétences'!M99="X","X","")</f>
        <v/>
      </c>
      <c r="J113" s="5" t="str">
        <f>IF('Référentiel Compétences'!N99="X","X","")</f>
        <v/>
      </c>
      <c r="K113" s="5" t="str">
        <f>IF('Référentiel Compétences'!O99="X","X","")</f>
        <v/>
      </c>
      <c r="L113" s="5" t="str">
        <f>IF('Référentiel Compétences'!P99="X","X","")</f>
        <v/>
      </c>
      <c r="M113" s="70"/>
      <c r="N113" s="70"/>
      <c r="O113" s="72">
        <v>1</v>
      </c>
      <c r="P113" s="70"/>
      <c r="Q113" s="70"/>
      <c r="R113" s="71"/>
      <c r="S113" s="244">
        <f t="shared" si="28"/>
        <v>0.75</v>
      </c>
      <c r="T113" s="221">
        <v>0.75</v>
      </c>
      <c r="U113" s="221">
        <v>0.65</v>
      </c>
      <c r="V113" s="27" t="s">
        <v>257</v>
      </c>
    </row>
    <row r="114" spans="1:22" ht="45" customHeight="1" thickBot="1">
      <c r="A114" s="16">
        <v>70</v>
      </c>
      <c r="B114" s="257" t="str">
        <f>'Référentiel Compétences'!B100</f>
        <v>lever</v>
      </c>
      <c r="C114" s="5" t="str">
        <f>IF('Référentiel Compétences'!G100="X","X","")</f>
        <v>X</v>
      </c>
      <c r="D114" s="5" t="str">
        <f>IF('Référentiel Compétences'!H100="X","X","")</f>
        <v>X</v>
      </c>
      <c r="E114" s="5" t="str">
        <f>IF('Référentiel Compétences'!I100="X","X","")</f>
        <v>X</v>
      </c>
      <c r="F114" s="5" t="str">
        <f>IF('Référentiel Compétences'!J100="X","X","")</f>
        <v>X</v>
      </c>
      <c r="G114" s="5" t="str">
        <f>IF('Référentiel Compétences'!K100="X","X","")</f>
        <v>X</v>
      </c>
      <c r="H114" s="5" t="str">
        <f>IF('Référentiel Compétences'!L100="X","X","")</f>
        <v>X</v>
      </c>
      <c r="I114" s="5" t="str">
        <f>IF('Référentiel Compétences'!M100="X","X","")</f>
        <v/>
      </c>
      <c r="J114" s="5" t="str">
        <f>IF('Référentiel Compétences'!N100="X","X","")</f>
        <v/>
      </c>
      <c r="K114" s="5" t="str">
        <f>IF('Référentiel Compétences'!O100="X","X","")</f>
        <v/>
      </c>
      <c r="L114" s="5" t="str">
        <f>IF('Référentiel Compétences'!P100="X","X","")</f>
        <v/>
      </c>
      <c r="M114" s="293"/>
      <c r="N114" s="293"/>
      <c r="O114" s="294">
        <v>1</v>
      </c>
      <c r="P114" s="293"/>
      <c r="Q114" s="293"/>
      <c r="R114" s="296"/>
      <c r="S114" s="245">
        <f t="shared" si="28"/>
        <v>0.75</v>
      </c>
      <c r="T114" s="224"/>
      <c r="U114" s="224">
        <v>0.65</v>
      </c>
      <c r="V114" s="225" t="s">
        <v>257</v>
      </c>
    </row>
    <row r="115" spans="1:22" s="3" customFormat="1" ht="45" customHeight="1" thickBot="1">
      <c r="A115" s="107"/>
      <c r="B115" s="206" t="str">
        <f>'Référentiel Compétences'!B97</f>
        <v>Volaille</v>
      </c>
      <c r="C115" s="207"/>
      <c r="D115" s="207"/>
      <c r="E115" s="207"/>
      <c r="F115" s="207"/>
      <c r="G115" s="207"/>
      <c r="H115" s="207"/>
      <c r="I115" s="207"/>
      <c r="J115" s="207"/>
      <c r="K115" s="207"/>
      <c r="L115" s="207"/>
      <c r="M115" s="108">
        <f>SUM(M112:M114)</f>
        <v>0</v>
      </c>
      <c r="N115" s="108">
        <f t="shared" ref="N115:R115" si="29">SUM(N112:N114)</f>
        <v>0</v>
      </c>
      <c r="O115" s="108">
        <f t="shared" si="29"/>
        <v>3</v>
      </c>
      <c r="P115" s="108">
        <f t="shared" si="29"/>
        <v>0</v>
      </c>
      <c r="Q115" s="108">
        <f t="shared" si="29"/>
        <v>0</v>
      </c>
      <c r="R115" s="249">
        <f t="shared" si="29"/>
        <v>0</v>
      </c>
      <c r="S115" s="266">
        <f>IF(SUM(S112:S114)=0,"",AVERAGE(S112:S114))</f>
        <v>0.75</v>
      </c>
      <c r="T115" s="267">
        <f>IF(SUM(T112:T114)=0,"",AVERAGE(T112:T114))</f>
        <v>0.75</v>
      </c>
      <c r="U115" s="267">
        <f t="shared" ref="U115" si="30">IF(SUM(U112:U114)=0,"",AVERAGE(U112:U114))</f>
        <v>0.65</v>
      </c>
      <c r="V115" s="209"/>
    </row>
    <row r="116" spans="1:22" s="23" customFormat="1" ht="24.95" customHeight="1">
      <c r="A116" s="21">
        <v>71</v>
      </c>
      <c r="B116" s="291" t="str">
        <f>'Référentiel Compétences'!B101</f>
        <v>Poisson</v>
      </c>
      <c r="C116" s="233"/>
      <c r="D116" s="233"/>
      <c r="E116" s="233"/>
      <c r="F116" s="233"/>
      <c r="G116" s="233"/>
      <c r="H116" s="233"/>
      <c r="I116" s="233"/>
      <c r="J116" s="233"/>
      <c r="K116" s="233"/>
      <c r="L116" s="233"/>
      <c r="M116" s="292"/>
      <c r="N116" s="292"/>
      <c r="O116" s="233"/>
      <c r="P116" s="292"/>
      <c r="Q116" s="292"/>
      <c r="R116" s="295"/>
      <c r="S116" s="252"/>
      <c r="T116" s="235"/>
      <c r="U116" s="235"/>
      <c r="V116" s="236"/>
    </row>
    <row r="117" spans="1:22" ht="45" customHeight="1">
      <c r="A117" s="16">
        <v>72</v>
      </c>
      <c r="B117" s="88" t="str">
        <f>'Référentiel Compétences'!B102</f>
        <v>Habiller</v>
      </c>
      <c r="C117" s="5" t="str">
        <f>IF('Référentiel Compétences'!G102="X","X","")</f>
        <v>X</v>
      </c>
      <c r="D117" s="5" t="str">
        <f>IF('Référentiel Compétences'!H102="X","X","")</f>
        <v>X</v>
      </c>
      <c r="E117" s="5" t="str">
        <f>IF('Référentiel Compétences'!I102="X","X","")</f>
        <v>X</v>
      </c>
      <c r="F117" s="5" t="str">
        <f>IF('Référentiel Compétences'!J102="X","X","")</f>
        <v>X</v>
      </c>
      <c r="G117" s="5" t="str">
        <f>IF('Référentiel Compétences'!K102="X","X","")</f>
        <v>X</v>
      </c>
      <c r="H117" s="5" t="str">
        <f>IF('Référentiel Compétences'!L102="X","X","")</f>
        <v>X</v>
      </c>
      <c r="I117" s="5" t="str">
        <f>IF('Référentiel Compétences'!M102="X","X","")</f>
        <v/>
      </c>
      <c r="J117" s="5" t="str">
        <f>IF('Référentiel Compétences'!N102="X","X","")</f>
        <v/>
      </c>
      <c r="K117" s="5" t="str">
        <f>IF('Référentiel Compétences'!O102="X","X","")</f>
        <v/>
      </c>
      <c r="L117" s="5" t="str">
        <f>IF('Référentiel Compétences'!P102="X","X","")</f>
        <v/>
      </c>
      <c r="M117" s="72"/>
      <c r="N117" s="72"/>
      <c r="O117" s="72">
        <v>1</v>
      </c>
      <c r="P117" s="72"/>
      <c r="Q117" s="72"/>
      <c r="R117" s="73"/>
      <c r="S117" s="244">
        <f t="shared" ref="S117:S122" si="31">IF(M117=1,25%,IF(N117=1,50%,IF(O117=1,75%,IF(P117=1,100%,""))))</f>
        <v>0.75</v>
      </c>
      <c r="T117" s="221"/>
      <c r="U117" s="221">
        <v>0.65</v>
      </c>
      <c r="V117" s="27" t="s">
        <v>257</v>
      </c>
    </row>
    <row r="118" spans="1:22" ht="45" customHeight="1">
      <c r="A118" s="16">
        <v>73</v>
      </c>
      <c r="B118" s="88" t="str">
        <f>'Référentiel Compétences'!B103</f>
        <v>Vider</v>
      </c>
      <c r="C118" s="5" t="str">
        <f>IF('Référentiel Compétences'!G103="X","X","")</f>
        <v>X</v>
      </c>
      <c r="D118" s="5" t="str">
        <f>IF('Référentiel Compétences'!H103="X","X","")</f>
        <v>X</v>
      </c>
      <c r="E118" s="5" t="str">
        <f>IF('Référentiel Compétences'!I103="X","X","")</f>
        <v>X</v>
      </c>
      <c r="F118" s="5" t="str">
        <f>IF('Référentiel Compétences'!J103="X","X","")</f>
        <v>X</v>
      </c>
      <c r="G118" s="5" t="str">
        <f>IF('Référentiel Compétences'!K103="X","X","")</f>
        <v>X</v>
      </c>
      <c r="H118" s="5" t="str">
        <f>IF('Référentiel Compétences'!L103="X","X","")</f>
        <v>X</v>
      </c>
      <c r="I118" s="5" t="str">
        <f>IF('Référentiel Compétences'!M103="X","X","")</f>
        <v/>
      </c>
      <c r="J118" s="5" t="str">
        <f>IF('Référentiel Compétences'!N103="X","X","")</f>
        <v/>
      </c>
      <c r="K118" s="5" t="str">
        <f>IF('Référentiel Compétences'!O103="X","X","")</f>
        <v/>
      </c>
      <c r="L118" s="5" t="str">
        <f>IF('Référentiel Compétences'!P103="X","X","")</f>
        <v/>
      </c>
      <c r="M118" s="70"/>
      <c r="N118" s="70"/>
      <c r="O118" s="72">
        <v>1</v>
      </c>
      <c r="P118" s="70"/>
      <c r="Q118" s="70"/>
      <c r="R118" s="71"/>
      <c r="S118" s="244">
        <f t="shared" si="31"/>
        <v>0.75</v>
      </c>
      <c r="T118" s="221"/>
      <c r="U118" s="221">
        <v>0.65</v>
      </c>
      <c r="V118" s="27" t="s">
        <v>257</v>
      </c>
    </row>
    <row r="119" spans="1:22" ht="45" customHeight="1">
      <c r="A119" s="16">
        <v>74</v>
      </c>
      <c r="B119" s="88" t="str">
        <f>'Référentiel Compétences'!B104</f>
        <v>lever</v>
      </c>
      <c r="C119" s="5" t="str">
        <f>IF('Référentiel Compétences'!G104="X","X","")</f>
        <v>X</v>
      </c>
      <c r="D119" s="5" t="str">
        <f>IF('Référentiel Compétences'!H104="X","X","")</f>
        <v>X</v>
      </c>
      <c r="E119" s="5" t="str">
        <f>IF('Référentiel Compétences'!I104="X","X","")</f>
        <v>X</v>
      </c>
      <c r="F119" s="5" t="str">
        <f>IF('Référentiel Compétences'!J104="X","X","")</f>
        <v>X</v>
      </c>
      <c r="G119" s="5" t="str">
        <f>IF('Référentiel Compétences'!K104="X","X","")</f>
        <v>X</v>
      </c>
      <c r="H119" s="5" t="str">
        <f>IF('Référentiel Compétences'!L104="X","X","")</f>
        <v>X</v>
      </c>
      <c r="I119" s="5" t="str">
        <f>IF('Référentiel Compétences'!M104="X","X","")</f>
        <v/>
      </c>
      <c r="J119" s="5" t="str">
        <f>IF('Référentiel Compétences'!N104="X","X","")</f>
        <v/>
      </c>
      <c r="K119" s="5" t="str">
        <f>IF('Référentiel Compétences'!O104="X","X","")</f>
        <v/>
      </c>
      <c r="L119" s="5" t="str">
        <f>IF('Référentiel Compétences'!P104="X","X","")</f>
        <v/>
      </c>
      <c r="M119" s="70"/>
      <c r="N119" s="70"/>
      <c r="O119" s="72">
        <v>1</v>
      </c>
      <c r="P119" s="70"/>
      <c r="Q119" s="70"/>
      <c r="R119" s="71"/>
      <c r="S119" s="244">
        <f t="shared" si="31"/>
        <v>0.75</v>
      </c>
      <c r="T119" s="221"/>
      <c r="U119" s="221">
        <v>0.65</v>
      </c>
      <c r="V119" s="65" t="s">
        <v>257</v>
      </c>
    </row>
    <row r="120" spans="1:22" ht="45" customHeight="1">
      <c r="A120" s="16"/>
      <c r="B120" s="88" t="str">
        <f>'Référentiel Compétences'!B105</f>
        <v>Conditionner</v>
      </c>
      <c r="C120" s="5" t="str">
        <f>IF('Référentiel Compétences'!G105="X","X","")</f>
        <v>X</v>
      </c>
      <c r="D120" s="5" t="str">
        <f>IF('Référentiel Compétences'!H105="X","X","")</f>
        <v>X</v>
      </c>
      <c r="E120" s="5" t="str">
        <f>IF('Référentiel Compétences'!I105="X","X","")</f>
        <v>X</v>
      </c>
      <c r="F120" s="5" t="str">
        <f>IF('Référentiel Compétences'!J105="X","X","")</f>
        <v>X</v>
      </c>
      <c r="G120" s="5" t="str">
        <f>IF('Référentiel Compétences'!K105="X","X","")</f>
        <v>X</v>
      </c>
      <c r="H120" s="5" t="str">
        <f>IF('Référentiel Compétences'!L105="X","X","")</f>
        <v>X</v>
      </c>
      <c r="I120" s="5" t="str">
        <f>IF('Référentiel Compétences'!M105="X","X","")</f>
        <v/>
      </c>
      <c r="J120" s="5" t="str">
        <f>IF('Référentiel Compétences'!N105="X","X","")</f>
        <v/>
      </c>
      <c r="K120" s="5" t="str">
        <f>IF('Référentiel Compétences'!O105="X","X","")</f>
        <v/>
      </c>
      <c r="L120" s="5" t="str">
        <f>IF('Référentiel Compétences'!P105="X","X","")</f>
        <v/>
      </c>
      <c r="M120" s="70"/>
      <c r="N120" s="70"/>
      <c r="O120" s="72">
        <v>1</v>
      </c>
      <c r="P120" s="70"/>
      <c r="Q120" s="70"/>
      <c r="R120" s="71"/>
      <c r="S120" s="244">
        <f t="shared" si="31"/>
        <v>0.75</v>
      </c>
      <c r="T120" s="221">
        <v>0.75</v>
      </c>
      <c r="U120" s="221">
        <v>0.65</v>
      </c>
      <c r="V120" s="27" t="s">
        <v>257</v>
      </c>
    </row>
    <row r="121" spans="1:22" ht="45" customHeight="1">
      <c r="A121" s="16"/>
      <c r="B121" s="88" t="str">
        <f>'Référentiel Compétences'!B106</f>
        <v>Bisque</v>
      </c>
      <c r="C121" s="5" t="str">
        <f>IF('Référentiel Compétences'!G106="X","X","")</f>
        <v>X</v>
      </c>
      <c r="D121" s="5" t="str">
        <f>IF('Référentiel Compétences'!H106="X","X","")</f>
        <v>X</v>
      </c>
      <c r="E121" s="5" t="str">
        <f>IF('Référentiel Compétences'!I106="X","X","")</f>
        <v>X</v>
      </c>
      <c r="F121" s="5" t="str">
        <f>IF('Référentiel Compétences'!J106="X","X","")</f>
        <v>X</v>
      </c>
      <c r="G121" s="5" t="str">
        <f>IF('Référentiel Compétences'!K106="X","X","")</f>
        <v>X</v>
      </c>
      <c r="H121" s="5" t="str">
        <f>IF('Référentiel Compétences'!L106="X","X","")</f>
        <v>X</v>
      </c>
      <c r="I121" s="5" t="str">
        <f>IF('Référentiel Compétences'!M106="X","X","")</f>
        <v/>
      </c>
      <c r="J121" s="5" t="str">
        <f>IF('Référentiel Compétences'!N106="X","X","")</f>
        <v/>
      </c>
      <c r="K121" s="5" t="str">
        <f>IF('Référentiel Compétences'!O106="X","X","")</f>
        <v/>
      </c>
      <c r="L121" s="5" t="str">
        <f>IF('Référentiel Compétences'!P106="X","X","")</f>
        <v/>
      </c>
      <c r="M121" s="70"/>
      <c r="N121" s="70"/>
      <c r="O121" s="72"/>
      <c r="P121" s="70"/>
      <c r="Q121" s="70"/>
      <c r="R121" s="71"/>
      <c r="S121" s="244" t="str">
        <f t="shared" si="31"/>
        <v/>
      </c>
      <c r="T121" s="221"/>
      <c r="U121" s="221">
        <v>0.65</v>
      </c>
      <c r="V121" s="65" t="s">
        <v>257</v>
      </c>
    </row>
    <row r="122" spans="1:22" ht="45" customHeight="1" thickBot="1">
      <c r="A122" s="16"/>
      <c r="B122" s="257" t="str">
        <f>'Référentiel Compétences'!B107</f>
        <v>Mousselin de Poisson</v>
      </c>
      <c r="C122" s="5" t="str">
        <f>IF('Référentiel Compétences'!G107="X","X","")</f>
        <v>X</v>
      </c>
      <c r="D122" s="5" t="str">
        <f>IF('Référentiel Compétences'!H107="X","X","")</f>
        <v>X</v>
      </c>
      <c r="E122" s="5" t="str">
        <f>IF('Référentiel Compétences'!I107="X","X","")</f>
        <v>X</v>
      </c>
      <c r="F122" s="5" t="str">
        <f>IF('Référentiel Compétences'!J107="X","X","")</f>
        <v>X</v>
      </c>
      <c r="G122" s="5" t="str">
        <f>IF('Référentiel Compétences'!K107="X","X","")</f>
        <v>X</v>
      </c>
      <c r="H122" s="5" t="str">
        <f>IF('Référentiel Compétences'!L107="X","X","")</f>
        <v>X</v>
      </c>
      <c r="I122" s="5" t="str">
        <f>IF('Référentiel Compétences'!M107="X","X","")</f>
        <v/>
      </c>
      <c r="J122" s="5" t="str">
        <f>IF('Référentiel Compétences'!N107="X","X","")</f>
        <v/>
      </c>
      <c r="K122" s="5" t="str">
        <f>IF('Référentiel Compétences'!O107="X","X","")</f>
        <v/>
      </c>
      <c r="L122" s="5" t="str">
        <f>IF('Référentiel Compétences'!P107="X","X","")</f>
        <v/>
      </c>
      <c r="M122" s="293"/>
      <c r="N122" s="293"/>
      <c r="O122" s="294">
        <v>1</v>
      </c>
      <c r="P122" s="293">
        <v>1</v>
      </c>
      <c r="Q122" s="293"/>
      <c r="R122" s="296"/>
      <c r="S122" s="245">
        <f t="shared" si="31"/>
        <v>0.75</v>
      </c>
      <c r="T122" s="224"/>
      <c r="U122" s="224">
        <v>0.65</v>
      </c>
      <c r="V122" s="225" t="s">
        <v>257</v>
      </c>
    </row>
    <row r="123" spans="1:22" s="3" customFormat="1" ht="45" customHeight="1" thickBot="1">
      <c r="A123" s="107"/>
      <c r="B123" s="206" t="str">
        <f>'Référentiel Compétences'!B101</f>
        <v>Poisson</v>
      </c>
      <c r="C123" s="207"/>
      <c r="D123" s="207"/>
      <c r="E123" s="207"/>
      <c r="F123" s="207"/>
      <c r="G123" s="207"/>
      <c r="H123" s="207"/>
      <c r="I123" s="207"/>
      <c r="J123" s="207"/>
      <c r="K123" s="207"/>
      <c r="L123" s="207"/>
      <c r="M123" s="108">
        <f>SUM(M117:M122)</f>
        <v>0</v>
      </c>
      <c r="N123" s="108">
        <f t="shared" ref="N123:R123" si="32">SUM(N117:N122)</f>
        <v>0</v>
      </c>
      <c r="O123" s="108">
        <f t="shared" si="32"/>
        <v>5</v>
      </c>
      <c r="P123" s="108">
        <f t="shared" si="32"/>
        <v>1</v>
      </c>
      <c r="Q123" s="108">
        <f t="shared" si="32"/>
        <v>0</v>
      </c>
      <c r="R123" s="249">
        <f t="shared" si="32"/>
        <v>0</v>
      </c>
      <c r="S123" s="266">
        <f>IF(SUM(S117:S122)=0,"",AVERAGE(S117:S122))</f>
        <v>0.75</v>
      </c>
      <c r="T123" s="267">
        <f>IF(SUM(T117:T122)=0,"",AVERAGE(T117:T122))</f>
        <v>0.75</v>
      </c>
      <c r="U123" s="267">
        <f>IF(SUM(U117:U122)=0,"",AVERAGE(U117:U122))</f>
        <v>0.65</v>
      </c>
      <c r="V123" s="209"/>
    </row>
    <row r="124" spans="1:22" s="23" customFormat="1" ht="23.25" customHeight="1">
      <c r="A124" s="21">
        <v>78</v>
      </c>
      <c r="B124" s="308" t="str">
        <f>'Référentiel Compétences'!B108</f>
        <v>Utilisation matériel</v>
      </c>
      <c r="C124" s="233"/>
      <c r="D124" s="233"/>
      <c r="E124" s="233"/>
      <c r="F124" s="233"/>
      <c r="G124" s="233"/>
      <c r="H124" s="233"/>
      <c r="I124" s="233"/>
      <c r="J124" s="233"/>
      <c r="K124" s="233"/>
      <c r="L124" s="233"/>
      <c r="M124" s="292"/>
      <c r="N124" s="292"/>
      <c r="O124" s="233"/>
      <c r="P124" s="292"/>
      <c r="Q124" s="292"/>
      <c r="R124" s="295"/>
      <c r="S124" s="252"/>
      <c r="T124" s="235"/>
      <c r="U124" s="235"/>
      <c r="V124" s="236"/>
    </row>
    <row r="125" spans="1:22" s="48" customFormat="1" ht="45" customHeight="1">
      <c r="A125" s="63">
        <v>75</v>
      </c>
      <c r="B125" s="89" t="str">
        <f>'Référentiel Compétences'!B109</f>
        <v>Passer au chinois</v>
      </c>
      <c r="C125" s="64" t="str">
        <f>IF('Référentiel Compétences'!G109="X","X","")</f>
        <v>X</v>
      </c>
      <c r="D125" s="64" t="str">
        <f>IF('Référentiel Compétences'!H109="X","X","")</f>
        <v>X</v>
      </c>
      <c r="E125" s="64" t="str">
        <f>IF('Référentiel Compétences'!I109="X","X","")</f>
        <v>X</v>
      </c>
      <c r="F125" s="64" t="str">
        <f>IF('Référentiel Compétences'!J109="X","X","")</f>
        <v>X</v>
      </c>
      <c r="G125" s="64" t="str">
        <f>IF('Référentiel Compétences'!K109="X","X","")</f>
        <v>X</v>
      </c>
      <c r="H125" s="64" t="str">
        <f>IF('Référentiel Compétences'!L109="X","X","")</f>
        <v>X</v>
      </c>
      <c r="I125" s="64" t="str">
        <f>IF('Référentiel Compétences'!M109="X","X","")</f>
        <v/>
      </c>
      <c r="J125" s="64" t="str">
        <f>IF('Référentiel Compétences'!N109="X","X","")</f>
        <v/>
      </c>
      <c r="K125" s="64" t="str">
        <f>IF('Référentiel Compétences'!O109="X","X","")</f>
        <v/>
      </c>
      <c r="L125" s="64" t="str">
        <f>IF('Référentiel Compétences'!P109="X","X","")</f>
        <v/>
      </c>
      <c r="M125" s="70"/>
      <c r="N125" s="70"/>
      <c r="O125" s="72">
        <v>1</v>
      </c>
      <c r="P125" s="70"/>
      <c r="Q125" s="70"/>
      <c r="R125" s="71"/>
      <c r="S125" s="243">
        <f>IF(M125=1,25%,IF(N125=1,50%,IF(O125=1,75%,IF(P125=1,100%,""))))</f>
        <v>0.75</v>
      </c>
      <c r="T125" s="220"/>
      <c r="U125" s="220">
        <v>0.65</v>
      </c>
      <c r="V125" s="65" t="s">
        <v>257</v>
      </c>
    </row>
    <row r="126" spans="1:22" s="48" customFormat="1" ht="45" customHeight="1">
      <c r="A126" s="63">
        <v>76</v>
      </c>
      <c r="B126" s="89" t="str">
        <f>'Référentiel Compétences'!B110</f>
        <v>Passer à l'étamine</v>
      </c>
      <c r="C126" s="64" t="str">
        <f>IF('Référentiel Compétences'!G110="X","X","")</f>
        <v>X</v>
      </c>
      <c r="D126" s="64" t="str">
        <f>IF('Référentiel Compétences'!H110="X","X","")</f>
        <v>X</v>
      </c>
      <c r="E126" s="64" t="str">
        <f>IF('Référentiel Compétences'!I110="X","X","")</f>
        <v>X</v>
      </c>
      <c r="F126" s="64" t="str">
        <f>IF('Référentiel Compétences'!J110="X","X","")</f>
        <v>X</v>
      </c>
      <c r="G126" s="64" t="str">
        <f>IF('Référentiel Compétences'!K110="X","X","")</f>
        <v>X</v>
      </c>
      <c r="H126" s="64" t="str">
        <f>IF('Référentiel Compétences'!L110="X","X","")</f>
        <v>X</v>
      </c>
      <c r="I126" s="64" t="str">
        <f>IF('Référentiel Compétences'!M110="X","X","")</f>
        <v/>
      </c>
      <c r="J126" s="64" t="str">
        <f>IF('Référentiel Compétences'!N110="X","X","")</f>
        <v/>
      </c>
      <c r="K126" s="64" t="str">
        <f>IF('Référentiel Compétences'!O110="X","X","")</f>
        <v/>
      </c>
      <c r="L126" s="64" t="str">
        <f>IF('Référentiel Compétences'!P110="X","X","")</f>
        <v/>
      </c>
      <c r="M126" s="70"/>
      <c r="N126" s="70"/>
      <c r="O126" s="72">
        <v>1</v>
      </c>
      <c r="P126" s="70"/>
      <c r="Q126" s="70"/>
      <c r="R126" s="71"/>
      <c r="S126" s="243">
        <f t="shared" ref="S126" si="33">IF(M126=1,25%,IF(N126=1,50%,IF(O126=1,75%,IF(P126=1,100%,""))))</f>
        <v>0.75</v>
      </c>
      <c r="T126" s="220"/>
      <c r="U126" s="220">
        <v>0.65</v>
      </c>
      <c r="V126" s="65" t="s">
        <v>257</v>
      </c>
    </row>
    <row r="127" spans="1:22" s="48" customFormat="1" ht="45" customHeight="1">
      <c r="A127" s="63">
        <v>77</v>
      </c>
      <c r="B127" s="89" t="str">
        <f>'Référentiel Compétences'!B111</f>
        <v>Refroidir une préparation</v>
      </c>
      <c r="C127" s="64" t="str">
        <f>IF('Référentiel Compétences'!G111="X","X","")</f>
        <v>X</v>
      </c>
      <c r="D127" s="64" t="str">
        <f>IF('Référentiel Compétences'!H111="X","X","")</f>
        <v>X</v>
      </c>
      <c r="E127" s="64" t="str">
        <f>IF('Référentiel Compétences'!I111="X","X","")</f>
        <v>X</v>
      </c>
      <c r="F127" s="64" t="str">
        <f>IF('Référentiel Compétences'!J111="X","X","")</f>
        <v>X</v>
      </c>
      <c r="G127" s="64" t="str">
        <f>IF('Référentiel Compétences'!K111="X","X","")</f>
        <v>X</v>
      </c>
      <c r="H127" s="64" t="str">
        <f>IF('Référentiel Compétences'!L111="X","X","")</f>
        <v>X</v>
      </c>
      <c r="I127" s="64" t="str">
        <f>IF('Référentiel Compétences'!M111="X","X","")</f>
        <v/>
      </c>
      <c r="J127" s="64" t="str">
        <f>IF('Référentiel Compétences'!N111="X","X","")</f>
        <v/>
      </c>
      <c r="K127" s="64" t="str">
        <f>IF('Référentiel Compétences'!O111="X","X","")</f>
        <v/>
      </c>
      <c r="L127" s="64" t="str">
        <f>IF('Référentiel Compétences'!P111="X","X","")</f>
        <v/>
      </c>
      <c r="M127" s="70"/>
      <c r="N127" s="70"/>
      <c r="O127" s="72"/>
      <c r="P127" s="70">
        <v>1</v>
      </c>
      <c r="Q127" s="70"/>
      <c r="R127" s="71"/>
      <c r="S127" s="243">
        <f>IF(M127=1,25%,IF(N127=1,50%,IF(O127=1,75%,IF(P127=1,100%,""))))</f>
        <v>1</v>
      </c>
      <c r="T127" s="220"/>
      <c r="U127" s="220">
        <v>0.65</v>
      </c>
      <c r="V127" s="65" t="s">
        <v>257</v>
      </c>
    </row>
    <row r="128" spans="1:22" ht="45" customHeight="1">
      <c r="A128" s="16">
        <v>79</v>
      </c>
      <c r="B128" s="89" t="str">
        <f>'Référentiel Compétences'!B112</f>
        <v>Robot</v>
      </c>
      <c r="C128" s="64" t="str">
        <f>IF('Référentiel Compétences'!G112="X","X","")</f>
        <v>X</v>
      </c>
      <c r="D128" s="64" t="str">
        <f>IF('Référentiel Compétences'!H112="X","X","")</f>
        <v>X</v>
      </c>
      <c r="E128" s="64" t="str">
        <f>IF('Référentiel Compétences'!I112="X","X","")</f>
        <v>X</v>
      </c>
      <c r="F128" s="64" t="str">
        <f>IF('Référentiel Compétences'!J112="X","X","")</f>
        <v>X</v>
      </c>
      <c r="G128" s="64" t="str">
        <f>IF('Référentiel Compétences'!K112="X","X","")</f>
        <v>X</v>
      </c>
      <c r="H128" s="64" t="str">
        <f>IF('Référentiel Compétences'!L112="X","X","")</f>
        <v>X</v>
      </c>
      <c r="I128" s="64" t="str">
        <f>IF('Référentiel Compétences'!M112="X","X","")</f>
        <v/>
      </c>
      <c r="J128" s="64" t="str">
        <f>IF('Référentiel Compétences'!N112="X","X","")</f>
        <v/>
      </c>
      <c r="K128" s="64" t="str">
        <f>IF('Référentiel Compétences'!O112="X","X","")</f>
        <v/>
      </c>
      <c r="L128" s="64" t="str">
        <f>IF('Référentiel Compétences'!P112="X","X","")</f>
        <v/>
      </c>
      <c r="M128" s="70"/>
      <c r="N128" s="70"/>
      <c r="O128" s="72">
        <v>1</v>
      </c>
      <c r="P128" s="70"/>
      <c r="Q128" s="70"/>
      <c r="R128" s="71"/>
      <c r="S128" s="244">
        <f t="shared" ref="S128:S130" si="34">IF(M128=1,25%,IF(N128=1,50%,IF(O128=1,75%,IF(P128=1,100%,""))))</f>
        <v>0.75</v>
      </c>
      <c r="T128" s="221">
        <v>0.75</v>
      </c>
      <c r="U128" s="221">
        <v>0.65</v>
      </c>
      <c r="V128" s="27" t="s">
        <v>257</v>
      </c>
    </row>
    <row r="129" spans="1:22" ht="45" customHeight="1">
      <c r="A129" s="16">
        <v>80</v>
      </c>
      <c r="B129" s="89" t="str">
        <f>'Référentiel Compétences'!B113</f>
        <v>Mandoline</v>
      </c>
      <c r="C129" s="64" t="str">
        <f>IF('Référentiel Compétences'!G113="X","X","")</f>
        <v>X</v>
      </c>
      <c r="D129" s="64" t="str">
        <f>IF('Référentiel Compétences'!H113="X","X","")</f>
        <v>X</v>
      </c>
      <c r="E129" s="64" t="str">
        <f>IF('Référentiel Compétences'!I113="X","X","")</f>
        <v>X</v>
      </c>
      <c r="F129" s="64" t="str">
        <f>IF('Référentiel Compétences'!J113="X","X","")</f>
        <v>X</v>
      </c>
      <c r="G129" s="64" t="str">
        <f>IF('Référentiel Compétences'!K113="X","X","")</f>
        <v>X</v>
      </c>
      <c r="H129" s="64" t="str">
        <f>IF('Référentiel Compétences'!L113="X","X","")</f>
        <v>X</v>
      </c>
      <c r="I129" s="64" t="str">
        <f>IF('Référentiel Compétences'!M113="X","X","")</f>
        <v/>
      </c>
      <c r="J129" s="64" t="str">
        <f>IF('Référentiel Compétences'!N113="X","X","")</f>
        <v/>
      </c>
      <c r="K129" s="64" t="str">
        <f>IF('Référentiel Compétences'!O113="X","X","")</f>
        <v/>
      </c>
      <c r="L129" s="64" t="str">
        <f>IF('Référentiel Compétences'!P113="X","X","")</f>
        <v/>
      </c>
      <c r="M129" s="70"/>
      <c r="N129" s="70"/>
      <c r="O129" s="72">
        <v>1</v>
      </c>
      <c r="P129" s="70"/>
      <c r="Q129" s="70"/>
      <c r="R129" s="71"/>
      <c r="S129" s="244">
        <f t="shared" si="34"/>
        <v>0.75</v>
      </c>
      <c r="T129" s="221"/>
      <c r="U129" s="221">
        <v>0.65</v>
      </c>
      <c r="V129" s="27" t="s">
        <v>257</v>
      </c>
    </row>
    <row r="130" spans="1:22" ht="45" customHeight="1" thickBot="1">
      <c r="A130" s="17">
        <v>81</v>
      </c>
      <c r="B130" s="222" t="str">
        <f>'Référentiel Compétences'!B114</f>
        <v>Trancheuse</v>
      </c>
      <c r="C130" s="64" t="str">
        <f>IF('Référentiel Compétences'!G114="X","X","")</f>
        <v>X</v>
      </c>
      <c r="D130" s="64" t="str">
        <f>IF('Référentiel Compétences'!H114="X","X","")</f>
        <v>X</v>
      </c>
      <c r="E130" s="64" t="str">
        <f>IF('Référentiel Compétences'!I114="X","X","")</f>
        <v>X</v>
      </c>
      <c r="F130" s="64" t="str">
        <f>IF('Référentiel Compétences'!J114="X","X","")</f>
        <v>X</v>
      </c>
      <c r="G130" s="64" t="str">
        <f>IF('Référentiel Compétences'!K114="X","X","")</f>
        <v>X</v>
      </c>
      <c r="H130" s="64" t="str">
        <f>IF('Référentiel Compétences'!L114="X","X","")</f>
        <v>X</v>
      </c>
      <c r="I130" s="64" t="str">
        <f>IF('Référentiel Compétences'!M114="X","X","")</f>
        <v/>
      </c>
      <c r="J130" s="64" t="str">
        <f>IF('Référentiel Compétences'!N114="X","X","")</f>
        <v/>
      </c>
      <c r="K130" s="64" t="str">
        <f>IF('Référentiel Compétences'!O114="X","X","")</f>
        <v/>
      </c>
      <c r="L130" s="64" t="str">
        <f>IF('Référentiel Compétences'!P114="X","X","")</f>
        <v/>
      </c>
      <c r="M130" s="293"/>
      <c r="N130" s="293"/>
      <c r="O130" s="294">
        <v>1</v>
      </c>
      <c r="P130" s="293"/>
      <c r="Q130" s="293"/>
      <c r="R130" s="296"/>
      <c r="S130" s="245">
        <f t="shared" si="34"/>
        <v>0.75</v>
      </c>
      <c r="T130" s="224"/>
      <c r="U130" s="224">
        <v>0.65</v>
      </c>
      <c r="V130" s="225" t="s">
        <v>257</v>
      </c>
    </row>
    <row r="131" spans="1:22" s="3" customFormat="1" ht="45" customHeight="1" thickBot="1">
      <c r="A131" s="107"/>
      <c r="B131" s="206" t="str">
        <f>'Référentiel Compétences'!B108</f>
        <v>Utilisation matériel</v>
      </c>
      <c r="C131" s="207"/>
      <c r="D131" s="207"/>
      <c r="E131" s="207"/>
      <c r="F131" s="207"/>
      <c r="G131" s="207"/>
      <c r="H131" s="207"/>
      <c r="I131" s="207"/>
      <c r="J131" s="207"/>
      <c r="K131" s="207"/>
      <c r="L131" s="207"/>
      <c r="M131" s="108">
        <f>SUM(M128:M130)</f>
        <v>0</v>
      </c>
      <c r="N131" s="108">
        <f t="shared" ref="N131:R131" si="35">SUM(N128:N130)</f>
        <v>0</v>
      </c>
      <c r="O131" s="108">
        <f t="shared" si="35"/>
        <v>3</v>
      </c>
      <c r="P131" s="108">
        <f t="shared" si="35"/>
        <v>0</v>
      </c>
      <c r="Q131" s="108">
        <f t="shared" si="35"/>
        <v>0</v>
      </c>
      <c r="R131" s="249">
        <f t="shared" si="35"/>
        <v>0</v>
      </c>
      <c r="S131" s="266">
        <f>IF(SUM(S125:S130)=0,"",AVERAGE(S125:S130))</f>
        <v>0.79166666666666663</v>
      </c>
      <c r="T131" s="267">
        <f>IF(SUM(T125:T130)=0,"",AVERAGE(T125:T130))</f>
        <v>0.75</v>
      </c>
      <c r="U131" s="267">
        <f>IF(SUM(U125:U130)=0,"",AVERAGE(U125:U130))</f>
        <v>0.65</v>
      </c>
      <c r="V131" s="209"/>
    </row>
    <row r="132" spans="1:22" s="48" customFormat="1" ht="45" customHeight="1" thickBot="1">
      <c r="A132" s="112"/>
      <c r="B132" s="119" t="str">
        <f>'Référentiel Compétences'!B71</f>
        <v>Préparation préliminaire</v>
      </c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4">
        <f>M131+M123+M115+M110+M102+M95</f>
        <v>0</v>
      </c>
      <c r="N132" s="44">
        <f t="shared" ref="N132:R132" si="36">N131+N123+N115+N110+N102+N95</f>
        <v>1</v>
      </c>
      <c r="O132" s="44">
        <f>O131+O123+O115+O110+O102+O95</f>
        <v>30</v>
      </c>
      <c r="P132" s="44">
        <f t="shared" si="36"/>
        <v>3</v>
      </c>
      <c r="Q132" s="44">
        <f t="shared" si="36"/>
        <v>1</v>
      </c>
      <c r="R132" s="309">
        <f t="shared" si="36"/>
        <v>0</v>
      </c>
      <c r="S132" s="313">
        <f>AVERAGE(S131,S123,S115,S110,S102,S95)</f>
        <v>0.76111111111111107</v>
      </c>
      <c r="T132" s="45">
        <f t="shared" ref="T132:U132" si="37">AVERAGE(T131,T123,T115,T110,T102,T95)</f>
        <v>0.75</v>
      </c>
      <c r="U132" s="45">
        <f t="shared" si="37"/>
        <v>0.65</v>
      </c>
      <c r="V132" s="46"/>
    </row>
    <row r="133" spans="1:22" s="10" customFormat="1" ht="24.75" customHeight="1" thickBot="1">
      <c r="A133" s="7"/>
      <c r="B133" s="8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1"/>
      <c r="N133" s="11"/>
      <c r="O133" s="9"/>
      <c r="P133" s="11"/>
      <c r="Q133" s="11"/>
      <c r="R133" s="11"/>
      <c r="S133" s="40"/>
      <c r="T133" s="40"/>
      <c r="U133" s="40"/>
      <c r="V133" s="11"/>
    </row>
    <row r="134" spans="1:22" ht="24.75" customHeight="1" thickBot="1">
      <c r="A134" s="16"/>
      <c r="B134" s="277"/>
      <c r="C134" s="278" t="s">
        <v>210</v>
      </c>
      <c r="D134" s="278" t="s">
        <v>211</v>
      </c>
      <c r="E134" s="278" t="s">
        <v>212</v>
      </c>
      <c r="F134" s="278" t="s">
        <v>213</v>
      </c>
      <c r="G134" s="278" t="s">
        <v>298</v>
      </c>
      <c r="H134" s="278" t="s">
        <v>214</v>
      </c>
      <c r="I134" s="278"/>
      <c r="J134" s="278"/>
      <c r="K134" s="278"/>
      <c r="L134" s="278"/>
      <c r="M134" s="278" t="s">
        <v>244</v>
      </c>
      <c r="N134" s="278" t="s">
        <v>245</v>
      </c>
      <c r="O134" s="278" t="s">
        <v>246</v>
      </c>
      <c r="P134" s="278" t="s">
        <v>243</v>
      </c>
      <c r="Q134" s="278" t="s">
        <v>247</v>
      </c>
      <c r="R134" s="279" t="s">
        <v>248</v>
      </c>
      <c r="S134" s="331" t="s">
        <v>302</v>
      </c>
      <c r="T134" s="317" t="s">
        <v>303</v>
      </c>
      <c r="U134" s="318" t="s">
        <v>278</v>
      </c>
      <c r="V134" s="282" t="s">
        <v>0</v>
      </c>
    </row>
    <row r="135" spans="1:22" ht="24.75" customHeight="1" thickBot="1">
      <c r="A135" s="20">
        <v>82</v>
      </c>
      <c r="B135" s="270" t="str">
        <f>'Référentiel Compétences'!B115</f>
        <v>Cuisson</v>
      </c>
      <c r="C135" s="319"/>
      <c r="D135" s="319"/>
      <c r="E135" s="319"/>
      <c r="F135" s="319"/>
      <c r="G135" s="319"/>
      <c r="H135" s="319"/>
      <c r="I135" s="319"/>
      <c r="J135" s="319"/>
      <c r="K135" s="319"/>
      <c r="L135" s="319"/>
      <c r="M135" s="320"/>
      <c r="N135" s="320"/>
      <c r="O135" s="319"/>
      <c r="P135" s="319"/>
      <c r="Q135" s="319"/>
      <c r="R135" s="328"/>
      <c r="S135" s="332"/>
      <c r="T135" s="321"/>
      <c r="U135" s="321"/>
      <c r="V135" s="312"/>
    </row>
    <row r="136" spans="1:22" ht="24.75" customHeight="1">
      <c r="A136" s="13">
        <v>84</v>
      </c>
      <c r="B136" s="232" t="str">
        <f>'Référentiel Compétences'!B116</f>
        <v xml:space="preserve">Cuire des œufs </v>
      </c>
      <c r="C136" s="233"/>
      <c r="D136" s="233"/>
      <c r="E136" s="233"/>
      <c r="F136" s="233"/>
      <c r="G136" s="233"/>
      <c r="H136" s="233"/>
      <c r="I136" s="233"/>
      <c r="J136" s="233"/>
      <c r="K136" s="233"/>
      <c r="L136" s="233"/>
      <c r="M136" s="292"/>
      <c r="N136" s="292"/>
      <c r="O136" s="233"/>
      <c r="P136" s="292"/>
      <c r="Q136" s="292"/>
      <c r="R136" s="295"/>
      <c r="S136" s="252"/>
      <c r="T136" s="235"/>
      <c r="U136" s="235"/>
      <c r="V136" s="236"/>
    </row>
    <row r="137" spans="1:22" ht="45" customHeight="1">
      <c r="A137" s="13">
        <v>85</v>
      </c>
      <c r="B137" s="88" t="str">
        <f>'Référentiel Compétences'!B117</f>
        <v>Coque</v>
      </c>
      <c r="C137" s="5" t="str">
        <f>IF('Référentiel Compétences'!G117="X","X","")</f>
        <v>X</v>
      </c>
      <c r="D137" s="5" t="str">
        <f>IF('Référentiel Compétences'!H117="X","X","")</f>
        <v>X</v>
      </c>
      <c r="E137" s="5" t="str">
        <f>IF('Référentiel Compétences'!I117="X","X","")</f>
        <v>X</v>
      </c>
      <c r="F137" s="5" t="str">
        <f>IF('Référentiel Compétences'!J117="X","X","")</f>
        <v>X</v>
      </c>
      <c r="G137" s="5" t="str">
        <f>IF('Référentiel Compétences'!K117="X","X","")</f>
        <v>X</v>
      </c>
      <c r="H137" s="5" t="str">
        <f>IF('Référentiel Compétences'!L117="X","X","")</f>
        <v>X</v>
      </c>
      <c r="I137" s="5" t="str">
        <f>IF('Référentiel Compétences'!M117="X","X","")</f>
        <v/>
      </c>
      <c r="J137" s="5" t="str">
        <f>IF('Référentiel Compétences'!N117="X","X","")</f>
        <v/>
      </c>
      <c r="K137" s="5" t="str">
        <f>IF('Référentiel Compétences'!O117="X","X","")</f>
        <v/>
      </c>
      <c r="L137" s="5" t="str">
        <f>IF('Référentiel Compétences'!P117="X","X","")</f>
        <v/>
      </c>
      <c r="M137" s="70"/>
      <c r="N137" s="70"/>
      <c r="O137" s="72">
        <v>1</v>
      </c>
      <c r="P137" s="70"/>
      <c r="Q137" s="70"/>
      <c r="R137" s="71"/>
      <c r="S137" s="244">
        <f t="shared" ref="S137:S142" si="38">IF(M137=1,25%,IF(N137=1,50%,IF(O137=1,75%,IF(P137=1,100%,""))))</f>
        <v>0.75</v>
      </c>
      <c r="T137" s="221"/>
      <c r="U137" s="221">
        <v>0.65</v>
      </c>
      <c r="V137" s="27" t="s">
        <v>257</v>
      </c>
    </row>
    <row r="138" spans="1:22" ht="45" customHeight="1">
      <c r="A138" s="13">
        <v>86</v>
      </c>
      <c r="B138" s="88" t="str">
        <f>'Référentiel Compétences'!B118</f>
        <v>Moellet</v>
      </c>
      <c r="C138" s="5" t="str">
        <f>IF('Référentiel Compétences'!G118="X","X","")</f>
        <v>X</v>
      </c>
      <c r="D138" s="5" t="str">
        <f>IF('Référentiel Compétences'!H118="X","X","")</f>
        <v>X</v>
      </c>
      <c r="E138" s="5" t="str">
        <f>IF('Référentiel Compétences'!I118="X","X","")</f>
        <v>X</v>
      </c>
      <c r="F138" s="5" t="str">
        <f>IF('Référentiel Compétences'!J118="X","X","")</f>
        <v>X</v>
      </c>
      <c r="G138" s="5" t="str">
        <f>IF('Référentiel Compétences'!K118="X","X","")</f>
        <v>X</v>
      </c>
      <c r="H138" s="5" t="str">
        <f>IF('Référentiel Compétences'!L118="X","X","")</f>
        <v>X</v>
      </c>
      <c r="I138" s="5" t="str">
        <f>IF('Référentiel Compétences'!M118="X","X","")</f>
        <v/>
      </c>
      <c r="J138" s="5" t="str">
        <f>IF('Référentiel Compétences'!N118="X","X","")</f>
        <v/>
      </c>
      <c r="K138" s="5" t="str">
        <f>IF('Référentiel Compétences'!O118="X","X","")</f>
        <v/>
      </c>
      <c r="L138" s="5" t="str">
        <f>IF('Référentiel Compétences'!P118="X","X","")</f>
        <v/>
      </c>
      <c r="M138" s="70"/>
      <c r="N138" s="70"/>
      <c r="O138" s="72">
        <v>1</v>
      </c>
      <c r="P138" s="70"/>
      <c r="Q138" s="70"/>
      <c r="R138" s="71"/>
      <c r="S138" s="244">
        <f t="shared" si="38"/>
        <v>0.75</v>
      </c>
      <c r="T138" s="221"/>
      <c r="U138" s="221">
        <v>0.65</v>
      </c>
      <c r="V138" s="27" t="s">
        <v>257</v>
      </c>
    </row>
    <row r="139" spans="1:22" ht="45" customHeight="1">
      <c r="A139" s="13">
        <v>87</v>
      </c>
      <c r="B139" s="88" t="str">
        <f>'Référentiel Compétences'!B119</f>
        <v>Dur</v>
      </c>
      <c r="C139" s="5" t="str">
        <f>IF('Référentiel Compétences'!G119="X","X","")</f>
        <v>X</v>
      </c>
      <c r="D139" s="5" t="str">
        <f>IF('Référentiel Compétences'!H119="X","X","")</f>
        <v>X</v>
      </c>
      <c r="E139" s="5" t="str">
        <f>IF('Référentiel Compétences'!I119="X","X","")</f>
        <v>X</v>
      </c>
      <c r="F139" s="5" t="str">
        <f>IF('Référentiel Compétences'!J119="X","X","")</f>
        <v>X</v>
      </c>
      <c r="G139" s="5" t="str">
        <f>IF('Référentiel Compétences'!K119="X","X","")</f>
        <v>X</v>
      </c>
      <c r="H139" s="5" t="str">
        <f>IF('Référentiel Compétences'!L119="X","X","")</f>
        <v>X</v>
      </c>
      <c r="I139" s="5" t="str">
        <f>IF('Référentiel Compétences'!M119="X","X","")</f>
        <v/>
      </c>
      <c r="J139" s="5" t="str">
        <f>IF('Référentiel Compétences'!N119="X","X","")</f>
        <v/>
      </c>
      <c r="K139" s="5" t="str">
        <f>IF('Référentiel Compétences'!O119="X","X","")</f>
        <v/>
      </c>
      <c r="L139" s="5" t="str">
        <f>IF('Référentiel Compétences'!P119="X","X","")</f>
        <v/>
      </c>
      <c r="M139" s="70"/>
      <c r="N139" s="70"/>
      <c r="O139" s="72">
        <v>1</v>
      </c>
      <c r="P139" s="70"/>
      <c r="Q139" s="70"/>
      <c r="R139" s="71"/>
      <c r="S139" s="244">
        <f t="shared" si="38"/>
        <v>0.75</v>
      </c>
      <c r="T139" s="221"/>
      <c r="U139" s="221">
        <v>0.65</v>
      </c>
      <c r="V139" s="27" t="s">
        <v>257</v>
      </c>
    </row>
    <row r="140" spans="1:22" ht="45" customHeight="1">
      <c r="A140" s="13">
        <v>88</v>
      </c>
      <c r="B140" s="88" t="str">
        <f>'Référentiel Compétences'!B120</f>
        <v>Omelette</v>
      </c>
      <c r="C140" s="5" t="str">
        <f>IF('Référentiel Compétences'!G120="X","X","")</f>
        <v>X</v>
      </c>
      <c r="D140" s="5" t="str">
        <f>IF('Référentiel Compétences'!H120="X","X","")</f>
        <v>X</v>
      </c>
      <c r="E140" s="5" t="str">
        <f>IF('Référentiel Compétences'!I120="X","X","")</f>
        <v>X</v>
      </c>
      <c r="F140" s="5" t="str">
        <f>IF('Référentiel Compétences'!J120="X","X","")</f>
        <v>X</v>
      </c>
      <c r="G140" s="5" t="str">
        <f>IF('Référentiel Compétences'!K120="X","X","")</f>
        <v>X</v>
      </c>
      <c r="H140" s="5" t="str">
        <f>IF('Référentiel Compétences'!L120="X","X","")</f>
        <v>X</v>
      </c>
      <c r="I140" s="5" t="str">
        <f>IF('Référentiel Compétences'!M120="X","X","")</f>
        <v/>
      </c>
      <c r="J140" s="5" t="str">
        <f>IF('Référentiel Compétences'!N120="X","X","")</f>
        <v/>
      </c>
      <c r="K140" s="5" t="str">
        <f>IF('Référentiel Compétences'!O120="X","X","")</f>
        <v/>
      </c>
      <c r="L140" s="5" t="str">
        <f>IF('Référentiel Compétences'!P120="X","X","")</f>
        <v/>
      </c>
      <c r="M140" s="70"/>
      <c r="N140" s="70"/>
      <c r="O140" s="72">
        <v>1</v>
      </c>
      <c r="P140" s="70"/>
      <c r="Q140" s="70"/>
      <c r="R140" s="71"/>
      <c r="S140" s="244">
        <f t="shared" si="38"/>
        <v>0.75</v>
      </c>
      <c r="T140" s="221">
        <v>0.75</v>
      </c>
      <c r="U140" s="221">
        <v>0.65</v>
      </c>
      <c r="V140" s="27" t="s">
        <v>257</v>
      </c>
    </row>
    <row r="141" spans="1:22" ht="45" customHeight="1">
      <c r="A141" s="13">
        <v>89</v>
      </c>
      <c r="B141" s="88" t="str">
        <f>'Référentiel Compétences'!B121</f>
        <v>Au plat</v>
      </c>
      <c r="C141" s="5" t="str">
        <f>IF('Référentiel Compétences'!G121="X","X","")</f>
        <v>X</v>
      </c>
      <c r="D141" s="5" t="str">
        <f>IF('Référentiel Compétences'!H121="X","X","")</f>
        <v>X</v>
      </c>
      <c r="E141" s="5" t="str">
        <f>IF('Référentiel Compétences'!I121="X","X","")</f>
        <v>X</v>
      </c>
      <c r="F141" s="5" t="str">
        <f>IF('Référentiel Compétences'!J121="X","X","")</f>
        <v>X</v>
      </c>
      <c r="G141" s="5" t="str">
        <f>IF('Référentiel Compétences'!K121="X","X","")</f>
        <v>X</v>
      </c>
      <c r="H141" s="5" t="str">
        <f>IF('Référentiel Compétences'!L121="X","X","")</f>
        <v>X</v>
      </c>
      <c r="I141" s="5" t="str">
        <f>IF('Référentiel Compétences'!M121="X","X","")</f>
        <v/>
      </c>
      <c r="J141" s="5" t="str">
        <f>IF('Référentiel Compétences'!N121="X","X","")</f>
        <v/>
      </c>
      <c r="K141" s="5" t="str">
        <f>IF('Référentiel Compétences'!O121="X","X","")</f>
        <v/>
      </c>
      <c r="L141" s="5" t="str">
        <f>IF('Référentiel Compétences'!P121="X","X","")</f>
        <v/>
      </c>
      <c r="M141" s="70"/>
      <c r="N141" s="70"/>
      <c r="O141" s="72">
        <v>1</v>
      </c>
      <c r="P141" s="70"/>
      <c r="Q141" s="70"/>
      <c r="R141" s="71"/>
      <c r="S141" s="244">
        <f t="shared" si="38"/>
        <v>0.75</v>
      </c>
      <c r="T141" s="221"/>
      <c r="U141" s="221">
        <v>0.65</v>
      </c>
      <c r="V141" s="27" t="s">
        <v>257</v>
      </c>
    </row>
    <row r="142" spans="1:22" ht="45" customHeight="1" thickBot="1">
      <c r="A142" s="13">
        <v>90</v>
      </c>
      <c r="B142" s="257" t="str">
        <f>'Référentiel Compétences'!B122</f>
        <v>Brouillés</v>
      </c>
      <c r="C142" s="5" t="str">
        <f>IF('Référentiel Compétences'!G122="X","X","")</f>
        <v>X</v>
      </c>
      <c r="D142" s="5" t="str">
        <f>IF('Référentiel Compétences'!H122="X","X","")</f>
        <v>X</v>
      </c>
      <c r="E142" s="5" t="str">
        <f>IF('Référentiel Compétences'!I122="X","X","")</f>
        <v>X</v>
      </c>
      <c r="F142" s="5" t="str">
        <f>IF('Référentiel Compétences'!J122="X","X","")</f>
        <v>X</v>
      </c>
      <c r="G142" s="5" t="str">
        <f>IF('Référentiel Compétences'!K122="X","X","")</f>
        <v>X</v>
      </c>
      <c r="H142" s="5" t="str">
        <f>IF('Référentiel Compétences'!L122="X","X","")</f>
        <v>X</v>
      </c>
      <c r="I142" s="5" t="str">
        <f>IF('Référentiel Compétences'!M122="X","X","")</f>
        <v/>
      </c>
      <c r="J142" s="5" t="str">
        <f>IF('Référentiel Compétences'!N122="X","X","")</f>
        <v/>
      </c>
      <c r="K142" s="5" t="str">
        <f>IF('Référentiel Compétences'!O122="X","X","")</f>
        <v/>
      </c>
      <c r="L142" s="5" t="str">
        <f>IF('Référentiel Compétences'!P122="X","X","")</f>
        <v/>
      </c>
      <c r="M142" s="293"/>
      <c r="N142" s="293"/>
      <c r="O142" s="294">
        <v>1</v>
      </c>
      <c r="P142" s="293"/>
      <c r="Q142" s="293"/>
      <c r="R142" s="296"/>
      <c r="S142" s="245">
        <f t="shared" si="38"/>
        <v>0.75</v>
      </c>
      <c r="T142" s="224"/>
      <c r="U142" s="224">
        <v>0.65</v>
      </c>
      <c r="V142" s="240" t="s">
        <v>257</v>
      </c>
    </row>
    <row r="143" spans="1:22" s="3" customFormat="1" ht="45" customHeight="1" thickBot="1">
      <c r="A143" s="107"/>
      <c r="B143" s="206" t="str">
        <f>'Référentiel Compétences'!B116</f>
        <v xml:space="preserve">Cuire des œufs </v>
      </c>
      <c r="C143" s="207"/>
      <c r="D143" s="207"/>
      <c r="E143" s="207"/>
      <c r="F143" s="207"/>
      <c r="G143" s="207"/>
      <c r="H143" s="207"/>
      <c r="I143" s="207"/>
      <c r="J143" s="207"/>
      <c r="K143" s="207"/>
      <c r="L143" s="207"/>
      <c r="M143" s="108">
        <f>SUM(M137:M142)</f>
        <v>0</v>
      </c>
      <c r="N143" s="108">
        <f>SUM(N137:N142)</f>
        <v>0</v>
      </c>
      <c r="O143" s="108">
        <f t="shared" ref="O143:R143" si="39">SUM(O137:O142)</f>
        <v>6</v>
      </c>
      <c r="P143" s="108">
        <f t="shared" si="39"/>
        <v>0</v>
      </c>
      <c r="Q143" s="108">
        <f t="shared" si="39"/>
        <v>0</v>
      </c>
      <c r="R143" s="249">
        <f t="shared" si="39"/>
        <v>0</v>
      </c>
      <c r="S143" s="266">
        <f>IF(SUM(S137:S142)=0,"",AVERAGE(S137:S142))</f>
        <v>0.75</v>
      </c>
      <c r="T143" s="267">
        <f>IF(SUM(T137:T142)=0,"",AVERAGE(T137:T142))</f>
        <v>0.75</v>
      </c>
      <c r="U143" s="267">
        <f>IF(SUM(U137:U142)=0,"",AVERAGE(U137:U142))</f>
        <v>0.65</v>
      </c>
      <c r="V143" s="209"/>
    </row>
    <row r="144" spans="1:22" ht="24.75" customHeight="1">
      <c r="A144" s="13">
        <v>91</v>
      </c>
      <c r="B144" s="232" t="str">
        <f>'Référentiel Compétences'!B123</f>
        <v>Cuisson viande et poisson</v>
      </c>
      <c r="C144" s="233"/>
      <c r="D144" s="233"/>
      <c r="E144" s="233"/>
      <c r="F144" s="233"/>
      <c r="G144" s="233"/>
      <c r="H144" s="233"/>
      <c r="I144" s="233"/>
      <c r="J144" s="233"/>
      <c r="K144" s="233"/>
      <c r="L144" s="233"/>
      <c r="M144" s="292"/>
      <c r="N144" s="292"/>
      <c r="O144" s="233"/>
      <c r="P144" s="292"/>
      <c r="Q144" s="292"/>
      <c r="R144" s="295"/>
      <c r="S144" s="252"/>
      <c r="T144" s="235"/>
      <c r="U144" s="235"/>
      <c r="V144" s="236"/>
    </row>
    <row r="145" spans="1:22" ht="45" customHeight="1">
      <c r="A145" s="13">
        <v>92</v>
      </c>
      <c r="B145" s="88" t="str">
        <f>'Référentiel Compétences'!B124</f>
        <v>Griller</v>
      </c>
      <c r="C145" s="5" t="str">
        <f>IF('Référentiel Compétences'!G124="X","X","")</f>
        <v>X</v>
      </c>
      <c r="D145" s="5" t="str">
        <f>IF('Référentiel Compétences'!H124="X","X","")</f>
        <v>X</v>
      </c>
      <c r="E145" s="5" t="str">
        <f>IF('Référentiel Compétences'!I124="X","X","")</f>
        <v>X</v>
      </c>
      <c r="F145" s="5" t="str">
        <f>IF('Référentiel Compétences'!J124="X","X","")</f>
        <v>X</v>
      </c>
      <c r="G145" s="5" t="str">
        <f>IF('Référentiel Compétences'!K124="X","X","")</f>
        <v>X</v>
      </c>
      <c r="H145" s="5" t="str">
        <f>IF('Référentiel Compétences'!L124="X","X","")</f>
        <v>X</v>
      </c>
      <c r="I145" s="5" t="str">
        <f>IF('Référentiel Compétences'!M124="X","X","")</f>
        <v/>
      </c>
      <c r="J145" s="5" t="str">
        <f>IF('Référentiel Compétences'!N124="X","X","")</f>
        <v/>
      </c>
      <c r="K145" s="5" t="str">
        <f>IF('Référentiel Compétences'!O124="X","X","")</f>
        <v/>
      </c>
      <c r="L145" s="5" t="str">
        <f>IF('Référentiel Compétences'!P124="X","X","")</f>
        <v/>
      </c>
      <c r="M145" s="70"/>
      <c r="N145" s="70"/>
      <c r="O145" s="72">
        <v>1</v>
      </c>
      <c r="P145" s="70"/>
      <c r="Q145" s="70"/>
      <c r="R145" s="71"/>
      <c r="S145" s="244">
        <f t="shared" ref="S145:S148" si="40">IF(M145=1,25%,IF(N145=1,50%,IF(O145=1,75%,IF(P145=1,100%,""))))</f>
        <v>0.75</v>
      </c>
      <c r="T145" s="221"/>
      <c r="U145" s="221">
        <v>0.65</v>
      </c>
      <c r="V145" s="27" t="s">
        <v>257</v>
      </c>
    </row>
    <row r="146" spans="1:22" ht="45" customHeight="1">
      <c r="A146" s="13">
        <v>93</v>
      </c>
      <c r="B146" s="88" t="str">
        <f>'Référentiel Compétences'!B125</f>
        <v>braiser</v>
      </c>
      <c r="C146" s="5" t="str">
        <f>IF('Référentiel Compétences'!G125="X","X","")</f>
        <v>X</v>
      </c>
      <c r="D146" s="5" t="str">
        <f>IF('Référentiel Compétences'!H125="X","X","")</f>
        <v>X</v>
      </c>
      <c r="E146" s="5" t="str">
        <f>IF('Référentiel Compétences'!I125="X","X","")</f>
        <v>X</v>
      </c>
      <c r="F146" s="5" t="str">
        <f>IF('Référentiel Compétences'!J125="X","X","")</f>
        <v>X</v>
      </c>
      <c r="G146" s="5" t="str">
        <f>IF('Référentiel Compétences'!K125="X","X","")</f>
        <v>X</v>
      </c>
      <c r="H146" s="5" t="str">
        <f>IF('Référentiel Compétences'!L125="X","X","")</f>
        <v>X</v>
      </c>
      <c r="I146" s="5" t="str">
        <f>IF('Référentiel Compétences'!M125="X","X","")</f>
        <v/>
      </c>
      <c r="J146" s="5" t="str">
        <f>IF('Référentiel Compétences'!N125="X","X","")</f>
        <v/>
      </c>
      <c r="K146" s="5" t="str">
        <f>IF('Référentiel Compétences'!O125="X","X","")</f>
        <v/>
      </c>
      <c r="L146" s="5" t="str">
        <f>IF('Référentiel Compétences'!P125="X","X","")</f>
        <v/>
      </c>
      <c r="M146" s="70"/>
      <c r="N146" s="70"/>
      <c r="O146" s="72">
        <v>1</v>
      </c>
      <c r="P146" s="70"/>
      <c r="Q146" s="70"/>
      <c r="R146" s="71"/>
      <c r="S146" s="244">
        <f t="shared" si="40"/>
        <v>0.75</v>
      </c>
      <c r="T146" s="221"/>
      <c r="U146" s="221">
        <v>0.65</v>
      </c>
      <c r="V146" s="27" t="s">
        <v>257</v>
      </c>
    </row>
    <row r="147" spans="1:22" ht="45" customHeight="1">
      <c r="A147" s="13">
        <v>94</v>
      </c>
      <c r="B147" s="88" t="str">
        <f>'Référentiel Compétences'!B126</f>
        <v>poêler</v>
      </c>
      <c r="C147" s="5" t="str">
        <f>IF('Référentiel Compétences'!G126="X","X","")</f>
        <v>X</v>
      </c>
      <c r="D147" s="5" t="str">
        <f>IF('Référentiel Compétences'!H126="X","X","")</f>
        <v>X</v>
      </c>
      <c r="E147" s="5" t="str">
        <f>IF('Référentiel Compétences'!I126="X","X","")</f>
        <v>X</v>
      </c>
      <c r="F147" s="5" t="str">
        <f>IF('Référentiel Compétences'!J126="X","X","")</f>
        <v>X</v>
      </c>
      <c r="G147" s="5" t="str">
        <f>IF('Référentiel Compétences'!K126="X","X","")</f>
        <v>X</v>
      </c>
      <c r="H147" s="5" t="str">
        <f>IF('Référentiel Compétences'!L126="X","X","")</f>
        <v>X</v>
      </c>
      <c r="I147" s="5" t="str">
        <f>IF('Référentiel Compétences'!M126="X","X","")</f>
        <v/>
      </c>
      <c r="J147" s="5" t="str">
        <f>IF('Référentiel Compétences'!N126="X","X","")</f>
        <v/>
      </c>
      <c r="K147" s="5" t="str">
        <f>IF('Référentiel Compétences'!O126="X","X","")</f>
        <v/>
      </c>
      <c r="L147" s="5" t="str">
        <f>IF('Référentiel Compétences'!P126="X","X","")</f>
        <v/>
      </c>
      <c r="M147" s="70"/>
      <c r="N147" s="70"/>
      <c r="O147" s="72">
        <v>1</v>
      </c>
      <c r="P147" s="70"/>
      <c r="Q147" s="70"/>
      <c r="R147" s="71"/>
      <c r="S147" s="244">
        <f t="shared" si="40"/>
        <v>0.75</v>
      </c>
      <c r="T147" s="221"/>
      <c r="U147" s="221">
        <v>0.65</v>
      </c>
      <c r="V147" s="27" t="s">
        <v>257</v>
      </c>
    </row>
    <row r="148" spans="1:22" ht="45" customHeight="1">
      <c r="A148" s="13">
        <v>95</v>
      </c>
      <c r="B148" s="88" t="str">
        <f>'Référentiel Compétences'!B127</f>
        <v>sauter</v>
      </c>
      <c r="C148" s="5" t="str">
        <f>IF('Référentiel Compétences'!G127="X","X","")</f>
        <v>X</v>
      </c>
      <c r="D148" s="5" t="str">
        <f>IF('Référentiel Compétences'!H127="X","X","")</f>
        <v>X</v>
      </c>
      <c r="E148" s="5" t="str">
        <f>IF('Référentiel Compétences'!I127="X","X","")</f>
        <v>X</v>
      </c>
      <c r="F148" s="5" t="str">
        <f>IF('Référentiel Compétences'!J127="X","X","")</f>
        <v>X</v>
      </c>
      <c r="G148" s="5" t="str">
        <f>IF('Référentiel Compétences'!K127="X","X","")</f>
        <v>X</v>
      </c>
      <c r="H148" s="5" t="str">
        <f>IF('Référentiel Compétences'!L127="X","X","")</f>
        <v>X</v>
      </c>
      <c r="I148" s="5" t="str">
        <f>IF('Référentiel Compétences'!M127="X","X","")</f>
        <v/>
      </c>
      <c r="J148" s="5" t="str">
        <f>IF('Référentiel Compétences'!N127="X","X","")</f>
        <v/>
      </c>
      <c r="K148" s="5" t="str">
        <f>IF('Référentiel Compétences'!O127="X","X","")</f>
        <v/>
      </c>
      <c r="L148" s="5" t="str">
        <f>IF('Référentiel Compétences'!P127="X","X","")</f>
        <v/>
      </c>
      <c r="M148" s="70"/>
      <c r="N148" s="70"/>
      <c r="O148" s="72">
        <v>1</v>
      </c>
      <c r="P148" s="70"/>
      <c r="Q148" s="70"/>
      <c r="R148" s="71"/>
      <c r="S148" s="244">
        <f t="shared" si="40"/>
        <v>0.75</v>
      </c>
      <c r="T148" s="221"/>
      <c r="U148" s="221">
        <v>0.65</v>
      </c>
      <c r="V148" s="27" t="s">
        <v>257</v>
      </c>
    </row>
    <row r="149" spans="1:22" ht="45" customHeight="1" thickBot="1">
      <c r="A149" s="13">
        <v>96</v>
      </c>
      <c r="B149" s="257" t="str">
        <f>'Référentiel Compétences'!B128</f>
        <v>rôtir</v>
      </c>
      <c r="C149" s="5" t="str">
        <f>IF('Référentiel Compétences'!G128="X","X","")</f>
        <v>X</v>
      </c>
      <c r="D149" s="5" t="str">
        <f>IF('Référentiel Compétences'!H128="X","X","")</f>
        <v>X</v>
      </c>
      <c r="E149" s="5" t="str">
        <f>IF('Référentiel Compétences'!I128="X","X","")</f>
        <v>X</v>
      </c>
      <c r="F149" s="5" t="str">
        <f>IF('Référentiel Compétences'!J128="X","X","")</f>
        <v>X</v>
      </c>
      <c r="G149" s="5" t="str">
        <f>IF('Référentiel Compétences'!K128="X","X","")</f>
        <v>X</v>
      </c>
      <c r="H149" s="5" t="str">
        <f>IF('Référentiel Compétences'!L128="X","X","")</f>
        <v>X</v>
      </c>
      <c r="I149" s="5" t="str">
        <f>IF('Référentiel Compétences'!M128="X","X","")</f>
        <v/>
      </c>
      <c r="J149" s="5" t="str">
        <f>IF('Référentiel Compétences'!N128="X","X","")</f>
        <v/>
      </c>
      <c r="K149" s="5" t="str">
        <f>IF('Référentiel Compétences'!O128="X","X","")</f>
        <v/>
      </c>
      <c r="L149" s="5" t="str">
        <f>IF('Référentiel Compétences'!P128="X","X","")</f>
        <v/>
      </c>
      <c r="M149" s="293"/>
      <c r="N149" s="293"/>
      <c r="O149" s="294">
        <v>1</v>
      </c>
      <c r="P149" s="293"/>
      <c r="Q149" s="293"/>
      <c r="R149" s="296"/>
      <c r="S149" s="245">
        <f>IF(M149=1,25%,IF(N149=1,50%,IF(O149=1,75%,IF(P149=1,100%,""))))</f>
        <v>0.75</v>
      </c>
      <c r="T149" s="224"/>
      <c r="U149" s="224">
        <v>0.65</v>
      </c>
      <c r="V149" s="240" t="s">
        <v>257</v>
      </c>
    </row>
    <row r="150" spans="1:22" s="3" customFormat="1" ht="45" customHeight="1" thickBot="1">
      <c r="A150" s="107"/>
      <c r="B150" s="206" t="str">
        <f>'Référentiel Compétences'!B123</f>
        <v>Cuisson viande et poisson</v>
      </c>
      <c r="C150" s="207"/>
      <c r="D150" s="207"/>
      <c r="E150" s="207"/>
      <c r="F150" s="207"/>
      <c r="G150" s="207"/>
      <c r="H150" s="207"/>
      <c r="I150" s="207"/>
      <c r="J150" s="207"/>
      <c r="K150" s="207"/>
      <c r="L150" s="207"/>
      <c r="M150" s="108">
        <f>SUM(M145:M149)</f>
        <v>0</v>
      </c>
      <c r="N150" s="108">
        <f t="shared" ref="N150:R150" si="41">SUM(N145:N149)</f>
        <v>0</v>
      </c>
      <c r="O150" s="108">
        <f t="shared" si="41"/>
        <v>5</v>
      </c>
      <c r="P150" s="108">
        <f t="shared" si="41"/>
        <v>0</v>
      </c>
      <c r="Q150" s="108">
        <f t="shared" si="41"/>
        <v>0</v>
      </c>
      <c r="R150" s="249">
        <f t="shared" si="41"/>
        <v>0</v>
      </c>
      <c r="S150" s="266">
        <f>IF(SUM(S145:S149)=0,"",AVERAGE(S145:S149))</f>
        <v>0.75</v>
      </c>
      <c r="T150" s="267" t="str">
        <f>IF(SUM(T145:T149)=0,"",AVERAGE(T145:T149))</f>
        <v/>
      </c>
      <c r="U150" s="267">
        <f>IF(SUM(U145:U149)=0,"",AVERAGE(U145:U149))</f>
        <v>0.65</v>
      </c>
      <c r="V150" s="209"/>
    </row>
    <row r="151" spans="1:22" ht="24.75" customHeight="1">
      <c r="A151" s="13"/>
      <c r="B151" s="291" t="str">
        <f>'Référentiel Compétences'!B129</f>
        <v>Pâtes &amp; Riz</v>
      </c>
      <c r="C151" s="233"/>
      <c r="D151" s="233"/>
      <c r="E151" s="233"/>
      <c r="F151" s="233"/>
      <c r="G151" s="233"/>
      <c r="H151" s="233"/>
      <c r="I151" s="233"/>
      <c r="J151" s="233"/>
      <c r="K151" s="233"/>
      <c r="L151" s="233"/>
      <c r="M151" s="292"/>
      <c r="N151" s="292"/>
      <c r="O151" s="233"/>
      <c r="P151" s="292"/>
      <c r="Q151" s="292"/>
      <c r="R151" s="295"/>
      <c r="S151" s="252"/>
      <c r="T151" s="235"/>
      <c r="U151" s="235"/>
      <c r="V151" s="236"/>
    </row>
    <row r="152" spans="1:22" ht="45" customHeight="1">
      <c r="A152" s="13"/>
      <c r="B152" s="24" t="str">
        <f>'Référentiel Compétences'!B130</f>
        <v>Pâtes</v>
      </c>
      <c r="C152" s="22" t="str">
        <f>IF('Référentiel Compétences'!G130="X","X","")</f>
        <v>X</v>
      </c>
      <c r="D152" s="22" t="str">
        <f>IF('Référentiel Compétences'!H130="X","X","")</f>
        <v>X</v>
      </c>
      <c r="E152" s="22" t="str">
        <f>IF('Référentiel Compétences'!I130="X","X","")</f>
        <v>X</v>
      </c>
      <c r="F152" s="22" t="str">
        <f>IF('Référentiel Compétences'!J130="X","X","")</f>
        <v>X</v>
      </c>
      <c r="G152" s="22" t="str">
        <f>IF('Référentiel Compétences'!K130="X","X","")</f>
        <v>X</v>
      </c>
      <c r="H152" s="22" t="str">
        <f>IF('Référentiel Compétences'!L130="X","X","")</f>
        <v>X</v>
      </c>
      <c r="I152" s="22" t="str">
        <f>IF('Référentiel Compétences'!M130="X","X","")</f>
        <v/>
      </c>
      <c r="J152" s="22" t="str">
        <f>IF('Référentiel Compétences'!N130="X","X","")</f>
        <v/>
      </c>
      <c r="K152" s="22" t="str">
        <f>IF('Référentiel Compétences'!O130="X","X","")</f>
        <v/>
      </c>
      <c r="L152" s="22" t="str">
        <f>IF('Référentiel Compétences'!P130="X","X","")</f>
        <v/>
      </c>
      <c r="M152" s="70"/>
      <c r="N152" s="70"/>
      <c r="O152" s="72">
        <v>1</v>
      </c>
      <c r="P152" s="70"/>
      <c r="Q152" s="70"/>
      <c r="R152" s="71"/>
      <c r="S152" s="244">
        <f t="shared" ref="S152:S156" si="42">IF(M152=1,25%,IF(N152=1,50%,IF(O152=1,75%,IF(P152=1,100%,""))))</f>
        <v>0.75</v>
      </c>
      <c r="T152" s="221"/>
      <c r="U152" s="221">
        <v>0.65</v>
      </c>
      <c r="V152" s="27" t="s">
        <v>257</v>
      </c>
    </row>
    <row r="153" spans="1:22" ht="45" customHeight="1">
      <c r="A153" s="13"/>
      <c r="B153" s="24" t="str">
        <f>'Référentiel Compétences'!B131</f>
        <v>Ravioles</v>
      </c>
      <c r="C153" s="22" t="str">
        <f>IF('Référentiel Compétences'!G131="X","X","")</f>
        <v>X</v>
      </c>
      <c r="D153" s="22" t="str">
        <f>IF('Référentiel Compétences'!H131="X","X","")</f>
        <v>X</v>
      </c>
      <c r="E153" s="22" t="str">
        <f>IF('Référentiel Compétences'!I131="X","X","")</f>
        <v>X</v>
      </c>
      <c r="F153" s="22" t="str">
        <f>IF('Référentiel Compétences'!J131="X","X","")</f>
        <v>X</v>
      </c>
      <c r="G153" s="22" t="str">
        <f>IF('Référentiel Compétences'!K131="X","X","")</f>
        <v>X</v>
      </c>
      <c r="H153" s="22" t="str">
        <f>IF('Référentiel Compétences'!L131="X","X","")</f>
        <v>X</v>
      </c>
      <c r="I153" s="22" t="str">
        <f>IF('Référentiel Compétences'!M131="X","X","")</f>
        <v/>
      </c>
      <c r="J153" s="22" t="str">
        <f>IF('Référentiel Compétences'!N131="X","X","")</f>
        <v/>
      </c>
      <c r="K153" s="22" t="str">
        <f>IF('Référentiel Compétences'!O131="X","X","")</f>
        <v/>
      </c>
      <c r="L153" s="22" t="str">
        <f>IF('Référentiel Compétences'!P131="X","X","")</f>
        <v/>
      </c>
      <c r="M153" s="70"/>
      <c r="N153" s="70"/>
      <c r="O153" s="72">
        <v>1</v>
      </c>
      <c r="P153" s="70"/>
      <c r="Q153" s="70"/>
      <c r="R153" s="71"/>
      <c r="S153" s="244">
        <f t="shared" si="42"/>
        <v>0.75</v>
      </c>
      <c r="T153" s="221"/>
      <c r="U153" s="221">
        <v>0.65</v>
      </c>
      <c r="V153" s="27" t="s">
        <v>257</v>
      </c>
    </row>
    <row r="154" spans="1:22" ht="45" customHeight="1">
      <c r="A154" s="13"/>
      <c r="B154" s="24" t="str">
        <f>'Référentiel Compétences'!B132</f>
        <v>Raviolis</v>
      </c>
      <c r="C154" s="22" t="str">
        <f>IF('Référentiel Compétences'!G132="X","X","")</f>
        <v>X</v>
      </c>
      <c r="D154" s="22" t="str">
        <f>IF('Référentiel Compétences'!H132="X","X","")</f>
        <v>X</v>
      </c>
      <c r="E154" s="22" t="str">
        <f>IF('Référentiel Compétences'!I132="X","X","")</f>
        <v>X</v>
      </c>
      <c r="F154" s="22" t="str">
        <f>IF('Référentiel Compétences'!J132="X","X","")</f>
        <v>X</v>
      </c>
      <c r="G154" s="22" t="str">
        <f>IF('Référentiel Compétences'!K132="X","X","")</f>
        <v>X</v>
      </c>
      <c r="H154" s="22" t="str">
        <f>IF('Référentiel Compétences'!L132="X","X","")</f>
        <v>X</v>
      </c>
      <c r="I154" s="22" t="str">
        <f>IF('Référentiel Compétences'!M132="X","X","")</f>
        <v/>
      </c>
      <c r="J154" s="22" t="str">
        <f>IF('Référentiel Compétences'!N132="X","X","")</f>
        <v/>
      </c>
      <c r="K154" s="22" t="str">
        <f>IF('Référentiel Compétences'!O132="X","X","")</f>
        <v/>
      </c>
      <c r="L154" s="22" t="str">
        <f>IF('Référentiel Compétences'!P132="X","X","")</f>
        <v/>
      </c>
      <c r="M154" s="70"/>
      <c r="N154" s="70"/>
      <c r="O154" s="72">
        <v>1</v>
      </c>
      <c r="P154" s="70"/>
      <c r="Q154" s="70"/>
      <c r="R154" s="71"/>
      <c r="S154" s="244">
        <f t="shared" si="42"/>
        <v>0.75</v>
      </c>
      <c r="T154" s="221"/>
      <c r="U154" s="221">
        <v>0.65</v>
      </c>
      <c r="V154" s="27" t="s">
        <v>257</v>
      </c>
    </row>
    <row r="155" spans="1:22" ht="45" customHeight="1">
      <c r="A155" s="13"/>
      <c r="B155" s="24" t="str">
        <f>'Référentiel Compétences'!B133</f>
        <v>Riz</v>
      </c>
      <c r="C155" s="22" t="str">
        <f>IF('Référentiel Compétences'!G133="X","X","")</f>
        <v>X</v>
      </c>
      <c r="D155" s="22" t="str">
        <f>IF('Référentiel Compétences'!H133="X","X","")</f>
        <v>X</v>
      </c>
      <c r="E155" s="22" t="str">
        <f>IF('Référentiel Compétences'!I133="X","X","")</f>
        <v>X</v>
      </c>
      <c r="F155" s="22" t="str">
        <f>IF('Référentiel Compétences'!J133="X","X","")</f>
        <v>X</v>
      </c>
      <c r="G155" s="22" t="str">
        <f>IF('Référentiel Compétences'!K133="X","X","")</f>
        <v>X</v>
      </c>
      <c r="H155" s="22" t="str">
        <f>IF('Référentiel Compétences'!L133="X","X","")</f>
        <v>X</v>
      </c>
      <c r="I155" s="22" t="str">
        <f>IF('Référentiel Compétences'!M133="X","X","")</f>
        <v/>
      </c>
      <c r="J155" s="22" t="str">
        <f>IF('Référentiel Compétences'!N133="X","X","")</f>
        <v/>
      </c>
      <c r="K155" s="22" t="str">
        <f>IF('Référentiel Compétences'!O133="X","X","")</f>
        <v/>
      </c>
      <c r="L155" s="22" t="str">
        <f>IF('Référentiel Compétences'!P133="X","X","")</f>
        <v/>
      </c>
      <c r="M155" s="70"/>
      <c r="N155" s="70"/>
      <c r="O155" s="72">
        <v>1</v>
      </c>
      <c r="P155" s="70"/>
      <c r="Q155" s="70"/>
      <c r="R155" s="71"/>
      <c r="S155" s="244">
        <f t="shared" si="42"/>
        <v>0.75</v>
      </c>
      <c r="T155" s="221"/>
      <c r="U155" s="221">
        <v>0.65</v>
      </c>
      <c r="V155" s="27" t="s">
        <v>257</v>
      </c>
    </row>
    <row r="156" spans="1:22" ht="45" customHeight="1" thickBot="1">
      <c r="A156" s="13"/>
      <c r="B156" s="322" t="str">
        <f>'Référentiel Compétences'!B134</f>
        <v>Risottos</v>
      </c>
      <c r="C156" s="22" t="str">
        <f>IF('Référentiel Compétences'!G134="X","X","")</f>
        <v>X</v>
      </c>
      <c r="D156" s="22" t="str">
        <f>IF('Référentiel Compétences'!H134="X","X","")</f>
        <v>X</v>
      </c>
      <c r="E156" s="22" t="str">
        <f>IF('Référentiel Compétences'!I134="X","X","")</f>
        <v>X</v>
      </c>
      <c r="F156" s="22" t="str">
        <f>IF('Référentiel Compétences'!J134="X","X","")</f>
        <v>X</v>
      </c>
      <c r="G156" s="22" t="str">
        <f>IF('Référentiel Compétences'!K134="X","X","")</f>
        <v>X</v>
      </c>
      <c r="H156" s="22" t="str">
        <f>IF('Référentiel Compétences'!L134="X","X","")</f>
        <v>X</v>
      </c>
      <c r="I156" s="22" t="str">
        <f>IF('Référentiel Compétences'!M134="X","X","")</f>
        <v/>
      </c>
      <c r="J156" s="22" t="str">
        <f>IF('Référentiel Compétences'!N134="X","X","")</f>
        <v/>
      </c>
      <c r="K156" s="22" t="str">
        <f>IF('Référentiel Compétences'!O134="X","X","")</f>
        <v/>
      </c>
      <c r="L156" s="22" t="str">
        <f>IF('Référentiel Compétences'!P134="X","X","")</f>
        <v/>
      </c>
      <c r="M156" s="293"/>
      <c r="N156" s="293"/>
      <c r="O156" s="294">
        <v>1</v>
      </c>
      <c r="P156" s="293"/>
      <c r="Q156" s="293"/>
      <c r="R156" s="296"/>
      <c r="S156" s="245">
        <f t="shared" si="42"/>
        <v>0.75</v>
      </c>
      <c r="T156" s="224"/>
      <c r="U156" s="224">
        <v>0.65</v>
      </c>
      <c r="V156" s="225" t="s">
        <v>257</v>
      </c>
    </row>
    <row r="157" spans="1:22" s="3" customFormat="1" ht="45" customHeight="1" thickBot="1">
      <c r="A157" s="107"/>
      <c r="B157" s="206" t="str">
        <f>'Référentiel Compétences'!B129</f>
        <v>Pâtes &amp; Riz</v>
      </c>
      <c r="C157" s="207"/>
      <c r="D157" s="207"/>
      <c r="E157" s="207"/>
      <c r="F157" s="207"/>
      <c r="G157" s="207"/>
      <c r="H157" s="207"/>
      <c r="I157" s="207"/>
      <c r="J157" s="207"/>
      <c r="K157" s="207"/>
      <c r="L157" s="207"/>
      <c r="M157" s="108">
        <f>SUM(M152:M156)</f>
        <v>0</v>
      </c>
      <c r="N157" s="108">
        <f t="shared" ref="N157:R157" si="43">SUM(N152:N156)</f>
        <v>0</v>
      </c>
      <c r="O157" s="108">
        <f t="shared" si="43"/>
        <v>5</v>
      </c>
      <c r="P157" s="108">
        <f t="shared" si="43"/>
        <v>0</v>
      </c>
      <c r="Q157" s="108">
        <f t="shared" si="43"/>
        <v>0</v>
      </c>
      <c r="R157" s="249">
        <f t="shared" si="43"/>
        <v>0</v>
      </c>
      <c r="S157" s="266">
        <f>IF(SUM(S152:S156)=0,"",AVERAGE(S152:S156))</f>
        <v>0.75</v>
      </c>
      <c r="T157" s="267" t="str">
        <f>IF(SUM(T152:T156)=0,"",AVERAGE(T152:T156))</f>
        <v/>
      </c>
      <c r="U157" s="267">
        <f>IF(SUM(U152:U156)=0,"",AVERAGE(U152:U156))</f>
        <v>0.65</v>
      </c>
      <c r="V157" s="209"/>
    </row>
    <row r="158" spans="1:22" ht="24.75" customHeight="1">
      <c r="A158" s="13">
        <v>91</v>
      </c>
      <c r="B158" s="232" t="str">
        <f>'Référentiel Compétences'!B135</f>
        <v>Types de cuisson</v>
      </c>
      <c r="C158" s="233"/>
      <c r="D158" s="233"/>
      <c r="E158" s="233"/>
      <c r="F158" s="233"/>
      <c r="G158" s="233"/>
      <c r="H158" s="233"/>
      <c r="I158" s="233"/>
      <c r="J158" s="233"/>
      <c r="K158" s="233"/>
      <c r="L158" s="233"/>
      <c r="M158" s="292"/>
      <c r="N158" s="292"/>
      <c r="O158" s="233"/>
      <c r="P158" s="292"/>
      <c r="Q158" s="292"/>
      <c r="R158" s="295"/>
      <c r="S158" s="252"/>
      <c r="T158" s="235"/>
      <c r="U158" s="235"/>
      <c r="V158" s="236"/>
    </row>
    <row r="159" spans="1:22" s="115" customFormat="1" ht="45" customHeight="1">
      <c r="A159" s="113"/>
      <c r="B159" s="18" t="str">
        <f>'Référentiel Compétences'!B136</f>
        <v>Cuire dans un liquide (pochage, court bouillon)</v>
      </c>
      <c r="C159" s="114" t="str">
        <f>IF('Référentiel Compétences'!G136="X","X","")</f>
        <v>X</v>
      </c>
      <c r="D159" s="114" t="str">
        <f>IF('Référentiel Compétences'!H136="X","X","")</f>
        <v>X</v>
      </c>
      <c r="E159" s="114" t="str">
        <f>IF('Référentiel Compétences'!I136="X","X","")</f>
        <v>X</v>
      </c>
      <c r="F159" s="114" t="str">
        <f>IF('Référentiel Compétences'!J136="X","X","")</f>
        <v>X</v>
      </c>
      <c r="G159" s="114" t="str">
        <f>IF('Référentiel Compétences'!K136="X","X","")</f>
        <v>X</v>
      </c>
      <c r="H159" s="114" t="str">
        <f>IF('Référentiel Compétences'!L136="X","X","")</f>
        <v>X</v>
      </c>
      <c r="I159" s="114" t="str">
        <f>IF('Référentiel Compétences'!M136="X","X","")</f>
        <v/>
      </c>
      <c r="J159" s="114" t="str">
        <f>IF('Référentiel Compétences'!N136="X","X","")</f>
        <v/>
      </c>
      <c r="K159" s="114" t="str">
        <f>IF('Référentiel Compétences'!O136="X","X","")</f>
        <v/>
      </c>
      <c r="L159" s="114" t="str">
        <f>IF('Référentiel Compétences'!P136="X","X","")</f>
        <v/>
      </c>
      <c r="M159" s="315"/>
      <c r="N159" s="315"/>
      <c r="O159" s="315">
        <v>1</v>
      </c>
      <c r="P159" s="315"/>
      <c r="Q159" s="315"/>
      <c r="R159" s="335"/>
      <c r="S159" s="243">
        <f t="shared" ref="S159:S165" si="44">IF(M159=1,25%,IF(N159=1,50%,IF(O159=1,75%,IF(P159=1,100%,""))))</f>
        <v>0.75</v>
      </c>
      <c r="T159" s="220"/>
      <c r="U159" s="220">
        <v>0.65</v>
      </c>
      <c r="V159" s="65" t="s">
        <v>257</v>
      </c>
    </row>
    <row r="160" spans="1:22" s="48" customFormat="1" ht="45" customHeight="1">
      <c r="A160" s="116">
        <v>97</v>
      </c>
      <c r="B160" s="18" t="str">
        <f>'Référentiel Compétences'!B137</f>
        <v>cuire des légumes (étuver, braiser)</v>
      </c>
      <c r="C160" s="114" t="str">
        <f>IF('Référentiel Compétences'!G137="X","X","")</f>
        <v>X</v>
      </c>
      <c r="D160" s="114" t="str">
        <f>IF('Référentiel Compétences'!H137="X","X","")</f>
        <v>X</v>
      </c>
      <c r="E160" s="114" t="str">
        <f>IF('Référentiel Compétences'!I137="X","X","")</f>
        <v>X</v>
      </c>
      <c r="F160" s="114" t="str">
        <f>IF('Référentiel Compétences'!J137="X","X","")</f>
        <v>X</v>
      </c>
      <c r="G160" s="114" t="str">
        <f>IF('Référentiel Compétences'!K137="X","X","")</f>
        <v>X</v>
      </c>
      <c r="H160" s="114" t="str">
        <f>IF('Référentiel Compétences'!L137="X","X","")</f>
        <v>X</v>
      </c>
      <c r="I160" s="114" t="str">
        <f>IF('Référentiel Compétences'!M137="X","X","")</f>
        <v/>
      </c>
      <c r="J160" s="114" t="str">
        <f>IF('Référentiel Compétences'!N137="X","X","")</f>
        <v/>
      </c>
      <c r="K160" s="114" t="str">
        <f>IF('Référentiel Compétences'!O137="X","X","")</f>
        <v/>
      </c>
      <c r="L160" s="114" t="str">
        <f>IF('Référentiel Compétences'!P137="X","X","")</f>
        <v/>
      </c>
      <c r="M160" s="70"/>
      <c r="N160" s="70"/>
      <c r="O160" s="72">
        <v>1</v>
      </c>
      <c r="P160" s="70"/>
      <c r="Q160" s="70"/>
      <c r="R160" s="71"/>
      <c r="S160" s="243">
        <f t="shared" si="44"/>
        <v>0.75</v>
      </c>
      <c r="T160" s="220"/>
      <c r="U160" s="220">
        <v>0.65</v>
      </c>
      <c r="V160" s="65" t="s">
        <v>257</v>
      </c>
    </row>
    <row r="161" spans="1:22" s="48" customFormat="1" ht="45" customHeight="1">
      <c r="A161" s="116">
        <v>99</v>
      </c>
      <c r="B161" s="18" t="str">
        <f>'Référentiel Compétences'!B138</f>
        <v>Frire des aliments</v>
      </c>
      <c r="C161" s="114" t="str">
        <f>IF('Référentiel Compétences'!G138="X","X","")</f>
        <v>X</v>
      </c>
      <c r="D161" s="114" t="str">
        <f>IF('Référentiel Compétences'!H138="X","X","")</f>
        <v>X</v>
      </c>
      <c r="E161" s="114" t="str">
        <f>IF('Référentiel Compétences'!I138="X","X","")</f>
        <v>X</v>
      </c>
      <c r="F161" s="114" t="str">
        <f>IF('Référentiel Compétences'!J138="X","X","")</f>
        <v>X</v>
      </c>
      <c r="G161" s="114" t="str">
        <f>IF('Référentiel Compétences'!K138="X","X","")</f>
        <v>X</v>
      </c>
      <c r="H161" s="114" t="str">
        <f>IF('Référentiel Compétences'!L138="X","X","")</f>
        <v>X</v>
      </c>
      <c r="I161" s="114" t="str">
        <f>IF('Référentiel Compétences'!M138="X","X","")</f>
        <v/>
      </c>
      <c r="J161" s="114" t="str">
        <f>IF('Référentiel Compétences'!N138="X","X","")</f>
        <v/>
      </c>
      <c r="K161" s="114" t="str">
        <f>IF('Référentiel Compétences'!O138="X","X","")</f>
        <v/>
      </c>
      <c r="L161" s="114" t="str">
        <f>IF('Référentiel Compétences'!P138="X","X","")</f>
        <v/>
      </c>
      <c r="M161" s="70"/>
      <c r="N161" s="70"/>
      <c r="O161" s="72">
        <v>1</v>
      </c>
      <c r="P161" s="70"/>
      <c r="Q161" s="70"/>
      <c r="R161" s="71"/>
      <c r="S161" s="243">
        <f t="shared" si="44"/>
        <v>0.75</v>
      </c>
      <c r="T161" s="220">
        <v>0.75</v>
      </c>
      <c r="U161" s="220">
        <v>0.65</v>
      </c>
      <c r="V161" s="65" t="s">
        <v>257</v>
      </c>
    </row>
    <row r="162" spans="1:22" s="48" customFormat="1" ht="45" customHeight="1">
      <c r="A162" s="116">
        <v>100</v>
      </c>
      <c r="B162" s="18" t="str">
        <f>'Référentiel Compétences'!B139</f>
        <v>Cuire à la vapeur poisson et viande</v>
      </c>
      <c r="C162" s="114" t="str">
        <f>IF('Référentiel Compétences'!G139="X","X","")</f>
        <v>X</v>
      </c>
      <c r="D162" s="114" t="str">
        <f>IF('Référentiel Compétences'!H139="X","X","")</f>
        <v>X</v>
      </c>
      <c r="E162" s="114" t="str">
        <f>IF('Référentiel Compétences'!I139="X","X","")</f>
        <v>X</v>
      </c>
      <c r="F162" s="114" t="str">
        <f>IF('Référentiel Compétences'!J139="X","X","")</f>
        <v>X</v>
      </c>
      <c r="G162" s="114" t="str">
        <f>IF('Référentiel Compétences'!K139="X","X","")</f>
        <v>X</v>
      </c>
      <c r="H162" s="114" t="str">
        <f>IF('Référentiel Compétences'!L139="X","X","")</f>
        <v>X</v>
      </c>
      <c r="I162" s="114" t="str">
        <f>IF('Référentiel Compétences'!M139="X","X","")</f>
        <v/>
      </c>
      <c r="J162" s="114" t="str">
        <f>IF('Référentiel Compétences'!N139="X","X","")</f>
        <v/>
      </c>
      <c r="K162" s="114" t="str">
        <f>IF('Référentiel Compétences'!O139="X","X","")</f>
        <v/>
      </c>
      <c r="L162" s="114" t="str">
        <f>IF('Référentiel Compétences'!P139="X","X","")</f>
        <v/>
      </c>
      <c r="M162" s="70"/>
      <c r="N162" s="70"/>
      <c r="O162" s="72">
        <v>1</v>
      </c>
      <c r="P162" s="70"/>
      <c r="Q162" s="70"/>
      <c r="R162" s="71"/>
      <c r="S162" s="243">
        <f t="shared" si="44"/>
        <v>0.75</v>
      </c>
      <c r="T162" s="220"/>
      <c r="U162" s="220">
        <v>0.65</v>
      </c>
      <c r="V162" s="65" t="s">
        <v>257</v>
      </c>
    </row>
    <row r="163" spans="1:22" s="48" customFormat="1" ht="45" customHeight="1">
      <c r="A163" s="116">
        <v>101</v>
      </c>
      <c r="B163" s="18" t="str">
        <f>'Référentiel Compétences'!B140</f>
        <v>Cuire avec une sonde</v>
      </c>
      <c r="C163" s="114" t="str">
        <f>IF('Référentiel Compétences'!G140="X","X","")</f>
        <v>X</v>
      </c>
      <c r="D163" s="114" t="str">
        <f>IF('Référentiel Compétences'!H140="X","X","")</f>
        <v>X</v>
      </c>
      <c r="E163" s="114" t="str">
        <f>IF('Référentiel Compétences'!I140="X","X","")</f>
        <v>X</v>
      </c>
      <c r="F163" s="114" t="str">
        <f>IF('Référentiel Compétences'!J140="X","X","")</f>
        <v>X</v>
      </c>
      <c r="G163" s="114" t="str">
        <f>IF('Référentiel Compétences'!K140="X","X","")</f>
        <v>X</v>
      </c>
      <c r="H163" s="114" t="str">
        <f>IF('Référentiel Compétences'!L140="X","X","")</f>
        <v>X</v>
      </c>
      <c r="I163" s="114" t="str">
        <f>IF('Référentiel Compétences'!M140="X","X","")</f>
        <v/>
      </c>
      <c r="J163" s="114" t="str">
        <f>IF('Référentiel Compétences'!N140="X","X","")</f>
        <v/>
      </c>
      <c r="K163" s="114" t="str">
        <f>IF('Référentiel Compétences'!O140="X","X","")</f>
        <v/>
      </c>
      <c r="L163" s="114" t="str">
        <f>IF('Référentiel Compétences'!P140="X","X","")</f>
        <v/>
      </c>
      <c r="M163" s="70"/>
      <c r="N163" s="70"/>
      <c r="O163" s="72">
        <v>1</v>
      </c>
      <c r="P163" s="70"/>
      <c r="Q163" s="70"/>
      <c r="R163" s="71"/>
      <c r="S163" s="243">
        <f t="shared" si="44"/>
        <v>0.75</v>
      </c>
      <c r="T163" s="220"/>
      <c r="U163" s="220">
        <v>0.65</v>
      </c>
      <c r="V163" s="65" t="s">
        <v>257</v>
      </c>
    </row>
    <row r="164" spans="1:22" s="48" customFormat="1" ht="45" customHeight="1">
      <c r="A164" s="116">
        <v>102</v>
      </c>
      <c r="B164" s="18" t="str">
        <f>'Référentiel Compétences'!B141</f>
        <v>Gouter les préparations (analyser: rectifier)</v>
      </c>
      <c r="C164" s="114" t="str">
        <f>IF('Référentiel Compétences'!G141="X","X","")</f>
        <v>X</v>
      </c>
      <c r="D164" s="114" t="str">
        <f>IF('Référentiel Compétences'!H141="X","X","")</f>
        <v>X</v>
      </c>
      <c r="E164" s="114" t="str">
        <f>IF('Référentiel Compétences'!I141="X","X","")</f>
        <v>X</v>
      </c>
      <c r="F164" s="114" t="str">
        <f>IF('Référentiel Compétences'!J141="X","X","")</f>
        <v>X</v>
      </c>
      <c r="G164" s="114" t="str">
        <f>IF('Référentiel Compétences'!K141="X","X","")</f>
        <v>X</v>
      </c>
      <c r="H164" s="114" t="str">
        <f>IF('Référentiel Compétences'!L141="X","X","")</f>
        <v>X</v>
      </c>
      <c r="I164" s="114" t="str">
        <f>IF('Référentiel Compétences'!M141="X","X","")</f>
        <v/>
      </c>
      <c r="J164" s="114" t="str">
        <f>IF('Référentiel Compétences'!N141="X","X","")</f>
        <v/>
      </c>
      <c r="K164" s="114" t="str">
        <f>IF('Référentiel Compétences'!O141="X","X","")</f>
        <v/>
      </c>
      <c r="L164" s="114" t="str">
        <f>IF('Référentiel Compétences'!P141="X","X","")</f>
        <v/>
      </c>
      <c r="M164" s="70"/>
      <c r="N164" s="70"/>
      <c r="O164" s="72"/>
      <c r="P164" s="70">
        <v>1</v>
      </c>
      <c r="Q164" s="70"/>
      <c r="R164" s="71"/>
      <c r="S164" s="243">
        <f t="shared" si="44"/>
        <v>1</v>
      </c>
      <c r="T164" s="220"/>
      <c r="U164" s="220">
        <v>0.65</v>
      </c>
      <c r="V164" s="65" t="s">
        <v>257</v>
      </c>
    </row>
    <row r="165" spans="1:22" s="48" customFormat="1" ht="45" customHeight="1" thickBot="1">
      <c r="A165" s="117">
        <v>103</v>
      </c>
      <c r="B165" s="237" t="str">
        <f>'Référentiel Compétences'!B142</f>
        <v>Cuire sous vide</v>
      </c>
      <c r="C165" s="114" t="str">
        <f>IF('Référentiel Compétences'!G142="X","X","")</f>
        <v>X</v>
      </c>
      <c r="D165" s="114" t="str">
        <f>IF('Référentiel Compétences'!H142="X","X","")</f>
        <v>X</v>
      </c>
      <c r="E165" s="114" t="str">
        <f>IF('Référentiel Compétences'!I142="X","X","")</f>
        <v>X</v>
      </c>
      <c r="F165" s="114" t="str">
        <f>IF('Référentiel Compétences'!J142="X","X","")</f>
        <v>X</v>
      </c>
      <c r="G165" s="114" t="str">
        <f>IF('Référentiel Compétences'!K142="X","X","")</f>
        <v>X</v>
      </c>
      <c r="H165" s="114" t="str">
        <f>IF('Référentiel Compétences'!L142="X","X","")</f>
        <v>X</v>
      </c>
      <c r="I165" s="114" t="str">
        <f>IF('Référentiel Compétences'!M142="X","X","")</f>
        <v/>
      </c>
      <c r="J165" s="114" t="str">
        <f>IF('Référentiel Compétences'!N142="X","X","")</f>
        <v/>
      </c>
      <c r="K165" s="114" t="str">
        <f>IF('Référentiel Compétences'!O142="X","X","")</f>
        <v/>
      </c>
      <c r="L165" s="114" t="str">
        <f>IF('Référentiel Compétences'!P142="X","X","")</f>
        <v/>
      </c>
      <c r="M165" s="293"/>
      <c r="N165" s="293"/>
      <c r="O165" s="294">
        <v>1</v>
      </c>
      <c r="P165" s="293"/>
      <c r="Q165" s="293"/>
      <c r="R165" s="296"/>
      <c r="S165" s="297">
        <f t="shared" si="44"/>
        <v>0.75</v>
      </c>
      <c r="T165" s="239"/>
      <c r="U165" s="239">
        <v>0.65</v>
      </c>
      <c r="V165" s="240" t="s">
        <v>257</v>
      </c>
    </row>
    <row r="166" spans="1:22" s="3" customFormat="1" ht="45" customHeight="1" thickBot="1">
      <c r="A166" s="107"/>
      <c r="B166" s="206" t="str">
        <f>'Référentiel Compétences'!B135</f>
        <v>Types de cuisson</v>
      </c>
      <c r="C166" s="207"/>
      <c r="D166" s="207"/>
      <c r="E166" s="207"/>
      <c r="F166" s="207"/>
      <c r="G166" s="207"/>
      <c r="H166" s="207"/>
      <c r="I166" s="207"/>
      <c r="J166" s="207"/>
      <c r="K166" s="207"/>
      <c r="L166" s="207"/>
      <c r="M166" s="108">
        <f>SUM(M159:M165)</f>
        <v>0</v>
      </c>
      <c r="N166" s="108">
        <f t="shared" ref="N166:R166" si="45">SUM(N159:N165)</f>
        <v>0</v>
      </c>
      <c r="O166" s="108">
        <f t="shared" si="45"/>
        <v>6</v>
      </c>
      <c r="P166" s="108">
        <f t="shared" si="45"/>
        <v>1</v>
      </c>
      <c r="Q166" s="108">
        <f t="shared" si="45"/>
        <v>0</v>
      </c>
      <c r="R166" s="249">
        <f t="shared" si="45"/>
        <v>0</v>
      </c>
      <c r="S166" s="266">
        <f>IF(SUM(S159:S165)=0,"",AVERAGE(S159:S165))</f>
        <v>0.7857142857142857</v>
      </c>
      <c r="T166" s="267">
        <f t="shared" ref="T166" si="46">IF(SUM(T159:T165)=0,"",AVERAGE(T159:T165))</f>
        <v>0.75</v>
      </c>
      <c r="U166" s="267">
        <f>IF(SUM(U159:U165)=0,"",AVERAGE(U159:U165))</f>
        <v>0.65</v>
      </c>
      <c r="V166" s="209"/>
    </row>
    <row r="167" spans="1:22" s="48" customFormat="1" ht="45" customHeight="1" thickBot="1">
      <c r="A167" s="112"/>
      <c r="B167" s="119" t="str">
        <f>'Référentiel Compétences'!B115</f>
        <v>Cuisson</v>
      </c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4">
        <f>M166+M157+M150+M143</f>
        <v>0</v>
      </c>
      <c r="N167" s="44">
        <f t="shared" ref="N167:R167" si="47">N166+N157+N150+N143</f>
        <v>0</v>
      </c>
      <c r="O167" s="44">
        <f>O166+O157+O150+O143</f>
        <v>22</v>
      </c>
      <c r="P167" s="44">
        <f t="shared" si="47"/>
        <v>1</v>
      </c>
      <c r="Q167" s="44">
        <f t="shared" si="47"/>
        <v>0</v>
      </c>
      <c r="R167" s="309">
        <f t="shared" si="47"/>
        <v>0</v>
      </c>
      <c r="S167" s="313">
        <f>AVERAGE(S166,S157,S150,S143)</f>
        <v>0.7589285714285714</v>
      </c>
      <c r="T167" s="45">
        <f>AVERAGE(T166,T157,T150,T143)</f>
        <v>0.75</v>
      </c>
      <c r="U167" s="45">
        <f t="shared" ref="U167" si="48">AVERAGE(U166,U157,U150,U143)</f>
        <v>0.65</v>
      </c>
      <c r="V167" s="46"/>
    </row>
    <row r="168" spans="1:22" s="10" customFormat="1" ht="24.75" customHeight="1" thickBot="1">
      <c r="A168" s="7"/>
      <c r="B168" s="35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11"/>
      <c r="N168" s="11"/>
      <c r="O168" s="9"/>
      <c r="P168" s="11"/>
      <c r="Q168" s="11"/>
      <c r="R168" s="11"/>
      <c r="S168" s="40"/>
      <c r="T168" s="40"/>
      <c r="U168" s="40"/>
      <c r="V168" s="36"/>
    </row>
    <row r="169" spans="1:22" ht="24.75" customHeight="1" thickBot="1">
      <c r="A169" s="16"/>
      <c r="B169" s="277"/>
      <c r="C169" s="278" t="s">
        <v>210</v>
      </c>
      <c r="D169" s="278" t="s">
        <v>211</v>
      </c>
      <c r="E169" s="278" t="s">
        <v>212</v>
      </c>
      <c r="F169" s="278" t="s">
        <v>213</v>
      </c>
      <c r="G169" s="278" t="s">
        <v>298</v>
      </c>
      <c r="H169" s="278" t="s">
        <v>214</v>
      </c>
      <c r="I169" s="278"/>
      <c r="J169" s="278"/>
      <c r="K169" s="278"/>
      <c r="L169" s="278"/>
      <c r="M169" s="278" t="s">
        <v>244</v>
      </c>
      <c r="N169" s="278" t="s">
        <v>245</v>
      </c>
      <c r="O169" s="278" t="s">
        <v>246</v>
      </c>
      <c r="P169" s="278" t="s">
        <v>243</v>
      </c>
      <c r="Q169" s="278" t="s">
        <v>247</v>
      </c>
      <c r="R169" s="279" t="s">
        <v>248</v>
      </c>
      <c r="S169" s="331" t="s">
        <v>302</v>
      </c>
      <c r="T169" s="317" t="s">
        <v>303</v>
      </c>
      <c r="U169" s="318" t="s">
        <v>278</v>
      </c>
      <c r="V169" s="282" t="s">
        <v>0</v>
      </c>
    </row>
    <row r="170" spans="1:22" s="542" customFormat="1" ht="24.75" customHeight="1">
      <c r="A170" s="20">
        <v>104</v>
      </c>
      <c r="B170" s="26" t="str">
        <f>'Référentiel Compétences'!B143</f>
        <v>Fonds et sauce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9"/>
      <c r="N170" s="29"/>
      <c r="O170" s="28"/>
      <c r="P170" s="28"/>
      <c r="Q170" s="28"/>
      <c r="R170" s="30"/>
      <c r="S170" s="375"/>
      <c r="T170" s="370"/>
      <c r="U170" s="370"/>
      <c r="V170" s="31"/>
    </row>
    <row r="171" spans="1:22" s="48" customFormat="1" ht="45" customHeight="1">
      <c r="A171" s="532">
        <v>105</v>
      </c>
      <c r="B171" s="533" t="str">
        <f>'Référentiel Compétences'!B144</f>
        <v>Réaliser des beurres composés crus</v>
      </c>
      <c r="C171" s="534" t="str">
        <f>IF('Référentiel Compétences'!G144="X","X","")</f>
        <v>X</v>
      </c>
      <c r="D171" s="535" t="str">
        <f>IF('Référentiel Compétences'!H144="X","X","")</f>
        <v>X</v>
      </c>
      <c r="E171" s="535" t="str">
        <f>IF('Référentiel Compétences'!I144="X","X","")</f>
        <v>X</v>
      </c>
      <c r="F171" s="535" t="str">
        <f>IF('Référentiel Compétences'!J144="X","X","")</f>
        <v>X</v>
      </c>
      <c r="G171" s="535" t="str">
        <f>IF('Référentiel Compétences'!K144="X","X","")</f>
        <v>X</v>
      </c>
      <c r="H171" s="535" t="str">
        <f>IF('Référentiel Compétences'!L144="X","X","")</f>
        <v>X</v>
      </c>
      <c r="I171" s="535" t="str">
        <f>IF('Référentiel Compétences'!M144="X","X","")</f>
        <v/>
      </c>
      <c r="J171" s="535" t="str">
        <f>IF('Référentiel Compétences'!N144="X","X","")</f>
        <v/>
      </c>
      <c r="K171" s="535" t="str">
        <f>IF('Référentiel Compétences'!O144="X","X","")</f>
        <v/>
      </c>
      <c r="L171" s="535" t="str">
        <f>IF('Référentiel Compétences'!P144="X","X","")</f>
        <v/>
      </c>
      <c r="M171" s="536"/>
      <c r="N171" s="536"/>
      <c r="O171" s="537">
        <v>1</v>
      </c>
      <c r="P171" s="536"/>
      <c r="Q171" s="536"/>
      <c r="R171" s="538"/>
      <c r="S171" s="539">
        <f t="shared" ref="S171:S180" si="49">IF(M171=1,25%,IF(N171=1,50%,IF(O171=1,75%,IF(P171=1,100%,""))))</f>
        <v>0.75</v>
      </c>
      <c r="T171" s="540"/>
      <c r="U171" s="540">
        <v>0.65</v>
      </c>
      <c r="V171" s="541" t="s">
        <v>257</v>
      </c>
    </row>
    <row r="172" spans="1:22" s="48" customFormat="1" ht="45" customHeight="1">
      <c r="A172" s="116">
        <v>106</v>
      </c>
      <c r="B172" s="18" t="str">
        <f>'Référentiel Compétences'!B145</f>
        <v>Réaliser des purées de légumes</v>
      </c>
      <c r="C172" s="64" t="str">
        <f>IF('Référentiel Compétences'!G145="X","X","")</f>
        <v>X</v>
      </c>
      <c r="D172" s="64" t="str">
        <f>IF('Référentiel Compétences'!H145="X","X","")</f>
        <v>X</v>
      </c>
      <c r="E172" s="64" t="str">
        <f>IF('Référentiel Compétences'!I145="X","X","")</f>
        <v>X</v>
      </c>
      <c r="F172" s="64" t="str">
        <f>IF('Référentiel Compétences'!J145="X","X","")</f>
        <v>X</v>
      </c>
      <c r="G172" s="64" t="str">
        <f>IF('Référentiel Compétences'!K145="X","X","")</f>
        <v>X</v>
      </c>
      <c r="H172" s="64" t="str">
        <f>IF('Référentiel Compétences'!L145="X","X","")</f>
        <v>X</v>
      </c>
      <c r="I172" s="64" t="str">
        <f>IF('Référentiel Compétences'!M145="X","X","")</f>
        <v/>
      </c>
      <c r="J172" s="64" t="str">
        <f>IF('Référentiel Compétences'!N145="X","X","")</f>
        <v/>
      </c>
      <c r="K172" s="64" t="str">
        <f>IF('Référentiel Compétences'!O145="X","X","")</f>
        <v/>
      </c>
      <c r="L172" s="64" t="str">
        <f>IF('Référentiel Compétences'!P145="X","X","")</f>
        <v/>
      </c>
      <c r="M172" s="70"/>
      <c r="N172" s="70"/>
      <c r="O172" s="72">
        <v>1</v>
      </c>
      <c r="P172" s="70"/>
      <c r="Q172" s="70"/>
      <c r="R172" s="71"/>
      <c r="S172" s="243">
        <f t="shared" si="49"/>
        <v>0.75</v>
      </c>
      <c r="T172" s="220"/>
      <c r="U172" s="220">
        <v>0.65</v>
      </c>
      <c r="V172" s="65" t="s">
        <v>257</v>
      </c>
    </row>
    <row r="173" spans="1:22" s="48" customFormat="1" ht="45" customHeight="1">
      <c r="A173" s="116">
        <v>107</v>
      </c>
      <c r="B173" s="18" t="str">
        <f>'Référentiel Compétences'!B146</f>
        <v>Réaliser des sauces émulsionnés froide et chaude</v>
      </c>
      <c r="C173" s="64" t="str">
        <f>IF('Référentiel Compétences'!G146="X","X","")</f>
        <v>X</v>
      </c>
      <c r="D173" s="64" t="str">
        <f>IF('Référentiel Compétences'!H146="X","X","")</f>
        <v>X</v>
      </c>
      <c r="E173" s="64" t="str">
        <f>IF('Référentiel Compétences'!I146="X","X","")</f>
        <v>X</v>
      </c>
      <c r="F173" s="64" t="str">
        <f>IF('Référentiel Compétences'!J146="X","X","")</f>
        <v>X</v>
      </c>
      <c r="G173" s="64" t="str">
        <f>IF('Référentiel Compétences'!K146="X","X","")</f>
        <v>X</v>
      </c>
      <c r="H173" s="64" t="str">
        <f>IF('Référentiel Compétences'!L146="X","X","")</f>
        <v>X</v>
      </c>
      <c r="I173" s="64" t="str">
        <f>IF('Référentiel Compétences'!M146="X","X","")</f>
        <v/>
      </c>
      <c r="J173" s="64" t="str">
        <f>IF('Référentiel Compétences'!N146="X","X","")</f>
        <v/>
      </c>
      <c r="K173" s="64" t="str">
        <f>IF('Référentiel Compétences'!O146="X","X","")</f>
        <v/>
      </c>
      <c r="L173" s="64" t="str">
        <f>IF('Référentiel Compétences'!P146="X","X","")</f>
        <v/>
      </c>
      <c r="M173" s="70"/>
      <c r="N173" s="70"/>
      <c r="O173" s="72">
        <v>1</v>
      </c>
      <c r="P173" s="70">
        <v>1</v>
      </c>
      <c r="Q173" s="70"/>
      <c r="R173" s="71"/>
      <c r="S173" s="243">
        <f t="shared" si="49"/>
        <v>0.75</v>
      </c>
      <c r="T173" s="220"/>
      <c r="U173" s="220">
        <v>0.65</v>
      </c>
      <c r="V173" s="65" t="s">
        <v>257</v>
      </c>
    </row>
    <row r="174" spans="1:22" s="48" customFormat="1" ht="45" customHeight="1">
      <c r="A174" s="116">
        <v>108</v>
      </c>
      <c r="B174" s="18" t="str">
        <f>'Référentiel Compétences'!B147</f>
        <v>Réaliser des sauces émulsionnés stable et instable</v>
      </c>
      <c r="C174" s="64" t="str">
        <f>IF('Référentiel Compétences'!G147="X","X","")</f>
        <v>X</v>
      </c>
      <c r="D174" s="64" t="str">
        <f>IF('Référentiel Compétences'!H147="X","X","")</f>
        <v>X</v>
      </c>
      <c r="E174" s="64" t="str">
        <f>IF('Référentiel Compétences'!I147="X","X","")</f>
        <v>X</v>
      </c>
      <c r="F174" s="64" t="str">
        <f>IF('Référentiel Compétences'!J147="X","X","")</f>
        <v>X</v>
      </c>
      <c r="G174" s="64" t="str">
        <f>IF('Référentiel Compétences'!K147="X","X","")</f>
        <v>X</v>
      </c>
      <c r="H174" s="64" t="str">
        <f>IF('Référentiel Compétences'!L147="X","X","")</f>
        <v>X</v>
      </c>
      <c r="I174" s="64" t="str">
        <f>IF('Référentiel Compétences'!M147="X","X","")</f>
        <v/>
      </c>
      <c r="J174" s="64" t="str">
        <f>IF('Référentiel Compétences'!N147="X","X","")</f>
        <v/>
      </c>
      <c r="K174" s="64" t="str">
        <f>IF('Référentiel Compétences'!O147="X","X","")</f>
        <v/>
      </c>
      <c r="L174" s="64" t="str">
        <f>IF('Référentiel Compétences'!P147="X","X","")</f>
        <v/>
      </c>
      <c r="M174" s="70"/>
      <c r="N174" s="70"/>
      <c r="O174" s="72">
        <v>1</v>
      </c>
      <c r="P174" s="70"/>
      <c r="Q174" s="70"/>
      <c r="R174" s="71"/>
      <c r="S174" s="243">
        <f t="shared" si="49"/>
        <v>0.75</v>
      </c>
      <c r="T174" s="220"/>
      <c r="U174" s="220">
        <v>0.65</v>
      </c>
      <c r="V174" s="65" t="s">
        <v>257</v>
      </c>
    </row>
    <row r="175" spans="1:22" s="48" customFormat="1" ht="45" customHeight="1">
      <c r="A175" s="116">
        <v>109</v>
      </c>
      <c r="B175" s="18" t="str">
        <f>'Référentiel Compétences'!B148</f>
        <v>Réaliser des marinades</v>
      </c>
      <c r="C175" s="64" t="str">
        <f>IF('Référentiel Compétences'!G148="X","X","")</f>
        <v>X</v>
      </c>
      <c r="D175" s="64" t="str">
        <f>IF('Référentiel Compétences'!H148="X","X","")</f>
        <v>X</v>
      </c>
      <c r="E175" s="64" t="str">
        <f>IF('Référentiel Compétences'!I148="X","X","")</f>
        <v>X</v>
      </c>
      <c r="F175" s="64" t="str">
        <f>IF('Référentiel Compétences'!J148="X","X","")</f>
        <v>X</v>
      </c>
      <c r="G175" s="64" t="str">
        <f>IF('Référentiel Compétences'!K148="X","X","")</f>
        <v>X</v>
      </c>
      <c r="H175" s="64" t="str">
        <f>IF('Référentiel Compétences'!L148="X","X","")</f>
        <v>X</v>
      </c>
      <c r="I175" s="64" t="str">
        <f>IF('Référentiel Compétences'!M148="X","X","")</f>
        <v/>
      </c>
      <c r="J175" s="64" t="str">
        <f>IF('Référentiel Compétences'!N148="X","X","")</f>
        <v/>
      </c>
      <c r="K175" s="64" t="str">
        <f>IF('Référentiel Compétences'!O148="X","X","")</f>
        <v/>
      </c>
      <c r="L175" s="64" t="str">
        <f>IF('Référentiel Compétences'!P148="X","X","")</f>
        <v/>
      </c>
      <c r="M175" s="70"/>
      <c r="N175" s="70"/>
      <c r="O175" s="72">
        <v>1</v>
      </c>
      <c r="P175" s="70"/>
      <c r="Q175" s="70"/>
      <c r="R175" s="71"/>
      <c r="S175" s="243">
        <f t="shared" si="49"/>
        <v>0.75</v>
      </c>
      <c r="T175" s="220"/>
      <c r="U175" s="220">
        <v>0.65</v>
      </c>
      <c r="V175" s="65" t="s">
        <v>257</v>
      </c>
    </row>
    <row r="176" spans="1:22" s="48" customFormat="1" ht="45" customHeight="1">
      <c r="A176" s="116">
        <v>110</v>
      </c>
      <c r="B176" s="18" t="str">
        <f>'Référentiel Compétences'!B149</f>
        <v>savoir lier</v>
      </c>
      <c r="C176" s="64" t="str">
        <f>IF('Référentiel Compétences'!G149="X","X","")</f>
        <v>X</v>
      </c>
      <c r="D176" s="64" t="str">
        <f>IF('Référentiel Compétences'!H149="X","X","")</f>
        <v>X</v>
      </c>
      <c r="E176" s="64" t="str">
        <f>IF('Référentiel Compétences'!I149="X","X","")</f>
        <v>X</v>
      </c>
      <c r="F176" s="64" t="str">
        <f>IF('Référentiel Compétences'!J149="X","X","")</f>
        <v>X</v>
      </c>
      <c r="G176" s="64" t="str">
        <f>IF('Référentiel Compétences'!K149="X","X","")</f>
        <v>X</v>
      </c>
      <c r="H176" s="64" t="str">
        <f>IF('Référentiel Compétences'!L149="X","X","")</f>
        <v>X</v>
      </c>
      <c r="I176" s="64" t="str">
        <f>IF('Référentiel Compétences'!M149="X","X","")</f>
        <v/>
      </c>
      <c r="J176" s="64" t="str">
        <f>IF('Référentiel Compétences'!N149="X","X","")</f>
        <v/>
      </c>
      <c r="K176" s="64" t="str">
        <f>IF('Référentiel Compétences'!O149="X","X","")</f>
        <v/>
      </c>
      <c r="L176" s="64" t="str">
        <f>IF('Référentiel Compétences'!P149="X","X","")</f>
        <v/>
      </c>
      <c r="M176" s="70"/>
      <c r="N176" s="70"/>
      <c r="O176" s="72"/>
      <c r="P176" s="70">
        <v>1</v>
      </c>
      <c r="Q176" s="70"/>
      <c r="R176" s="71"/>
      <c r="S176" s="243">
        <f t="shared" si="49"/>
        <v>1</v>
      </c>
      <c r="T176" s="220"/>
      <c r="U176" s="220">
        <v>0.65</v>
      </c>
      <c r="V176" s="65" t="s">
        <v>257</v>
      </c>
    </row>
    <row r="177" spans="1:22" s="48" customFormat="1" ht="45" customHeight="1">
      <c r="A177" s="116">
        <v>111</v>
      </c>
      <c r="B177" s="18" t="str">
        <f>'Référentiel Compétences'!B150</f>
        <v>Réaliser un fumet de poisson</v>
      </c>
      <c r="C177" s="64" t="str">
        <f>IF('Référentiel Compétences'!G150="X","X","")</f>
        <v>X</v>
      </c>
      <c r="D177" s="64" t="str">
        <f>IF('Référentiel Compétences'!H150="X","X","")</f>
        <v>X</v>
      </c>
      <c r="E177" s="64" t="str">
        <f>IF('Référentiel Compétences'!I150="X","X","")</f>
        <v>X</v>
      </c>
      <c r="F177" s="64" t="str">
        <f>IF('Référentiel Compétences'!J150="X","X","")</f>
        <v>X</v>
      </c>
      <c r="G177" s="64" t="str">
        <f>IF('Référentiel Compétences'!K150="X","X","")</f>
        <v>X</v>
      </c>
      <c r="H177" s="64" t="str">
        <f>IF('Référentiel Compétences'!L150="X","X","")</f>
        <v>X</v>
      </c>
      <c r="I177" s="64" t="str">
        <f>IF('Référentiel Compétences'!M150="X","X","")</f>
        <v/>
      </c>
      <c r="J177" s="64" t="str">
        <f>IF('Référentiel Compétences'!N150="X","X","")</f>
        <v/>
      </c>
      <c r="K177" s="64" t="str">
        <f>IF('Référentiel Compétences'!O150="X","X","")</f>
        <v/>
      </c>
      <c r="L177" s="64" t="str">
        <f>IF('Référentiel Compétences'!P150="X","X","")</f>
        <v/>
      </c>
      <c r="M177" s="70"/>
      <c r="N177" s="70"/>
      <c r="O177" s="72">
        <v>1</v>
      </c>
      <c r="P177" s="70"/>
      <c r="Q177" s="70"/>
      <c r="R177" s="71"/>
      <c r="S177" s="243">
        <f t="shared" si="49"/>
        <v>0.75</v>
      </c>
      <c r="T177" s="220"/>
      <c r="U177" s="220">
        <v>0.65</v>
      </c>
      <c r="V177" s="65" t="s">
        <v>257</v>
      </c>
    </row>
    <row r="178" spans="1:22" s="48" customFormat="1" ht="45" customHeight="1">
      <c r="A178" s="116">
        <v>112</v>
      </c>
      <c r="B178" s="18" t="str">
        <f>'Référentiel Compétences'!B151</f>
        <v xml:space="preserve">Réaliser des fonds </v>
      </c>
      <c r="C178" s="64" t="str">
        <f>IF('Référentiel Compétences'!G151="X","X","")</f>
        <v>X</v>
      </c>
      <c r="D178" s="64" t="str">
        <f>IF('Référentiel Compétences'!H151="X","X","")</f>
        <v>X</v>
      </c>
      <c r="E178" s="64" t="str">
        <f>IF('Référentiel Compétences'!I151="X","X","")</f>
        <v>X</v>
      </c>
      <c r="F178" s="64" t="str">
        <f>IF('Référentiel Compétences'!J151="X","X","")</f>
        <v>X</v>
      </c>
      <c r="G178" s="64" t="str">
        <f>IF('Référentiel Compétences'!K151="X","X","")</f>
        <v>X</v>
      </c>
      <c r="H178" s="64" t="str">
        <f>IF('Référentiel Compétences'!L151="X","X","")</f>
        <v>X</v>
      </c>
      <c r="I178" s="64" t="str">
        <f>IF('Référentiel Compétences'!M151="X","X","")</f>
        <v/>
      </c>
      <c r="J178" s="64" t="str">
        <f>IF('Référentiel Compétences'!N151="X","X","")</f>
        <v/>
      </c>
      <c r="K178" s="64" t="str">
        <f>IF('Référentiel Compétences'!O151="X","X","")</f>
        <v/>
      </c>
      <c r="L178" s="64" t="str">
        <f>IF('Référentiel Compétences'!P151="X","X","")</f>
        <v/>
      </c>
      <c r="M178" s="70"/>
      <c r="N178" s="70"/>
      <c r="O178" s="72">
        <v>1</v>
      </c>
      <c r="P178" s="70"/>
      <c r="Q178" s="70"/>
      <c r="R178" s="71"/>
      <c r="S178" s="243">
        <f t="shared" si="49"/>
        <v>0.75</v>
      </c>
      <c r="T178" s="220"/>
      <c r="U178" s="220">
        <v>0.65</v>
      </c>
      <c r="V178" s="65" t="s">
        <v>257</v>
      </c>
    </row>
    <row r="179" spans="1:22" s="48" customFormat="1" ht="45" customHeight="1">
      <c r="A179" s="116">
        <v>113</v>
      </c>
      <c r="B179" s="18" t="str">
        <f>'Référentiel Compétences'!B152</f>
        <v>Réaliser des veloutés</v>
      </c>
      <c r="C179" s="64" t="str">
        <f>IF('Référentiel Compétences'!G152="X","X","")</f>
        <v>X</v>
      </c>
      <c r="D179" s="64" t="str">
        <f>IF('Référentiel Compétences'!H152="X","X","")</f>
        <v>X</v>
      </c>
      <c r="E179" s="64" t="str">
        <f>IF('Référentiel Compétences'!I152="X","X","")</f>
        <v>X</v>
      </c>
      <c r="F179" s="64" t="str">
        <f>IF('Référentiel Compétences'!J152="X","X","")</f>
        <v>X</v>
      </c>
      <c r="G179" s="64" t="str">
        <f>IF('Référentiel Compétences'!K152="X","X","")</f>
        <v>X</v>
      </c>
      <c r="H179" s="64" t="str">
        <f>IF('Référentiel Compétences'!L152="X","X","")</f>
        <v>X</v>
      </c>
      <c r="I179" s="64" t="str">
        <f>IF('Référentiel Compétences'!M152="X","X","")</f>
        <v/>
      </c>
      <c r="J179" s="64" t="str">
        <f>IF('Référentiel Compétences'!N152="X","X","")</f>
        <v/>
      </c>
      <c r="K179" s="64" t="str">
        <f>IF('Référentiel Compétences'!O152="X","X","")</f>
        <v/>
      </c>
      <c r="L179" s="64" t="str">
        <f>IF('Référentiel Compétences'!P152="X","X","")</f>
        <v/>
      </c>
      <c r="M179" s="70"/>
      <c r="N179" s="70"/>
      <c r="O179" s="72">
        <v>1</v>
      </c>
      <c r="P179" s="70"/>
      <c r="Q179" s="70"/>
      <c r="R179" s="71"/>
      <c r="S179" s="243">
        <f t="shared" si="49"/>
        <v>0.75</v>
      </c>
      <c r="T179" s="220"/>
      <c r="U179" s="220">
        <v>0.65</v>
      </c>
      <c r="V179" s="65" t="s">
        <v>257</v>
      </c>
    </row>
    <row r="180" spans="1:22" s="48" customFormat="1" ht="45" customHeight="1" thickBot="1">
      <c r="A180" s="117">
        <v>114</v>
      </c>
      <c r="B180" s="237" t="str">
        <f>'Référentiel Compétences'!B153</f>
        <v>Gouter les préparations (analyser/rectifier</v>
      </c>
      <c r="C180" s="64" t="str">
        <f>IF('Référentiel Compétences'!G153="X","X","")</f>
        <v>X</v>
      </c>
      <c r="D180" s="64" t="str">
        <f>IF('Référentiel Compétences'!H153="X","X","")</f>
        <v>X</v>
      </c>
      <c r="E180" s="64" t="str">
        <f>IF('Référentiel Compétences'!I153="X","X","")</f>
        <v>X</v>
      </c>
      <c r="F180" s="64" t="str">
        <f>IF('Référentiel Compétences'!J153="X","X","")</f>
        <v>X</v>
      </c>
      <c r="G180" s="64" t="str">
        <f>IF('Référentiel Compétences'!K153="X","X","")</f>
        <v>X</v>
      </c>
      <c r="H180" s="64" t="str">
        <f>IF('Référentiel Compétences'!L153="X","X","")</f>
        <v>X</v>
      </c>
      <c r="I180" s="64" t="str">
        <f>IF('Référentiel Compétences'!M153="X","X","")</f>
        <v/>
      </c>
      <c r="J180" s="64" t="str">
        <f>IF('Référentiel Compétences'!N153="X","X","")</f>
        <v/>
      </c>
      <c r="K180" s="64" t="str">
        <f>IF('Référentiel Compétences'!O153="X","X","")</f>
        <v/>
      </c>
      <c r="L180" s="64" t="str">
        <f>IF('Référentiel Compétences'!P153="X","X","")</f>
        <v/>
      </c>
      <c r="M180" s="294">
        <v>1</v>
      </c>
      <c r="N180" s="293"/>
      <c r="O180" s="294"/>
      <c r="P180" s="293"/>
      <c r="Q180" s="293"/>
      <c r="R180" s="296"/>
      <c r="S180" s="297">
        <f t="shared" si="49"/>
        <v>0.25</v>
      </c>
      <c r="T180" s="239"/>
      <c r="U180" s="239">
        <v>0.65</v>
      </c>
      <c r="V180" s="240" t="s">
        <v>257</v>
      </c>
    </row>
    <row r="181" spans="1:22" s="48" customFormat="1" ht="45" customHeight="1" thickBot="1">
      <c r="A181" s="112"/>
      <c r="B181" s="119" t="str">
        <f>'Référentiel Compétences'!B143</f>
        <v>Fonds et sauce</v>
      </c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4">
        <f>SUM(M171:M180)</f>
        <v>1</v>
      </c>
      <c r="N181" s="44">
        <f t="shared" ref="N181:R181" si="50">SUM(N171:N180)</f>
        <v>0</v>
      </c>
      <c r="O181" s="44">
        <f t="shared" si="50"/>
        <v>8</v>
      </c>
      <c r="P181" s="44">
        <f>SUM(P171:P180)</f>
        <v>2</v>
      </c>
      <c r="Q181" s="44">
        <f t="shared" si="50"/>
        <v>0</v>
      </c>
      <c r="R181" s="309">
        <f t="shared" si="50"/>
        <v>0</v>
      </c>
      <c r="S181" s="313">
        <f>AVERAGE(S171:S180)</f>
        <v>0.72499999999999998</v>
      </c>
      <c r="T181" s="45"/>
      <c r="U181" s="45">
        <v>0.65</v>
      </c>
      <c r="V181" s="46"/>
    </row>
    <row r="182" spans="1:22" s="48" customFormat="1" ht="45" customHeight="1" thickBot="1">
      <c r="A182" s="112"/>
      <c r="B182" s="212" t="str">
        <f>'Référentiel Compétences'!B70</f>
        <v>Technique en cuisine</v>
      </c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120">
        <f t="shared" ref="M182:R182" si="51">M167+M181+M132</f>
        <v>1</v>
      </c>
      <c r="N182" s="120">
        <f t="shared" si="51"/>
        <v>1</v>
      </c>
      <c r="O182" s="120">
        <f t="shared" si="51"/>
        <v>60</v>
      </c>
      <c r="P182" s="120">
        <f t="shared" si="51"/>
        <v>6</v>
      </c>
      <c r="Q182" s="120">
        <f t="shared" si="51"/>
        <v>1</v>
      </c>
      <c r="R182" s="330">
        <f t="shared" si="51"/>
        <v>0</v>
      </c>
      <c r="S182" s="334">
        <f>AVERAGE(S167,S181,S132)</f>
        <v>0.74834656084656082</v>
      </c>
      <c r="T182" s="62"/>
      <c r="U182" s="62">
        <v>0.65</v>
      </c>
      <c r="V182" s="53"/>
    </row>
    <row r="183" spans="1:22" s="10" customFormat="1" ht="30" customHeight="1" thickBot="1">
      <c r="A183" s="7"/>
      <c r="B183" s="35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11"/>
      <c r="N183" s="11"/>
      <c r="O183" s="9"/>
      <c r="P183" s="11"/>
      <c r="Q183" s="11"/>
      <c r="R183" s="11"/>
      <c r="S183" s="40"/>
      <c r="T183" s="40"/>
      <c r="U183" s="40"/>
      <c r="V183" s="36"/>
    </row>
    <row r="184" spans="1:22" ht="27" customHeight="1" thickBot="1">
      <c r="A184" s="16"/>
      <c r="B184" s="582" t="str">
        <f>'Référentiel Compétences'!B154</f>
        <v>Techniques en patisserie</v>
      </c>
      <c r="C184" s="583"/>
      <c r="D184" s="583"/>
      <c r="E184" s="583"/>
      <c r="F184" s="583"/>
      <c r="G184" s="583"/>
      <c r="H184" s="583"/>
      <c r="I184" s="583"/>
      <c r="J184" s="583"/>
      <c r="K184" s="583"/>
      <c r="L184" s="583"/>
      <c r="M184" s="583"/>
      <c r="N184" s="583"/>
      <c r="O184" s="583"/>
      <c r="P184" s="583"/>
      <c r="Q184" s="583"/>
      <c r="R184" s="583"/>
      <c r="S184" s="584"/>
      <c r="T184" s="584"/>
      <c r="U184" s="584"/>
      <c r="V184" s="585"/>
    </row>
    <row r="185" spans="1:22" ht="24.75" customHeight="1" thickBot="1">
      <c r="A185" s="16"/>
      <c r="B185" s="277"/>
      <c r="C185" s="278" t="s">
        <v>210</v>
      </c>
      <c r="D185" s="278" t="s">
        <v>211</v>
      </c>
      <c r="E185" s="278" t="s">
        <v>212</v>
      </c>
      <c r="F185" s="278" t="s">
        <v>213</v>
      </c>
      <c r="G185" s="278" t="s">
        <v>298</v>
      </c>
      <c r="H185" s="278" t="s">
        <v>214</v>
      </c>
      <c r="I185" s="278"/>
      <c r="J185" s="278"/>
      <c r="K185" s="278"/>
      <c r="L185" s="278"/>
      <c r="M185" s="278" t="s">
        <v>244</v>
      </c>
      <c r="N185" s="278" t="s">
        <v>245</v>
      </c>
      <c r="O185" s="278" t="s">
        <v>246</v>
      </c>
      <c r="P185" s="278" t="s">
        <v>243</v>
      </c>
      <c r="Q185" s="278" t="s">
        <v>247</v>
      </c>
      <c r="R185" s="279" t="s">
        <v>248</v>
      </c>
      <c r="S185" s="331" t="s">
        <v>302</v>
      </c>
      <c r="T185" s="317" t="s">
        <v>303</v>
      </c>
      <c r="U185" s="318" t="s">
        <v>278</v>
      </c>
      <c r="V185" s="282" t="s">
        <v>0</v>
      </c>
    </row>
    <row r="186" spans="1:22" ht="24.75" customHeight="1" thickBot="1">
      <c r="A186" s="20">
        <v>115</v>
      </c>
      <c r="B186" s="270" t="str">
        <f>'Référentiel Compétences'!B155</f>
        <v>Patisserie</v>
      </c>
      <c r="C186" s="319"/>
      <c r="D186" s="319"/>
      <c r="E186" s="319"/>
      <c r="F186" s="319"/>
      <c r="G186" s="319"/>
      <c r="H186" s="319"/>
      <c r="I186" s="319"/>
      <c r="J186" s="319"/>
      <c r="K186" s="319"/>
      <c r="L186" s="319"/>
      <c r="M186" s="320"/>
      <c r="N186" s="320"/>
      <c r="O186" s="319"/>
      <c r="P186" s="319"/>
      <c r="Q186" s="319"/>
      <c r="R186" s="328"/>
      <c r="S186" s="332"/>
      <c r="T186" s="321"/>
      <c r="U186" s="321"/>
      <c r="V186" s="312"/>
    </row>
    <row r="187" spans="1:22" ht="30" customHeight="1">
      <c r="A187" s="13"/>
      <c r="B187" s="232" t="str">
        <f>'Référentiel Compétences'!B156</f>
        <v>Préparation préliminaires</v>
      </c>
      <c r="C187" s="233"/>
      <c r="D187" s="233"/>
      <c r="E187" s="233"/>
      <c r="F187" s="233"/>
      <c r="G187" s="233"/>
      <c r="H187" s="233"/>
      <c r="I187" s="233"/>
      <c r="J187" s="233"/>
      <c r="K187" s="233"/>
      <c r="L187" s="233"/>
      <c r="M187" s="292"/>
      <c r="N187" s="292"/>
      <c r="O187" s="233"/>
      <c r="P187" s="292"/>
      <c r="Q187" s="292"/>
      <c r="R187" s="295"/>
      <c r="S187" s="252"/>
      <c r="T187" s="235"/>
      <c r="U187" s="235"/>
      <c r="V187" s="236"/>
    </row>
    <row r="188" spans="1:22" s="23" customFormat="1" ht="45" customHeight="1">
      <c r="A188" s="54">
        <v>116</v>
      </c>
      <c r="B188" s="56" t="str">
        <f>'Référentiel Compétences'!B157</f>
        <v>Beurrer des moules</v>
      </c>
      <c r="C188" s="22" t="str">
        <f>IF('Référentiel Compétences'!G157="X","X","")</f>
        <v>X</v>
      </c>
      <c r="D188" s="22" t="str">
        <f>IF('Référentiel Compétences'!H157="X","X","")</f>
        <v>X</v>
      </c>
      <c r="E188" s="22" t="str">
        <f>IF('Référentiel Compétences'!I157="X","X","")</f>
        <v>X</v>
      </c>
      <c r="F188" s="22" t="str">
        <f>IF('Référentiel Compétences'!J157="X","X","")</f>
        <v>X</v>
      </c>
      <c r="G188" s="22" t="str">
        <f>IF('Référentiel Compétences'!K157="X","X","")</f>
        <v>X</v>
      </c>
      <c r="H188" s="22" t="str">
        <f>IF('Référentiel Compétences'!L157="X","X","")</f>
        <v>X</v>
      </c>
      <c r="I188" s="22" t="str">
        <f>IF('Référentiel Compétences'!M157="X","X","")</f>
        <v/>
      </c>
      <c r="J188" s="22" t="str">
        <f>IF('Référentiel Compétences'!N157="X","X","")</f>
        <v/>
      </c>
      <c r="K188" s="22" t="str">
        <f>IF('Référentiel Compétences'!O157="X","X","")</f>
        <v/>
      </c>
      <c r="L188" s="22" t="str">
        <f>IF('Référentiel Compétences'!P157="X","X","")</f>
        <v/>
      </c>
      <c r="M188" s="72"/>
      <c r="N188" s="72"/>
      <c r="O188" s="72"/>
      <c r="P188" s="72"/>
      <c r="Q188" s="72"/>
      <c r="R188" s="73">
        <v>1</v>
      </c>
      <c r="S188" s="244" t="str">
        <f>IF(M188=1,25%,IF(N188=1,50%,IF(O188=1,75%,IF(P188=1,100%,""))))</f>
        <v/>
      </c>
      <c r="T188" s="221"/>
      <c r="U188" s="303">
        <v>0.65</v>
      </c>
      <c r="V188" s="55" t="s">
        <v>257</v>
      </c>
    </row>
    <row r="189" spans="1:22" s="23" customFormat="1" ht="45" customHeight="1">
      <c r="A189" s="54">
        <v>117</v>
      </c>
      <c r="B189" s="56" t="str">
        <f>'Référentiel Compétences'!B158</f>
        <v>Cirer des plaques</v>
      </c>
      <c r="C189" s="22" t="str">
        <f>IF('Référentiel Compétences'!G158="X","X","")</f>
        <v>X</v>
      </c>
      <c r="D189" s="22" t="str">
        <f>IF('Référentiel Compétences'!H158="X","X","")</f>
        <v>X</v>
      </c>
      <c r="E189" s="22" t="str">
        <f>IF('Référentiel Compétences'!I158="X","X","")</f>
        <v>X</v>
      </c>
      <c r="F189" s="22" t="str">
        <f>IF('Référentiel Compétences'!J158="X","X","")</f>
        <v>X</v>
      </c>
      <c r="G189" s="22" t="str">
        <f>IF('Référentiel Compétences'!K158="X","X","")</f>
        <v>X</v>
      </c>
      <c r="H189" s="22" t="str">
        <f>IF('Référentiel Compétences'!L158="X","X","")</f>
        <v>X</v>
      </c>
      <c r="I189" s="22" t="str">
        <f>IF('Référentiel Compétences'!M158="X","X","")</f>
        <v/>
      </c>
      <c r="J189" s="22" t="str">
        <f>IF('Référentiel Compétences'!N158="X","X","")</f>
        <v/>
      </c>
      <c r="K189" s="22" t="str">
        <f>IF('Référentiel Compétences'!O158="X","X","")</f>
        <v/>
      </c>
      <c r="L189" s="22" t="str">
        <f>IF('Référentiel Compétences'!P158="X","X","")</f>
        <v/>
      </c>
      <c r="M189" s="70"/>
      <c r="N189" s="70"/>
      <c r="O189" s="72"/>
      <c r="P189" s="70"/>
      <c r="Q189" s="70"/>
      <c r="R189" s="73">
        <v>1</v>
      </c>
      <c r="S189" s="244" t="str">
        <f t="shared" ref="S189:S195" si="52">IF(M189=1,25%,IF(N189=1,50%,IF(O189=1,75%,IF(P189=1,100%,""))))</f>
        <v/>
      </c>
      <c r="T189" s="221"/>
      <c r="U189" s="303">
        <v>0.65</v>
      </c>
      <c r="V189" s="55" t="s">
        <v>257</v>
      </c>
    </row>
    <row r="190" spans="1:22" s="23" customFormat="1" ht="45" customHeight="1">
      <c r="A190" s="54">
        <v>118</v>
      </c>
      <c r="B190" s="56" t="str">
        <f>'Référentiel Compétences'!B159</f>
        <v>Utliser la poche à douille</v>
      </c>
      <c r="C190" s="22" t="str">
        <f>IF('Référentiel Compétences'!G159="X","X","")</f>
        <v>X</v>
      </c>
      <c r="D190" s="22" t="str">
        <f>IF('Référentiel Compétences'!H159="X","X","")</f>
        <v>X</v>
      </c>
      <c r="E190" s="22" t="str">
        <f>IF('Référentiel Compétences'!I159="X","X","")</f>
        <v>X</v>
      </c>
      <c r="F190" s="22" t="str">
        <f>IF('Référentiel Compétences'!J159="X","X","")</f>
        <v>X</v>
      </c>
      <c r="G190" s="22" t="str">
        <f>IF('Référentiel Compétences'!K159="X","X","")</f>
        <v>X</v>
      </c>
      <c r="H190" s="22" t="str">
        <f>IF('Référentiel Compétences'!L159="X","X","")</f>
        <v>X</v>
      </c>
      <c r="I190" s="22" t="str">
        <f>IF('Référentiel Compétences'!M159="X","X","")</f>
        <v/>
      </c>
      <c r="J190" s="22" t="str">
        <f>IF('Référentiel Compétences'!N159="X","X","")</f>
        <v/>
      </c>
      <c r="K190" s="22" t="str">
        <f>IF('Référentiel Compétences'!O159="X","X","")</f>
        <v/>
      </c>
      <c r="L190" s="22" t="str">
        <f>IF('Référentiel Compétences'!P159="X","X","")</f>
        <v/>
      </c>
      <c r="M190" s="70"/>
      <c r="N190" s="70"/>
      <c r="O190" s="72"/>
      <c r="P190" s="70"/>
      <c r="Q190" s="70"/>
      <c r="R190" s="73">
        <v>1</v>
      </c>
      <c r="S190" s="244" t="str">
        <f>IF(M190=1,25%,IF(N190=1,50%,IF(O190=1,75%,IF(P190=1,100%,""))))</f>
        <v/>
      </c>
      <c r="T190" s="221"/>
      <c r="U190" s="303">
        <v>0.65</v>
      </c>
      <c r="V190" s="55" t="s">
        <v>257</v>
      </c>
    </row>
    <row r="191" spans="1:22" s="23" customFormat="1" ht="45" customHeight="1">
      <c r="A191" s="54">
        <v>119</v>
      </c>
      <c r="B191" s="56" t="str">
        <f>'Référentiel Compétences'!B160</f>
        <v>Tamiser</v>
      </c>
      <c r="C191" s="22" t="str">
        <f>IF('Référentiel Compétences'!G160="X","X","")</f>
        <v>X</v>
      </c>
      <c r="D191" s="22" t="str">
        <f>IF('Référentiel Compétences'!H160="X","X","")</f>
        <v>X</v>
      </c>
      <c r="E191" s="22" t="str">
        <f>IF('Référentiel Compétences'!I160="X","X","")</f>
        <v>X</v>
      </c>
      <c r="F191" s="22" t="str">
        <f>IF('Référentiel Compétences'!J160="X","X","")</f>
        <v>X</v>
      </c>
      <c r="G191" s="22" t="str">
        <f>IF('Référentiel Compétences'!K160="X","X","")</f>
        <v>X</v>
      </c>
      <c r="H191" s="22" t="str">
        <f>IF('Référentiel Compétences'!L160="X","X","")</f>
        <v>X</v>
      </c>
      <c r="I191" s="22" t="str">
        <f>IF('Référentiel Compétences'!M160="X","X","")</f>
        <v/>
      </c>
      <c r="J191" s="22" t="str">
        <f>IF('Référentiel Compétences'!N160="X","X","")</f>
        <v/>
      </c>
      <c r="K191" s="22" t="str">
        <f>IF('Référentiel Compétences'!O160="X","X","")</f>
        <v/>
      </c>
      <c r="L191" s="22" t="str">
        <f>IF('Référentiel Compétences'!P160="X","X","")</f>
        <v/>
      </c>
      <c r="M191" s="70"/>
      <c r="N191" s="70"/>
      <c r="O191" s="72"/>
      <c r="P191" s="70"/>
      <c r="Q191" s="70"/>
      <c r="R191" s="73">
        <v>1</v>
      </c>
      <c r="S191" s="244" t="str">
        <f t="shared" si="52"/>
        <v/>
      </c>
      <c r="T191" s="221"/>
      <c r="U191" s="303">
        <v>0.65</v>
      </c>
      <c r="V191" s="55" t="s">
        <v>257</v>
      </c>
    </row>
    <row r="192" spans="1:22" s="23" customFormat="1" ht="45" customHeight="1">
      <c r="A192" s="54">
        <v>120</v>
      </c>
      <c r="B192" s="56" t="str">
        <f>'Référentiel Compétences'!B161</f>
        <v>Fleurer</v>
      </c>
      <c r="C192" s="22" t="str">
        <f>IF('Référentiel Compétences'!G161="X","X","")</f>
        <v>X</v>
      </c>
      <c r="D192" s="22" t="str">
        <f>IF('Référentiel Compétences'!H161="X","X","")</f>
        <v>X</v>
      </c>
      <c r="E192" s="22" t="str">
        <f>IF('Référentiel Compétences'!I161="X","X","")</f>
        <v>X</v>
      </c>
      <c r="F192" s="22" t="str">
        <f>IF('Référentiel Compétences'!J161="X","X","")</f>
        <v>X</v>
      </c>
      <c r="G192" s="22" t="str">
        <f>IF('Référentiel Compétences'!K161="X","X","")</f>
        <v>X</v>
      </c>
      <c r="H192" s="22" t="str">
        <f>IF('Référentiel Compétences'!L161="X","X","")</f>
        <v>X</v>
      </c>
      <c r="I192" s="22" t="str">
        <f>IF('Référentiel Compétences'!M161="X","X","")</f>
        <v/>
      </c>
      <c r="J192" s="22" t="str">
        <f>IF('Référentiel Compétences'!N161="X","X","")</f>
        <v/>
      </c>
      <c r="K192" s="22" t="str">
        <f>IF('Référentiel Compétences'!O161="X","X","")</f>
        <v/>
      </c>
      <c r="L192" s="22" t="str">
        <f>IF('Référentiel Compétences'!P161="X","X","")</f>
        <v/>
      </c>
      <c r="M192" s="70"/>
      <c r="N192" s="70"/>
      <c r="O192" s="72"/>
      <c r="P192" s="70"/>
      <c r="Q192" s="70"/>
      <c r="R192" s="73">
        <v>1</v>
      </c>
      <c r="S192" s="244" t="str">
        <f t="shared" si="52"/>
        <v/>
      </c>
      <c r="T192" s="221"/>
      <c r="U192" s="303">
        <v>0.65</v>
      </c>
      <c r="V192" s="55" t="s">
        <v>257</v>
      </c>
    </row>
    <row r="193" spans="1:22" s="23" customFormat="1" ht="45" customHeight="1">
      <c r="A193" s="54">
        <v>121</v>
      </c>
      <c r="B193" s="56" t="str">
        <f>'Référentiel Compétences'!B162</f>
        <v>Préparer des appareils à flan sucrés</v>
      </c>
      <c r="C193" s="22" t="str">
        <f>IF('Référentiel Compétences'!G162="X","X","")</f>
        <v>X</v>
      </c>
      <c r="D193" s="22" t="str">
        <f>IF('Référentiel Compétences'!H162="X","X","")</f>
        <v>X</v>
      </c>
      <c r="E193" s="22" t="str">
        <f>IF('Référentiel Compétences'!I162="X","X","")</f>
        <v>X</v>
      </c>
      <c r="F193" s="22" t="str">
        <f>IF('Référentiel Compétences'!J162="X","X","")</f>
        <v>X</v>
      </c>
      <c r="G193" s="22" t="str">
        <f>IF('Référentiel Compétences'!K162="X","X","")</f>
        <v>X</v>
      </c>
      <c r="H193" s="22" t="str">
        <f>IF('Référentiel Compétences'!L162="X","X","")</f>
        <v>X</v>
      </c>
      <c r="I193" s="22" t="str">
        <f>IF('Référentiel Compétences'!M162="X","X","")</f>
        <v/>
      </c>
      <c r="J193" s="22" t="str">
        <f>IF('Référentiel Compétences'!N162="X","X","")</f>
        <v/>
      </c>
      <c r="K193" s="22" t="str">
        <f>IF('Référentiel Compétences'!O162="X","X","")</f>
        <v/>
      </c>
      <c r="L193" s="22" t="str">
        <f>IF('Référentiel Compétences'!P162="X","X","")</f>
        <v/>
      </c>
      <c r="M193" s="70"/>
      <c r="N193" s="70"/>
      <c r="O193" s="72"/>
      <c r="P193" s="70"/>
      <c r="Q193" s="70"/>
      <c r="R193" s="73">
        <v>1</v>
      </c>
      <c r="S193" s="244" t="str">
        <f t="shared" si="52"/>
        <v/>
      </c>
      <c r="T193" s="221"/>
      <c r="U193" s="303">
        <v>0.65</v>
      </c>
      <c r="V193" s="55" t="s">
        <v>257</v>
      </c>
    </row>
    <row r="194" spans="1:22" s="23" customFormat="1" ht="45" customHeight="1">
      <c r="A194" s="54">
        <v>122</v>
      </c>
      <c r="B194" s="56" t="str">
        <f>'Référentiel Compétences'!B163</f>
        <v>Préparer des appareils  à flan salés</v>
      </c>
      <c r="C194" s="22" t="str">
        <f>IF('Référentiel Compétences'!G163="X","X","")</f>
        <v>X</v>
      </c>
      <c r="D194" s="22" t="str">
        <f>IF('Référentiel Compétences'!H163="X","X","")</f>
        <v>X</v>
      </c>
      <c r="E194" s="22" t="str">
        <f>IF('Référentiel Compétences'!I163="X","X","")</f>
        <v>X</v>
      </c>
      <c r="F194" s="22" t="str">
        <f>IF('Référentiel Compétences'!J163="X","X","")</f>
        <v>X</v>
      </c>
      <c r="G194" s="22" t="str">
        <f>IF('Référentiel Compétences'!K163="X","X","")</f>
        <v>X</v>
      </c>
      <c r="H194" s="22" t="str">
        <f>IF('Référentiel Compétences'!L163="X","X","")</f>
        <v>X</v>
      </c>
      <c r="I194" s="22" t="str">
        <f>IF('Référentiel Compétences'!M163="X","X","")</f>
        <v/>
      </c>
      <c r="J194" s="22" t="str">
        <f>IF('Référentiel Compétences'!N163="X","X","")</f>
        <v/>
      </c>
      <c r="K194" s="22" t="str">
        <f>IF('Référentiel Compétences'!O163="X","X","")</f>
        <v/>
      </c>
      <c r="L194" s="22" t="str">
        <f>IF('Référentiel Compétences'!P163="X","X","")</f>
        <v/>
      </c>
      <c r="M194" s="70"/>
      <c r="N194" s="70"/>
      <c r="O194" s="72"/>
      <c r="P194" s="70"/>
      <c r="Q194" s="70"/>
      <c r="R194" s="73">
        <v>1</v>
      </c>
      <c r="S194" s="244" t="str">
        <f t="shared" si="52"/>
        <v/>
      </c>
      <c r="T194" s="221"/>
      <c r="U194" s="303">
        <v>0.65</v>
      </c>
      <c r="V194" s="55" t="s">
        <v>257</v>
      </c>
    </row>
    <row r="195" spans="1:22" s="23" customFormat="1" ht="45" customHeight="1" thickBot="1">
      <c r="A195" s="54">
        <v>123</v>
      </c>
      <c r="B195" s="336" t="str">
        <f>'Référentiel Compétences'!B164</f>
        <v>Chemiser un cercle à entremet</v>
      </c>
      <c r="C195" s="22" t="str">
        <f>IF('Référentiel Compétences'!G164="X","X","")</f>
        <v>X</v>
      </c>
      <c r="D195" s="22" t="str">
        <f>IF('Référentiel Compétences'!H164="X","X","")</f>
        <v>X</v>
      </c>
      <c r="E195" s="22" t="str">
        <f>IF('Référentiel Compétences'!I164="X","X","")</f>
        <v>X</v>
      </c>
      <c r="F195" s="22" t="str">
        <f>IF('Référentiel Compétences'!J164="X","X","")</f>
        <v>X</v>
      </c>
      <c r="G195" s="22" t="str">
        <f>IF('Référentiel Compétences'!K164="X","X","")</f>
        <v>X</v>
      </c>
      <c r="H195" s="22" t="str">
        <f>IF('Référentiel Compétences'!L164="X","X","")</f>
        <v>X</v>
      </c>
      <c r="I195" s="22" t="str">
        <f>IF('Référentiel Compétences'!M164="X","X","")</f>
        <v/>
      </c>
      <c r="J195" s="22" t="str">
        <f>IF('Référentiel Compétences'!N164="X","X","")</f>
        <v/>
      </c>
      <c r="K195" s="22" t="str">
        <f>IF('Référentiel Compétences'!O164="X","X","")</f>
        <v/>
      </c>
      <c r="L195" s="22" t="str">
        <f>IF('Référentiel Compétences'!P164="X","X","")</f>
        <v/>
      </c>
      <c r="M195" s="293"/>
      <c r="N195" s="293"/>
      <c r="O195" s="294"/>
      <c r="P195" s="293"/>
      <c r="Q195" s="293"/>
      <c r="R195" s="338">
        <v>1</v>
      </c>
      <c r="S195" s="245" t="str">
        <f t="shared" si="52"/>
        <v/>
      </c>
      <c r="T195" s="224"/>
      <c r="U195" s="304">
        <v>0.65</v>
      </c>
      <c r="V195" s="337" t="s">
        <v>257</v>
      </c>
    </row>
    <row r="196" spans="1:22" s="3" customFormat="1" ht="45" customHeight="1" thickBot="1">
      <c r="A196" s="107"/>
      <c r="B196" s="206" t="str">
        <f>'Référentiel Compétences'!B156</f>
        <v>Préparation préliminaires</v>
      </c>
      <c r="C196" s="207"/>
      <c r="D196" s="207"/>
      <c r="E196" s="207"/>
      <c r="F196" s="207"/>
      <c r="G196" s="207"/>
      <c r="H196" s="207"/>
      <c r="I196" s="207"/>
      <c r="J196" s="207"/>
      <c r="K196" s="207"/>
      <c r="L196" s="207"/>
      <c r="M196" s="108">
        <f>SUM(M188:M195)</f>
        <v>0</v>
      </c>
      <c r="N196" s="108">
        <f>SUM(N188:N195)</f>
        <v>0</v>
      </c>
      <c r="O196" s="108">
        <f t="shared" ref="O196:R196" si="53">SUM(O188:O195)</f>
        <v>0</v>
      </c>
      <c r="P196" s="108">
        <f t="shared" si="53"/>
        <v>0</v>
      </c>
      <c r="Q196" s="108">
        <f t="shared" si="53"/>
        <v>0</v>
      </c>
      <c r="R196" s="249">
        <f t="shared" si="53"/>
        <v>8</v>
      </c>
      <c r="S196" s="266" t="str">
        <f>IF(SUM(S188:S195)=0,"",AVERAGE(S188:S195))</f>
        <v/>
      </c>
      <c r="T196" s="267" t="str">
        <f t="shared" ref="T196:U196" si="54">IF(SUM(T188:T195)=0,"",AVERAGE(T188:T195))</f>
        <v/>
      </c>
      <c r="U196" s="267">
        <f t="shared" si="54"/>
        <v>0.65</v>
      </c>
      <c r="V196" s="209"/>
    </row>
    <row r="197" spans="1:22" ht="30" customHeight="1">
      <c r="A197" s="13">
        <v>124</v>
      </c>
      <c r="B197" s="232" t="str">
        <f>'Référentiel Compétences'!B165</f>
        <v>Réaliser des pâtes</v>
      </c>
      <c r="C197" s="233"/>
      <c r="D197" s="233"/>
      <c r="E197" s="233"/>
      <c r="F197" s="233"/>
      <c r="G197" s="233"/>
      <c r="H197" s="233"/>
      <c r="I197" s="233"/>
      <c r="J197" s="233"/>
      <c r="K197" s="233"/>
      <c r="L197" s="233"/>
      <c r="M197" s="292"/>
      <c r="N197" s="292"/>
      <c r="O197" s="233"/>
      <c r="P197" s="292"/>
      <c r="Q197" s="292"/>
      <c r="R197" s="295"/>
      <c r="S197" s="252"/>
      <c r="T197" s="235"/>
      <c r="U197" s="235"/>
      <c r="V197" s="236"/>
    </row>
    <row r="198" spans="1:22" ht="45" customHeight="1">
      <c r="A198" s="13">
        <v>125</v>
      </c>
      <c r="B198" s="88" t="str">
        <f>'Référentiel Compétences'!B166</f>
        <v>Pâtes sèches</v>
      </c>
      <c r="C198" s="5" t="str">
        <f>IF('Référentiel Compétences'!G166="X","X","")</f>
        <v>X</v>
      </c>
      <c r="D198" s="5" t="str">
        <f>IF('Référentiel Compétences'!H166="X","X","")</f>
        <v>X</v>
      </c>
      <c r="E198" s="5" t="str">
        <f>IF('Référentiel Compétences'!I166="X","X","")</f>
        <v>X</v>
      </c>
      <c r="F198" s="5" t="str">
        <f>IF('Référentiel Compétences'!J166="X","X","")</f>
        <v>X</v>
      </c>
      <c r="G198" s="5" t="str">
        <f>IF('Référentiel Compétences'!K166="X","X","")</f>
        <v>X</v>
      </c>
      <c r="H198" s="5" t="str">
        <f>IF('Référentiel Compétences'!L166="X","X","")</f>
        <v>X</v>
      </c>
      <c r="I198" s="5" t="str">
        <f>IF('Référentiel Compétences'!M166="X","X","")</f>
        <v/>
      </c>
      <c r="J198" s="5" t="str">
        <f>IF('Référentiel Compétences'!N166="X","X","")</f>
        <v/>
      </c>
      <c r="K198" s="5" t="str">
        <f>IF('Référentiel Compétences'!O166="X","X","")</f>
        <v/>
      </c>
      <c r="L198" s="5" t="str">
        <f>IF('Référentiel Compétences'!P166="X","X","")</f>
        <v/>
      </c>
      <c r="M198" s="70"/>
      <c r="N198" s="70"/>
      <c r="O198" s="72"/>
      <c r="P198" s="70"/>
      <c r="Q198" s="70"/>
      <c r="R198" s="73">
        <v>1</v>
      </c>
      <c r="S198" s="244" t="str">
        <f t="shared" ref="S198:S202" si="55">IF(M198=1,25%,IF(N198=1,50%,IF(O198=1,75%,IF(P198=1,100%,""))))</f>
        <v/>
      </c>
      <c r="T198" s="221"/>
      <c r="U198" s="221">
        <v>0.65</v>
      </c>
      <c r="V198" s="27" t="s">
        <v>257</v>
      </c>
    </row>
    <row r="199" spans="1:22" ht="45" customHeight="1">
      <c r="A199" s="13">
        <v>126</v>
      </c>
      <c r="B199" s="88" t="str">
        <f>'Référentiel Compétences'!B167</f>
        <v>Pâtes molles</v>
      </c>
      <c r="C199" s="5" t="str">
        <f>IF('Référentiel Compétences'!G167="X","X","")</f>
        <v>X</v>
      </c>
      <c r="D199" s="5" t="str">
        <f>IF('Référentiel Compétences'!H167="X","X","")</f>
        <v>X</v>
      </c>
      <c r="E199" s="5" t="str">
        <f>IF('Référentiel Compétences'!I167="X","X","")</f>
        <v>X</v>
      </c>
      <c r="F199" s="5" t="str">
        <f>IF('Référentiel Compétences'!J167="X","X","")</f>
        <v>X</v>
      </c>
      <c r="G199" s="5" t="str">
        <f>IF('Référentiel Compétences'!K167="X","X","")</f>
        <v>X</v>
      </c>
      <c r="H199" s="5" t="str">
        <f>IF('Référentiel Compétences'!L167="X","X","")</f>
        <v>X</v>
      </c>
      <c r="I199" s="5" t="str">
        <f>IF('Référentiel Compétences'!M167="X","X","")</f>
        <v/>
      </c>
      <c r="J199" s="5" t="str">
        <f>IF('Référentiel Compétences'!N167="X","X","")</f>
        <v/>
      </c>
      <c r="K199" s="5" t="str">
        <f>IF('Référentiel Compétences'!O167="X","X","")</f>
        <v/>
      </c>
      <c r="L199" s="5" t="str">
        <f>IF('Référentiel Compétences'!P167="X","X","")</f>
        <v/>
      </c>
      <c r="M199" s="70"/>
      <c r="N199" s="70"/>
      <c r="O199" s="72"/>
      <c r="P199" s="70"/>
      <c r="Q199" s="70"/>
      <c r="R199" s="73">
        <v>1</v>
      </c>
      <c r="S199" s="244" t="str">
        <f t="shared" si="55"/>
        <v/>
      </c>
      <c r="T199" s="221"/>
      <c r="U199" s="221">
        <v>0.65</v>
      </c>
      <c r="V199" s="27" t="s">
        <v>257</v>
      </c>
    </row>
    <row r="200" spans="1:22" ht="45" customHeight="1">
      <c r="A200" s="13">
        <v>127</v>
      </c>
      <c r="B200" s="88" t="str">
        <f>'Référentiel Compétences'!B168</f>
        <v>Pâtes levées</v>
      </c>
      <c r="C200" s="5" t="str">
        <f>IF('Référentiel Compétences'!G168="X","X","")</f>
        <v>X</v>
      </c>
      <c r="D200" s="5" t="str">
        <f>IF('Référentiel Compétences'!H168="X","X","")</f>
        <v>X</v>
      </c>
      <c r="E200" s="5" t="str">
        <f>IF('Référentiel Compétences'!I168="X","X","")</f>
        <v>X</v>
      </c>
      <c r="F200" s="5" t="str">
        <f>IF('Référentiel Compétences'!J168="X","X","")</f>
        <v>X</v>
      </c>
      <c r="G200" s="5" t="str">
        <f>IF('Référentiel Compétences'!K168="X","X","")</f>
        <v>X</v>
      </c>
      <c r="H200" s="5" t="str">
        <f>IF('Référentiel Compétences'!L168="X","X","")</f>
        <v>X</v>
      </c>
      <c r="I200" s="5" t="str">
        <f>IF('Référentiel Compétences'!M168="X","X","")</f>
        <v/>
      </c>
      <c r="J200" s="5" t="str">
        <f>IF('Référentiel Compétences'!N168="X","X","")</f>
        <v/>
      </c>
      <c r="K200" s="5" t="str">
        <f>IF('Référentiel Compétences'!O168="X","X","")</f>
        <v/>
      </c>
      <c r="L200" s="5" t="str">
        <f>IF('Référentiel Compétences'!P168="X","X","")</f>
        <v/>
      </c>
      <c r="M200" s="70"/>
      <c r="N200" s="70"/>
      <c r="O200" s="72"/>
      <c r="P200" s="70"/>
      <c r="Q200" s="70"/>
      <c r="R200" s="73">
        <v>1</v>
      </c>
      <c r="S200" s="244" t="str">
        <f t="shared" si="55"/>
        <v/>
      </c>
      <c r="T200" s="221"/>
      <c r="U200" s="221">
        <v>0.65</v>
      </c>
      <c r="V200" s="27" t="s">
        <v>257</v>
      </c>
    </row>
    <row r="201" spans="1:22" ht="45" customHeight="1">
      <c r="A201" s="13">
        <v>128</v>
      </c>
      <c r="B201" s="88" t="str">
        <f>'Référentiel Compétences'!B169</f>
        <v>Pâtes liquides</v>
      </c>
      <c r="C201" s="5" t="str">
        <f>IF('Référentiel Compétences'!G169="X","X","")</f>
        <v>X</v>
      </c>
      <c r="D201" s="5" t="str">
        <f>IF('Référentiel Compétences'!H169="X","X","")</f>
        <v>X</v>
      </c>
      <c r="E201" s="5" t="str">
        <f>IF('Référentiel Compétences'!I169="X","X","")</f>
        <v>X</v>
      </c>
      <c r="F201" s="5" t="str">
        <f>IF('Référentiel Compétences'!J169="X","X","")</f>
        <v>X</v>
      </c>
      <c r="G201" s="5" t="str">
        <f>IF('Référentiel Compétences'!K169="X","X","")</f>
        <v>X</v>
      </c>
      <c r="H201" s="5" t="str">
        <f>IF('Référentiel Compétences'!L169="X","X","")</f>
        <v>X</v>
      </c>
      <c r="I201" s="5" t="str">
        <f>IF('Référentiel Compétences'!M169="X","X","")</f>
        <v/>
      </c>
      <c r="J201" s="5" t="str">
        <f>IF('Référentiel Compétences'!N169="X","X","")</f>
        <v/>
      </c>
      <c r="K201" s="5" t="str">
        <f>IF('Référentiel Compétences'!O169="X","X","")</f>
        <v/>
      </c>
      <c r="L201" s="5" t="str">
        <f>IF('Référentiel Compétences'!P169="X","X","")</f>
        <v/>
      </c>
      <c r="M201" s="70"/>
      <c r="N201" s="70"/>
      <c r="O201" s="72"/>
      <c r="P201" s="70"/>
      <c r="Q201" s="70"/>
      <c r="R201" s="73">
        <v>1</v>
      </c>
      <c r="S201" s="244" t="str">
        <f t="shared" si="55"/>
        <v/>
      </c>
      <c r="T201" s="221"/>
      <c r="U201" s="221">
        <v>0.65</v>
      </c>
      <c r="V201" s="27" t="s">
        <v>257</v>
      </c>
    </row>
    <row r="202" spans="1:22" ht="45" customHeight="1" thickBot="1">
      <c r="A202" s="13">
        <v>129</v>
      </c>
      <c r="B202" s="257" t="str">
        <f>'Référentiel Compétences'!B170</f>
        <v>Pâtes crémées</v>
      </c>
      <c r="C202" s="5" t="str">
        <f>IF('Référentiel Compétences'!G170="X","X","")</f>
        <v>X</v>
      </c>
      <c r="D202" s="5" t="str">
        <f>IF('Référentiel Compétences'!H170="X","X","")</f>
        <v>X</v>
      </c>
      <c r="E202" s="5" t="str">
        <f>IF('Référentiel Compétences'!I170="X","X","")</f>
        <v>X</v>
      </c>
      <c r="F202" s="5" t="str">
        <f>IF('Référentiel Compétences'!J170="X","X","")</f>
        <v>X</v>
      </c>
      <c r="G202" s="5" t="str">
        <f>IF('Référentiel Compétences'!K170="X","X","")</f>
        <v>X</v>
      </c>
      <c r="H202" s="5" t="str">
        <f>IF('Référentiel Compétences'!L170="X","X","")</f>
        <v>X</v>
      </c>
      <c r="I202" s="5" t="str">
        <f>IF('Référentiel Compétences'!M170="X","X","")</f>
        <v/>
      </c>
      <c r="J202" s="5" t="str">
        <f>IF('Référentiel Compétences'!N170="X","X","")</f>
        <v/>
      </c>
      <c r="K202" s="5" t="str">
        <f>IF('Référentiel Compétences'!O170="X","X","")</f>
        <v/>
      </c>
      <c r="L202" s="5" t="str">
        <f>IF('Référentiel Compétences'!P170="X","X","")</f>
        <v/>
      </c>
      <c r="M202" s="293"/>
      <c r="N202" s="293"/>
      <c r="O202" s="294"/>
      <c r="P202" s="293"/>
      <c r="Q202" s="293"/>
      <c r="R202" s="338">
        <v>1</v>
      </c>
      <c r="S202" s="245" t="str">
        <f t="shared" si="55"/>
        <v/>
      </c>
      <c r="T202" s="224"/>
      <c r="U202" s="224">
        <v>0.65</v>
      </c>
      <c r="V202" s="225" t="s">
        <v>257</v>
      </c>
    </row>
    <row r="203" spans="1:22" s="3" customFormat="1" ht="45" customHeight="1" thickBot="1">
      <c r="A203" s="107"/>
      <c r="B203" s="206" t="str">
        <f>'Référentiel Compétences'!B165</f>
        <v>Réaliser des pâtes</v>
      </c>
      <c r="C203" s="207"/>
      <c r="D203" s="207"/>
      <c r="E203" s="207"/>
      <c r="F203" s="207"/>
      <c r="G203" s="207"/>
      <c r="H203" s="207"/>
      <c r="I203" s="207"/>
      <c r="J203" s="207"/>
      <c r="K203" s="207"/>
      <c r="L203" s="207"/>
      <c r="M203" s="108">
        <f>SUM(M198:M202)</f>
        <v>0</v>
      </c>
      <c r="N203" s="108">
        <f t="shared" ref="N203:R203" si="56">SUM(N198:N202)</f>
        <v>0</v>
      </c>
      <c r="O203" s="108">
        <f t="shared" si="56"/>
        <v>0</v>
      </c>
      <c r="P203" s="108">
        <f t="shared" si="56"/>
        <v>0</v>
      </c>
      <c r="Q203" s="108">
        <f t="shared" si="56"/>
        <v>0</v>
      </c>
      <c r="R203" s="249">
        <f t="shared" si="56"/>
        <v>5</v>
      </c>
      <c r="S203" s="266" t="str">
        <f>IF(SUM(S198:S202)=0,"",AVERAGE(S198:S202))</f>
        <v/>
      </c>
      <c r="T203" s="267" t="str">
        <f t="shared" ref="T203:U203" si="57">IF(SUM(T198:T202)=0,"",AVERAGE(T198:T202))</f>
        <v/>
      </c>
      <c r="U203" s="267">
        <f t="shared" si="57"/>
        <v>0.65</v>
      </c>
      <c r="V203" s="209"/>
    </row>
    <row r="204" spans="1:22" ht="30" customHeight="1">
      <c r="A204" s="13">
        <v>130</v>
      </c>
      <c r="B204" s="232" t="str">
        <f>'Référentiel Compétences'!B171</f>
        <v>Réaliser des crèmes</v>
      </c>
      <c r="C204" s="233"/>
      <c r="D204" s="233"/>
      <c r="E204" s="233"/>
      <c r="F204" s="233"/>
      <c r="G204" s="233"/>
      <c r="H204" s="233"/>
      <c r="I204" s="233"/>
      <c r="J204" s="233"/>
      <c r="K204" s="233"/>
      <c r="L204" s="233"/>
      <c r="M204" s="292"/>
      <c r="N204" s="292"/>
      <c r="O204" s="233"/>
      <c r="P204" s="292"/>
      <c r="Q204" s="292"/>
      <c r="R204" s="295"/>
      <c r="S204" s="252"/>
      <c r="T204" s="235"/>
      <c r="U204" s="235"/>
      <c r="V204" s="236"/>
    </row>
    <row r="205" spans="1:22" ht="45" customHeight="1">
      <c r="A205" s="13">
        <v>131</v>
      </c>
      <c r="B205" s="88" t="str">
        <f>'Référentiel Compétences'!B172</f>
        <v>anglaise</v>
      </c>
      <c r="C205" s="5" t="str">
        <f>IF('Référentiel Compétences'!G172="X","X","")</f>
        <v>X</v>
      </c>
      <c r="D205" s="5" t="str">
        <f>IF('Référentiel Compétences'!H172="X","X","")</f>
        <v>X</v>
      </c>
      <c r="E205" s="5" t="str">
        <f>IF('Référentiel Compétences'!I172="X","X","")</f>
        <v>X</v>
      </c>
      <c r="F205" s="5" t="str">
        <f>IF('Référentiel Compétences'!J172="X","X","")</f>
        <v>X</v>
      </c>
      <c r="G205" s="5" t="str">
        <f>IF('Référentiel Compétences'!K172="X","X","")</f>
        <v>X</v>
      </c>
      <c r="H205" s="5" t="str">
        <f>IF('Référentiel Compétences'!L172="X","X","")</f>
        <v>X</v>
      </c>
      <c r="I205" s="5" t="str">
        <f>IF('Référentiel Compétences'!M172="X","X","")</f>
        <v/>
      </c>
      <c r="J205" s="5" t="str">
        <f>IF('Référentiel Compétences'!N172="X","X","")</f>
        <v/>
      </c>
      <c r="K205" s="5" t="str">
        <f>IF('Référentiel Compétences'!O172="X","X","")</f>
        <v/>
      </c>
      <c r="L205" s="5" t="str">
        <f>IF('Référentiel Compétences'!P172="X","X","")</f>
        <v/>
      </c>
      <c r="M205" s="70"/>
      <c r="N205" s="70"/>
      <c r="O205" s="72"/>
      <c r="P205" s="70"/>
      <c r="Q205" s="70"/>
      <c r="R205" s="73">
        <v>1</v>
      </c>
      <c r="S205" s="244" t="str">
        <f t="shared" ref="S205:S213" si="58">IF(M205=1,25%,IF(N205=1,50%,IF(O205=1,75%,IF(P205=1,100%,""))))</f>
        <v/>
      </c>
      <c r="T205" s="221"/>
      <c r="U205" s="221">
        <v>0.65</v>
      </c>
      <c r="V205" s="27" t="s">
        <v>257</v>
      </c>
    </row>
    <row r="206" spans="1:22" ht="45" customHeight="1">
      <c r="A206" s="13">
        <v>132</v>
      </c>
      <c r="B206" s="88" t="str">
        <f>'Référentiel Compétences'!B173</f>
        <v>pâtissière</v>
      </c>
      <c r="C206" s="5" t="str">
        <f>IF('Référentiel Compétences'!G173="X","X","")</f>
        <v>X</v>
      </c>
      <c r="D206" s="5" t="str">
        <f>IF('Référentiel Compétences'!H173="X","X","")</f>
        <v>X</v>
      </c>
      <c r="E206" s="5" t="str">
        <f>IF('Référentiel Compétences'!I173="X","X","")</f>
        <v>X</v>
      </c>
      <c r="F206" s="5" t="str">
        <f>IF('Référentiel Compétences'!J173="X","X","")</f>
        <v>X</v>
      </c>
      <c r="G206" s="5" t="str">
        <f>IF('Référentiel Compétences'!K173="X","X","")</f>
        <v>X</v>
      </c>
      <c r="H206" s="5" t="str">
        <f>IF('Référentiel Compétences'!L173="X","X","")</f>
        <v>X</v>
      </c>
      <c r="I206" s="5" t="str">
        <f>IF('Référentiel Compétences'!M173="X","X","")</f>
        <v/>
      </c>
      <c r="J206" s="5" t="str">
        <f>IF('Référentiel Compétences'!N173="X","X","")</f>
        <v/>
      </c>
      <c r="K206" s="5" t="str">
        <f>IF('Référentiel Compétences'!O173="X","X","")</f>
        <v/>
      </c>
      <c r="L206" s="5" t="str">
        <f>IF('Référentiel Compétences'!P173="X","X","")</f>
        <v/>
      </c>
      <c r="M206" s="70"/>
      <c r="N206" s="70"/>
      <c r="O206" s="72"/>
      <c r="P206" s="70"/>
      <c r="Q206" s="70"/>
      <c r="R206" s="73">
        <v>1</v>
      </c>
      <c r="S206" s="244" t="str">
        <f t="shared" si="58"/>
        <v/>
      </c>
      <c r="T206" s="221"/>
      <c r="U206" s="221">
        <v>0.65</v>
      </c>
      <c r="V206" s="27" t="s">
        <v>257</v>
      </c>
    </row>
    <row r="207" spans="1:22" ht="45" customHeight="1">
      <c r="A207" s="13">
        <v>133</v>
      </c>
      <c r="B207" s="88" t="str">
        <f>'Référentiel Compétences'!B174</f>
        <v>fouettée</v>
      </c>
      <c r="C207" s="5" t="str">
        <f>IF('Référentiel Compétences'!G174="X","X","")</f>
        <v>X</v>
      </c>
      <c r="D207" s="5" t="str">
        <f>IF('Référentiel Compétences'!H174="X","X","")</f>
        <v>X</v>
      </c>
      <c r="E207" s="5" t="str">
        <f>IF('Référentiel Compétences'!I174="X","X","")</f>
        <v>X</v>
      </c>
      <c r="F207" s="5" t="str">
        <f>IF('Référentiel Compétences'!J174="X","X","")</f>
        <v>X</v>
      </c>
      <c r="G207" s="5" t="str">
        <f>IF('Référentiel Compétences'!K174="X","X","")</f>
        <v>X</v>
      </c>
      <c r="H207" s="5" t="str">
        <f>IF('Référentiel Compétences'!L174="X","X","")</f>
        <v>X</v>
      </c>
      <c r="I207" s="5" t="str">
        <f>IF('Référentiel Compétences'!M174="X","X","")</f>
        <v/>
      </c>
      <c r="J207" s="5" t="str">
        <f>IF('Référentiel Compétences'!N174="X","X","")</f>
        <v/>
      </c>
      <c r="K207" s="5" t="str">
        <f>IF('Référentiel Compétences'!O174="X","X","")</f>
        <v/>
      </c>
      <c r="L207" s="5" t="str">
        <f>IF('Référentiel Compétences'!P174="X","X","")</f>
        <v/>
      </c>
      <c r="M207" s="70"/>
      <c r="N207" s="70"/>
      <c r="O207" s="72"/>
      <c r="P207" s="70"/>
      <c r="Q207" s="70"/>
      <c r="R207" s="73">
        <v>1</v>
      </c>
      <c r="S207" s="244" t="str">
        <f t="shared" si="58"/>
        <v/>
      </c>
      <c r="T207" s="221"/>
      <c r="U207" s="221">
        <v>0.65</v>
      </c>
      <c r="V207" s="27" t="s">
        <v>257</v>
      </c>
    </row>
    <row r="208" spans="1:22" ht="45" customHeight="1">
      <c r="A208" s="13">
        <v>134</v>
      </c>
      <c r="B208" s="88" t="str">
        <f>'Référentiel Compétences'!B175</f>
        <v>chantilly</v>
      </c>
      <c r="C208" s="5" t="str">
        <f>IF('Référentiel Compétences'!G175="X","X","")</f>
        <v>X</v>
      </c>
      <c r="D208" s="5" t="str">
        <f>IF('Référentiel Compétences'!H175="X","X","")</f>
        <v>X</v>
      </c>
      <c r="E208" s="5" t="str">
        <f>IF('Référentiel Compétences'!I175="X","X","")</f>
        <v>X</v>
      </c>
      <c r="F208" s="5" t="str">
        <f>IF('Référentiel Compétences'!J175="X","X","")</f>
        <v>X</v>
      </c>
      <c r="G208" s="5" t="str">
        <f>IF('Référentiel Compétences'!K175="X","X","")</f>
        <v>X</v>
      </c>
      <c r="H208" s="5" t="str">
        <f>IF('Référentiel Compétences'!L175="X","X","")</f>
        <v>X</v>
      </c>
      <c r="I208" s="5" t="str">
        <f>IF('Référentiel Compétences'!M175="X","X","")</f>
        <v/>
      </c>
      <c r="J208" s="5" t="str">
        <f>IF('Référentiel Compétences'!N175="X","X","")</f>
        <v/>
      </c>
      <c r="K208" s="5" t="str">
        <f>IF('Référentiel Compétences'!O175="X","X","")</f>
        <v/>
      </c>
      <c r="L208" s="5" t="str">
        <f>IF('Référentiel Compétences'!P175="X","X","")</f>
        <v/>
      </c>
      <c r="M208" s="70"/>
      <c r="N208" s="70"/>
      <c r="O208" s="72"/>
      <c r="P208" s="70"/>
      <c r="Q208" s="70"/>
      <c r="R208" s="73">
        <v>1</v>
      </c>
      <c r="S208" s="244" t="str">
        <f t="shared" si="58"/>
        <v/>
      </c>
      <c r="T208" s="221"/>
      <c r="U208" s="221">
        <v>0.65</v>
      </c>
      <c r="V208" s="27" t="s">
        <v>257</v>
      </c>
    </row>
    <row r="209" spans="1:22" ht="45" customHeight="1">
      <c r="A209" s="13">
        <v>135</v>
      </c>
      <c r="B209" s="88" t="str">
        <f>'Référentiel Compétences'!B176</f>
        <v>au beurre</v>
      </c>
      <c r="C209" s="5" t="str">
        <f>IF('Référentiel Compétences'!G176="X","X","")</f>
        <v>X</v>
      </c>
      <c r="D209" s="5" t="str">
        <f>IF('Référentiel Compétences'!H176="X","X","")</f>
        <v>X</v>
      </c>
      <c r="E209" s="5" t="str">
        <f>IF('Référentiel Compétences'!I176="X","X","")</f>
        <v>X</v>
      </c>
      <c r="F209" s="5" t="str">
        <f>IF('Référentiel Compétences'!J176="X","X","")</f>
        <v>X</v>
      </c>
      <c r="G209" s="5" t="str">
        <f>IF('Référentiel Compétences'!K176="X","X","")</f>
        <v>X</v>
      </c>
      <c r="H209" s="5" t="str">
        <f>IF('Référentiel Compétences'!L176="X","X","")</f>
        <v>X</v>
      </c>
      <c r="I209" s="5" t="str">
        <f>IF('Référentiel Compétences'!M176="X","X","")</f>
        <v/>
      </c>
      <c r="J209" s="5" t="str">
        <f>IF('Référentiel Compétences'!N176="X","X","")</f>
        <v/>
      </c>
      <c r="K209" s="5" t="str">
        <f>IF('Référentiel Compétences'!O176="X","X","")</f>
        <v/>
      </c>
      <c r="L209" s="5" t="str">
        <f>IF('Référentiel Compétences'!P176="X","X","")</f>
        <v/>
      </c>
      <c r="M209" s="70"/>
      <c r="N209" s="70"/>
      <c r="O209" s="72"/>
      <c r="P209" s="70"/>
      <c r="Q209" s="70"/>
      <c r="R209" s="73">
        <v>1</v>
      </c>
      <c r="S209" s="244" t="str">
        <f t="shared" si="58"/>
        <v/>
      </c>
      <c r="T209" s="221"/>
      <c r="U209" s="221">
        <v>0.65</v>
      </c>
      <c r="V209" s="27" t="s">
        <v>257</v>
      </c>
    </row>
    <row r="210" spans="1:22" ht="45" customHeight="1">
      <c r="A210" s="13">
        <v>136</v>
      </c>
      <c r="B210" s="88" t="str">
        <f>'Référentiel Compétences'!B177</f>
        <v>mousseline</v>
      </c>
      <c r="C210" s="5" t="str">
        <f>IF('Référentiel Compétences'!G177="X","X","")</f>
        <v>X</v>
      </c>
      <c r="D210" s="5" t="str">
        <f>IF('Référentiel Compétences'!H177="X","X","")</f>
        <v>X</v>
      </c>
      <c r="E210" s="5" t="str">
        <f>IF('Référentiel Compétences'!I177="X","X","")</f>
        <v>X</v>
      </c>
      <c r="F210" s="5" t="str">
        <f>IF('Référentiel Compétences'!J177="X","X","")</f>
        <v>X</v>
      </c>
      <c r="G210" s="5" t="str">
        <f>IF('Référentiel Compétences'!K177="X","X","")</f>
        <v>X</v>
      </c>
      <c r="H210" s="5" t="str">
        <f>IF('Référentiel Compétences'!L177="X","X","")</f>
        <v>X</v>
      </c>
      <c r="I210" s="5" t="str">
        <f>IF('Référentiel Compétences'!M177="X","X","")</f>
        <v/>
      </c>
      <c r="J210" s="5" t="str">
        <f>IF('Référentiel Compétences'!N177="X","X","")</f>
        <v/>
      </c>
      <c r="K210" s="5" t="str">
        <f>IF('Référentiel Compétences'!O177="X","X","")</f>
        <v/>
      </c>
      <c r="L210" s="5" t="str">
        <f>IF('Référentiel Compétences'!P177="X","X","")</f>
        <v/>
      </c>
      <c r="M210" s="70"/>
      <c r="N210" s="70"/>
      <c r="O210" s="72"/>
      <c r="P210" s="70"/>
      <c r="Q210" s="70"/>
      <c r="R210" s="73">
        <v>1</v>
      </c>
      <c r="S210" s="244" t="str">
        <f t="shared" si="58"/>
        <v/>
      </c>
      <c r="T210" s="221"/>
      <c r="U210" s="221">
        <v>0.65</v>
      </c>
      <c r="V210" s="27" t="s">
        <v>257</v>
      </c>
    </row>
    <row r="211" spans="1:22" ht="45" customHeight="1">
      <c r="A211" s="13">
        <v>137</v>
      </c>
      <c r="B211" s="88" t="str">
        <f>'Référentiel Compétences'!B178</f>
        <v>Crème d'amande</v>
      </c>
      <c r="C211" s="5" t="str">
        <f>IF('Référentiel Compétences'!G178="X","X","")</f>
        <v>X</v>
      </c>
      <c r="D211" s="5" t="str">
        <f>IF('Référentiel Compétences'!H178="X","X","")</f>
        <v>X</v>
      </c>
      <c r="E211" s="5" t="str">
        <f>IF('Référentiel Compétences'!I178="X","X","")</f>
        <v>X</v>
      </c>
      <c r="F211" s="5" t="str">
        <f>IF('Référentiel Compétences'!J178="X","X","")</f>
        <v>X</v>
      </c>
      <c r="G211" s="5" t="str">
        <f>IF('Référentiel Compétences'!K178="X","X","")</f>
        <v>X</v>
      </c>
      <c r="H211" s="5" t="str">
        <f>IF('Référentiel Compétences'!L178="X","X","")</f>
        <v>X</v>
      </c>
      <c r="I211" s="5" t="str">
        <f>IF('Référentiel Compétences'!M178="X","X","")</f>
        <v/>
      </c>
      <c r="J211" s="5" t="str">
        <f>IF('Référentiel Compétences'!N178="X","X","")</f>
        <v/>
      </c>
      <c r="K211" s="5" t="str">
        <f>IF('Référentiel Compétences'!O178="X","X","")</f>
        <v/>
      </c>
      <c r="L211" s="5" t="str">
        <f>IF('Référentiel Compétences'!P178="X","X","")</f>
        <v/>
      </c>
      <c r="M211" s="70"/>
      <c r="N211" s="70"/>
      <c r="O211" s="72"/>
      <c r="P211" s="70"/>
      <c r="Q211" s="70"/>
      <c r="R211" s="73">
        <v>1</v>
      </c>
      <c r="S211" s="244" t="str">
        <f t="shared" si="58"/>
        <v/>
      </c>
      <c r="T211" s="221"/>
      <c r="U211" s="221">
        <v>0.65</v>
      </c>
      <c r="V211" s="27" t="s">
        <v>257</v>
      </c>
    </row>
    <row r="212" spans="1:22" ht="45" customHeight="1">
      <c r="A212" s="13">
        <v>138</v>
      </c>
      <c r="B212" s="88" t="str">
        <f>'Référentiel Compétences'!B179</f>
        <v>Crème diplomate</v>
      </c>
      <c r="C212" s="5" t="str">
        <f>IF('Référentiel Compétences'!G179="X","X","")</f>
        <v>X</v>
      </c>
      <c r="D212" s="5" t="str">
        <f>IF('Référentiel Compétences'!H179="X","X","")</f>
        <v>X</v>
      </c>
      <c r="E212" s="5" t="str">
        <f>IF('Référentiel Compétences'!I179="X","X","")</f>
        <v>X</v>
      </c>
      <c r="F212" s="5" t="str">
        <f>IF('Référentiel Compétences'!J179="X","X","")</f>
        <v>X</v>
      </c>
      <c r="G212" s="5" t="str">
        <f>IF('Référentiel Compétences'!K179="X","X","")</f>
        <v>X</v>
      </c>
      <c r="H212" s="5" t="str">
        <f>IF('Référentiel Compétences'!L179="X","X","")</f>
        <v>X</v>
      </c>
      <c r="I212" s="5" t="str">
        <f>IF('Référentiel Compétences'!M179="X","X","")</f>
        <v/>
      </c>
      <c r="J212" s="5" t="str">
        <f>IF('Référentiel Compétences'!N179="X","X","")</f>
        <v/>
      </c>
      <c r="K212" s="5" t="str">
        <f>IF('Référentiel Compétences'!O179="X","X","")</f>
        <v/>
      </c>
      <c r="L212" s="5" t="str">
        <f>IF('Référentiel Compétences'!P179="X","X","")</f>
        <v/>
      </c>
      <c r="M212" s="70"/>
      <c r="N212" s="70"/>
      <c r="O212" s="72"/>
      <c r="P212" s="70"/>
      <c r="Q212" s="70"/>
      <c r="R212" s="73">
        <v>1</v>
      </c>
      <c r="S212" s="244" t="str">
        <f t="shared" si="58"/>
        <v/>
      </c>
      <c r="T212" s="221"/>
      <c r="U212" s="221">
        <v>0.65</v>
      </c>
      <c r="V212" s="27" t="s">
        <v>257</v>
      </c>
    </row>
    <row r="213" spans="1:22" ht="45" customHeight="1" thickBot="1">
      <c r="A213" s="13">
        <v>139</v>
      </c>
      <c r="B213" s="257" t="str">
        <f>'Référentiel Compétences'!B180</f>
        <v>Crème chiboust</v>
      </c>
      <c r="C213" s="5" t="str">
        <f>IF('Référentiel Compétences'!G180="X","X","")</f>
        <v>X</v>
      </c>
      <c r="D213" s="5" t="str">
        <f>IF('Référentiel Compétences'!H180="X","X","")</f>
        <v>X</v>
      </c>
      <c r="E213" s="5" t="str">
        <f>IF('Référentiel Compétences'!I180="X","X","")</f>
        <v>X</v>
      </c>
      <c r="F213" s="5" t="str">
        <f>IF('Référentiel Compétences'!J180="X","X","")</f>
        <v>X</v>
      </c>
      <c r="G213" s="5" t="str">
        <f>IF('Référentiel Compétences'!K180="X","X","")</f>
        <v>X</v>
      </c>
      <c r="H213" s="5" t="str">
        <f>IF('Référentiel Compétences'!L180="X","X","")</f>
        <v>X</v>
      </c>
      <c r="I213" s="5" t="str">
        <f>IF('Référentiel Compétences'!M180="X","X","")</f>
        <v/>
      </c>
      <c r="J213" s="5" t="str">
        <f>IF('Référentiel Compétences'!N180="X","X","")</f>
        <v/>
      </c>
      <c r="K213" s="5" t="str">
        <f>IF('Référentiel Compétences'!O180="X","X","")</f>
        <v/>
      </c>
      <c r="L213" s="5" t="str">
        <f>IF('Référentiel Compétences'!P180="X","X","")</f>
        <v/>
      </c>
      <c r="M213" s="293"/>
      <c r="N213" s="293"/>
      <c r="O213" s="294"/>
      <c r="P213" s="293"/>
      <c r="Q213" s="293"/>
      <c r="R213" s="338">
        <v>1</v>
      </c>
      <c r="S213" s="245" t="str">
        <f t="shared" si="58"/>
        <v/>
      </c>
      <c r="T213" s="224"/>
      <c r="U213" s="224">
        <v>0.65</v>
      </c>
      <c r="V213" s="225" t="s">
        <v>257</v>
      </c>
    </row>
    <row r="214" spans="1:22" s="3" customFormat="1" ht="45" customHeight="1" thickBot="1">
      <c r="A214" s="107"/>
      <c r="B214" s="206" t="str">
        <f>'Référentiel Compétences'!B171</f>
        <v>Réaliser des crèmes</v>
      </c>
      <c r="C214" s="207"/>
      <c r="D214" s="207"/>
      <c r="E214" s="207"/>
      <c r="F214" s="207"/>
      <c r="G214" s="207"/>
      <c r="H214" s="207"/>
      <c r="I214" s="207"/>
      <c r="J214" s="207"/>
      <c r="K214" s="207"/>
      <c r="L214" s="207"/>
      <c r="M214" s="108">
        <f>SUM(M205:M213)</f>
        <v>0</v>
      </c>
      <c r="N214" s="108">
        <f t="shared" ref="N214:R214" si="59">SUM(N205:N213)</f>
        <v>0</v>
      </c>
      <c r="O214" s="108">
        <f t="shared" si="59"/>
        <v>0</v>
      </c>
      <c r="P214" s="108">
        <f t="shared" si="59"/>
        <v>0</v>
      </c>
      <c r="Q214" s="108">
        <f t="shared" si="59"/>
        <v>0</v>
      </c>
      <c r="R214" s="249">
        <f t="shared" si="59"/>
        <v>9</v>
      </c>
      <c r="S214" s="266" t="str">
        <f>IF(SUM(S205:S213)=0,"",AVERAGE(S205:S213))</f>
        <v/>
      </c>
      <c r="T214" s="267" t="str">
        <f t="shared" ref="T214:U214" si="60">IF(SUM(T205:T213)=0,"",AVERAGE(T205:T213))</f>
        <v/>
      </c>
      <c r="U214" s="267">
        <f t="shared" si="60"/>
        <v>0.65</v>
      </c>
      <c r="V214" s="209"/>
    </row>
    <row r="215" spans="1:22">
      <c r="A215" s="13"/>
      <c r="B215" s="232" t="str">
        <f>'Référentiel Compétences'!B181</f>
        <v>Travailler un fruit</v>
      </c>
      <c r="C215" s="233"/>
      <c r="D215" s="233"/>
      <c r="E215" s="233"/>
      <c r="F215" s="233"/>
      <c r="G215" s="233"/>
      <c r="H215" s="233"/>
      <c r="I215" s="233"/>
      <c r="J215" s="233"/>
      <c r="K215" s="233"/>
      <c r="L215" s="233"/>
      <c r="M215" s="292"/>
      <c r="N215" s="292"/>
      <c r="O215" s="233"/>
      <c r="P215" s="292"/>
      <c r="Q215" s="292"/>
      <c r="R215" s="295"/>
      <c r="S215" s="252"/>
      <c r="T215" s="235"/>
      <c r="U215" s="235"/>
      <c r="V215" s="236"/>
    </row>
    <row r="216" spans="1:22" s="23" customFormat="1" ht="45" customHeight="1">
      <c r="A216" s="54">
        <v>140</v>
      </c>
      <c r="B216" s="56" t="str">
        <f>'Référentiel Compétences'!B182</f>
        <v>Réalisation d'un coulis</v>
      </c>
      <c r="C216" s="22" t="str">
        <f>IF('Référentiel Compétences'!G182="X","X","")</f>
        <v>X</v>
      </c>
      <c r="D216" s="22" t="str">
        <f>IF('Référentiel Compétences'!H182="X","X","")</f>
        <v>X</v>
      </c>
      <c r="E216" s="22" t="str">
        <f>IF('Référentiel Compétences'!I182="X","X","")</f>
        <v>X</v>
      </c>
      <c r="F216" s="22" t="str">
        <f>IF('Référentiel Compétences'!J182="X","X","")</f>
        <v>X</v>
      </c>
      <c r="G216" s="22" t="str">
        <f>IF('Référentiel Compétences'!K182="X","X","")</f>
        <v>X</v>
      </c>
      <c r="H216" s="22" t="str">
        <f>IF('Référentiel Compétences'!L182="X","X","")</f>
        <v>X</v>
      </c>
      <c r="I216" s="22" t="str">
        <f>IF('Référentiel Compétences'!M182="X","X","")</f>
        <v/>
      </c>
      <c r="J216" s="22" t="str">
        <f>IF('Référentiel Compétences'!N182="X","X","")</f>
        <v/>
      </c>
      <c r="K216" s="22" t="str">
        <f>IF('Référentiel Compétences'!O182="X","X","")</f>
        <v/>
      </c>
      <c r="L216" s="22" t="str">
        <f>IF('Référentiel Compétences'!P182="X","X","")</f>
        <v/>
      </c>
      <c r="M216" s="70"/>
      <c r="N216" s="70"/>
      <c r="O216" s="72"/>
      <c r="P216" s="70"/>
      <c r="Q216" s="70"/>
      <c r="R216" s="73">
        <v>1</v>
      </c>
      <c r="S216" s="244" t="str">
        <f t="shared" ref="S216:S219" si="61">IF(M216=1,25%,IF(N216=1,50%,IF(O216=1,75%,IF(P216=1,100%,""))))</f>
        <v/>
      </c>
      <c r="T216" s="221"/>
      <c r="U216" s="303">
        <v>0.65</v>
      </c>
      <c r="V216" s="55" t="s">
        <v>257</v>
      </c>
    </row>
    <row r="217" spans="1:22" s="23" customFormat="1" ht="45" customHeight="1">
      <c r="A217" s="54">
        <v>141</v>
      </c>
      <c r="B217" s="56" t="str">
        <f>'Référentiel Compétences'!B183</f>
        <v>Pocher des fruits</v>
      </c>
      <c r="C217" s="22" t="str">
        <f>IF('Référentiel Compétences'!G183="X","X","")</f>
        <v>X</v>
      </c>
      <c r="D217" s="22" t="str">
        <f>IF('Référentiel Compétences'!H183="X","X","")</f>
        <v>X</v>
      </c>
      <c r="E217" s="22" t="str">
        <f>IF('Référentiel Compétences'!I183="X","X","")</f>
        <v>X</v>
      </c>
      <c r="F217" s="22" t="str">
        <f>IF('Référentiel Compétences'!J183="X","X","")</f>
        <v>X</v>
      </c>
      <c r="G217" s="22" t="str">
        <f>IF('Référentiel Compétences'!K183="X","X","")</f>
        <v>X</v>
      </c>
      <c r="H217" s="22" t="str">
        <f>IF('Référentiel Compétences'!L183="X","X","")</f>
        <v>X</v>
      </c>
      <c r="I217" s="22" t="str">
        <f>IF('Référentiel Compétences'!M183="X","X","")</f>
        <v/>
      </c>
      <c r="J217" s="22" t="str">
        <f>IF('Référentiel Compétences'!N183="X","X","")</f>
        <v/>
      </c>
      <c r="K217" s="22" t="str">
        <f>IF('Référentiel Compétences'!O183="X","X","")</f>
        <v/>
      </c>
      <c r="L217" s="22" t="str">
        <f>IF('Référentiel Compétences'!P183="X","X","")</f>
        <v/>
      </c>
      <c r="M217" s="70"/>
      <c r="N217" s="70"/>
      <c r="O217" s="72"/>
      <c r="P217" s="70"/>
      <c r="Q217" s="70"/>
      <c r="R217" s="73">
        <v>1</v>
      </c>
      <c r="S217" s="244" t="str">
        <f t="shared" si="61"/>
        <v/>
      </c>
      <c r="T217" s="221"/>
      <c r="U217" s="303">
        <v>0.65</v>
      </c>
      <c r="V217" s="55" t="s">
        <v>257</v>
      </c>
    </row>
    <row r="218" spans="1:22" s="23" customFormat="1" ht="45" customHeight="1">
      <c r="A218" s="54">
        <v>142</v>
      </c>
      <c r="B218" s="56" t="str">
        <f>'Référentiel Compétences'!B184</f>
        <v>Lever des suprèmes</v>
      </c>
      <c r="C218" s="22" t="str">
        <f>IF('Référentiel Compétences'!G184="X","X","")</f>
        <v>X</v>
      </c>
      <c r="D218" s="22" t="str">
        <f>IF('Référentiel Compétences'!H184="X","X","")</f>
        <v>X</v>
      </c>
      <c r="E218" s="22" t="str">
        <f>IF('Référentiel Compétences'!I184="X","X","")</f>
        <v>X</v>
      </c>
      <c r="F218" s="22" t="str">
        <f>IF('Référentiel Compétences'!J184="X","X","")</f>
        <v>X</v>
      </c>
      <c r="G218" s="22" t="str">
        <f>IF('Référentiel Compétences'!K184="X","X","")</f>
        <v>X</v>
      </c>
      <c r="H218" s="22" t="str">
        <f>IF('Référentiel Compétences'!L184="X","X","")</f>
        <v>X</v>
      </c>
      <c r="I218" s="22" t="str">
        <f>IF('Référentiel Compétences'!M184="X","X","")</f>
        <v/>
      </c>
      <c r="J218" s="22" t="str">
        <f>IF('Référentiel Compétences'!N184="X","X","")</f>
        <v/>
      </c>
      <c r="K218" s="22" t="str">
        <f>IF('Référentiel Compétences'!O184="X","X","")</f>
        <v/>
      </c>
      <c r="L218" s="22" t="str">
        <f>IF('Référentiel Compétences'!P184="X","X","")</f>
        <v/>
      </c>
      <c r="M218" s="70"/>
      <c r="N218" s="70"/>
      <c r="O218" s="72"/>
      <c r="P218" s="70"/>
      <c r="Q218" s="70"/>
      <c r="R218" s="73">
        <v>1</v>
      </c>
      <c r="S218" s="244" t="str">
        <f t="shared" si="61"/>
        <v/>
      </c>
      <c r="T218" s="221"/>
      <c r="U218" s="303">
        <v>0.65</v>
      </c>
      <c r="V218" s="55" t="s">
        <v>257</v>
      </c>
    </row>
    <row r="219" spans="1:22" s="23" customFormat="1" ht="45" customHeight="1" thickBot="1">
      <c r="A219" s="54">
        <v>143</v>
      </c>
      <c r="B219" s="336" t="str">
        <f>'Référentiel Compétences'!B185</f>
        <v>Zester un agrume</v>
      </c>
      <c r="C219" s="22" t="str">
        <f>IF('Référentiel Compétences'!G185="X","X","")</f>
        <v>X</v>
      </c>
      <c r="D219" s="22" t="str">
        <f>IF('Référentiel Compétences'!H185="X","X","")</f>
        <v>X</v>
      </c>
      <c r="E219" s="22" t="str">
        <f>IF('Référentiel Compétences'!I185="X","X","")</f>
        <v>X</v>
      </c>
      <c r="F219" s="22" t="str">
        <f>IF('Référentiel Compétences'!J185="X","X","")</f>
        <v>X</v>
      </c>
      <c r="G219" s="22" t="str">
        <f>IF('Référentiel Compétences'!K185="X","X","")</f>
        <v>X</v>
      </c>
      <c r="H219" s="22" t="str">
        <f>IF('Référentiel Compétences'!L185="X","X","")</f>
        <v>X</v>
      </c>
      <c r="I219" s="22" t="str">
        <f>IF('Référentiel Compétences'!M185="X","X","")</f>
        <v/>
      </c>
      <c r="J219" s="22" t="str">
        <f>IF('Référentiel Compétences'!N185="X","X","")</f>
        <v/>
      </c>
      <c r="K219" s="22" t="str">
        <f>IF('Référentiel Compétences'!O185="X","X","")</f>
        <v/>
      </c>
      <c r="L219" s="22" t="str">
        <f>IF('Référentiel Compétences'!P185="X","X","")</f>
        <v/>
      </c>
      <c r="M219" s="293"/>
      <c r="N219" s="293"/>
      <c r="O219" s="294"/>
      <c r="P219" s="293"/>
      <c r="Q219" s="293"/>
      <c r="R219" s="338">
        <v>1</v>
      </c>
      <c r="S219" s="245" t="str">
        <f t="shared" si="61"/>
        <v/>
      </c>
      <c r="T219" s="224"/>
      <c r="U219" s="304">
        <v>0.65</v>
      </c>
      <c r="V219" s="337" t="s">
        <v>257</v>
      </c>
    </row>
    <row r="220" spans="1:22" s="3" customFormat="1" ht="45" customHeight="1" thickBot="1">
      <c r="A220" s="107"/>
      <c r="B220" s="206" t="str">
        <f>'Référentiel Compétences'!B181</f>
        <v>Travailler un fruit</v>
      </c>
      <c r="C220" s="207"/>
      <c r="D220" s="207"/>
      <c r="E220" s="207"/>
      <c r="F220" s="207"/>
      <c r="G220" s="207"/>
      <c r="H220" s="207"/>
      <c r="I220" s="207"/>
      <c r="J220" s="207"/>
      <c r="K220" s="207"/>
      <c r="L220" s="207"/>
      <c r="M220" s="108">
        <f>SUM(M216:M219)</f>
        <v>0</v>
      </c>
      <c r="N220" s="108">
        <f t="shared" ref="N220:R220" si="62">SUM(N216:N219)</f>
        <v>0</v>
      </c>
      <c r="O220" s="108">
        <f t="shared" si="62"/>
        <v>0</v>
      </c>
      <c r="P220" s="108">
        <f t="shared" si="62"/>
        <v>0</v>
      </c>
      <c r="Q220" s="108">
        <f t="shared" si="62"/>
        <v>0</v>
      </c>
      <c r="R220" s="249">
        <f t="shared" si="62"/>
        <v>4</v>
      </c>
      <c r="S220" s="266" t="str">
        <f>IF(SUM(S216:S219)=0,"",AVERAGE(S216:S219))</f>
        <v/>
      </c>
      <c r="T220" s="267" t="str">
        <f t="shared" ref="T220:U220" si="63">IF(SUM(T216:T219)=0,"",AVERAGE(T216:T219))</f>
        <v/>
      </c>
      <c r="U220" s="267">
        <f t="shared" si="63"/>
        <v>0.65</v>
      </c>
      <c r="V220" s="209"/>
    </row>
    <row r="221" spans="1:22">
      <c r="A221" s="13"/>
      <c r="B221" s="232" t="str">
        <f>'Référentiel Compétences'!B186</f>
        <v>Cuisson et travail des éléments</v>
      </c>
      <c r="C221" s="233"/>
      <c r="D221" s="233"/>
      <c r="E221" s="233"/>
      <c r="F221" s="233"/>
      <c r="G221" s="233"/>
      <c r="H221" s="233"/>
      <c r="I221" s="233"/>
      <c r="J221" s="233"/>
      <c r="K221" s="233"/>
      <c r="L221" s="233"/>
      <c r="M221" s="292"/>
      <c r="N221" s="292"/>
      <c r="O221" s="233"/>
      <c r="P221" s="292"/>
      <c r="Q221" s="292"/>
      <c r="R221" s="295"/>
      <c r="S221" s="252"/>
      <c r="T221" s="235"/>
      <c r="U221" s="235"/>
      <c r="V221" s="236"/>
    </row>
    <row r="222" spans="1:22" s="48" customFormat="1" ht="45" customHeight="1">
      <c r="A222" s="116">
        <v>144</v>
      </c>
      <c r="B222" s="18" t="str">
        <f>'Référentiel Compétences'!B187</f>
        <v>Monter et incorporer des blancs en neige</v>
      </c>
      <c r="C222" s="64" t="str">
        <f>IF('Référentiel Compétences'!G187="X","X","")</f>
        <v>X</v>
      </c>
      <c r="D222" s="64" t="str">
        <f>IF('Référentiel Compétences'!H187="X","X","")</f>
        <v>X</v>
      </c>
      <c r="E222" s="64" t="str">
        <f>IF('Référentiel Compétences'!I187="X","X","")</f>
        <v>X</v>
      </c>
      <c r="F222" s="64" t="str">
        <f>IF('Référentiel Compétences'!J187="X","X","")</f>
        <v>X</v>
      </c>
      <c r="G222" s="64" t="str">
        <f>IF('Référentiel Compétences'!K187="X","X","")</f>
        <v>X</v>
      </c>
      <c r="H222" s="64" t="str">
        <f>IF('Référentiel Compétences'!L187="X","X","")</f>
        <v>X</v>
      </c>
      <c r="I222" s="64" t="str">
        <f>IF('Référentiel Compétences'!M187="X","X","")</f>
        <v/>
      </c>
      <c r="J222" s="64" t="str">
        <f>IF('Référentiel Compétences'!N187="X","X","")</f>
        <v/>
      </c>
      <c r="K222" s="64" t="str">
        <f>IF('Référentiel Compétences'!O187="X","X","")</f>
        <v/>
      </c>
      <c r="L222" s="64" t="str">
        <f>IF('Référentiel Compétences'!P187="X","X","")</f>
        <v/>
      </c>
      <c r="M222" s="70"/>
      <c r="N222" s="70"/>
      <c r="O222" s="72"/>
      <c r="P222" s="70"/>
      <c r="Q222" s="70"/>
      <c r="R222" s="73">
        <v>1</v>
      </c>
      <c r="S222" s="243" t="str">
        <f t="shared" ref="S222:S228" si="64">IF(M222=1,25%,IF(N222=1,50%,IF(O222=1,75%,IF(P222=1,100%,""))))</f>
        <v/>
      </c>
      <c r="T222" s="220"/>
      <c r="U222" s="220">
        <v>0.65</v>
      </c>
      <c r="V222" s="65" t="s">
        <v>257</v>
      </c>
    </row>
    <row r="223" spans="1:22" s="48" customFormat="1" ht="45" customHeight="1">
      <c r="A223" s="116">
        <v>145</v>
      </c>
      <c r="B223" s="18" t="str">
        <f>'Référentiel Compétences'!B188</f>
        <v>Cuire du riz pour des entremets</v>
      </c>
      <c r="C223" s="64" t="str">
        <f>IF('Référentiel Compétences'!G188="X","X","")</f>
        <v>X</v>
      </c>
      <c r="D223" s="64" t="str">
        <f>IF('Référentiel Compétences'!H188="X","X","")</f>
        <v>X</v>
      </c>
      <c r="E223" s="64" t="str">
        <f>IF('Référentiel Compétences'!I188="X","X","")</f>
        <v>X</v>
      </c>
      <c r="F223" s="64" t="str">
        <f>IF('Référentiel Compétences'!J188="X","X","")</f>
        <v>X</v>
      </c>
      <c r="G223" s="64" t="str">
        <f>IF('Référentiel Compétences'!K188="X","X","")</f>
        <v>X</v>
      </c>
      <c r="H223" s="64" t="str">
        <f>IF('Référentiel Compétences'!L188="X","X","")</f>
        <v>X</v>
      </c>
      <c r="I223" s="64" t="str">
        <f>IF('Référentiel Compétences'!M188="X","X","")</f>
        <v/>
      </c>
      <c r="J223" s="64" t="str">
        <f>IF('Référentiel Compétences'!N188="X","X","")</f>
        <v/>
      </c>
      <c r="K223" s="64" t="str">
        <f>IF('Référentiel Compétences'!O188="X","X","")</f>
        <v/>
      </c>
      <c r="L223" s="64" t="str">
        <f>IF('Référentiel Compétences'!P188="X","X","")</f>
        <v/>
      </c>
      <c r="M223" s="70"/>
      <c r="N223" s="70"/>
      <c r="O223" s="72"/>
      <c r="P223" s="70"/>
      <c r="Q223" s="70"/>
      <c r="R223" s="73">
        <v>1</v>
      </c>
      <c r="S223" s="243" t="str">
        <f t="shared" si="64"/>
        <v/>
      </c>
      <c r="T223" s="220"/>
      <c r="U223" s="220">
        <v>0.65</v>
      </c>
      <c r="V223" s="65" t="s">
        <v>257</v>
      </c>
    </row>
    <row r="224" spans="1:22" s="48" customFormat="1" ht="45" customHeight="1">
      <c r="A224" s="116">
        <v>146</v>
      </c>
      <c r="B224" s="18" t="str">
        <f>'Référentiel Compétences'!B189</f>
        <v>Cuire à blanc des fonds de tarte</v>
      </c>
      <c r="C224" s="64" t="str">
        <f>IF('Référentiel Compétences'!G189="X","X","")</f>
        <v>X</v>
      </c>
      <c r="D224" s="64" t="str">
        <f>IF('Référentiel Compétences'!H189="X","X","")</f>
        <v>X</v>
      </c>
      <c r="E224" s="64" t="str">
        <f>IF('Référentiel Compétences'!I189="X","X","")</f>
        <v>X</v>
      </c>
      <c r="F224" s="64" t="str">
        <f>IF('Référentiel Compétences'!J189="X","X","")</f>
        <v>X</v>
      </c>
      <c r="G224" s="64" t="str">
        <f>IF('Référentiel Compétences'!K189="X","X","")</f>
        <v>X</v>
      </c>
      <c r="H224" s="64" t="str">
        <f>IF('Référentiel Compétences'!L189="X","X","")</f>
        <v>X</v>
      </c>
      <c r="I224" s="64" t="str">
        <f>IF('Référentiel Compétences'!M189="X","X","")</f>
        <v/>
      </c>
      <c r="J224" s="64" t="str">
        <f>IF('Référentiel Compétences'!N189="X","X","")</f>
        <v/>
      </c>
      <c r="K224" s="64" t="str">
        <f>IF('Référentiel Compétences'!O189="X","X","")</f>
        <v/>
      </c>
      <c r="L224" s="64" t="str">
        <f>IF('Référentiel Compétences'!P189="X","X","")</f>
        <v/>
      </c>
      <c r="M224" s="70"/>
      <c r="N224" s="70"/>
      <c r="O224" s="72"/>
      <c r="P224" s="70"/>
      <c r="Q224" s="70"/>
      <c r="R224" s="73">
        <v>1</v>
      </c>
      <c r="S224" s="243" t="str">
        <f t="shared" si="64"/>
        <v/>
      </c>
      <c r="T224" s="220"/>
      <c r="U224" s="220">
        <v>0.65</v>
      </c>
      <c r="V224" s="65" t="s">
        <v>257</v>
      </c>
    </row>
    <row r="225" spans="1:22" s="48" customFormat="1" ht="45" customHeight="1">
      <c r="A225" s="116">
        <v>147</v>
      </c>
      <c r="B225" s="18" t="str">
        <f>'Référentiel Compétences'!B190</f>
        <v>Utiliser un nappage</v>
      </c>
      <c r="C225" s="64" t="str">
        <f>IF('Référentiel Compétences'!G190="X","X","")</f>
        <v>X</v>
      </c>
      <c r="D225" s="64" t="str">
        <f>IF('Référentiel Compétences'!H190="X","X","")</f>
        <v>X</v>
      </c>
      <c r="E225" s="64" t="str">
        <f>IF('Référentiel Compétences'!I190="X","X","")</f>
        <v>X</v>
      </c>
      <c r="F225" s="64" t="str">
        <f>IF('Référentiel Compétences'!J190="X","X","")</f>
        <v>X</v>
      </c>
      <c r="G225" s="64" t="str">
        <f>IF('Référentiel Compétences'!K190="X","X","")</f>
        <v>X</v>
      </c>
      <c r="H225" s="64" t="str">
        <f>IF('Référentiel Compétences'!L190="X","X","")</f>
        <v>X</v>
      </c>
      <c r="I225" s="64" t="str">
        <f>IF('Référentiel Compétences'!M190="X","X","")</f>
        <v/>
      </c>
      <c r="J225" s="64" t="str">
        <f>IF('Référentiel Compétences'!N190="X","X","")</f>
        <v/>
      </c>
      <c r="K225" s="64" t="str">
        <f>IF('Référentiel Compétences'!O190="X","X","")</f>
        <v/>
      </c>
      <c r="L225" s="64" t="str">
        <f>IF('Référentiel Compétences'!P190="X","X","")</f>
        <v/>
      </c>
      <c r="M225" s="70"/>
      <c r="N225" s="70"/>
      <c r="O225" s="72"/>
      <c r="P225" s="70"/>
      <c r="Q225" s="70"/>
      <c r="R225" s="73">
        <v>1</v>
      </c>
      <c r="S225" s="243" t="str">
        <f t="shared" si="64"/>
        <v/>
      </c>
      <c r="T225" s="220"/>
      <c r="U225" s="220">
        <v>0.65</v>
      </c>
      <c r="V225" s="65" t="s">
        <v>257</v>
      </c>
    </row>
    <row r="226" spans="1:22" s="48" customFormat="1" ht="45" customHeight="1">
      <c r="A226" s="116">
        <v>148</v>
      </c>
      <c r="B226" s="18" t="str">
        <f>'Référentiel Compétences'!B191</f>
        <v>Cuire du caramel</v>
      </c>
      <c r="C226" s="64" t="str">
        <f>IF('Référentiel Compétences'!G191="X","X","")</f>
        <v>X</v>
      </c>
      <c r="D226" s="64" t="str">
        <f>IF('Référentiel Compétences'!H191="X","X","")</f>
        <v>X</v>
      </c>
      <c r="E226" s="64" t="str">
        <f>IF('Référentiel Compétences'!I191="X","X","")</f>
        <v>X</v>
      </c>
      <c r="F226" s="64" t="str">
        <f>IF('Référentiel Compétences'!J191="X","X","")</f>
        <v>X</v>
      </c>
      <c r="G226" s="64" t="str">
        <f>IF('Référentiel Compétences'!K191="X","X","")</f>
        <v>X</v>
      </c>
      <c r="H226" s="64" t="str">
        <f>IF('Référentiel Compétences'!L191="X","X","")</f>
        <v>X</v>
      </c>
      <c r="I226" s="64" t="str">
        <f>IF('Référentiel Compétences'!M191="X","X","")</f>
        <v/>
      </c>
      <c r="J226" s="64" t="str">
        <f>IF('Référentiel Compétences'!N191="X","X","")</f>
        <v/>
      </c>
      <c r="K226" s="64" t="str">
        <f>IF('Référentiel Compétences'!O191="X","X","")</f>
        <v/>
      </c>
      <c r="L226" s="64" t="str">
        <f>IF('Référentiel Compétences'!P191="X","X","")</f>
        <v/>
      </c>
      <c r="M226" s="70"/>
      <c r="N226" s="70"/>
      <c r="O226" s="72"/>
      <c r="P226" s="70"/>
      <c r="Q226" s="70"/>
      <c r="R226" s="73">
        <v>1</v>
      </c>
      <c r="S226" s="243" t="str">
        <f t="shared" si="64"/>
        <v/>
      </c>
      <c r="T226" s="220"/>
      <c r="U226" s="220">
        <v>0.65</v>
      </c>
      <c r="V226" s="65" t="s">
        <v>257</v>
      </c>
    </row>
    <row r="227" spans="1:22" s="48" customFormat="1" ht="45" customHeight="1">
      <c r="A227" s="116">
        <v>149</v>
      </c>
      <c r="B227" s="18" t="str">
        <f>'Référentiel Compétences'!B192</f>
        <v>Travailler le chocolat</v>
      </c>
      <c r="C227" s="64" t="str">
        <f>IF('Référentiel Compétences'!G192="X","X","")</f>
        <v>X</v>
      </c>
      <c r="D227" s="64" t="str">
        <f>IF('Référentiel Compétences'!H192="X","X","")</f>
        <v>X</v>
      </c>
      <c r="E227" s="64" t="str">
        <f>IF('Référentiel Compétences'!I192="X","X","")</f>
        <v>X</v>
      </c>
      <c r="F227" s="64" t="str">
        <f>IF('Référentiel Compétences'!J192="X","X","")</f>
        <v>X</v>
      </c>
      <c r="G227" s="64" t="str">
        <f>IF('Référentiel Compétences'!K192="X","X","")</f>
        <v>X</v>
      </c>
      <c r="H227" s="64" t="str">
        <f>IF('Référentiel Compétences'!L192="X","X","")</f>
        <v>X</v>
      </c>
      <c r="I227" s="64" t="str">
        <f>IF('Référentiel Compétences'!M192="X","X","")</f>
        <v/>
      </c>
      <c r="J227" s="64" t="str">
        <f>IF('Référentiel Compétences'!N192="X","X","")</f>
        <v/>
      </c>
      <c r="K227" s="64" t="str">
        <f>IF('Référentiel Compétences'!O192="X","X","")</f>
        <v/>
      </c>
      <c r="L227" s="64" t="str">
        <f>IF('Référentiel Compétences'!P192="X","X","")</f>
        <v/>
      </c>
      <c r="M227" s="70"/>
      <c r="N227" s="70"/>
      <c r="O227" s="72"/>
      <c r="P227" s="70"/>
      <c r="Q227" s="70"/>
      <c r="R227" s="73">
        <v>1</v>
      </c>
      <c r="S227" s="243" t="str">
        <f t="shared" si="64"/>
        <v/>
      </c>
      <c r="T227" s="220"/>
      <c r="U227" s="220">
        <v>0.65</v>
      </c>
      <c r="V227" s="65" t="s">
        <v>257</v>
      </c>
    </row>
    <row r="228" spans="1:22" s="48" customFormat="1" ht="45" customHeight="1" thickBot="1">
      <c r="A228" s="116">
        <v>150</v>
      </c>
      <c r="B228" s="237" t="str">
        <f>'Référentiel Compétences'!B193</f>
        <v>les cuissons de sucre</v>
      </c>
      <c r="C228" s="64" t="str">
        <f>IF('Référentiel Compétences'!G193="X","X","")</f>
        <v>X</v>
      </c>
      <c r="D228" s="64" t="str">
        <f>IF('Référentiel Compétences'!H193="X","X","")</f>
        <v>X</v>
      </c>
      <c r="E228" s="64" t="str">
        <f>IF('Référentiel Compétences'!I193="X","X","")</f>
        <v>X</v>
      </c>
      <c r="F228" s="64" t="str">
        <f>IF('Référentiel Compétences'!J193="X","X","")</f>
        <v>X</v>
      </c>
      <c r="G228" s="64" t="str">
        <f>IF('Référentiel Compétences'!K193="X","X","")</f>
        <v>X</v>
      </c>
      <c r="H228" s="64" t="str">
        <f>IF('Référentiel Compétences'!L193="X","X","")</f>
        <v>X</v>
      </c>
      <c r="I228" s="64" t="str">
        <f>IF('Référentiel Compétences'!M193="X","X","")</f>
        <v/>
      </c>
      <c r="J228" s="64" t="str">
        <f>IF('Référentiel Compétences'!N193="X","X","")</f>
        <v/>
      </c>
      <c r="K228" s="64" t="str">
        <f>IF('Référentiel Compétences'!O193="X","X","")</f>
        <v/>
      </c>
      <c r="L228" s="64" t="str">
        <f>IF('Référentiel Compétences'!P193="X","X","")</f>
        <v/>
      </c>
      <c r="M228" s="293"/>
      <c r="N228" s="293"/>
      <c r="O228" s="294"/>
      <c r="P228" s="293"/>
      <c r="Q228" s="293"/>
      <c r="R228" s="338">
        <v>1</v>
      </c>
      <c r="S228" s="297" t="str">
        <f t="shared" si="64"/>
        <v/>
      </c>
      <c r="T228" s="239"/>
      <c r="U228" s="239">
        <v>0.65</v>
      </c>
      <c r="V228" s="240" t="s">
        <v>257</v>
      </c>
    </row>
    <row r="229" spans="1:22" s="3" customFormat="1" ht="45" customHeight="1" thickBot="1">
      <c r="A229" s="107"/>
      <c r="B229" s="206" t="str">
        <f>'Référentiel Compétences'!B186</f>
        <v>Cuisson et travail des éléments</v>
      </c>
      <c r="C229" s="207"/>
      <c r="D229" s="207"/>
      <c r="E229" s="207"/>
      <c r="F229" s="207"/>
      <c r="G229" s="207"/>
      <c r="H229" s="207"/>
      <c r="I229" s="207"/>
      <c r="J229" s="207"/>
      <c r="K229" s="207"/>
      <c r="L229" s="207"/>
      <c r="M229" s="108">
        <f>SUM(M222:M228)</f>
        <v>0</v>
      </c>
      <c r="N229" s="108">
        <f t="shared" ref="N229:R229" si="65">SUM(N222:N228)</f>
        <v>0</v>
      </c>
      <c r="O229" s="108">
        <f t="shared" si="65"/>
        <v>0</v>
      </c>
      <c r="P229" s="108">
        <f t="shared" si="65"/>
        <v>0</v>
      </c>
      <c r="Q229" s="108">
        <f t="shared" si="65"/>
        <v>0</v>
      </c>
      <c r="R229" s="249">
        <f t="shared" si="65"/>
        <v>7</v>
      </c>
      <c r="S229" s="266" t="str">
        <f>IF(SUM(S222:S228)=0,"",AVERAGE(S222:S228))</f>
        <v/>
      </c>
      <c r="T229" s="267" t="str">
        <f t="shared" ref="T229:U229" si="66">IF(SUM(T222:T228)=0,"",AVERAGE(T222:T228))</f>
        <v/>
      </c>
      <c r="U229" s="267">
        <f t="shared" si="66"/>
        <v>0.65</v>
      </c>
      <c r="V229" s="209"/>
    </row>
    <row r="230" spans="1:22" ht="24.95" customHeight="1">
      <c r="A230" s="13">
        <v>151</v>
      </c>
      <c r="B230" s="232" t="str">
        <f>'Référentiel Compétences'!B194</f>
        <v>Réalisation d'un décor</v>
      </c>
      <c r="C230" s="233"/>
      <c r="D230" s="233"/>
      <c r="E230" s="233"/>
      <c r="F230" s="233"/>
      <c r="G230" s="233"/>
      <c r="H230" s="233"/>
      <c r="I230" s="233"/>
      <c r="J230" s="233"/>
      <c r="K230" s="233"/>
      <c r="L230" s="233"/>
      <c r="M230" s="292"/>
      <c r="N230" s="292"/>
      <c r="O230" s="233"/>
      <c r="P230" s="292"/>
      <c r="Q230" s="292"/>
      <c r="R230" s="339"/>
      <c r="S230" s="252"/>
      <c r="T230" s="235"/>
      <c r="U230" s="235"/>
      <c r="V230" s="236"/>
    </row>
    <row r="231" spans="1:22" ht="45" customHeight="1">
      <c r="A231" s="13">
        <v>152</v>
      </c>
      <c r="B231" s="88" t="str">
        <f>'Référentiel Compétences'!B195</f>
        <v>nappage</v>
      </c>
      <c r="C231" s="5" t="str">
        <f>IF('Référentiel Compétences'!G195="X","X","")</f>
        <v/>
      </c>
      <c r="D231" s="5" t="str">
        <f>IF('Référentiel Compétences'!H195="X","X","")</f>
        <v/>
      </c>
      <c r="E231" s="5" t="str">
        <f>IF('Référentiel Compétences'!I195="X","X","")</f>
        <v/>
      </c>
      <c r="F231" s="5" t="str">
        <f>IF('Référentiel Compétences'!J195="X","X","")</f>
        <v/>
      </c>
      <c r="G231" s="5" t="str">
        <f>IF('Référentiel Compétences'!K195="X","X","")</f>
        <v/>
      </c>
      <c r="H231" s="5" t="str">
        <f>IF('Référentiel Compétences'!L195="X","X","")</f>
        <v/>
      </c>
      <c r="I231" s="5" t="str">
        <f>IF('Référentiel Compétences'!M195="X","X","")</f>
        <v/>
      </c>
      <c r="J231" s="5" t="str">
        <f>IF('Référentiel Compétences'!N195="X","X","")</f>
        <v/>
      </c>
      <c r="K231" s="5" t="str">
        <f>IF('Référentiel Compétences'!O195="X","X","")</f>
        <v/>
      </c>
      <c r="L231" s="5" t="str">
        <f>IF('Référentiel Compétences'!P195="X","X","")</f>
        <v/>
      </c>
      <c r="M231" s="70"/>
      <c r="N231" s="70"/>
      <c r="O231" s="72"/>
      <c r="P231" s="70"/>
      <c r="Q231" s="70"/>
      <c r="R231" s="73">
        <v>1</v>
      </c>
      <c r="S231" s="244" t="str">
        <f t="shared" ref="S231:S237" si="67">IF(M231=1,25%,IF(N231=1,50%,IF(O231=1,75%,IF(P231=1,100%,""))))</f>
        <v/>
      </c>
      <c r="T231" s="221"/>
      <c r="U231" s="221">
        <v>0.65</v>
      </c>
      <c r="V231" s="27" t="s">
        <v>257</v>
      </c>
    </row>
    <row r="232" spans="1:22" ht="45" customHeight="1" thickBot="1">
      <c r="A232" s="13">
        <v>153</v>
      </c>
      <c r="B232" s="257" t="str">
        <f>'Référentiel Compétences'!B196</f>
        <v>Glaçage</v>
      </c>
      <c r="C232" s="5" t="str">
        <f>IF('Référentiel Compétences'!G196="X","X","")</f>
        <v/>
      </c>
      <c r="D232" s="5" t="str">
        <f>IF('Référentiel Compétences'!H196="X","X","")</f>
        <v/>
      </c>
      <c r="E232" s="5" t="str">
        <f>IF('Référentiel Compétences'!I196="X","X","")</f>
        <v/>
      </c>
      <c r="F232" s="5" t="str">
        <f>IF('Référentiel Compétences'!J196="X","X","")</f>
        <v/>
      </c>
      <c r="G232" s="5" t="str">
        <f>IF('Référentiel Compétences'!K196="X","X","")</f>
        <v/>
      </c>
      <c r="H232" s="5" t="str">
        <f>IF('Référentiel Compétences'!L196="X","X","")</f>
        <v/>
      </c>
      <c r="I232" s="5" t="str">
        <f>IF('Référentiel Compétences'!M196="X","X","")</f>
        <v/>
      </c>
      <c r="J232" s="5" t="str">
        <f>IF('Référentiel Compétences'!N196="X","X","")</f>
        <v/>
      </c>
      <c r="K232" s="5" t="str">
        <f>IF('Référentiel Compétences'!O196="X","X","")</f>
        <v/>
      </c>
      <c r="L232" s="5" t="str">
        <f>IF('Référentiel Compétences'!P196="X","X","")</f>
        <v/>
      </c>
      <c r="M232" s="293"/>
      <c r="N232" s="293"/>
      <c r="O232" s="294"/>
      <c r="P232" s="293"/>
      <c r="Q232" s="293"/>
      <c r="R232" s="338">
        <v>1</v>
      </c>
      <c r="S232" s="245" t="str">
        <f t="shared" si="67"/>
        <v/>
      </c>
      <c r="T232" s="224"/>
      <c r="U232" s="224">
        <v>0.65</v>
      </c>
      <c r="V232" s="225" t="s">
        <v>257</v>
      </c>
    </row>
    <row r="233" spans="1:22" s="3" customFormat="1" ht="45" customHeight="1" thickBot="1">
      <c r="A233" s="107"/>
      <c r="B233" s="206" t="str">
        <f>'Référentiel Compétences'!B194</f>
        <v>Réalisation d'un décor</v>
      </c>
      <c r="C233" s="207"/>
      <c r="D233" s="207"/>
      <c r="E233" s="207"/>
      <c r="F233" s="207"/>
      <c r="G233" s="207"/>
      <c r="H233" s="207"/>
      <c r="I233" s="207"/>
      <c r="J233" s="207"/>
      <c r="K233" s="207"/>
      <c r="L233" s="207"/>
      <c r="M233" s="108">
        <f>SUM(M231:M232)</f>
        <v>0</v>
      </c>
      <c r="N233" s="108">
        <f t="shared" ref="N233:R233" si="68">SUM(N231:N232)</f>
        <v>0</v>
      </c>
      <c r="O233" s="108">
        <f t="shared" si="68"/>
        <v>0</v>
      </c>
      <c r="P233" s="108">
        <f t="shared" si="68"/>
        <v>0</v>
      </c>
      <c r="Q233" s="108">
        <f t="shared" si="68"/>
        <v>0</v>
      </c>
      <c r="R233" s="249">
        <f t="shared" si="68"/>
        <v>2</v>
      </c>
      <c r="S233" s="266" t="str">
        <f>IF(SUM(S231:S232)=0,"",AVERAGE(S231:S232))</f>
        <v/>
      </c>
      <c r="T233" s="267" t="str">
        <f>IF(SUM(T231:T232)=0,"",AVERAGE(T231:T232))</f>
        <v/>
      </c>
      <c r="U233" s="267">
        <f>IF(SUM(U231:U232)=0,"",AVERAGE(U231:U232))</f>
        <v>0.65</v>
      </c>
      <c r="V233" s="209"/>
    </row>
    <row r="234" spans="1:22" ht="24.95" customHeight="1">
      <c r="A234" s="13"/>
      <c r="B234" s="232" t="str">
        <f>'Référentiel Compétences'!B197</f>
        <v>Piece montée</v>
      </c>
      <c r="C234" s="233"/>
      <c r="D234" s="233"/>
      <c r="E234" s="233"/>
      <c r="F234" s="233"/>
      <c r="G234" s="233"/>
      <c r="H234" s="233"/>
      <c r="I234" s="233"/>
      <c r="J234" s="233"/>
      <c r="K234" s="233"/>
      <c r="L234" s="233"/>
      <c r="M234" s="292"/>
      <c r="N234" s="292"/>
      <c r="O234" s="233"/>
      <c r="P234" s="292"/>
      <c r="Q234" s="292"/>
      <c r="R234" s="295"/>
      <c r="S234" s="252"/>
      <c r="T234" s="235"/>
      <c r="U234" s="235"/>
      <c r="V234" s="236"/>
    </row>
    <row r="235" spans="1:22" s="48" customFormat="1" ht="45" customHeight="1">
      <c r="A235" s="116">
        <v>154</v>
      </c>
      <c r="B235" s="18" t="str">
        <f>'Référentiel Compétences'!B198</f>
        <v>La nougatine</v>
      </c>
      <c r="C235" s="64" t="str">
        <f>IF('Référentiel Compétences'!G198="X","X","")</f>
        <v/>
      </c>
      <c r="D235" s="64" t="str">
        <f>IF('Référentiel Compétences'!H198="X","X","")</f>
        <v/>
      </c>
      <c r="E235" s="64" t="str">
        <f>IF('Référentiel Compétences'!I198="X","X","")</f>
        <v/>
      </c>
      <c r="F235" s="64" t="str">
        <f>IF('Référentiel Compétences'!J198="X","X","")</f>
        <v/>
      </c>
      <c r="G235" s="64" t="str">
        <f>IF('Référentiel Compétences'!K198="X","X","")</f>
        <v/>
      </c>
      <c r="H235" s="64" t="str">
        <f>IF('Référentiel Compétences'!L198="X","X","")</f>
        <v/>
      </c>
      <c r="I235" s="64" t="str">
        <f>IF('Référentiel Compétences'!M198="X","X","")</f>
        <v/>
      </c>
      <c r="J235" s="64" t="str">
        <f>IF('Référentiel Compétences'!N198="X","X","")</f>
        <v/>
      </c>
      <c r="K235" s="64" t="str">
        <f>IF('Référentiel Compétences'!O198="X","X","")</f>
        <v/>
      </c>
      <c r="L235" s="64" t="str">
        <f>IF('Référentiel Compétences'!P198="X","X","")</f>
        <v/>
      </c>
      <c r="M235" s="70"/>
      <c r="N235" s="70"/>
      <c r="O235" s="72"/>
      <c r="P235" s="70"/>
      <c r="Q235" s="70"/>
      <c r="R235" s="73">
        <v>1</v>
      </c>
      <c r="S235" s="243" t="str">
        <f t="shared" si="67"/>
        <v/>
      </c>
      <c r="T235" s="220"/>
      <c r="U235" s="220">
        <v>0.65</v>
      </c>
      <c r="V235" s="65" t="s">
        <v>257</v>
      </c>
    </row>
    <row r="236" spans="1:22" s="48" customFormat="1" ht="45" customHeight="1">
      <c r="A236" s="116">
        <v>155</v>
      </c>
      <c r="B236" s="18" t="str">
        <f>'Référentiel Compétences'!B199</f>
        <v>Montage d'une pièce montée</v>
      </c>
      <c r="C236" s="64" t="str">
        <f>IF('Référentiel Compétences'!G199="X","X","")</f>
        <v/>
      </c>
      <c r="D236" s="64" t="str">
        <f>IF('Référentiel Compétences'!H199="X","X","")</f>
        <v/>
      </c>
      <c r="E236" s="64" t="str">
        <f>IF('Référentiel Compétences'!I199="X","X","")</f>
        <v/>
      </c>
      <c r="F236" s="64" t="str">
        <f>IF('Référentiel Compétences'!J199="X","X","")</f>
        <v/>
      </c>
      <c r="G236" s="64" t="str">
        <f>IF('Référentiel Compétences'!K199="X","X","")</f>
        <v/>
      </c>
      <c r="H236" s="64" t="str">
        <f>IF('Référentiel Compétences'!L199="X","X","")</f>
        <v/>
      </c>
      <c r="I236" s="64" t="str">
        <f>IF('Référentiel Compétences'!M199="X","X","")</f>
        <v/>
      </c>
      <c r="J236" s="64" t="str">
        <f>IF('Référentiel Compétences'!N199="X","X","")</f>
        <v/>
      </c>
      <c r="K236" s="64" t="str">
        <f>IF('Référentiel Compétences'!O199="X","X","")</f>
        <v/>
      </c>
      <c r="L236" s="64" t="str">
        <f>IF('Référentiel Compétences'!P199="X","X","")</f>
        <v/>
      </c>
      <c r="M236" s="70"/>
      <c r="N236" s="70"/>
      <c r="O236" s="72"/>
      <c r="P236" s="70"/>
      <c r="Q236" s="70"/>
      <c r="R236" s="73">
        <v>1</v>
      </c>
      <c r="S236" s="243" t="str">
        <f t="shared" si="67"/>
        <v/>
      </c>
      <c r="T236" s="220"/>
      <c r="U236" s="220">
        <v>0.65</v>
      </c>
      <c r="V236" s="65" t="s">
        <v>257</v>
      </c>
    </row>
    <row r="237" spans="1:22" s="48" customFormat="1" ht="45" customHeight="1" thickBot="1">
      <c r="A237" s="116">
        <v>156</v>
      </c>
      <c r="B237" s="237" t="str">
        <f>'Référentiel Compétences'!B200</f>
        <v>Travailler le sucre</v>
      </c>
      <c r="C237" s="64" t="str">
        <f>IF('Référentiel Compétences'!G200="X","X","")</f>
        <v/>
      </c>
      <c r="D237" s="64" t="str">
        <f>IF('Référentiel Compétences'!H200="X","X","")</f>
        <v/>
      </c>
      <c r="E237" s="64" t="str">
        <f>IF('Référentiel Compétences'!I200="X","X","")</f>
        <v/>
      </c>
      <c r="F237" s="64" t="str">
        <f>IF('Référentiel Compétences'!J200="X","X","")</f>
        <v/>
      </c>
      <c r="G237" s="64" t="str">
        <f>IF('Référentiel Compétences'!K200="X","X","")</f>
        <v/>
      </c>
      <c r="H237" s="64" t="str">
        <f>IF('Référentiel Compétences'!L200="X","X","")</f>
        <v/>
      </c>
      <c r="I237" s="64" t="str">
        <f>IF('Référentiel Compétences'!M200="X","X","")</f>
        <v/>
      </c>
      <c r="J237" s="64" t="str">
        <f>IF('Référentiel Compétences'!N200="X","X","")</f>
        <v/>
      </c>
      <c r="K237" s="64" t="str">
        <f>IF('Référentiel Compétences'!O200="X","X","")</f>
        <v/>
      </c>
      <c r="L237" s="64" t="str">
        <f>IF('Référentiel Compétences'!P200="X","X","")</f>
        <v/>
      </c>
      <c r="M237" s="293"/>
      <c r="N237" s="293"/>
      <c r="O237" s="294"/>
      <c r="P237" s="293"/>
      <c r="Q237" s="293"/>
      <c r="R237" s="338">
        <v>1</v>
      </c>
      <c r="S237" s="297" t="str">
        <f t="shared" si="67"/>
        <v/>
      </c>
      <c r="T237" s="239"/>
      <c r="U237" s="239">
        <v>0.65</v>
      </c>
      <c r="V237" s="240" t="s">
        <v>257</v>
      </c>
    </row>
    <row r="238" spans="1:22" s="3" customFormat="1" ht="45" customHeight="1" thickBot="1">
      <c r="A238" s="107"/>
      <c r="B238" s="206" t="str">
        <f>'Référentiel Compétences'!B197</f>
        <v>Piece montée</v>
      </c>
      <c r="C238" s="207"/>
      <c r="D238" s="207"/>
      <c r="E238" s="207"/>
      <c r="F238" s="207"/>
      <c r="G238" s="207"/>
      <c r="H238" s="207"/>
      <c r="I238" s="207"/>
      <c r="J238" s="207"/>
      <c r="K238" s="207"/>
      <c r="L238" s="207"/>
      <c r="M238" s="108">
        <f t="shared" ref="M238:R238" si="69">SUM(M235:M237)</f>
        <v>0</v>
      </c>
      <c r="N238" s="108">
        <f t="shared" si="69"/>
        <v>0</v>
      </c>
      <c r="O238" s="108">
        <f t="shared" si="69"/>
        <v>0</v>
      </c>
      <c r="P238" s="108">
        <f t="shared" si="69"/>
        <v>0</v>
      </c>
      <c r="Q238" s="108">
        <f t="shared" si="69"/>
        <v>0</v>
      </c>
      <c r="R238" s="249">
        <f t="shared" si="69"/>
        <v>3</v>
      </c>
      <c r="S238" s="266" t="str">
        <f>IF(SUM(S235:S237)=0,"",AVERAGE(S235:S237))</f>
        <v/>
      </c>
      <c r="T238" s="267" t="str">
        <f>IF(SUM(T235:T237)=0,"",AVERAGE(T235:T237))</f>
        <v/>
      </c>
      <c r="U238" s="267">
        <f>IF(SUM(U235:U237)=0,"",AVERAGE(U235:U237))</f>
        <v>0.65</v>
      </c>
      <c r="V238" s="209"/>
    </row>
    <row r="239" spans="1:22" s="3" customFormat="1" ht="45" customHeight="1" thickBot="1">
      <c r="A239" s="107">
        <v>157</v>
      </c>
      <c r="B239" s="206" t="str">
        <f>'Référentiel Compétences'!B201</f>
        <v>Gouter, analyser, rectifier</v>
      </c>
      <c r="C239" s="207" t="str">
        <f>IF('Référentiel Compétences'!G201="X","X","")</f>
        <v/>
      </c>
      <c r="D239" s="207" t="str">
        <f>IF('Référentiel Compétences'!H201="X","X","")</f>
        <v/>
      </c>
      <c r="E239" s="207" t="str">
        <f>IF('Référentiel Compétences'!I201="X","X","")</f>
        <v/>
      </c>
      <c r="F239" s="207" t="str">
        <f>IF('Référentiel Compétences'!J201="X","X","")</f>
        <v/>
      </c>
      <c r="G239" s="207" t="str">
        <f>IF('Référentiel Compétences'!K201="X","X","")</f>
        <v/>
      </c>
      <c r="H239" s="207" t="str">
        <f>IF('Référentiel Compétences'!L201="X","X","")</f>
        <v/>
      </c>
      <c r="I239" s="207" t="str">
        <f>IF('Référentiel Compétences'!M201="X","X","")</f>
        <v/>
      </c>
      <c r="J239" s="207" t="str">
        <f>IF('Référentiel Compétences'!N201="X","X","")</f>
        <v/>
      </c>
      <c r="K239" s="207" t="str">
        <f>IF('Référentiel Compétences'!O201="X","X","")</f>
        <v/>
      </c>
      <c r="L239" s="207" t="str">
        <f>IF('Référentiel Compétences'!P201="X","X","")</f>
        <v/>
      </c>
      <c r="M239" s="108">
        <v>0</v>
      </c>
      <c r="N239" s="108">
        <v>0</v>
      </c>
      <c r="O239" s="108">
        <v>0</v>
      </c>
      <c r="P239" s="108">
        <v>0</v>
      </c>
      <c r="Q239" s="108">
        <v>0</v>
      </c>
      <c r="R239" s="249">
        <v>1</v>
      </c>
      <c r="S239" s="266" t="str">
        <f>IF(M239=1,25%,IF(N239=1,50%,IF(O239=1,75%,IF(P239=1,100%,""))))</f>
        <v/>
      </c>
      <c r="T239" s="267"/>
      <c r="U239" s="267">
        <v>0.65</v>
      </c>
      <c r="V239" s="209" t="s">
        <v>257</v>
      </c>
    </row>
    <row r="240" spans="1:22" s="48" customFormat="1" ht="45" customHeight="1" thickBot="1">
      <c r="A240" s="112"/>
      <c r="B240" s="212" t="str">
        <f>'Référentiel Compétences'!B155</f>
        <v>Patisserie</v>
      </c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120">
        <f>M238+M233+M229+M220+M203+M196+M239</f>
        <v>0</v>
      </c>
      <c r="N240" s="120">
        <f t="shared" ref="N240:R240" si="70">N238+N233+N229+N220+N203+N196+N239</f>
        <v>0</v>
      </c>
      <c r="O240" s="120">
        <f t="shared" si="70"/>
        <v>0</v>
      </c>
      <c r="P240" s="120">
        <f t="shared" si="70"/>
        <v>0</v>
      </c>
      <c r="Q240" s="120">
        <f t="shared" si="70"/>
        <v>0</v>
      </c>
      <c r="R240" s="330">
        <f t="shared" si="70"/>
        <v>30</v>
      </c>
      <c r="S240" s="334" t="str">
        <f>IF(SUM(S238,S233,S229,S220,S214,S203,S196,S239)=0,"",AVERAGE(S238,S233,S229,S220,S214,S203,S196,S239))</f>
        <v/>
      </c>
      <c r="T240" s="121" t="str">
        <f t="shared" ref="T240:U240" si="71">IF(SUM(T238,T233,T229,T220,T214,T203,T196,T239)=0,"",AVERAGE(T238,T233,T229,T220,T214,T203,T196,T239))</f>
        <v/>
      </c>
      <c r="U240" s="121">
        <f t="shared" si="71"/>
        <v>0.65</v>
      </c>
      <c r="V240" s="53"/>
    </row>
    <row r="241" spans="1:22" s="10" customFormat="1" ht="24.95" customHeight="1">
      <c r="A241" s="7"/>
      <c r="B241" s="8"/>
      <c r="C241" s="9"/>
      <c r="D241" s="9"/>
      <c r="E241" s="9"/>
      <c r="F241" s="9"/>
      <c r="G241" s="9"/>
      <c r="H241" s="9"/>
      <c r="I241" s="9"/>
      <c r="J241" s="9"/>
      <c r="K241" s="9"/>
      <c r="L241" s="9"/>
      <c r="O241" s="7"/>
      <c r="S241" s="40"/>
      <c r="T241" s="40"/>
      <c r="U241" s="40"/>
    </row>
    <row r="242" spans="1:22" s="10" customFormat="1" ht="24.95" customHeight="1" thickBot="1">
      <c r="A242" s="7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11"/>
      <c r="N242" s="11"/>
      <c r="O242" s="9"/>
      <c r="P242" s="11"/>
      <c r="Q242" s="11"/>
      <c r="R242" s="11"/>
      <c r="S242" s="40"/>
      <c r="T242" s="40"/>
      <c r="U242" s="40"/>
      <c r="V242" s="11"/>
    </row>
    <row r="243" spans="1:22" ht="30" customHeight="1" thickBot="1">
      <c r="A243" s="586" t="str">
        <f>'Référentiel Compétences'!B202</f>
        <v>Compétences en gestion</v>
      </c>
      <c r="B243" s="583"/>
      <c r="C243" s="583"/>
      <c r="D243" s="583"/>
      <c r="E243" s="583"/>
      <c r="F243" s="583"/>
      <c r="G243" s="583"/>
      <c r="H243" s="583"/>
      <c r="I243" s="583"/>
      <c r="J243" s="583"/>
      <c r="K243" s="583"/>
      <c r="L243" s="583"/>
      <c r="M243" s="583"/>
      <c r="N243" s="583"/>
      <c r="O243" s="583"/>
      <c r="P243" s="584"/>
      <c r="Q243" s="584"/>
      <c r="R243" s="584"/>
      <c r="S243" s="584"/>
      <c r="T243" s="584"/>
      <c r="U243" s="584"/>
      <c r="V243" s="585"/>
    </row>
    <row r="244" spans="1:22" ht="24.95" customHeight="1">
      <c r="A244" s="13"/>
      <c r="B244" s="213"/>
      <c r="C244" s="214" t="s">
        <v>210</v>
      </c>
      <c r="D244" s="214" t="s">
        <v>211</v>
      </c>
      <c r="E244" s="214" t="s">
        <v>212</v>
      </c>
      <c r="F244" s="214" t="s">
        <v>213</v>
      </c>
      <c r="G244" s="214" t="s">
        <v>298</v>
      </c>
      <c r="H244" s="214" t="s">
        <v>214</v>
      </c>
      <c r="I244" s="214"/>
      <c r="J244" s="214"/>
      <c r="K244" s="214"/>
      <c r="L244" s="214"/>
      <c r="M244" s="214" t="s">
        <v>244</v>
      </c>
      <c r="N244" s="214" t="s">
        <v>245</v>
      </c>
      <c r="O244" s="214" t="s">
        <v>246</v>
      </c>
      <c r="P244" s="214" t="s">
        <v>243</v>
      </c>
      <c r="Q244" s="214" t="s">
        <v>247</v>
      </c>
      <c r="R244" s="215" t="s">
        <v>248</v>
      </c>
      <c r="S244" s="543" t="s">
        <v>302</v>
      </c>
      <c r="T244" s="544" t="s">
        <v>303</v>
      </c>
      <c r="U244" s="545" t="s">
        <v>278</v>
      </c>
      <c r="V244" s="218" t="s">
        <v>0</v>
      </c>
    </row>
    <row r="245" spans="1:22" ht="30" customHeight="1">
      <c r="A245" s="20">
        <v>158</v>
      </c>
      <c r="B245" s="547" t="str">
        <f>'Référentiel Compétences'!B203</f>
        <v>Approvisionnement/stockage</v>
      </c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3"/>
      <c r="N245" s="33"/>
      <c r="O245" s="32"/>
      <c r="P245" s="32"/>
      <c r="Q245" s="32"/>
      <c r="R245" s="371"/>
      <c r="S245" s="373"/>
      <c r="T245" s="314"/>
      <c r="U245" s="314"/>
      <c r="V245" s="34"/>
    </row>
    <row r="246" spans="1:22" s="48" customFormat="1" ht="45" customHeight="1">
      <c r="A246" s="116">
        <v>159</v>
      </c>
      <c r="B246" s="533" t="str">
        <f>'Référentiel Compétences'!B204</f>
        <v>Réceptionner et vérifier les denrées livrées</v>
      </c>
      <c r="C246" s="535" t="str">
        <f>IF('Référentiel Compétences'!G204="X","X","")</f>
        <v>X</v>
      </c>
      <c r="D246" s="535" t="str">
        <f>IF('Référentiel Compétences'!H204="X","X","")</f>
        <v>X</v>
      </c>
      <c r="E246" s="535" t="str">
        <f>IF('Référentiel Compétences'!I204="X","X","")</f>
        <v>X</v>
      </c>
      <c r="F246" s="535" t="str">
        <f>IF('Référentiel Compétences'!J204="X","X","")</f>
        <v>X</v>
      </c>
      <c r="G246" s="535" t="str">
        <f>IF('Référentiel Compétences'!K204="X","X","")</f>
        <v/>
      </c>
      <c r="H246" s="535" t="str">
        <f>IF('Référentiel Compétences'!L204="X","X","")</f>
        <v/>
      </c>
      <c r="I246" s="535" t="str">
        <f>IF('Référentiel Compétences'!M204="X","X","")</f>
        <v/>
      </c>
      <c r="J246" s="535" t="str">
        <f>IF('Référentiel Compétences'!N204="X","X","")</f>
        <v/>
      </c>
      <c r="K246" s="535" t="str">
        <f>IF('Référentiel Compétences'!O204="X","X","")</f>
        <v/>
      </c>
      <c r="L246" s="535" t="str">
        <f>IF('Référentiel Compétences'!P204="X","X","")</f>
        <v/>
      </c>
      <c r="M246" s="536"/>
      <c r="N246" s="536"/>
      <c r="O246" s="546">
        <v>1</v>
      </c>
      <c r="P246" s="536"/>
      <c r="Q246" s="536"/>
      <c r="R246" s="538"/>
      <c r="S246" s="539">
        <f t="shared" ref="S246:S251" si="72">IF(M246=1,25%,IF(N246=1,50%,IF(O246=1,75%,IF(P246=1,100%,""))))</f>
        <v>0.75</v>
      </c>
      <c r="T246" s="540"/>
      <c r="U246" s="540">
        <v>0.65</v>
      </c>
      <c r="V246" s="541" t="s">
        <v>257</v>
      </c>
    </row>
    <row r="247" spans="1:22" s="48" customFormat="1" ht="45" customHeight="1">
      <c r="A247" s="116">
        <v>160</v>
      </c>
      <c r="B247" s="18" t="str">
        <f>'Référentiel Compétences'!B205</f>
        <v>Controler la qualité des produits</v>
      </c>
      <c r="C247" s="535" t="str">
        <f>IF('Référentiel Compétences'!G205="X","X","")</f>
        <v>X</v>
      </c>
      <c r="D247" s="535" t="str">
        <f>IF('Référentiel Compétences'!H205="X","X","")</f>
        <v>X</v>
      </c>
      <c r="E247" s="535" t="str">
        <f>IF('Référentiel Compétences'!I205="X","X","")</f>
        <v>X</v>
      </c>
      <c r="F247" s="535" t="str">
        <f>IF('Référentiel Compétences'!J205="X","X","")</f>
        <v>X</v>
      </c>
      <c r="G247" s="535" t="str">
        <f>IF('Référentiel Compétences'!K205="X","X","")</f>
        <v/>
      </c>
      <c r="H247" s="535" t="str">
        <f>IF('Référentiel Compétences'!L205="X","X","")</f>
        <v/>
      </c>
      <c r="I247" s="535" t="str">
        <f>IF('Référentiel Compétences'!M205="X","X","")</f>
        <v/>
      </c>
      <c r="J247" s="535" t="str">
        <f>IF('Référentiel Compétences'!N205="X","X","")</f>
        <v/>
      </c>
      <c r="K247" s="535" t="str">
        <f>IF('Référentiel Compétences'!O205="X","X","")</f>
        <v/>
      </c>
      <c r="L247" s="535" t="str">
        <f>IF('Référentiel Compétences'!P205="X","X","")</f>
        <v/>
      </c>
      <c r="M247" s="70"/>
      <c r="N247" s="70"/>
      <c r="O247" s="72">
        <v>1</v>
      </c>
      <c r="P247" s="70"/>
      <c r="Q247" s="70"/>
      <c r="R247" s="71"/>
      <c r="S247" s="243">
        <f t="shared" si="72"/>
        <v>0.75</v>
      </c>
      <c r="T247" s="220"/>
      <c r="U247" s="220">
        <v>0.65</v>
      </c>
      <c r="V247" s="65" t="s">
        <v>257</v>
      </c>
    </row>
    <row r="248" spans="1:22" s="48" customFormat="1" ht="45" customHeight="1">
      <c r="A248" s="116">
        <v>161</v>
      </c>
      <c r="B248" s="18" t="str">
        <f>'Référentiel Compétences'!B206</f>
        <v>Rangée les denrées</v>
      </c>
      <c r="C248" s="535" t="str">
        <f>IF('Référentiel Compétences'!G206="X","X","")</f>
        <v>X</v>
      </c>
      <c r="D248" s="535" t="str">
        <f>IF('Référentiel Compétences'!H206="X","X","")</f>
        <v>X</v>
      </c>
      <c r="E248" s="535" t="str">
        <f>IF('Référentiel Compétences'!I206="X","X","")</f>
        <v>X</v>
      </c>
      <c r="F248" s="535" t="str">
        <f>IF('Référentiel Compétences'!J206="X","X","")</f>
        <v>X</v>
      </c>
      <c r="G248" s="535" t="str">
        <f>IF('Référentiel Compétences'!K206="X","X","")</f>
        <v/>
      </c>
      <c r="H248" s="535" t="str">
        <f>IF('Référentiel Compétences'!L206="X","X","")</f>
        <v/>
      </c>
      <c r="I248" s="535" t="str">
        <f>IF('Référentiel Compétences'!M206="X","X","")</f>
        <v/>
      </c>
      <c r="J248" s="535" t="str">
        <f>IF('Référentiel Compétences'!N206="X","X","")</f>
        <v/>
      </c>
      <c r="K248" s="535" t="str">
        <f>IF('Référentiel Compétences'!O206="X","X","")</f>
        <v/>
      </c>
      <c r="L248" s="535" t="str">
        <f>IF('Référentiel Compétences'!P206="X","X","")</f>
        <v/>
      </c>
      <c r="M248" s="70"/>
      <c r="N248" s="70"/>
      <c r="O248" s="72">
        <v>1</v>
      </c>
      <c r="P248" s="70"/>
      <c r="Q248" s="70"/>
      <c r="R248" s="71"/>
      <c r="S248" s="243">
        <f t="shared" si="72"/>
        <v>0.75</v>
      </c>
      <c r="T248" s="220"/>
      <c r="U248" s="220">
        <v>0.65</v>
      </c>
      <c r="V248" s="65" t="s">
        <v>257</v>
      </c>
    </row>
    <row r="249" spans="1:22" s="48" customFormat="1" ht="45" customHeight="1">
      <c r="A249" s="116">
        <v>162</v>
      </c>
      <c r="B249" s="18" t="str">
        <f>'Référentiel Compétences'!B207</f>
        <v>Effectuer un inventaire</v>
      </c>
      <c r="C249" s="535" t="str">
        <f>IF('Référentiel Compétences'!G207="X","X","")</f>
        <v>X</v>
      </c>
      <c r="D249" s="535" t="str">
        <f>IF('Référentiel Compétences'!H207="X","X","")</f>
        <v>X</v>
      </c>
      <c r="E249" s="535" t="str">
        <f>IF('Référentiel Compétences'!I207="X","X","")</f>
        <v>X</v>
      </c>
      <c r="F249" s="535" t="str">
        <f>IF('Référentiel Compétences'!J207="X","X","")</f>
        <v>X</v>
      </c>
      <c r="G249" s="535" t="str">
        <f>IF('Référentiel Compétences'!K207="X","X","")</f>
        <v/>
      </c>
      <c r="H249" s="535" t="str">
        <f>IF('Référentiel Compétences'!L207="X","X","")</f>
        <v/>
      </c>
      <c r="I249" s="535" t="str">
        <f>IF('Référentiel Compétences'!M207="X","X","")</f>
        <v/>
      </c>
      <c r="J249" s="535" t="str">
        <f>IF('Référentiel Compétences'!N207="X","X","")</f>
        <v/>
      </c>
      <c r="K249" s="535" t="str">
        <f>IF('Référentiel Compétences'!O207="X","X","")</f>
        <v/>
      </c>
      <c r="L249" s="535" t="str">
        <f>IF('Référentiel Compétences'!P207="X","X","")</f>
        <v/>
      </c>
      <c r="M249" s="70"/>
      <c r="N249" s="70"/>
      <c r="O249" s="72">
        <v>1</v>
      </c>
      <c r="P249" s="70"/>
      <c r="Q249" s="70"/>
      <c r="R249" s="71"/>
      <c r="S249" s="243">
        <f t="shared" si="72"/>
        <v>0.75</v>
      </c>
      <c r="T249" s="220"/>
      <c r="U249" s="220">
        <v>0.65</v>
      </c>
      <c r="V249" s="65" t="s">
        <v>257</v>
      </c>
    </row>
    <row r="250" spans="1:22" s="48" customFormat="1" ht="45" customHeight="1">
      <c r="A250" s="116">
        <v>163</v>
      </c>
      <c r="B250" s="18" t="str">
        <f>'Référentiel Compétences'!B208</f>
        <v>Effectuer une commande</v>
      </c>
      <c r="C250" s="535" t="str">
        <f>IF('Référentiel Compétences'!G208="X","X","")</f>
        <v>X</v>
      </c>
      <c r="D250" s="535" t="str">
        <f>IF('Référentiel Compétences'!H208="X","X","")</f>
        <v>X</v>
      </c>
      <c r="E250" s="535" t="str">
        <f>IF('Référentiel Compétences'!I208="X","X","")</f>
        <v>X</v>
      </c>
      <c r="F250" s="535" t="str">
        <f>IF('Référentiel Compétences'!J208="X","X","")</f>
        <v/>
      </c>
      <c r="G250" s="535" t="str">
        <f>IF('Référentiel Compétences'!K208="X","X","")</f>
        <v/>
      </c>
      <c r="H250" s="535" t="str">
        <f>IF('Référentiel Compétences'!L208="X","X","")</f>
        <v/>
      </c>
      <c r="I250" s="535" t="str">
        <f>IF('Référentiel Compétences'!M208="X","X","")</f>
        <v/>
      </c>
      <c r="J250" s="535" t="str">
        <f>IF('Référentiel Compétences'!N208="X","X","")</f>
        <v/>
      </c>
      <c r="K250" s="535" t="str">
        <f>IF('Référentiel Compétences'!O208="X","X","")</f>
        <v/>
      </c>
      <c r="L250" s="535" t="str">
        <f>IF('Référentiel Compétences'!P208="X","X","")</f>
        <v/>
      </c>
      <c r="M250" s="70"/>
      <c r="N250" s="70"/>
      <c r="O250" s="72">
        <v>1</v>
      </c>
      <c r="P250" s="70"/>
      <c r="Q250" s="70"/>
      <c r="R250" s="71"/>
      <c r="S250" s="243">
        <f t="shared" si="72"/>
        <v>0.75</v>
      </c>
      <c r="T250" s="220">
        <v>0.75</v>
      </c>
      <c r="U250" s="220">
        <v>0.65</v>
      </c>
      <c r="V250" s="65" t="s">
        <v>257</v>
      </c>
    </row>
    <row r="251" spans="1:22" s="48" customFormat="1" ht="45" customHeight="1">
      <c r="A251" s="116">
        <v>164</v>
      </c>
      <c r="B251" s="18" t="str">
        <f>'Référentiel Compétences'!B209</f>
        <v>Savoir Acheter</v>
      </c>
      <c r="C251" s="535" t="str">
        <f>IF('Référentiel Compétences'!G209="X","X","")</f>
        <v>X</v>
      </c>
      <c r="D251" s="535" t="str">
        <f>IF('Référentiel Compétences'!H209="X","X","")</f>
        <v>X</v>
      </c>
      <c r="E251" s="535" t="str">
        <f>IF('Référentiel Compétences'!I209="X","X","")</f>
        <v/>
      </c>
      <c r="F251" s="535" t="str">
        <f>IF('Référentiel Compétences'!J209="X","X","")</f>
        <v/>
      </c>
      <c r="G251" s="535" t="str">
        <f>IF('Référentiel Compétences'!K209="X","X","")</f>
        <v/>
      </c>
      <c r="H251" s="535" t="str">
        <f>IF('Référentiel Compétences'!L209="X","X","")</f>
        <v/>
      </c>
      <c r="I251" s="535" t="str">
        <f>IF('Référentiel Compétences'!M209="X","X","")</f>
        <v/>
      </c>
      <c r="J251" s="535" t="str">
        <f>IF('Référentiel Compétences'!N209="X","X","")</f>
        <v/>
      </c>
      <c r="K251" s="535" t="str">
        <f>IF('Référentiel Compétences'!O209="X","X","")</f>
        <v/>
      </c>
      <c r="L251" s="535" t="str">
        <f>IF('Référentiel Compétences'!P209="X","X","")</f>
        <v/>
      </c>
      <c r="M251" s="70"/>
      <c r="N251" s="70"/>
      <c r="O251" s="72">
        <v>1</v>
      </c>
      <c r="P251" s="70"/>
      <c r="Q251" s="70"/>
      <c r="R251" s="71">
        <v>1</v>
      </c>
      <c r="S251" s="243">
        <f t="shared" si="72"/>
        <v>0.75</v>
      </c>
      <c r="T251" s="220"/>
      <c r="U251" s="220">
        <v>0.65</v>
      </c>
      <c r="V251" s="65" t="s">
        <v>257</v>
      </c>
    </row>
    <row r="252" spans="1:22" s="48" customFormat="1" ht="45" customHeight="1">
      <c r="A252" s="116">
        <v>165</v>
      </c>
      <c r="B252" s="18" t="str">
        <f>'Référentiel Compétences'!B210</f>
        <v>Effectuer des contrôle sur le stockage</v>
      </c>
      <c r="C252" s="535" t="str">
        <f>IF('Référentiel Compétences'!G210="X","X","")</f>
        <v>X</v>
      </c>
      <c r="D252" s="535" t="str">
        <f>IF('Référentiel Compétences'!H210="X","X","")</f>
        <v>X</v>
      </c>
      <c r="E252" s="535" t="str">
        <f>IF('Référentiel Compétences'!I210="X","X","")</f>
        <v>X</v>
      </c>
      <c r="F252" s="535" t="str">
        <f>IF('Référentiel Compétences'!J210="X","X","")</f>
        <v/>
      </c>
      <c r="G252" s="535" t="str">
        <f>IF('Référentiel Compétences'!K210="X","X","")</f>
        <v/>
      </c>
      <c r="H252" s="535" t="str">
        <f>IF('Référentiel Compétences'!L210="X","X","")</f>
        <v/>
      </c>
      <c r="I252" s="535" t="str">
        <f>IF('Référentiel Compétences'!M210="X","X","")</f>
        <v/>
      </c>
      <c r="J252" s="535" t="str">
        <f>IF('Référentiel Compétences'!N210="X","X","")</f>
        <v/>
      </c>
      <c r="K252" s="535" t="str">
        <f>IF('Référentiel Compétences'!O210="X","X","")</f>
        <v/>
      </c>
      <c r="L252" s="535" t="str">
        <f>IF('Référentiel Compétences'!P210="X","X","")</f>
        <v/>
      </c>
      <c r="M252" s="70"/>
      <c r="N252" s="70"/>
      <c r="O252" s="72">
        <v>1</v>
      </c>
      <c r="P252" s="70"/>
      <c r="Q252" s="70"/>
      <c r="R252" s="71"/>
      <c r="S252" s="243">
        <f t="shared" ref="S252:S253" si="73">IF(M252=1,25%,IF(N252=1,50%,IF(O252=1,75%,IF(P252=1,100%,""))))</f>
        <v>0.75</v>
      </c>
      <c r="T252" s="220"/>
      <c r="U252" s="220">
        <v>0.65</v>
      </c>
      <c r="V252" s="65" t="s">
        <v>257</v>
      </c>
    </row>
    <row r="253" spans="1:22" s="48" customFormat="1" ht="45" customHeight="1" thickBot="1">
      <c r="A253" s="122">
        <v>166</v>
      </c>
      <c r="B253" s="237" t="str">
        <f>'Référentiel Compétences'!B211</f>
        <v>Déconditionner et conserver les étiquettes</v>
      </c>
      <c r="C253" s="535" t="str">
        <f>IF('Référentiel Compétences'!G211="X","X","")</f>
        <v>X</v>
      </c>
      <c r="D253" s="535" t="str">
        <f>IF('Référentiel Compétences'!H211="X","X","")</f>
        <v>X</v>
      </c>
      <c r="E253" s="535" t="str">
        <f>IF('Référentiel Compétences'!I211="X","X","")</f>
        <v>X</v>
      </c>
      <c r="F253" s="535" t="str">
        <f>IF('Référentiel Compétences'!J211="X","X","")</f>
        <v>X</v>
      </c>
      <c r="G253" s="535" t="str">
        <f>IF('Référentiel Compétences'!K211="X","X","")</f>
        <v/>
      </c>
      <c r="H253" s="535" t="str">
        <f>IF('Référentiel Compétences'!L211="X","X","")</f>
        <v/>
      </c>
      <c r="I253" s="535" t="str">
        <f>IF('Référentiel Compétences'!M211="X","X","")</f>
        <v/>
      </c>
      <c r="J253" s="535" t="str">
        <f>IF('Référentiel Compétences'!N211="X","X","")</f>
        <v/>
      </c>
      <c r="K253" s="535" t="str">
        <f>IF('Référentiel Compétences'!O211="X","X","")</f>
        <v/>
      </c>
      <c r="L253" s="535" t="str">
        <f>IF('Référentiel Compétences'!P211="X","X","")</f>
        <v/>
      </c>
      <c r="M253" s="294"/>
      <c r="N253" s="294"/>
      <c r="O253" s="294">
        <v>1</v>
      </c>
      <c r="P253" s="294"/>
      <c r="Q253" s="294"/>
      <c r="R253" s="338"/>
      <c r="S253" s="297">
        <f t="shared" si="73"/>
        <v>0.75</v>
      </c>
      <c r="T253" s="239"/>
      <c r="U253" s="239">
        <v>0.65</v>
      </c>
      <c r="V253" s="240" t="s">
        <v>257</v>
      </c>
    </row>
    <row r="254" spans="1:22" s="48" customFormat="1" ht="45" customHeight="1" thickBot="1">
      <c r="A254" s="112"/>
      <c r="B254" s="50" t="str">
        <f>'Référentiel Compétences'!B203</f>
        <v>Approvisionnement/stockage</v>
      </c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127">
        <f>SUM(M246:M253)</f>
        <v>0</v>
      </c>
      <c r="N254" s="127">
        <f t="shared" ref="N254:R254" si="74">SUM(N246:N253)</f>
        <v>0</v>
      </c>
      <c r="O254" s="127">
        <f>SUM(O246:O253)</f>
        <v>8</v>
      </c>
      <c r="P254" s="127">
        <f>SUM(P246:P253)</f>
        <v>0</v>
      </c>
      <c r="Q254" s="127">
        <f t="shared" si="74"/>
        <v>0</v>
      </c>
      <c r="R254" s="344">
        <f t="shared" si="74"/>
        <v>1</v>
      </c>
      <c r="S254" s="342">
        <f>IF(SUM(S246:S253)=0,"",AVERAGE(S246:S253))</f>
        <v>0.75</v>
      </c>
      <c r="T254" s="340">
        <f>IF(SUM(T246:T253)=0,"",AVERAGE(T246:T253))</f>
        <v>0.75</v>
      </c>
      <c r="U254" s="340">
        <f>IF(SUM(U246:U253)=0,"",AVERAGE(U246:U253))</f>
        <v>0.65</v>
      </c>
      <c r="V254" s="46"/>
    </row>
    <row r="255" spans="1:22" s="10" customFormat="1" ht="24.95" customHeight="1" thickBot="1">
      <c r="A255" s="7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11"/>
      <c r="N255" s="11"/>
      <c r="O255" s="9"/>
      <c r="P255" s="11"/>
      <c r="Q255" s="11"/>
      <c r="R255" s="11"/>
      <c r="S255" s="40"/>
      <c r="T255" s="40"/>
      <c r="U255" s="40"/>
      <c r="V255" s="11"/>
    </row>
    <row r="256" spans="1:22" ht="24.95" customHeight="1" thickBot="1">
      <c r="A256" s="16"/>
      <c r="B256" s="277"/>
      <c r="C256" s="278" t="s">
        <v>210</v>
      </c>
      <c r="D256" s="278" t="s">
        <v>211</v>
      </c>
      <c r="E256" s="278" t="s">
        <v>212</v>
      </c>
      <c r="F256" s="278" t="s">
        <v>213</v>
      </c>
      <c r="G256" s="278" t="s">
        <v>298</v>
      </c>
      <c r="H256" s="278" t="s">
        <v>214</v>
      </c>
      <c r="I256" s="278"/>
      <c r="J256" s="278"/>
      <c r="K256" s="278"/>
      <c r="L256" s="278"/>
      <c r="M256" s="278" t="s">
        <v>244</v>
      </c>
      <c r="N256" s="278" t="s">
        <v>245</v>
      </c>
      <c r="O256" s="278" t="s">
        <v>246</v>
      </c>
      <c r="P256" s="278" t="s">
        <v>243</v>
      </c>
      <c r="Q256" s="278" t="s">
        <v>247</v>
      </c>
      <c r="R256" s="279" t="s">
        <v>248</v>
      </c>
      <c r="S256" s="331" t="s">
        <v>302</v>
      </c>
      <c r="T256" s="317" t="s">
        <v>303</v>
      </c>
      <c r="U256" s="318" t="s">
        <v>278</v>
      </c>
      <c r="V256" s="282" t="s">
        <v>0</v>
      </c>
    </row>
    <row r="257" spans="1:22" ht="30" customHeight="1">
      <c r="A257" s="16">
        <v>167</v>
      </c>
      <c r="B257" s="26" t="str">
        <f>'Référentiel Compétences'!B212</f>
        <v>Gestion de la production</v>
      </c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9"/>
      <c r="N257" s="29"/>
      <c r="O257" s="28"/>
      <c r="P257" s="28"/>
      <c r="Q257" s="28"/>
      <c r="R257" s="30"/>
      <c r="S257" s="375"/>
      <c r="T257" s="370"/>
      <c r="U257" s="370"/>
      <c r="V257" s="31"/>
    </row>
    <row r="258" spans="1:22" s="48" customFormat="1" ht="45" customHeight="1">
      <c r="A258" s="63">
        <v>168</v>
      </c>
      <c r="B258" s="533" t="str">
        <f>'Référentiel Compétences'!B213</f>
        <v xml:space="preserve">Déterminer les besoins en denrées alimentaires </v>
      </c>
      <c r="C258" s="535" t="str">
        <f>IF('Référentiel Compétences'!G213="X","X","")</f>
        <v>X</v>
      </c>
      <c r="D258" s="535" t="str">
        <f>IF('Référentiel Compétences'!H213="X","X","")</f>
        <v>X</v>
      </c>
      <c r="E258" s="535" t="str">
        <f>IF('Référentiel Compétences'!I213="X","X","")</f>
        <v>X</v>
      </c>
      <c r="F258" s="535" t="str">
        <f>IF('Référentiel Compétences'!J213="X","X","")</f>
        <v/>
      </c>
      <c r="G258" s="535" t="str">
        <f>IF('Référentiel Compétences'!K213="X","X","")</f>
        <v/>
      </c>
      <c r="H258" s="535" t="str">
        <f>IF('Référentiel Compétences'!L213="X","X","")</f>
        <v/>
      </c>
      <c r="I258" s="535" t="str">
        <f>IF('Référentiel Compétences'!M213="X","X","")</f>
        <v/>
      </c>
      <c r="J258" s="535" t="str">
        <f>IF('Référentiel Compétences'!N213="X","X","")</f>
        <v/>
      </c>
      <c r="K258" s="535" t="str">
        <f>IF('Référentiel Compétences'!O213="X","X","")</f>
        <v/>
      </c>
      <c r="L258" s="535" t="str">
        <f>IF('Référentiel Compétences'!P213="X","X","")</f>
        <v/>
      </c>
      <c r="M258" s="548"/>
      <c r="N258" s="548"/>
      <c r="O258" s="546">
        <v>1</v>
      </c>
      <c r="P258" s="546"/>
      <c r="Q258" s="546"/>
      <c r="R258" s="549"/>
      <c r="S258" s="539">
        <f t="shared" ref="S258:S262" si="75">IF(M258=1,25%,IF(N258=1,50%,IF(O258=1,75%,IF(P258=1,100%,""))))</f>
        <v>0.75</v>
      </c>
      <c r="T258" s="540"/>
      <c r="U258" s="540">
        <v>0.65</v>
      </c>
      <c r="V258" s="541" t="s">
        <v>257</v>
      </c>
    </row>
    <row r="259" spans="1:22" s="48" customFormat="1" ht="45" customHeight="1">
      <c r="A259" s="63">
        <v>169</v>
      </c>
      <c r="B259" s="18" t="str">
        <f>'Référentiel Compétences'!B214</f>
        <v>Controler la qualité de la production et sa conformité</v>
      </c>
      <c r="C259" s="535" t="str">
        <f>IF('Référentiel Compétences'!G214="X","X","")</f>
        <v>X</v>
      </c>
      <c r="D259" s="535" t="str">
        <f>IF('Référentiel Compétences'!H214="X","X","")</f>
        <v>X</v>
      </c>
      <c r="E259" s="535" t="str">
        <f>IF('Référentiel Compétences'!I214="X","X","")</f>
        <v>X</v>
      </c>
      <c r="F259" s="535" t="str">
        <f>IF('Référentiel Compétences'!J214="X","X","")</f>
        <v/>
      </c>
      <c r="G259" s="535" t="str">
        <f>IF('Référentiel Compétences'!K214="X","X","")</f>
        <v/>
      </c>
      <c r="H259" s="535" t="str">
        <f>IF('Référentiel Compétences'!L214="X","X","")</f>
        <v/>
      </c>
      <c r="I259" s="535" t="str">
        <f>IF('Référentiel Compétences'!M214="X","X","")</f>
        <v/>
      </c>
      <c r="J259" s="535" t="str">
        <f>IF('Référentiel Compétences'!N214="X","X","")</f>
        <v/>
      </c>
      <c r="K259" s="535" t="str">
        <f>IF('Référentiel Compétences'!O214="X","X","")</f>
        <v/>
      </c>
      <c r="L259" s="535" t="str">
        <f>IF('Référentiel Compétences'!P214="X","X","")</f>
        <v/>
      </c>
      <c r="M259" s="70"/>
      <c r="N259" s="70"/>
      <c r="O259" s="72">
        <v>1</v>
      </c>
      <c r="P259" s="72"/>
      <c r="Q259" s="72"/>
      <c r="R259" s="73"/>
      <c r="S259" s="243">
        <f t="shared" si="75"/>
        <v>0.75</v>
      </c>
      <c r="T259" s="220"/>
      <c r="U259" s="220">
        <v>0.65</v>
      </c>
      <c r="V259" s="65" t="s">
        <v>257</v>
      </c>
    </row>
    <row r="260" spans="1:22" s="48" customFormat="1" ht="45" customHeight="1">
      <c r="A260" s="63">
        <v>170</v>
      </c>
      <c r="B260" s="18" t="str">
        <f>'Référentiel Compétences'!B215</f>
        <v>Création de nouveaux plats</v>
      </c>
      <c r="C260" s="535" t="str">
        <f>IF('Référentiel Compétences'!G215="X","X","")</f>
        <v>X</v>
      </c>
      <c r="D260" s="535" t="str">
        <f>IF('Référentiel Compétences'!H215="X","X","")</f>
        <v>X</v>
      </c>
      <c r="E260" s="535" t="str">
        <f>IF('Référentiel Compétences'!I215="X","X","")</f>
        <v/>
      </c>
      <c r="F260" s="535" t="str">
        <f>IF('Référentiel Compétences'!J215="X","X","")</f>
        <v/>
      </c>
      <c r="G260" s="535" t="str">
        <f>IF('Référentiel Compétences'!K215="X","X","")</f>
        <v/>
      </c>
      <c r="H260" s="535" t="str">
        <f>IF('Référentiel Compétences'!L215="X","X","")</f>
        <v/>
      </c>
      <c r="I260" s="535" t="str">
        <f>IF('Référentiel Compétences'!M215="X","X","")</f>
        <v/>
      </c>
      <c r="J260" s="535" t="str">
        <f>IF('Référentiel Compétences'!N215="X","X","")</f>
        <v/>
      </c>
      <c r="K260" s="535" t="str">
        <f>IF('Référentiel Compétences'!O215="X","X","")</f>
        <v/>
      </c>
      <c r="L260" s="535" t="str">
        <f>IF('Référentiel Compétences'!P215="X","X","")</f>
        <v/>
      </c>
      <c r="M260" s="70"/>
      <c r="N260" s="70"/>
      <c r="O260" s="72"/>
      <c r="P260" s="72"/>
      <c r="Q260" s="72"/>
      <c r="R260" s="73">
        <v>1</v>
      </c>
      <c r="S260" s="243" t="str">
        <f t="shared" si="75"/>
        <v/>
      </c>
      <c r="T260" s="220">
        <v>0.75</v>
      </c>
      <c r="U260" s="220">
        <v>0.65</v>
      </c>
      <c r="V260" s="65" t="s">
        <v>257</v>
      </c>
    </row>
    <row r="261" spans="1:22" s="48" customFormat="1" ht="45" customHeight="1">
      <c r="A261" s="63">
        <v>171</v>
      </c>
      <c r="B261" s="18" t="str">
        <f>'Référentiel Compétences'!B216</f>
        <v>Réalisation des fiches techniques</v>
      </c>
      <c r="C261" s="535" t="str">
        <f>IF('Référentiel Compétences'!G216="X","X","")</f>
        <v>X</v>
      </c>
      <c r="D261" s="535" t="str">
        <f>IF('Référentiel Compétences'!H216="X","X","")</f>
        <v>X</v>
      </c>
      <c r="E261" s="535" t="str">
        <f>IF('Référentiel Compétences'!I216="X","X","")</f>
        <v/>
      </c>
      <c r="F261" s="535" t="str">
        <f>IF('Référentiel Compétences'!J216="X","X","")</f>
        <v/>
      </c>
      <c r="G261" s="535" t="str">
        <f>IF('Référentiel Compétences'!K216="X","X","")</f>
        <v/>
      </c>
      <c r="H261" s="535" t="str">
        <f>IF('Référentiel Compétences'!L216="X","X","")</f>
        <v/>
      </c>
      <c r="I261" s="535" t="str">
        <f>IF('Référentiel Compétences'!M216="X","X","")</f>
        <v/>
      </c>
      <c r="J261" s="535" t="str">
        <f>IF('Référentiel Compétences'!N216="X","X","")</f>
        <v/>
      </c>
      <c r="K261" s="535" t="str">
        <f>IF('Référentiel Compétences'!O216="X","X","")</f>
        <v/>
      </c>
      <c r="L261" s="535" t="str">
        <f>IF('Référentiel Compétences'!P216="X","X","")</f>
        <v/>
      </c>
      <c r="M261" s="70"/>
      <c r="N261" s="70"/>
      <c r="O261" s="72">
        <v>1</v>
      </c>
      <c r="P261" s="70"/>
      <c r="Q261" s="70"/>
      <c r="R261" s="71"/>
      <c r="S261" s="243">
        <f t="shared" si="75"/>
        <v>0.75</v>
      </c>
      <c r="T261" s="220"/>
      <c r="U261" s="220">
        <v>0.65</v>
      </c>
      <c r="V261" s="65" t="s">
        <v>257</v>
      </c>
    </row>
    <row r="262" spans="1:22" s="48" customFormat="1" ht="45" customHeight="1" thickBot="1">
      <c r="A262" s="110">
        <v>172</v>
      </c>
      <c r="B262" s="237" t="str">
        <f>'Référentiel Compétences'!B217</f>
        <v>Controler le coût matière</v>
      </c>
      <c r="C262" s="535" t="str">
        <f>IF('Référentiel Compétences'!G217="X","X","")</f>
        <v>X</v>
      </c>
      <c r="D262" s="535" t="str">
        <f>IF('Référentiel Compétences'!H217="X","X","")</f>
        <v>X</v>
      </c>
      <c r="E262" s="535" t="str">
        <f>IF('Référentiel Compétences'!I217="X","X","")</f>
        <v>X</v>
      </c>
      <c r="F262" s="535" t="str">
        <f>IF('Référentiel Compétences'!J217="X","X","")</f>
        <v/>
      </c>
      <c r="G262" s="535" t="str">
        <f>IF('Référentiel Compétences'!K217="X","X","")</f>
        <v/>
      </c>
      <c r="H262" s="535" t="str">
        <f>IF('Référentiel Compétences'!L217="X","X","")</f>
        <v/>
      </c>
      <c r="I262" s="535" t="str">
        <f>IF('Référentiel Compétences'!M217="X","X","")</f>
        <v/>
      </c>
      <c r="J262" s="535" t="str">
        <f>IF('Référentiel Compétences'!N217="X","X","")</f>
        <v/>
      </c>
      <c r="K262" s="535" t="str">
        <f>IF('Référentiel Compétences'!O217="X","X","")</f>
        <v/>
      </c>
      <c r="L262" s="535" t="str">
        <f>IF('Référentiel Compétences'!P217="X","X","")</f>
        <v/>
      </c>
      <c r="M262" s="293"/>
      <c r="N262" s="293"/>
      <c r="O262" s="294"/>
      <c r="P262" s="293"/>
      <c r="Q262" s="293"/>
      <c r="R262" s="338">
        <v>1</v>
      </c>
      <c r="S262" s="297" t="str">
        <f t="shared" si="75"/>
        <v/>
      </c>
      <c r="T262" s="239"/>
      <c r="U262" s="239">
        <v>0.65</v>
      </c>
      <c r="V262" s="240" t="s">
        <v>257</v>
      </c>
    </row>
    <row r="263" spans="1:22" s="48" customFormat="1" ht="45" customHeight="1" thickBot="1">
      <c r="A263" s="112"/>
      <c r="B263" s="50" t="str">
        <f>'Référentiel Compétences'!B212</f>
        <v>Gestion de la production</v>
      </c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127">
        <f>SUM(M258:M262)</f>
        <v>0</v>
      </c>
      <c r="N263" s="127">
        <f t="shared" ref="N263:R263" si="76">SUM(N258:N262)</f>
        <v>0</v>
      </c>
      <c r="O263" s="127">
        <f>SUM(O258:O262)</f>
        <v>3</v>
      </c>
      <c r="P263" s="127">
        <f>SUM(P258:P262)</f>
        <v>0</v>
      </c>
      <c r="Q263" s="127">
        <f>SUM(Q258:Q262)</f>
        <v>0</v>
      </c>
      <c r="R263" s="344">
        <f t="shared" si="76"/>
        <v>2</v>
      </c>
      <c r="S263" s="342">
        <f>IF(SUM(S258:S262)=0,"",AVERAGE(S258:S262))</f>
        <v>0.75</v>
      </c>
      <c r="T263" s="340">
        <f t="shared" ref="T263:U263" si="77">IF(SUM(T258:T262)=0,"",AVERAGE(T258:T262))</f>
        <v>0.75</v>
      </c>
      <c r="U263" s="340">
        <f t="shared" si="77"/>
        <v>0.65</v>
      </c>
      <c r="V263" s="46"/>
    </row>
    <row r="264" spans="1:22" s="10" customFormat="1" ht="24.95" customHeight="1" thickBot="1">
      <c r="A264" s="7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11"/>
      <c r="N264" s="11"/>
      <c r="O264" s="9"/>
      <c r="P264" s="11"/>
      <c r="Q264" s="11"/>
      <c r="R264" s="11"/>
      <c r="S264" s="40"/>
      <c r="T264" s="40"/>
      <c r="U264" s="40"/>
      <c r="V264" s="11"/>
    </row>
    <row r="265" spans="1:22" ht="24.95" customHeight="1" thickBot="1">
      <c r="A265" s="16"/>
      <c r="B265" s="277"/>
      <c r="C265" s="278" t="s">
        <v>210</v>
      </c>
      <c r="D265" s="278" t="s">
        <v>211</v>
      </c>
      <c r="E265" s="278" t="s">
        <v>212</v>
      </c>
      <c r="F265" s="278" t="s">
        <v>213</v>
      </c>
      <c r="G265" s="278" t="s">
        <v>298</v>
      </c>
      <c r="H265" s="278" t="s">
        <v>214</v>
      </c>
      <c r="I265" s="278"/>
      <c r="J265" s="278"/>
      <c r="K265" s="278"/>
      <c r="L265" s="278"/>
      <c r="M265" s="278" t="s">
        <v>244</v>
      </c>
      <c r="N265" s="278" t="s">
        <v>245</v>
      </c>
      <c r="O265" s="278" t="s">
        <v>246</v>
      </c>
      <c r="P265" s="278" t="s">
        <v>243</v>
      </c>
      <c r="Q265" s="278" t="s">
        <v>247</v>
      </c>
      <c r="R265" s="279" t="s">
        <v>248</v>
      </c>
      <c r="S265" s="331" t="s">
        <v>302</v>
      </c>
      <c r="T265" s="317" t="s">
        <v>303</v>
      </c>
      <c r="U265" s="318" t="s">
        <v>278</v>
      </c>
      <c r="V265" s="282" t="s">
        <v>0</v>
      </c>
    </row>
    <row r="266" spans="1:22" ht="30" customHeight="1" thickBot="1">
      <c r="A266" s="19"/>
      <c r="B266" s="270" t="str">
        <f>'Référentiel Compétences'!B218</f>
        <v>Gestion de l'outil informatique</v>
      </c>
      <c r="C266" s="319"/>
      <c r="D266" s="319"/>
      <c r="E266" s="319"/>
      <c r="F266" s="319"/>
      <c r="G266" s="319"/>
      <c r="H266" s="319"/>
      <c r="I266" s="319"/>
      <c r="J266" s="319"/>
      <c r="K266" s="319"/>
      <c r="L266" s="319"/>
      <c r="M266" s="320"/>
      <c r="N266" s="320"/>
      <c r="O266" s="319"/>
      <c r="P266" s="319"/>
      <c r="Q266" s="319"/>
      <c r="R266" s="328"/>
      <c r="S266" s="332"/>
      <c r="T266" s="321"/>
      <c r="U266" s="321"/>
      <c r="V266" s="312"/>
    </row>
    <row r="267" spans="1:22" ht="30" customHeight="1">
      <c r="A267" s="16"/>
      <c r="B267" s="232" t="str">
        <f>'Référentiel Compétences'!B219</f>
        <v>Bureautique</v>
      </c>
      <c r="C267" s="233"/>
      <c r="D267" s="233"/>
      <c r="E267" s="233"/>
      <c r="F267" s="233"/>
      <c r="G267" s="233"/>
      <c r="H267" s="233"/>
      <c r="I267" s="233"/>
      <c r="J267" s="233"/>
      <c r="K267" s="233"/>
      <c r="L267" s="233"/>
      <c r="M267" s="292"/>
      <c r="N267" s="292"/>
      <c r="O267" s="233"/>
      <c r="P267" s="292"/>
      <c r="Q267" s="292"/>
      <c r="R267" s="295"/>
      <c r="S267" s="252"/>
      <c r="T267" s="235"/>
      <c r="U267" s="235"/>
      <c r="V267" s="236"/>
    </row>
    <row r="268" spans="1:22" s="48" customFormat="1" ht="45" customHeight="1">
      <c r="A268" s="63"/>
      <c r="B268" s="18" t="str">
        <f>'Référentiel Compétences'!B220</f>
        <v>Outils bureautique</v>
      </c>
      <c r="C268" s="64" t="str">
        <f>IF('Référentiel Compétences'!G220="X","X","")</f>
        <v/>
      </c>
      <c r="D268" s="64" t="str">
        <f>IF('Référentiel Compétences'!H220="X","X","")</f>
        <v/>
      </c>
      <c r="E268" s="64" t="str">
        <f>IF('Référentiel Compétences'!I220="X","X","")</f>
        <v/>
      </c>
      <c r="F268" s="64" t="str">
        <f>IF('Référentiel Compétences'!J220="X","X","")</f>
        <v/>
      </c>
      <c r="G268" s="64" t="str">
        <f>IF('Référentiel Compétences'!K220="X","X","")</f>
        <v/>
      </c>
      <c r="H268" s="64" t="str">
        <f>IF('Référentiel Compétences'!L220="X","X","")</f>
        <v/>
      </c>
      <c r="I268" s="64" t="str">
        <f>IF('Référentiel Compétences'!M220="X","X","")</f>
        <v/>
      </c>
      <c r="J268" s="64" t="str">
        <f>IF('Référentiel Compétences'!N220="X","X","")</f>
        <v/>
      </c>
      <c r="K268" s="64" t="str">
        <f>IF('Référentiel Compétences'!O220="X","X","")</f>
        <v/>
      </c>
      <c r="L268" s="64" t="str">
        <f>IF('Référentiel Compétences'!P220="X","X","")</f>
        <v/>
      </c>
      <c r="M268" s="74"/>
      <c r="N268" s="74"/>
      <c r="O268" s="85"/>
      <c r="P268" s="74"/>
      <c r="Q268" s="74"/>
      <c r="R268" s="341">
        <v>1</v>
      </c>
      <c r="S268" s="243" t="str">
        <f t="shared" ref="S268:S269" si="78">IF(M268=1,25%,IF(N268=1,50%,IF(O268=1,75%,IF(P268=1,100%,""))))</f>
        <v/>
      </c>
      <c r="T268" s="220"/>
      <c r="U268" s="302">
        <v>0.65</v>
      </c>
      <c r="V268" s="65" t="s">
        <v>257</v>
      </c>
    </row>
    <row r="269" spans="1:22" s="48" customFormat="1" ht="45" customHeight="1" thickBot="1">
      <c r="A269" s="63"/>
      <c r="B269" s="237" t="str">
        <f>'Référentiel Compétences'!B221</f>
        <v>Mails</v>
      </c>
      <c r="C269" s="64" t="str">
        <f>IF('Référentiel Compétences'!G221="X","X","")</f>
        <v/>
      </c>
      <c r="D269" s="64" t="str">
        <f>IF('Référentiel Compétences'!H221="X","X","")</f>
        <v/>
      </c>
      <c r="E269" s="64" t="str">
        <f>IF('Référentiel Compétences'!I221="X","X","")</f>
        <v/>
      </c>
      <c r="F269" s="64" t="str">
        <f>IF('Référentiel Compétences'!J221="X","X","")</f>
        <v/>
      </c>
      <c r="G269" s="64" t="str">
        <f>IF('Référentiel Compétences'!K221="X","X","")</f>
        <v/>
      </c>
      <c r="H269" s="64" t="str">
        <f>IF('Référentiel Compétences'!L221="X","X","")</f>
        <v/>
      </c>
      <c r="I269" s="64" t="str">
        <f>IF('Référentiel Compétences'!M221="X","X","")</f>
        <v/>
      </c>
      <c r="J269" s="64" t="str">
        <f>IF('Référentiel Compétences'!N221="X","X","")</f>
        <v/>
      </c>
      <c r="K269" s="64" t="str">
        <f>IF('Référentiel Compétences'!O221="X","X","")</f>
        <v/>
      </c>
      <c r="L269" s="64" t="str">
        <f>IF('Référentiel Compétences'!P221="X","X","")</f>
        <v/>
      </c>
      <c r="M269" s="293"/>
      <c r="N269" s="293"/>
      <c r="O269" s="294"/>
      <c r="P269" s="293"/>
      <c r="Q269" s="293"/>
      <c r="R269" s="338">
        <v>1</v>
      </c>
      <c r="S269" s="297" t="str">
        <f t="shared" si="78"/>
        <v/>
      </c>
      <c r="T269" s="239"/>
      <c r="U269" s="239">
        <v>0.65</v>
      </c>
      <c r="V269" s="240" t="s">
        <v>257</v>
      </c>
    </row>
    <row r="270" spans="1:22" s="3" customFormat="1" ht="45" customHeight="1" thickBot="1">
      <c r="A270" s="107"/>
      <c r="B270" s="206" t="str">
        <f>'Référentiel Compétences'!B219</f>
        <v>Bureautique</v>
      </c>
      <c r="C270" s="207"/>
      <c r="D270" s="207"/>
      <c r="E270" s="207"/>
      <c r="F270" s="207"/>
      <c r="G270" s="207"/>
      <c r="H270" s="207"/>
      <c r="I270" s="207"/>
      <c r="J270" s="207"/>
      <c r="K270" s="207"/>
      <c r="L270" s="207"/>
      <c r="M270" s="108">
        <f t="shared" ref="M270:R270" si="79">SUM(M268:M269)</f>
        <v>0</v>
      </c>
      <c r="N270" s="108">
        <f t="shared" si="79"/>
        <v>0</v>
      </c>
      <c r="O270" s="108">
        <f t="shared" si="79"/>
        <v>0</v>
      </c>
      <c r="P270" s="108">
        <f t="shared" si="79"/>
        <v>0</v>
      </c>
      <c r="Q270" s="108">
        <f t="shared" si="79"/>
        <v>0</v>
      </c>
      <c r="R270" s="249">
        <f t="shared" si="79"/>
        <v>2</v>
      </c>
      <c r="S270" s="266" t="str">
        <f>IF(SUM(S268:S269)=0,"",AVERAGE(S268:S269))</f>
        <v/>
      </c>
      <c r="T270" s="267" t="str">
        <f t="shared" ref="T270:U270" si="80">IF(SUM(T268:T269)=0,"",AVERAGE(T268:T269))</f>
        <v/>
      </c>
      <c r="U270" s="267">
        <f t="shared" si="80"/>
        <v>0.65</v>
      </c>
      <c r="V270" s="209"/>
    </row>
    <row r="271" spans="1:22" ht="30" customHeight="1">
      <c r="A271" s="16"/>
      <c r="B271" s="232" t="str">
        <f>'Référentiel Compétences'!B222</f>
        <v>TC POS</v>
      </c>
      <c r="C271" s="233"/>
      <c r="D271" s="233"/>
      <c r="E271" s="233"/>
      <c r="F271" s="233"/>
      <c r="G271" s="233"/>
      <c r="H271" s="233"/>
      <c r="I271" s="233"/>
      <c r="J271" s="233"/>
      <c r="K271" s="233"/>
      <c r="L271" s="233"/>
      <c r="M271" s="292"/>
      <c r="N271" s="292"/>
      <c r="O271" s="233"/>
      <c r="P271" s="292"/>
      <c r="Q271" s="292"/>
      <c r="R271" s="295"/>
      <c r="S271" s="252"/>
      <c r="T271" s="235"/>
      <c r="U271" s="235"/>
      <c r="V271" s="236"/>
    </row>
    <row r="272" spans="1:22" ht="45" customHeight="1">
      <c r="A272" s="16"/>
      <c r="B272" s="88" t="str">
        <f>'Référentiel Compétences'!B223</f>
        <v>Creation fiche technique</v>
      </c>
      <c r="C272" s="5" t="str">
        <f>IF('Référentiel Compétences'!G223="X","X","")</f>
        <v/>
      </c>
      <c r="D272" s="5" t="str">
        <f>IF('Référentiel Compétences'!H223="X","X","")</f>
        <v/>
      </c>
      <c r="E272" s="5" t="str">
        <f>IF('Référentiel Compétences'!I223="X","X","")</f>
        <v/>
      </c>
      <c r="F272" s="5" t="str">
        <f>IF('Référentiel Compétences'!J223="X","X","")</f>
        <v/>
      </c>
      <c r="G272" s="5" t="str">
        <f>IF('Référentiel Compétences'!K223="X","X","")</f>
        <v/>
      </c>
      <c r="H272" s="5" t="str">
        <f>IF('Référentiel Compétences'!L223="X","X","")</f>
        <v/>
      </c>
      <c r="I272" s="5" t="str">
        <f>IF('Référentiel Compétences'!M223="X","X","")</f>
        <v/>
      </c>
      <c r="J272" s="5" t="str">
        <f>IF('Référentiel Compétences'!N223="X","X","")</f>
        <v/>
      </c>
      <c r="K272" s="5" t="str">
        <f>IF('Référentiel Compétences'!O223="X","X","")</f>
        <v/>
      </c>
      <c r="L272" s="5" t="str">
        <f>IF('Référentiel Compétences'!P223="X","X","")</f>
        <v/>
      </c>
      <c r="M272" s="70"/>
      <c r="N272" s="70"/>
      <c r="O272" s="72"/>
      <c r="P272" s="70"/>
      <c r="Q272" s="70">
        <v>1</v>
      </c>
      <c r="R272" s="71"/>
      <c r="S272" s="244" t="str">
        <f t="shared" ref="S272:S277" si="81">IF(M272=1,25%,IF(N272=1,50%,IF(O272=1,75%,IF(P272=1,100%,""))))</f>
        <v/>
      </c>
      <c r="T272" s="221"/>
      <c r="U272" s="221">
        <v>0.65</v>
      </c>
      <c r="V272" s="65" t="s">
        <v>257</v>
      </c>
    </row>
    <row r="273" spans="1:22" ht="45" customHeight="1">
      <c r="A273" s="16"/>
      <c r="B273" s="88" t="str">
        <f>'Référentiel Compétences'!B224</f>
        <v>Gestion des stocks</v>
      </c>
      <c r="C273" s="5" t="str">
        <f>IF('Référentiel Compétences'!G224="X","X","")</f>
        <v/>
      </c>
      <c r="D273" s="5" t="str">
        <f>IF('Référentiel Compétences'!H224="X","X","")</f>
        <v/>
      </c>
      <c r="E273" s="5" t="str">
        <f>IF('Référentiel Compétences'!I224="X","X","")</f>
        <v/>
      </c>
      <c r="F273" s="5" t="str">
        <f>IF('Référentiel Compétences'!J224="X","X","")</f>
        <v/>
      </c>
      <c r="G273" s="5" t="str">
        <f>IF('Référentiel Compétences'!K224="X","X","")</f>
        <v/>
      </c>
      <c r="H273" s="5" t="str">
        <f>IF('Référentiel Compétences'!L224="X","X","")</f>
        <v/>
      </c>
      <c r="I273" s="5" t="str">
        <f>IF('Référentiel Compétences'!M224="X","X","")</f>
        <v/>
      </c>
      <c r="J273" s="5" t="str">
        <f>IF('Référentiel Compétences'!N224="X","X","")</f>
        <v/>
      </c>
      <c r="K273" s="5" t="str">
        <f>IF('Référentiel Compétences'!O224="X","X","")</f>
        <v/>
      </c>
      <c r="L273" s="5" t="str">
        <f>IF('Référentiel Compétences'!P224="X","X","")</f>
        <v/>
      </c>
      <c r="M273" s="70"/>
      <c r="N273" s="70"/>
      <c r="O273" s="72"/>
      <c r="P273" s="70"/>
      <c r="Q273" s="70"/>
      <c r="R273" s="73">
        <v>1</v>
      </c>
      <c r="S273" s="244" t="str">
        <f t="shared" si="81"/>
        <v/>
      </c>
      <c r="T273" s="221"/>
      <c r="U273" s="221">
        <v>0.65</v>
      </c>
      <c r="V273" s="27" t="s">
        <v>257</v>
      </c>
    </row>
    <row r="274" spans="1:22" ht="45" customHeight="1">
      <c r="A274" s="17"/>
      <c r="B274" s="88" t="str">
        <f>'Référentiel Compétences'!B225</f>
        <v>Bon de commande</v>
      </c>
      <c r="C274" s="5" t="str">
        <f>IF('Référentiel Compétences'!G225="X","X","")</f>
        <v/>
      </c>
      <c r="D274" s="5" t="str">
        <f>IF('Référentiel Compétences'!H225="X","X","")</f>
        <v/>
      </c>
      <c r="E274" s="5" t="str">
        <f>IF('Référentiel Compétences'!I225="X","X","")</f>
        <v/>
      </c>
      <c r="F274" s="5" t="str">
        <f>IF('Référentiel Compétences'!J225="X","X","")</f>
        <v/>
      </c>
      <c r="G274" s="5" t="str">
        <f>IF('Référentiel Compétences'!K225="X","X","")</f>
        <v/>
      </c>
      <c r="H274" s="5" t="str">
        <f>IF('Référentiel Compétences'!L225="X","X","")</f>
        <v/>
      </c>
      <c r="I274" s="5" t="str">
        <f>IF('Référentiel Compétences'!M225="X","X","")</f>
        <v/>
      </c>
      <c r="J274" s="5" t="str">
        <f>IF('Référentiel Compétences'!N225="X","X","")</f>
        <v/>
      </c>
      <c r="K274" s="5" t="str">
        <f>IF('Référentiel Compétences'!O225="X","X","")</f>
        <v/>
      </c>
      <c r="L274" s="5" t="str">
        <f>IF('Référentiel Compétences'!P225="X","X","")</f>
        <v/>
      </c>
      <c r="M274" s="70"/>
      <c r="N274" s="70"/>
      <c r="O274" s="72"/>
      <c r="P274" s="70"/>
      <c r="Q274" s="70"/>
      <c r="R274" s="73">
        <v>1</v>
      </c>
      <c r="S274" s="244" t="str">
        <f t="shared" si="81"/>
        <v/>
      </c>
      <c r="T274" s="221"/>
      <c r="U274" s="221">
        <v>0.65</v>
      </c>
      <c r="V274" s="27" t="s">
        <v>257</v>
      </c>
    </row>
    <row r="275" spans="1:22" ht="45" customHeight="1">
      <c r="A275" s="7"/>
      <c r="B275" s="88" t="str">
        <f>'Référentiel Compétences'!B226</f>
        <v>Bon de livraison</v>
      </c>
      <c r="C275" s="5" t="str">
        <f>IF('Référentiel Compétences'!G226="X","X","")</f>
        <v/>
      </c>
      <c r="D275" s="5" t="str">
        <f>IF('Référentiel Compétences'!H226="X","X","")</f>
        <v/>
      </c>
      <c r="E275" s="5" t="str">
        <f>IF('Référentiel Compétences'!I226="X","X","")</f>
        <v/>
      </c>
      <c r="F275" s="5" t="str">
        <f>IF('Référentiel Compétences'!J226="X","X","")</f>
        <v/>
      </c>
      <c r="G275" s="5" t="str">
        <f>IF('Référentiel Compétences'!K226="X","X","")</f>
        <v/>
      </c>
      <c r="H275" s="5" t="str">
        <f>IF('Référentiel Compétences'!L226="X","X","")</f>
        <v/>
      </c>
      <c r="I275" s="5" t="str">
        <f>IF('Référentiel Compétences'!M226="X","X","")</f>
        <v/>
      </c>
      <c r="J275" s="5" t="str">
        <f>IF('Référentiel Compétences'!N226="X","X","")</f>
        <v/>
      </c>
      <c r="K275" s="5" t="str">
        <f>IF('Référentiel Compétences'!O226="X","X","")</f>
        <v/>
      </c>
      <c r="L275" s="5" t="str">
        <f>IF('Référentiel Compétences'!P226="X","X","")</f>
        <v/>
      </c>
      <c r="M275" s="70"/>
      <c r="N275" s="70"/>
      <c r="O275" s="72"/>
      <c r="P275" s="70"/>
      <c r="Q275" s="70"/>
      <c r="R275" s="73">
        <v>1</v>
      </c>
      <c r="S275" s="244" t="str">
        <f t="shared" si="81"/>
        <v/>
      </c>
      <c r="T275" s="221"/>
      <c r="U275" s="221">
        <v>0.65</v>
      </c>
      <c r="V275" s="27" t="s">
        <v>257</v>
      </c>
    </row>
    <row r="276" spans="1:22" ht="45" customHeight="1">
      <c r="A276" s="7"/>
      <c r="B276" s="88" t="str">
        <f>'Référentiel Compétences'!B227</f>
        <v>Saisie inventaire</v>
      </c>
      <c r="C276" s="5" t="str">
        <f>IF('Référentiel Compétences'!G227="X","X","")</f>
        <v/>
      </c>
      <c r="D276" s="5" t="str">
        <f>IF('Référentiel Compétences'!H227="X","X","")</f>
        <v/>
      </c>
      <c r="E276" s="5" t="str">
        <f>IF('Référentiel Compétences'!I227="X","X","")</f>
        <v/>
      </c>
      <c r="F276" s="5" t="str">
        <f>IF('Référentiel Compétences'!J227="X","X","")</f>
        <v/>
      </c>
      <c r="G276" s="5" t="str">
        <f>IF('Référentiel Compétences'!K227="X","X","")</f>
        <v/>
      </c>
      <c r="H276" s="5" t="str">
        <f>IF('Référentiel Compétences'!L227="X","X","")</f>
        <v/>
      </c>
      <c r="I276" s="5" t="str">
        <f>IF('Référentiel Compétences'!M227="X","X","")</f>
        <v/>
      </c>
      <c r="J276" s="5" t="str">
        <f>IF('Référentiel Compétences'!N227="X","X","")</f>
        <v/>
      </c>
      <c r="K276" s="5" t="str">
        <f>IF('Référentiel Compétences'!O227="X","X","")</f>
        <v/>
      </c>
      <c r="L276" s="5" t="str">
        <f>IF('Référentiel Compétences'!P227="X","X","")</f>
        <v/>
      </c>
      <c r="M276" s="70"/>
      <c r="N276" s="70"/>
      <c r="O276" s="72"/>
      <c r="P276" s="70"/>
      <c r="Q276" s="70"/>
      <c r="R276" s="73">
        <v>1</v>
      </c>
      <c r="S276" s="244" t="str">
        <f t="shared" si="81"/>
        <v/>
      </c>
      <c r="T276" s="221"/>
      <c r="U276" s="221">
        <v>0.65</v>
      </c>
      <c r="V276" s="27" t="s">
        <v>257</v>
      </c>
    </row>
    <row r="277" spans="1:22" ht="45" customHeight="1" thickBot="1">
      <c r="A277" s="7"/>
      <c r="B277" s="257" t="str">
        <f>'Référentiel Compétences'!B228</f>
        <v>Listing approvisionnement</v>
      </c>
      <c r="C277" s="5" t="str">
        <f>IF('Référentiel Compétences'!G228="X","X","")</f>
        <v/>
      </c>
      <c r="D277" s="5" t="str">
        <f>IF('Référentiel Compétences'!H228="X","X","")</f>
        <v/>
      </c>
      <c r="E277" s="5" t="str">
        <f>IF('Référentiel Compétences'!I228="X","X","")</f>
        <v/>
      </c>
      <c r="F277" s="5" t="str">
        <f>IF('Référentiel Compétences'!J228="X","X","")</f>
        <v/>
      </c>
      <c r="G277" s="5" t="str">
        <f>IF('Référentiel Compétences'!K228="X","X","")</f>
        <v/>
      </c>
      <c r="H277" s="5" t="str">
        <f>IF('Référentiel Compétences'!L228="X","X","")</f>
        <v/>
      </c>
      <c r="I277" s="5" t="str">
        <f>IF('Référentiel Compétences'!M228="X","X","")</f>
        <v/>
      </c>
      <c r="J277" s="5" t="str">
        <f>IF('Référentiel Compétences'!N228="X","X","")</f>
        <v/>
      </c>
      <c r="K277" s="5" t="str">
        <f>IF('Référentiel Compétences'!O228="X","X","")</f>
        <v/>
      </c>
      <c r="L277" s="5" t="str">
        <f>IF('Référentiel Compétences'!P228="X","X","")</f>
        <v/>
      </c>
      <c r="M277" s="293"/>
      <c r="N277" s="293"/>
      <c r="O277" s="294"/>
      <c r="P277" s="293"/>
      <c r="Q277" s="293"/>
      <c r="R277" s="338">
        <v>1</v>
      </c>
      <c r="S277" s="245" t="str">
        <f t="shared" si="81"/>
        <v/>
      </c>
      <c r="T277" s="224"/>
      <c r="U277" s="224">
        <v>0.65</v>
      </c>
      <c r="V277" s="225" t="s">
        <v>257</v>
      </c>
    </row>
    <row r="278" spans="1:22" s="3" customFormat="1" ht="45" customHeight="1" thickBot="1">
      <c r="A278" s="107"/>
      <c r="B278" s="206" t="str">
        <f>'Référentiel Compétences'!B222</f>
        <v>TC POS</v>
      </c>
      <c r="C278" s="207"/>
      <c r="D278" s="207"/>
      <c r="E278" s="207"/>
      <c r="F278" s="207"/>
      <c r="G278" s="207"/>
      <c r="H278" s="207"/>
      <c r="I278" s="207"/>
      <c r="J278" s="207"/>
      <c r="K278" s="207"/>
      <c r="L278" s="207"/>
      <c r="M278" s="108">
        <f>SUM(M272:M277)</f>
        <v>0</v>
      </c>
      <c r="N278" s="108">
        <f t="shared" ref="N278:R278" si="82">SUM(N272:N277)</f>
        <v>0</v>
      </c>
      <c r="O278" s="108">
        <f t="shared" si="82"/>
        <v>0</v>
      </c>
      <c r="P278" s="108">
        <f t="shared" si="82"/>
        <v>0</v>
      </c>
      <c r="Q278" s="108">
        <f t="shared" si="82"/>
        <v>1</v>
      </c>
      <c r="R278" s="249">
        <f t="shared" si="82"/>
        <v>5</v>
      </c>
      <c r="S278" s="266" t="str">
        <f>IF(SUM(S272:S277)=0,"",AVERAGE(S272:S277))</f>
        <v/>
      </c>
      <c r="T278" s="267" t="str">
        <f t="shared" ref="T278:U278" si="83">IF(SUM(T272:T277)=0,"",AVERAGE(T272:T277))</f>
        <v/>
      </c>
      <c r="U278" s="267">
        <f t="shared" si="83"/>
        <v>0.65</v>
      </c>
      <c r="V278" s="209"/>
    </row>
    <row r="279" spans="1:22" s="48" customFormat="1" ht="45" customHeight="1" thickBot="1">
      <c r="A279" s="112"/>
      <c r="B279" s="50" t="str">
        <f>'Référentiel Compétences'!B218</f>
        <v>Gestion de l'outil informatique</v>
      </c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4">
        <f>M278+M270</f>
        <v>0</v>
      </c>
      <c r="N279" s="44">
        <f t="shared" ref="N279:R279" si="84">N278+N270</f>
        <v>0</v>
      </c>
      <c r="O279" s="44">
        <f t="shared" si="84"/>
        <v>0</v>
      </c>
      <c r="P279" s="44">
        <f t="shared" si="84"/>
        <v>0</v>
      </c>
      <c r="Q279" s="44">
        <f t="shared" si="84"/>
        <v>1</v>
      </c>
      <c r="R279" s="309">
        <f t="shared" si="84"/>
        <v>7</v>
      </c>
      <c r="S279" s="342" t="str">
        <f>IF(SUM(S278,S270)=0,"",AVERAGE(S278,S270))</f>
        <v/>
      </c>
      <c r="T279" s="340" t="str">
        <f>IF(SUM(T278,T270)=0,"",AVERAGE(T278,T270))</f>
        <v/>
      </c>
      <c r="U279" s="340">
        <f>IF(SUM(U278,U270)=0,"",AVERAGE(U278,U270))</f>
        <v>0.65</v>
      </c>
      <c r="V279" s="46"/>
    </row>
    <row r="280" spans="1:22" s="10" customFormat="1" ht="24.95" customHeight="1" thickBot="1">
      <c r="A280" s="7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11"/>
      <c r="N280" s="11"/>
      <c r="O280" s="9"/>
      <c r="P280" s="11"/>
      <c r="Q280" s="11"/>
      <c r="R280" s="11"/>
      <c r="S280" s="40"/>
      <c r="T280" s="40"/>
      <c r="U280" s="40"/>
      <c r="V280" s="11"/>
    </row>
    <row r="281" spans="1:22" ht="24.95" customHeight="1" thickBot="1">
      <c r="A281" s="16"/>
      <c r="B281" s="277"/>
      <c r="C281" s="278" t="s">
        <v>210</v>
      </c>
      <c r="D281" s="278" t="s">
        <v>211</v>
      </c>
      <c r="E281" s="278" t="s">
        <v>212</v>
      </c>
      <c r="F281" s="278" t="s">
        <v>213</v>
      </c>
      <c r="G281" s="278" t="s">
        <v>298</v>
      </c>
      <c r="H281" s="278" t="s">
        <v>214</v>
      </c>
      <c r="I281" s="278"/>
      <c r="J281" s="278"/>
      <c r="K281" s="278"/>
      <c r="L281" s="278"/>
      <c r="M281" s="278" t="s">
        <v>244</v>
      </c>
      <c r="N281" s="278" t="s">
        <v>245</v>
      </c>
      <c r="O281" s="278" t="s">
        <v>246</v>
      </c>
      <c r="P281" s="278" t="s">
        <v>243</v>
      </c>
      <c r="Q281" s="278" t="s">
        <v>247</v>
      </c>
      <c r="R281" s="279" t="s">
        <v>248</v>
      </c>
      <c r="S281" s="331" t="s">
        <v>302</v>
      </c>
      <c r="T281" s="317" t="s">
        <v>303</v>
      </c>
      <c r="U281" s="318" t="s">
        <v>278</v>
      </c>
      <c r="V281" s="282" t="s">
        <v>0</v>
      </c>
    </row>
    <row r="282" spans="1:22" ht="30" customHeight="1">
      <c r="A282" s="20"/>
      <c r="B282" s="26" t="str">
        <f>'Référentiel Compétences'!B229</f>
        <v>Organisation</v>
      </c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9"/>
      <c r="N282" s="29"/>
      <c r="O282" s="28"/>
      <c r="P282" s="28"/>
      <c r="Q282" s="28"/>
      <c r="R282" s="30"/>
      <c r="S282" s="375"/>
      <c r="T282" s="370"/>
      <c r="U282" s="370"/>
      <c r="V282" s="31"/>
    </row>
    <row r="283" spans="1:22" s="48" customFormat="1" ht="45" customHeight="1">
      <c r="A283" s="116">
        <v>173</v>
      </c>
      <c r="B283" s="533" t="str">
        <f>'Référentiel Compétences'!B230</f>
        <v>Respecter les fiches techniques</v>
      </c>
      <c r="C283" s="535" t="str">
        <f>IF('Référentiel Compétences'!G230="X","X","")</f>
        <v>X</v>
      </c>
      <c r="D283" s="535" t="str">
        <f>IF('Référentiel Compétences'!H230="X","X","")</f>
        <v>X</v>
      </c>
      <c r="E283" s="535" t="str">
        <f>IF('Référentiel Compétences'!I230="X","X","")</f>
        <v>X</v>
      </c>
      <c r="F283" s="535" t="str">
        <f>IF('Référentiel Compétences'!J230="X","X","")</f>
        <v>X</v>
      </c>
      <c r="G283" s="535" t="str">
        <f>IF('Référentiel Compétences'!K230="X","X","")</f>
        <v/>
      </c>
      <c r="H283" s="535" t="str">
        <f>IF('Référentiel Compétences'!L230="X","X","")</f>
        <v/>
      </c>
      <c r="I283" s="535" t="str">
        <f>IF('Référentiel Compétences'!M230="X","X","")</f>
        <v/>
      </c>
      <c r="J283" s="535" t="str">
        <f>IF('Référentiel Compétences'!N230="X","X","")</f>
        <v/>
      </c>
      <c r="K283" s="535" t="str">
        <f>IF('Référentiel Compétences'!O230="X","X","")</f>
        <v/>
      </c>
      <c r="L283" s="535" t="str">
        <f>IF('Référentiel Compétences'!P230="X","X","")</f>
        <v/>
      </c>
      <c r="M283" s="548"/>
      <c r="N283" s="548"/>
      <c r="O283" s="546"/>
      <c r="P283" s="546">
        <v>1</v>
      </c>
      <c r="Q283" s="546"/>
      <c r="R283" s="549"/>
      <c r="S283" s="539">
        <f t="shared" ref="S283:S290" si="85">IF(M283=1,25%,IF(N283=1,50%,IF(O283=1,75%,IF(P283=1,100%,""))))</f>
        <v>1</v>
      </c>
      <c r="T283" s="540"/>
      <c r="U283" s="540">
        <v>0.65</v>
      </c>
      <c r="V283" s="541" t="s">
        <v>257</v>
      </c>
    </row>
    <row r="284" spans="1:22" s="48" customFormat="1" ht="45" customHeight="1">
      <c r="A284" s="116">
        <v>174</v>
      </c>
      <c r="B284" s="18" t="str">
        <f>'Référentiel Compétences'!B231</f>
        <v>Ordonnancer son travail en fonction des temps de cuisson et de préparation</v>
      </c>
      <c r="C284" s="535" t="str">
        <f>IF('Référentiel Compétences'!G231="X","X","")</f>
        <v>X</v>
      </c>
      <c r="D284" s="535" t="str">
        <f>IF('Référentiel Compétences'!H231="X","X","")</f>
        <v>X</v>
      </c>
      <c r="E284" s="535" t="str">
        <f>IF('Référentiel Compétences'!I231="X","X","")</f>
        <v>X</v>
      </c>
      <c r="F284" s="535" t="str">
        <f>IF('Référentiel Compétences'!J231="X","X","")</f>
        <v>X</v>
      </c>
      <c r="G284" s="535" t="str">
        <f>IF('Référentiel Compétences'!K231="X","X","")</f>
        <v/>
      </c>
      <c r="H284" s="535" t="str">
        <f>IF('Référentiel Compétences'!L231="X","X","")</f>
        <v/>
      </c>
      <c r="I284" s="535" t="str">
        <f>IF('Référentiel Compétences'!M231="X","X","")</f>
        <v/>
      </c>
      <c r="J284" s="535" t="str">
        <f>IF('Référentiel Compétences'!N231="X","X","")</f>
        <v/>
      </c>
      <c r="K284" s="535" t="str">
        <f>IF('Référentiel Compétences'!O231="X","X","")</f>
        <v/>
      </c>
      <c r="L284" s="535" t="str">
        <f>IF('Référentiel Compétences'!P231="X","X","")</f>
        <v/>
      </c>
      <c r="M284" s="70"/>
      <c r="N284" s="70"/>
      <c r="O284" s="72">
        <v>1</v>
      </c>
      <c r="P284" s="72"/>
      <c r="Q284" s="72"/>
      <c r="R284" s="73"/>
      <c r="S284" s="243">
        <f t="shared" si="85"/>
        <v>0.75</v>
      </c>
      <c r="T284" s="220"/>
      <c r="U284" s="220">
        <v>0.65</v>
      </c>
      <c r="V284" s="65" t="s">
        <v>257</v>
      </c>
    </row>
    <row r="285" spans="1:22" s="48" customFormat="1" ht="45" customHeight="1">
      <c r="A285" s="116">
        <v>175</v>
      </c>
      <c r="B285" s="18" t="str">
        <f>'Référentiel Compétences'!B232</f>
        <v>Déterminer les besoins en matériel et leur bonne utilisation</v>
      </c>
      <c r="C285" s="535" t="str">
        <f>IF('Référentiel Compétences'!G232="X","X","")</f>
        <v>X</v>
      </c>
      <c r="D285" s="535" t="str">
        <f>IF('Référentiel Compétences'!H232="X","X","")</f>
        <v>X</v>
      </c>
      <c r="E285" s="535" t="str">
        <f>IF('Référentiel Compétences'!I232="X","X","")</f>
        <v>X</v>
      </c>
      <c r="F285" s="535" t="str">
        <f>IF('Référentiel Compétences'!J232="X","X","")</f>
        <v>X</v>
      </c>
      <c r="G285" s="535" t="str">
        <f>IF('Référentiel Compétences'!K232="X","X","")</f>
        <v/>
      </c>
      <c r="H285" s="535" t="str">
        <f>IF('Référentiel Compétences'!L232="X","X","")</f>
        <v/>
      </c>
      <c r="I285" s="535" t="str">
        <f>IF('Référentiel Compétences'!M232="X","X","")</f>
        <v/>
      </c>
      <c r="J285" s="535" t="str">
        <f>IF('Référentiel Compétences'!N232="X","X","")</f>
        <v/>
      </c>
      <c r="K285" s="535" t="str">
        <f>IF('Référentiel Compétences'!O232="X","X","")</f>
        <v/>
      </c>
      <c r="L285" s="535" t="str">
        <f>IF('Référentiel Compétences'!P232="X","X","")</f>
        <v/>
      </c>
      <c r="M285" s="76"/>
      <c r="N285" s="76"/>
      <c r="O285" s="72">
        <v>1</v>
      </c>
      <c r="P285" s="80"/>
      <c r="Q285" s="80"/>
      <c r="R285" s="347"/>
      <c r="S285" s="243">
        <f t="shared" si="85"/>
        <v>0.75</v>
      </c>
      <c r="T285" s="220"/>
      <c r="U285" s="220">
        <v>0.65</v>
      </c>
      <c r="V285" s="65" t="s">
        <v>257</v>
      </c>
    </row>
    <row r="286" spans="1:22" s="48" customFormat="1" ht="45" customHeight="1">
      <c r="A286" s="116">
        <v>176</v>
      </c>
      <c r="B286" s="18" t="str">
        <f>'Référentiel Compétences'!B233</f>
        <v>Organiser son poste de travail</v>
      </c>
      <c r="C286" s="535" t="str">
        <f>IF('Référentiel Compétences'!G233="X","X","")</f>
        <v>X</v>
      </c>
      <c r="D286" s="535" t="str">
        <f>IF('Référentiel Compétences'!H233="X","X","")</f>
        <v>X</v>
      </c>
      <c r="E286" s="535" t="str">
        <f>IF('Référentiel Compétences'!I233="X","X","")</f>
        <v>X</v>
      </c>
      <c r="F286" s="535" t="str">
        <f>IF('Référentiel Compétences'!J233="X","X","")</f>
        <v>X</v>
      </c>
      <c r="G286" s="535" t="str">
        <f>IF('Référentiel Compétences'!K233="X","X","")</f>
        <v/>
      </c>
      <c r="H286" s="535" t="str">
        <f>IF('Référentiel Compétences'!L233="X","X","")</f>
        <v/>
      </c>
      <c r="I286" s="535" t="str">
        <f>IF('Référentiel Compétences'!M233="X","X","")</f>
        <v/>
      </c>
      <c r="J286" s="535" t="str">
        <f>IF('Référentiel Compétences'!N233="X","X","")</f>
        <v/>
      </c>
      <c r="K286" s="535" t="str">
        <f>IF('Référentiel Compétences'!O233="X","X","")</f>
        <v/>
      </c>
      <c r="L286" s="535" t="str">
        <f>IF('Référentiel Compétences'!P233="X","X","")</f>
        <v/>
      </c>
      <c r="M286" s="80"/>
      <c r="N286" s="80"/>
      <c r="O286" s="72">
        <v>1</v>
      </c>
      <c r="P286" s="80"/>
      <c r="Q286" s="80"/>
      <c r="R286" s="347"/>
      <c r="S286" s="243">
        <f t="shared" si="85"/>
        <v>0.75</v>
      </c>
      <c r="T286" s="220"/>
      <c r="U286" s="220">
        <v>0.65</v>
      </c>
      <c r="V286" s="65" t="s">
        <v>257</v>
      </c>
    </row>
    <row r="287" spans="1:22" s="48" customFormat="1" ht="45" customHeight="1">
      <c r="A287" s="116">
        <v>177</v>
      </c>
      <c r="B287" s="18" t="str">
        <f>'Référentiel Compétences'!B234</f>
        <v>S'adapter au situation imprévues</v>
      </c>
      <c r="C287" s="535" t="str">
        <f>IF('Référentiel Compétences'!G234="X","X","")</f>
        <v>X</v>
      </c>
      <c r="D287" s="535" t="str">
        <f>IF('Référentiel Compétences'!H234="X","X","")</f>
        <v>X</v>
      </c>
      <c r="E287" s="535" t="str">
        <f>IF('Référentiel Compétences'!I234="X","X","")</f>
        <v>X</v>
      </c>
      <c r="F287" s="535" t="str">
        <f>IF('Référentiel Compétences'!J234="X","X","")</f>
        <v/>
      </c>
      <c r="G287" s="535" t="str">
        <f>IF('Référentiel Compétences'!K234="X","X","")</f>
        <v/>
      </c>
      <c r="H287" s="535" t="str">
        <f>IF('Référentiel Compétences'!L234="X","X","")</f>
        <v/>
      </c>
      <c r="I287" s="535" t="str">
        <f>IF('Référentiel Compétences'!M234="X","X","")</f>
        <v/>
      </c>
      <c r="J287" s="535" t="str">
        <f>IF('Référentiel Compétences'!N234="X","X","")</f>
        <v/>
      </c>
      <c r="K287" s="535" t="str">
        <f>IF('Référentiel Compétences'!O234="X","X","")</f>
        <v/>
      </c>
      <c r="L287" s="535" t="str">
        <f>IF('Référentiel Compétences'!P234="X","X","")</f>
        <v/>
      </c>
      <c r="M287" s="76">
        <v>1</v>
      </c>
      <c r="N287" s="76"/>
      <c r="O287" s="72"/>
      <c r="P287" s="80"/>
      <c r="Q287" s="80"/>
      <c r="R287" s="347"/>
      <c r="S287" s="243">
        <f t="shared" si="85"/>
        <v>0.25</v>
      </c>
      <c r="T287" s="220"/>
      <c r="U287" s="220">
        <v>0.65</v>
      </c>
      <c r="V287" s="65" t="s">
        <v>257</v>
      </c>
    </row>
    <row r="288" spans="1:22" s="48" customFormat="1" ht="45" customHeight="1">
      <c r="A288" s="116">
        <v>178</v>
      </c>
      <c r="B288" s="18" t="str">
        <f>'Référentiel Compétences'!B235</f>
        <v>Travailler en équipe</v>
      </c>
      <c r="C288" s="535" t="str">
        <f>IF('Référentiel Compétences'!G235="X","X","")</f>
        <v>X</v>
      </c>
      <c r="D288" s="535" t="str">
        <f>IF('Référentiel Compétences'!H235="X","X","")</f>
        <v>X</v>
      </c>
      <c r="E288" s="535" t="str">
        <f>IF('Référentiel Compétences'!I235="X","X","")</f>
        <v>X</v>
      </c>
      <c r="F288" s="535" t="str">
        <f>IF('Référentiel Compétences'!J235="X","X","")</f>
        <v>X</v>
      </c>
      <c r="G288" s="535" t="str">
        <f>IF('Référentiel Compétences'!K235="X","X","")</f>
        <v/>
      </c>
      <c r="H288" s="535" t="str">
        <f>IF('Référentiel Compétences'!L235="X","X","")</f>
        <v/>
      </c>
      <c r="I288" s="535" t="str">
        <f>IF('Référentiel Compétences'!M235="X","X","")</f>
        <v/>
      </c>
      <c r="J288" s="535" t="str">
        <f>IF('Référentiel Compétences'!N235="X","X","")</f>
        <v/>
      </c>
      <c r="K288" s="535" t="str">
        <f>IF('Référentiel Compétences'!O235="X","X","")</f>
        <v/>
      </c>
      <c r="L288" s="535" t="str">
        <f>IF('Référentiel Compétences'!P235="X","X","")</f>
        <v/>
      </c>
      <c r="M288" s="76"/>
      <c r="N288" s="76"/>
      <c r="O288" s="72">
        <v>1</v>
      </c>
      <c r="P288" s="80"/>
      <c r="Q288" s="80"/>
      <c r="R288" s="347"/>
      <c r="S288" s="243">
        <f t="shared" si="85"/>
        <v>0.75</v>
      </c>
      <c r="T288" s="220"/>
      <c r="U288" s="220">
        <v>0.65</v>
      </c>
      <c r="V288" s="65" t="s">
        <v>257</v>
      </c>
    </row>
    <row r="289" spans="1:22" s="48" customFormat="1" ht="45" customHeight="1">
      <c r="A289" s="116">
        <v>179</v>
      </c>
      <c r="B289" s="18" t="str">
        <f>'Référentiel Compétences'!B236</f>
        <v>Respecter les produits</v>
      </c>
      <c r="C289" s="535" t="str">
        <f>IF('Référentiel Compétences'!G236="X","X","")</f>
        <v>X</v>
      </c>
      <c r="D289" s="535" t="str">
        <f>IF('Référentiel Compétences'!H236="X","X","")</f>
        <v>X</v>
      </c>
      <c r="E289" s="535" t="str">
        <f>IF('Référentiel Compétences'!I236="X","X","")</f>
        <v>X</v>
      </c>
      <c r="F289" s="535" t="str">
        <f>IF('Référentiel Compétences'!J236="X","X","")</f>
        <v>X</v>
      </c>
      <c r="G289" s="535" t="str">
        <f>IF('Référentiel Compétences'!K236="X","X","")</f>
        <v/>
      </c>
      <c r="H289" s="535" t="str">
        <f>IF('Référentiel Compétences'!L236="X","X","")</f>
        <v/>
      </c>
      <c r="I289" s="535" t="str">
        <f>IF('Référentiel Compétences'!M236="X","X","")</f>
        <v/>
      </c>
      <c r="J289" s="535" t="str">
        <f>IF('Référentiel Compétences'!N236="X","X","")</f>
        <v/>
      </c>
      <c r="K289" s="535" t="str">
        <f>IF('Référentiel Compétences'!O236="X","X","")</f>
        <v/>
      </c>
      <c r="L289" s="535" t="str">
        <f>IF('Référentiel Compétences'!P236="X","X","")</f>
        <v/>
      </c>
      <c r="M289" s="72"/>
      <c r="N289" s="72"/>
      <c r="O289" s="72">
        <v>1</v>
      </c>
      <c r="P289" s="72"/>
      <c r="Q289" s="72"/>
      <c r="R289" s="73"/>
      <c r="S289" s="243">
        <f t="shared" si="85"/>
        <v>0.75</v>
      </c>
      <c r="T289" s="220"/>
      <c r="U289" s="220">
        <v>0.65</v>
      </c>
      <c r="V289" s="65" t="s">
        <v>257</v>
      </c>
    </row>
    <row r="290" spans="1:22" s="48" customFormat="1" ht="45" customHeight="1" thickBot="1">
      <c r="A290" s="122">
        <v>180</v>
      </c>
      <c r="B290" s="237" t="str">
        <f>'Référentiel Compétences'!B237</f>
        <v>Respecter les souhaits des clients</v>
      </c>
      <c r="C290" s="535" t="str">
        <f>IF('Référentiel Compétences'!G237="X","X","")</f>
        <v>X</v>
      </c>
      <c r="D290" s="535" t="str">
        <f>IF('Référentiel Compétences'!H237="X","X","")</f>
        <v>X</v>
      </c>
      <c r="E290" s="535" t="str">
        <f>IF('Référentiel Compétences'!I237="X","X","")</f>
        <v>X</v>
      </c>
      <c r="F290" s="535" t="str">
        <f>IF('Référentiel Compétences'!J237="X","X","")</f>
        <v>X</v>
      </c>
      <c r="G290" s="535" t="str">
        <f>IF('Référentiel Compétences'!K237="X","X","")</f>
        <v/>
      </c>
      <c r="H290" s="535" t="str">
        <f>IF('Référentiel Compétences'!L237="X","X","")</f>
        <v/>
      </c>
      <c r="I290" s="535" t="str">
        <f>IF('Référentiel Compétences'!M237="X","X","")</f>
        <v/>
      </c>
      <c r="J290" s="535" t="str">
        <f>IF('Référentiel Compétences'!N237="X","X","")</f>
        <v/>
      </c>
      <c r="K290" s="535" t="str">
        <f>IF('Référentiel Compétences'!O237="X","X","")</f>
        <v/>
      </c>
      <c r="L290" s="535" t="str">
        <f>IF('Référentiel Compétences'!P237="X","X","")</f>
        <v/>
      </c>
      <c r="M290" s="345"/>
      <c r="N290" s="345"/>
      <c r="O290" s="294">
        <v>1</v>
      </c>
      <c r="P290" s="346"/>
      <c r="Q290" s="346"/>
      <c r="R290" s="348"/>
      <c r="S290" s="297">
        <f t="shared" si="85"/>
        <v>0.75</v>
      </c>
      <c r="T290" s="239"/>
      <c r="U290" s="239">
        <v>0.65</v>
      </c>
      <c r="V290" s="240" t="s">
        <v>257</v>
      </c>
    </row>
    <row r="291" spans="1:22" s="48" customFormat="1" ht="45" customHeight="1" thickBot="1">
      <c r="A291" s="112"/>
      <c r="B291" s="50" t="str">
        <f>'Référentiel Compétences'!B229</f>
        <v>Organisation</v>
      </c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4">
        <f>SUM(M283:M290)</f>
        <v>1</v>
      </c>
      <c r="N291" s="47">
        <f>SUM(N283:N290)</f>
        <v>0</v>
      </c>
      <c r="O291" s="86">
        <f t="shared" ref="O291:R291" si="86">SUM(O283:O290)</f>
        <v>6</v>
      </c>
      <c r="P291" s="47">
        <f t="shared" si="86"/>
        <v>1</v>
      </c>
      <c r="Q291" s="47">
        <f t="shared" si="86"/>
        <v>0</v>
      </c>
      <c r="R291" s="349">
        <f t="shared" si="86"/>
        <v>0</v>
      </c>
      <c r="S291" s="342">
        <f>IF(SUM(S283:S290)=0,"",AVERAGE(S283:S290))</f>
        <v>0.71875</v>
      </c>
      <c r="T291" s="340" t="str">
        <f>IF(SUM(T283:T290)=0,"",AVERAGE(T283:T290))</f>
        <v/>
      </c>
      <c r="U291" s="340">
        <f t="shared" ref="U291" si="87">IF(SUM(U283:U290)=0,"",AVERAGE(U283:U290))</f>
        <v>0.65</v>
      </c>
      <c r="V291" s="46"/>
    </row>
    <row r="292" spans="1:22" s="10" customFormat="1" ht="24.95" customHeight="1" thickBot="1">
      <c r="A292" s="7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11"/>
      <c r="N292" s="11"/>
      <c r="O292" s="9"/>
      <c r="P292" s="11"/>
      <c r="Q292" s="11"/>
      <c r="R292" s="11"/>
      <c r="S292" s="40"/>
      <c r="T292" s="40"/>
      <c r="U292" s="40"/>
      <c r="V292" s="11"/>
    </row>
    <row r="293" spans="1:22" ht="24.95" customHeight="1" thickBot="1">
      <c r="A293" s="16"/>
      <c r="B293" s="277"/>
      <c r="C293" s="278" t="s">
        <v>210</v>
      </c>
      <c r="D293" s="278" t="s">
        <v>211</v>
      </c>
      <c r="E293" s="278" t="s">
        <v>212</v>
      </c>
      <c r="F293" s="278" t="s">
        <v>213</v>
      </c>
      <c r="G293" s="278" t="s">
        <v>298</v>
      </c>
      <c r="H293" s="278" t="s">
        <v>214</v>
      </c>
      <c r="I293" s="278"/>
      <c r="J293" s="278"/>
      <c r="K293" s="278"/>
      <c r="L293" s="278"/>
      <c r="M293" s="278" t="s">
        <v>244</v>
      </c>
      <c r="N293" s="278" t="s">
        <v>245</v>
      </c>
      <c r="O293" s="278" t="s">
        <v>246</v>
      </c>
      <c r="P293" s="278" t="s">
        <v>243</v>
      </c>
      <c r="Q293" s="278" t="s">
        <v>247</v>
      </c>
      <c r="R293" s="279" t="s">
        <v>248</v>
      </c>
      <c r="S293" s="331" t="s">
        <v>302</v>
      </c>
      <c r="T293" s="317" t="s">
        <v>303</v>
      </c>
      <c r="U293" s="318" t="s">
        <v>278</v>
      </c>
      <c r="V293" s="282" t="s">
        <v>0</v>
      </c>
    </row>
    <row r="294" spans="1:22" ht="30" customHeight="1">
      <c r="A294" s="12"/>
      <c r="B294" s="26" t="str">
        <f>'Référentiel Compétences'!B238</f>
        <v>Distribution</v>
      </c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9"/>
      <c r="N294" s="29"/>
      <c r="O294" s="28"/>
      <c r="P294" s="28"/>
      <c r="Q294" s="28"/>
      <c r="R294" s="30"/>
      <c r="S294" s="375"/>
      <c r="T294" s="370"/>
      <c r="U294" s="370"/>
      <c r="V294" s="31"/>
    </row>
    <row r="295" spans="1:22" s="48" customFormat="1" ht="45" customHeight="1">
      <c r="A295" s="116">
        <v>181</v>
      </c>
      <c r="B295" s="533" t="str">
        <f>'Référentiel Compétences'!B239</f>
        <v>Préparer le matériel</v>
      </c>
      <c r="C295" s="535" t="str">
        <f>IF('Référentiel Compétences'!G239="X","X","")</f>
        <v>X</v>
      </c>
      <c r="D295" s="535" t="str">
        <f>IF('Référentiel Compétences'!H239="X","X","")</f>
        <v>X</v>
      </c>
      <c r="E295" s="535" t="str">
        <f>IF('Référentiel Compétences'!I239="X","X","")</f>
        <v>X</v>
      </c>
      <c r="F295" s="535" t="str">
        <f>IF('Référentiel Compétences'!J239="X","X","")</f>
        <v>X</v>
      </c>
      <c r="G295" s="535" t="str">
        <f>IF('Référentiel Compétences'!K239="X","X","")</f>
        <v/>
      </c>
      <c r="H295" s="535" t="str">
        <f>IF('Référentiel Compétences'!L239="X","X","")</f>
        <v/>
      </c>
      <c r="I295" s="535" t="str">
        <f>IF('Référentiel Compétences'!M239="X","X","")</f>
        <v/>
      </c>
      <c r="J295" s="535" t="str">
        <f>IF('Référentiel Compétences'!N239="X","X","")</f>
        <v/>
      </c>
      <c r="K295" s="535" t="str">
        <f>IF('Référentiel Compétences'!O239="X","X","")</f>
        <v/>
      </c>
      <c r="L295" s="535" t="str">
        <f>IF('Référentiel Compétences'!P239="X","X","")</f>
        <v/>
      </c>
      <c r="M295" s="536"/>
      <c r="N295" s="536"/>
      <c r="O295" s="546">
        <v>1</v>
      </c>
      <c r="P295" s="536"/>
      <c r="Q295" s="536"/>
      <c r="R295" s="538"/>
      <c r="S295" s="539">
        <f t="shared" ref="S295:S298" si="88">IF(M295=1,25%,IF(N295=1,50%,IF(O295=1,75%,IF(P295=1,100%,""))))</f>
        <v>0.75</v>
      </c>
      <c r="T295" s="540"/>
      <c r="U295" s="540">
        <v>0.65</v>
      </c>
      <c r="V295" s="541" t="s">
        <v>257</v>
      </c>
    </row>
    <row r="296" spans="1:22" s="48" customFormat="1" ht="45" customHeight="1">
      <c r="A296" s="116">
        <v>182</v>
      </c>
      <c r="B296" s="18" t="str">
        <f>'Référentiel Compétences'!B240</f>
        <v>Dresser et envoyer les plats selon les instructions reçues</v>
      </c>
      <c r="C296" s="535" t="str">
        <f>IF('Référentiel Compétences'!G240="X","X","")</f>
        <v>X</v>
      </c>
      <c r="D296" s="535" t="str">
        <f>IF('Référentiel Compétences'!H240="X","X","")</f>
        <v>X</v>
      </c>
      <c r="E296" s="535" t="str">
        <f>IF('Référentiel Compétences'!I240="X","X","")</f>
        <v>X</v>
      </c>
      <c r="F296" s="535" t="str">
        <f>IF('Référentiel Compétences'!J240="X","X","")</f>
        <v/>
      </c>
      <c r="G296" s="535" t="str">
        <f>IF('Référentiel Compétences'!K240="X","X","")</f>
        <v/>
      </c>
      <c r="H296" s="535" t="str">
        <f>IF('Référentiel Compétences'!L240="X","X","")</f>
        <v/>
      </c>
      <c r="I296" s="535" t="str">
        <f>IF('Référentiel Compétences'!M240="X","X","")</f>
        <v/>
      </c>
      <c r="J296" s="535" t="str">
        <f>IF('Référentiel Compétences'!N240="X","X","")</f>
        <v/>
      </c>
      <c r="K296" s="535" t="str">
        <f>IF('Référentiel Compétences'!O240="X","X","")</f>
        <v/>
      </c>
      <c r="L296" s="535" t="str">
        <f>IF('Référentiel Compétences'!P240="X","X","")</f>
        <v/>
      </c>
      <c r="M296" s="76"/>
      <c r="N296" s="76"/>
      <c r="O296" s="72">
        <v>1</v>
      </c>
      <c r="P296" s="76"/>
      <c r="Q296" s="76"/>
      <c r="R296" s="78"/>
      <c r="S296" s="243">
        <f t="shared" si="88"/>
        <v>0.75</v>
      </c>
      <c r="T296" s="220"/>
      <c r="U296" s="220">
        <v>0.65</v>
      </c>
      <c r="V296" s="65" t="s">
        <v>257</v>
      </c>
    </row>
    <row r="297" spans="1:22" s="48" customFormat="1" ht="45" customHeight="1">
      <c r="A297" s="116">
        <v>183</v>
      </c>
      <c r="B297" s="18" t="str">
        <f>'Référentiel Compétences'!B241</f>
        <v>Répondre aux annonces et commandes</v>
      </c>
      <c r="C297" s="535" t="str">
        <f>IF('Référentiel Compétences'!G241="X","X","")</f>
        <v>X</v>
      </c>
      <c r="D297" s="535" t="str">
        <f>IF('Référentiel Compétences'!H241="X","X","")</f>
        <v>X</v>
      </c>
      <c r="E297" s="535" t="str">
        <f>IF('Référentiel Compétences'!I241="X","X","")</f>
        <v>X</v>
      </c>
      <c r="F297" s="535" t="str">
        <f>IF('Référentiel Compétences'!J241="X","X","")</f>
        <v>X</v>
      </c>
      <c r="G297" s="535" t="str">
        <f>IF('Référentiel Compétences'!K241="X","X","")</f>
        <v/>
      </c>
      <c r="H297" s="535" t="str">
        <f>IF('Référentiel Compétences'!L241="X","X","")</f>
        <v/>
      </c>
      <c r="I297" s="535" t="str">
        <f>IF('Référentiel Compétences'!M241="X","X","")</f>
        <v/>
      </c>
      <c r="J297" s="535" t="str">
        <f>IF('Référentiel Compétences'!N241="X","X","")</f>
        <v/>
      </c>
      <c r="K297" s="535" t="str">
        <f>IF('Référentiel Compétences'!O241="X","X","")</f>
        <v/>
      </c>
      <c r="L297" s="535" t="str">
        <f>IF('Référentiel Compétences'!P241="X","X","")</f>
        <v/>
      </c>
      <c r="M297" s="76"/>
      <c r="N297" s="76"/>
      <c r="O297" s="72">
        <v>1</v>
      </c>
      <c r="P297" s="76"/>
      <c r="Q297" s="76"/>
      <c r="R297" s="78"/>
      <c r="S297" s="243">
        <f t="shared" si="88"/>
        <v>0.75</v>
      </c>
      <c r="T297" s="220"/>
      <c r="U297" s="220">
        <v>0.65</v>
      </c>
      <c r="V297" s="65" t="s">
        <v>257</v>
      </c>
    </row>
    <row r="298" spans="1:22" s="48" customFormat="1" ht="45" customHeight="1" thickBot="1">
      <c r="A298" s="117">
        <v>184</v>
      </c>
      <c r="B298" s="237" t="str">
        <f>'Référentiel Compétences'!B242</f>
        <v>Adapter le contenant au contenu</v>
      </c>
      <c r="C298" s="535" t="str">
        <f>IF('Référentiel Compétences'!G242="X","X","")</f>
        <v>X</v>
      </c>
      <c r="D298" s="535" t="str">
        <f>IF('Référentiel Compétences'!H242="X","X","")</f>
        <v>X</v>
      </c>
      <c r="E298" s="535" t="str">
        <f>IF('Référentiel Compétences'!I242="X","X","")</f>
        <v>X</v>
      </c>
      <c r="F298" s="535" t="str">
        <f>IF('Référentiel Compétences'!J242="X","X","")</f>
        <v>X</v>
      </c>
      <c r="G298" s="535" t="str">
        <f>IF('Référentiel Compétences'!K242="X","X","")</f>
        <v/>
      </c>
      <c r="H298" s="535" t="str">
        <f>IF('Référentiel Compétences'!L242="X","X","")</f>
        <v/>
      </c>
      <c r="I298" s="535" t="str">
        <f>IF('Référentiel Compétences'!M242="X","X","")</f>
        <v/>
      </c>
      <c r="J298" s="535" t="str">
        <f>IF('Référentiel Compétences'!N242="X","X","")</f>
        <v/>
      </c>
      <c r="K298" s="535" t="str">
        <f>IF('Référentiel Compétences'!O242="X","X","")</f>
        <v/>
      </c>
      <c r="L298" s="535" t="str">
        <f>IF('Référentiel Compétences'!P242="X","X","")</f>
        <v/>
      </c>
      <c r="M298" s="345"/>
      <c r="N298" s="345"/>
      <c r="O298" s="294">
        <v>1</v>
      </c>
      <c r="P298" s="345"/>
      <c r="Q298" s="345"/>
      <c r="R298" s="350"/>
      <c r="S298" s="297">
        <f t="shared" si="88"/>
        <v>0.75</v>
      </c>
      <c r="T298" s="239"/>
      <c r="U298" s="239">
        <v>0.65</v>
      </c>
      <c r="V298" s="240" t="s">
        <v>257</v>
      </c>
    </row>
    <row r="299" spans="1:22" s="48" customFormat="1" ht="45" customHeight="1" thickBot="1">
      <c r="A299" s="112"/>
      <c r="B299" s="50" t="str">
        <f>'Référentiel Compétences'!B238</f>
        <v>Distribution</v>
      </c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4">
        <f>SUM(M295:M298)</f>
        <v>0</v>
      </c>
      <c r="N299" s="47">
        <f t="shared" ref="N299:R299" si="89">SUM(N295:N298)</f>
        <v>0</v>
      </c>
      <c r="O299" s="86">
        <f t="shared" si="89"/>
        <v>4</v>
      </c>
      <c r="P299" s="47">
        <f t="shared" si="89"/>
        <v>0</v>
      </c>
      <c r="Q299" s="47">
        <f t="shared" si="89"/>
        <v>0</v>
      </c>
      <c r="R299" s="349">
        <f t="shared" si="89"/>
        <v>0</v>
      </c>
      <c r="S299" s="342">
        <f>IF(SUM(S295:S298)=0,"",AVERAGE(S295:S298))</f>
        <v>0.75</v>
      </c>
      <c r="T299" s="340" t="str">
        <f t="shared" ref="T299:U299" si="90">IF(SUM(T295:T298)=0,"",AVERAGE(T295:T298))</f>
        <v/>
      </c>
      <c r="U299" s="340">
        <f t="shared" si="90"/>
        <v>0.65</v>
      </c>
      <c r="V299" s="46"/>
    </row>
    <row r="300" spans="1:22" s="10" customFormat="1" ht="24.95" customHeight="1" thickBot="1">
      <c r="A300" s="7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11"/>
      <c r="N300" s="11"/>
      <c r="O300" s="9"/>
      <c r="P300" s="11"/>
      <c r="Q300" s="11"/>
      <c r="R300" s="11"/>
      <c r="S300" s="40"/>
      <c r="T300" s="40"/>
      <c r="U300" s="40"/>
      <c r="V300" s="11"/>
    </row>
    <row r="301" spans="1:22" ht="24.95" customHeight="1" thickBot="1">
      <c r="A301" s="16"/>
      <c r="B301" s="277"/>
      <c r="C301" s="278" t="s">
        <v>210</v>
      </c>
      <c r="D301" s="278" t="s">
        <v>211</v>
      </c>
      <c r="E301" s="278" t="s">
        <v>212</v>
      </c>
      <c r="F301" s="278" t="s">
        <v>213</v>
      </c>
      <c r="G301" s="278" t="s">
        <v>298</v>
      </c>
      <c r="H301" s="278" t="s">
        <v>214</v>
      </c>
      <c r="I301" s="278"/>
      <c r="J301" s="278"/>
      <c r="K301" s="278"/>
      <c r="L301" s="278"/>
      <c r="M301" s="278" t="s">
        <v>244</v>
      </c>
      <c r="N301" s="278" t="s">
        <v>245</v>
      </c>
      <c r="O301" s="278" t="s">
        <v>246</v>
      </c>
      <c r="P301" s="278" t="s">
        <v>243</v>
      </c>
      <c r="Q301" s="278" t="s">
        <v>247</v>
      </c>
      <c r="R301" s="279" t="s">
        <v>248</v>
      </c>
      <c r="S301" s="331" t="s">
        <v>302</v>
      </c>
      <c r="T301" s="317" t="s">
        <v>303</v>
      </c>
      <c r="U301" s="318" t="s">
        <v>278</v>
      </c>
      <c r="V301" s="282" t="s">
        <v>0</v>
      </c>
    </row>
    <row r="302" spans="1:22" ht="30" customHeight="1">
      <c r="A302" s="20"/>
      <c r="B302" s="369" t="str">
        <f>'Référentiel Compétences'!B243</f>
        <v>Remise en état du poste de travail et des locaux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9"/>
      <c r="N302" s="29"/>
      <c r="O302" s="28"/>
      <c r="P302" s="28"/>
      <c r="Q302" s="28"/>
      <c r="R302" s="30"/>
      <c r="S302" s="375"/>
      <c r="T302" s="370"/>
      <c r="U302" s="370"/>
      <c r="V302" s="31"/>
    </row>
    <row r="303" spans="1:22" s="48" customFormat="1" ht="45" customHeight="1">
      <c r="A303" s="116">
        <v>185</v>
      </c>
      <c r="B303" s="550" t="str">
        <f>'Référentiel Compétences'!B244</f>
        <v>Nettoyer et ranger le poste de travail</v>
      </c>
      <c r="C303" s="535" t="str">
        <f>IF('Référentiel Compétences'!G244="X","X","")</f>
        <v>X</v>
      </c>
      <c r="D303" s="535" t="str">
        <f>IF('Référentiel Compétences'!H244="X","X","")</f>
        <v>X</v>
      </c>
      <c r="E303" s="535" t="str">
        <f>IF('Référentiel Compétences'!I244="X","X","")</f>
        <v>X</v>
      </c>
      <c r="F303" s="535" t="str">
        <f>IF('Référentiel Compétences'!J244="X","X","")</f>
        <v>X</v>
      </c>
      <c r="G303" s="535" t="str">
        <f>IF('Référentiel Compétences'!K244="X","X","")</f>
        <v/>
      </c>
      <c r="H303" s="535" t="str">
        <f>IF('Référentiel Compétences'!L244="X","X","")</f>
        <v/>
      </c>
      <c r="I303" s="535" t="str">
        <f>IF('Référentiel Compétences'!M244="X","X","")</f>
        <v/>
      </c>
      <c r="J303" s="535" t="str">
        <f>IF('Référentiel Compétences'!N244="X","X","")</f>
        <v/>
      </c>
      <c r="K303" s="535" t="str">
        <f>IF('Référentiel Compétences'!O244="X","X","")</f>
        <v/>
      </c>
      <c r="L303" s="535" t="str">
        <f>IF('Référentiel Compétences'!P244="X","X","")</f>
        <v/>
      </c>
      <c r="M303" s="536">
        <v>1</v>
      </c>
      <c r="N303" s="536"/>
      <c r="O303" s="537"/>
      <c r="P303" s="536"/>
      <c r="Q303" s="536"/>
      <c r="R303" s="538"/>
      <c r="S303" s="539">
        <f t="shared" ref="S303:S305" si="91">IF(M303=1,25%,IF(N303=1,50%,IF(O303=1,75%,IF(P303=1,100%,""))))</f>
        <v>0.25</v>
      </c>
      <c r="T303" s="540"/>
      <c r="U303" s="540">
        <v>0.65</v>
      </c>
      <c r="V303" s="541" t="s">
        <v>257</v>
      </c>
    </row>
    <row r="304" spans="1:22" s="48" customFormat="1" ht="45" customHeight="1">
      <c r="A304" s="116">
        <v>186</v>
      </c>
      <c r="B304" s="128" t="str">
        <f>'Référentiel Compétences'!B245</f>
        <v>Participer au rangement et nettoyage des locaux</v>
      </c>
      <c r="C304" s="535" t="str">
        <f>IF('Référentiel Compétences'!G245="X","X","")</f>
        <v>X</v>
      </c>
      <c r="D304" s="535" t="str">
        <f>IF('Référentiel Compétences'!H245="X","X","")</f>
        <v>X</v>
      </c>
      <c r="E304" s="535" t="str">
        <f>IF('Référentiel Compétences'!I245="X","X","")</f>
        <v>X</v>
      </c>
      <c r="F304" s="535" t="str">
        <f>IF('Référentiel Compétences'!J245="X","X","")</f>
        <v>X</v>
      </c>
      <c r="G304" s="535" t="str">
        <f>IF('Référentiel Compétences'!K245="X","X","")</f>
        <v/>
      </c>
      <c r="H304" s="535" t="str">
        <f>IF('Référentiel Compétences'!L245="X","X","")</f>
        <v/>
      </c>
      <c r="I304" s="535" t="str">
        <f>IF('Référentiel Compétences'!M245="X","X","")</f>
        <v/>
      </c>
      <c r="J304" s="535" t="str">
        <f>IF('Référentiel Compétences'!N245="X","X","")</f>
        <v/>
      </c>
      <c r="K304" s="535" t="str">
        <f>IF('Référentiel Compétences'!O245="X","X","")</f>
        <v/>
      </c>
      <c r="L304" s="535" t="str">
        <f>IF('Référentiel Compétences'!P245="X","X","")</f>
        <v/>
      </c>
      <c r="M304" s="76">
        <v>1</v>
      </c>
      <c r="N304" s="76"/>
      <c r="O304" s="72"/>
      <c r="P304" s="76"/>
      <c r="Q304" s="76"/>
      <c r="R304" s="78"/>
      <c r="S304" s="243">
        <f t="shared" si="91"/>
        <v>0.25</v>
      </c>
      <c r="T304" s="220"/>
      <c r="U304" s="220">
        <v>0.65</v>
      </c>
      <c r="V304" s="65" t="s">
        <v>257</v>
      </c>
    </row>
    <row r="305" spans="1:22" s="48" customFormat="1" ht="45" customHeight="1" thickBot="1">
      <c r="A305" s="117">
        <v>187</v>
      </c>
      <c r="B305" s="129" t="str">
        <f>'Référentiel Compétences'!B246</f>
        <v>Participer au nettoyage du matériel</v>
      </c>
      <c r="C305" s="535" t="str">
        <f>IF('Référentiel Compétences'!G246="X","X","")</f>
        <v>X</v>
      </c>
      <c r="D305" s="535" t="str">
        <f>IF('Référentiel Compétences'!H246="X","X","")</f>
        <v>X</v>
      </c>
      <c r="E305" s="535" t="str">
        <f>IF('Référentiel Compétences'!I246="X","X","")</f>
        <v>X</v>
      </c>
      <c r="F305" s="535" t="str">
        <f>IF('Référentiel Compétences'!J246="X","X","")</f>
        <v>X</v>
      </c>
      <c r="G305" s="535" t="str">
        <f>IF('Référentiel Compétences'!K246="X","X","")</f>
        <v/>
      </c>
      <c r="H305" s="535" t="str">
        <f>IF('Référentiel Compétences'!L246="X","X","")</f>
        <v/>
      </c>
      <c r="I305" s="535" t="str">
        <f>IF('Référentiel Compétences'!M246="X","X","")</f>
        <v/>
      </c>
      <c r="J305" s="535" t="str">
        <f>IF('Référentiel Compétences'!N246="X","X","")</f>
        <v/>
      </c>
      <c r="K305" s="535" t="str">
        <f>IF('Référentiel Compétences'!O246="X","X","")</f>
        <v/>
      </c>
      <c r="L305" s="535" t="str">
        <f>IF('Référentiel Compétences'!P246="X","X","")</f>
        <v/>
      </c>
      <c r="M305" s="77"/>
      <c r="N305" s="77"/>
      <c r="O305" s="79">
        <v>1</v>
      </c>
      <c r="P305" s="77"/>
      <c r="Q305" s="77"/>
      <c r="R305" s="361"/>
      <c r="S305" s="364">
        <f t="shared" si="91"/>
        <v>0.75</v>
      </c>
      <c r="T305" s="316"/>
      <c r="U305" s="316">
        <v>0.65</v>
      </c>
      <c r="V305" s="118" t="s">
        <v>257</v>
      </c>
    </row>
    <row r="306" spans="1:22" s="48" customFormat="1" ht="45" customHeight="1" thickBot="1">
      <c r="A306" s="112"/>
      <c r="B306" s="143" t="str">
        <f>'Référentiel Compétences'!B243</f>
        <v>Remise en état du poste de travail et des locaux</v>
      </c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9">
        <f>SUM(M303:M305)</f>
        <v>2</v>
      </c>
      <c r="N306" s="49">
        <f t="shared" ref="N306:R306" si="92">SUM(N303:N305)</f>
        <v>0</v>
      </c>
      <c r="O306" s="87">
        <f t="shared" si="92"/>
        <v>1</v>
      </c>
      <c r="P306" s="49">
        <f t="shared" si="92"/>
        <v>0</v>
      </c>
      <c r="Q306" s="49">
        <f t="shared" si="92"/>
        <v>0</v>
      </c>
      <c r="R306" s="362">
        <f t="shared" si="92"/>
        <v>0</v>
      </c>
      <c r="S306" s="313">
        <f>IF(SUM(S303:S305)=0,"",AVERAGE(S303:S305))</f>
        <v>0.41666666666666669</v>
      </c>
      <c r="T306" s="45" t="str">
        <f t="shared" ref="T306:U306" si="93">IF(SUM(T303:T305)=0,"",AVERAGE(T303:T305))</f>
        <v/>
      </c>
      <c r="U306" s="45">
        <f t="shared" si="93"/>
        <v>0.65</v>
      </c>
      <c r="V306" s="46"/>
    </row>
    <row r="307" spans="1:22" s="48" customFormat="1" ht="45" customHeight="1" thickBot="1">
      <c r="A307" s="112"/>
      <c r="B307" s="212" t="str">
        <f>'Référentiel Compétences'!B202</f>
        <v>Compétences en gestion</v>
      </c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125">
        <f>M306+M299+M291+M279+M263+M254</f>
        <v>3</v>
      </c>
      <c r="N307" s="125">
        <f t="shared" ref="N307:R307" si="94">N306+N299+N291+N279+N263+N254</f>
        <v>0</v>
      </c>
      <c r="O307" s="125">
        <f t="shared" si="94"/>
        <v>22</v>
      </c>
      <c r="P307" s="125">
        <f t="shared" si="94"/>
        <v>1</v>
      </c>
      <c r="Q307" s="125">
        <f t="shared" si="94"/>
        <v>1</v>
      </c>
      <c r="R307" s="363">
        <f t="shared" si="94"/>
        <v>10</v>
      </c>
      <c r="S307" s="365">
        <f>AVERAGE(S306,S299,S291,S279,S263,S254)</f>
        <v>0.67708333333333337</v>
      </c>
      <c r="T307" s="126">
        <f t="shared" ref="T307:U307" si="95">AVERAGE(T306,T299,T291,T279,T263,T254)</f>
        <v>0.75</v>
      </c>
      <c r="U307" s="126">
        <f t="shared" si="95"/>
        <v>0.65</v>
      </c>
      <c r="V307" s="124"/>
    </row>
    <row r="308" spans="1:22" s="10" customFormat="1" ht="30" customHeight="1" thickBot="1">
      <c r="A308" s="7"/>
      <c r="C308" s="9"/>
      <c r="D308" s="9"/>
      <c r="E308" s="9"/>
      <c r="F308" s="9"/>
      <c r="G308" s="9"/>
      <c r="H308" s="9"/>
      <c r="I308" s="9"/>
      <c r="J308" s="9"/>
      <c r="K308" s="9"/>
      <c r="L308" s="9"/>
      <c r="O308" s="7"/>
      <c r="S308" s="40"/>
      <c r="T308" s="40"/>
      <c r="U308" s="40"/>
    </row>
    <row r="309" spans="1:22" ht="29.25" customHeight="1" thickBot="1">
      <c r="A309" s="606" t="s">
        <v>98</v>
      </c>
      <c r="B309" s="583"/>
      <c r="C309" s="583"/>
      <c r="D309" s="583"/>
      <c r="E309" s="583"/>
      <c r="F309" s="583"/>
      <c r="G309" s="583"/>
      <c r="H309" s="583"/>
      <c r="I309" s="583"/>
      <c r="J309" s="583"/>
      <c r="K309" s="583"/>
      <c r="L309" s="583"/>
      <c r="M309" s="583"/>
      <c r="N309" s="583"/>
      <c r="O309" s="583"/>
      <c r="P309" s="584"/>
      <c r="Q309" s="584"/>
      <c r="R309" s="584"/>
      <c r="S309" s="584"/>
      <c r="T309" s="584"/>
      <c r="U309" s="584"/>
      <c r="V309" s="585"/>
    </row>
    <row r="310" spans="1:22" ht="24.95" customHeight="1" thickBot="1">
      <c r="A310" s="13"/>
      <c r="B310" s="277"/>
      <c r="C310" s="278" t="s">
        <v>210</v>
      </c>
      <c r="D310" s="278" t="s">
        <v>211</v>
      </c>
      <c r="E310" s="278" t="s">
        <v>212</v>
      </c>
      <c r="F310" s="278" t="s">
        <v>213</v>
      </c>
      <c r="G310" s="278" t="s">
        <v>298</v>
      </c>
      <c r="H310" s="278" t="s">
        <v>214</v>
      </c>
      <c r="I310" s="278"/>
      <c r="J310" s="278"/>
      <c r="K310" s="278"/>
      <c r="L310" s="278"/>
      <c r="M310" s="278" t="s">
        <v>244</v>
      </c>
      <c r="N310" s="278" t="s">
        <v>245</v>
      </c>
      <c r="O310" s="278" t="s">
        <v>246</v>
      </c>
      <c r="P310" s="278" t="s">
        <v>243</v>
      </c>
      <c r="Q310" s="278" t="s">
        <v>247</v>
      </c>
      <c r="R310" s="279" t="s">
        <v>248</v>
      </c>
      <c r="S310" s="331" t="s">
        <v>302</v>
      </c>
      <c r="T310" s="317" t="s">
        <v>303</v>
      </c>
      <c r="U310" s="318" t="s">
        <v>278</v>
      </c>
      <c r="V310" s="282" t="s">
        <v>0</v>
      </c>
    </row>
    <row r="311" spans="1:22" ht="30" customHeight="1" thickBot="1">
      <c r="A311" s="13"/>
      <c r="B311" s="353" t="s">
        <v>73</v>
      </c>
      <c r="C311" s="319"/>
      <c r="D311" s="319"/>
      <c r="E311" s="319"/>
      <c r="F311" s="319"/>
      <c r="G311" s="319"/>
      <c r="H311" s="319"/>
      <c r="I311" s="319"/>
      <c r="J311" s="319"/>
      <c r="K311" s="319"/>
      <c r="L311" s="319"/>
      <c r="M311" s="320"/>
      <c r="N311" s="320"/>
      <c r="O311" s="319"/>
      <c r="P311" s="319"/>
      <c r="Q311" s="319"/>
      <c r="R311" s="328"/>
      <c r="S311" s="332"/>
      <c r="T311" s="321"/>
      <c r="U311" s="321"/>
      <c r="V311" s="201"/>
    </row>
    <row r="312" spans="1:22" s="48" customFormat="1" ht="45" customHeight="1">
      <c r="A312" s="116">
        <v>188</v>
      </c>
      <c r="B312" s="354" t="s">
        <v>74</v>
      </c>
      <c r="C312" s="323" t="s">
        <v>215</v>
      </c>
      <c r="D312" s="323" t="s">
        <v>215</v>
      </c>
      <c r="E312" s="323" t="s">
        <v>215</v>
      </c>
      <c r="F312" s="323" t="s">
        <v>215</v>
      </c>
      <c r="G312" s="323"/>
      <c r="H312" s="323"/>
      <c r="I312" s="323"/>
      <c r="J312" s="323"/>
      <c r="K312" s="323"/>
      <c r="L312" s="323"/>
      <c r="M312" s="324"/>
      <c r="N312" s="324"/>
      <c r="O312" s="325"/>
      <c r="P312" s="324"/>
      <c r="Q312" s="324"/>
      <c r="R312" s="329">
        <v>1</v>
      </c>
      <c r="S312" s="333" t="str">
        <f t="shared" ref="S312:S315" si="96">IF(M312=1,25%,IF(N312=1,50%,IF(O312=1,75%,IF(P312=1,100%,""))))</f>
        <v/>
      </c>
      <c r="T312" s="326"/>
      <c r="U312" s="326">
        <v>0.65</v>
      </c>
      <c r="V312" s="327" t="s">
        <v>257</v>
      </c>
    </row>
    <row r="313" spans="1:22" s="48" customFormat="1" ht="45" customHeight="1">
      <c r="A313" s="116">
        <v>189</v>
      </c>
      <c r="B313" s="128" t="s">
        <v>75</v>
      </c>
      <c r="C313" s="64" t="s">
        <v>215</v>
      </c>
      <c r="D313" s="64" t="s">
        <v>215</v>
      </c>
      <c r="E313" s="64" t="s">
        <v>215</v>
      </c>
      <c r="F313" s="64" t="s">
        <v>215</v>
      </c>
      <c r="G313" s="64"/>
      <c r="H313" s="64"/>
      <c r="I313" s="64"/>
      <c r="J313" s="64"/>
      <c r="K313" s="64"/>
      <c r="L313" s="64"/>
      <c r="M313" s="76"/>
      <c r="N313" s="76"/>
      <c r="O313" s="72"/>
      <c r="P313" s="76"/>
      <c r="Q313" s="76"/>
      <c r="R313" s="78">
        <v>1</v>
      </c>
      <c r="S313" s="243" t="str">
        <f t="shared" si="96"/>
        <v/>
      </c>
      <c r="T313" s="220"/>
      <c r="U313" s="220">
        <v>0.65</v>
      </c>
      <c r="V313" s="65" t="s">
        <v>257</v>
      </c>
    </row>
    <row r="314" spans="1:22" s="48" customFormat="1" ht="45" customHeight="1">
      <c r="A314" s="116">
        <v>190</v>
      </c>
      <c r="B314" s="128" t="s">
        <v>76</v>
      </c>
      <c r="C314" s="64" t="s">
        <v>215</v>
      </c>
      <c r="D314" s="64" t="s">
        <v>215</v>
      </c>
      <c r="E314" s="64" t="s">
        <v>215</v>
      </c>
      <c r="F314" s="64" t="s">
        <v>215</v>
      </c>
      <c r="G314" s="64"/>
      <c r="H314" s="64"/>
      <c r="I314" s="64"/>
      <c r="J314" s="64"/>
      <c r="K314" s="64"/>
      <c r="L314" s="64"/>
      <c r="M314" s="76"/>
      <c r="N314" s="76"/>
      <c r="O314" s="72"/>
      <c r="P314" s="76"/>
      <c r="Q314" s="76"/>
      <c r="R314" s="78">
        <v>1</v>
      </c>
      <c r="S314" s="243" t="str">
        <f t="shared" si="96"/>
        <v/>
      </c>
      <c r="T314" s="220"/>
      <c r="U314" s="220">
        <v>0.65</v>
      </c>
      <c r="V314" s="65" t="s">
        <v>257</v>
      </c>
    </row>
    <row r="315" spans="1:22" s="48" customFormat="1" ht="45" customHeight="1" thickBot="1">
      <c r="A315" s="122">
        <v>191</v>
      </c>
      <c r="B315" s="366" t="s">
        <v>77</v>
      </c>
      <c r="C315" s="238" t="s">
        <v>215</v>
      </c>
      <c r="D315" s="238" t="s">
        <v>215</v>
      </c>
      <c r="E315" s="238" t="s">
        <v>215</v>
      </c>
      <c r="F315" s="238" t="s">
        <v>215</v>
      </c>
      <c r="G315" s="238"/>
      <c r="H315" s="238"/>
      <c r="I315" s="238"/>
      <c r="J315" s="238"/>
      <c r="K315" s="238"/>
      <c r="L315" s="238"/>
      <c r="M315" s="345"/>
      <c r="N315" s="345"/>
      <c r="O315" s="346"/>
      <c r="P315" s="345"/>
      <c r="Q315" s="345"/>
      <c r="R315" s="350">
        <v>1</v>
      </c>
      <c r="S315" s="297" t="str">
        <f t="shared" si="96"/>
        <v/>
      </c>
      <c r="T315" s="239"/>
      <c r="U315" s="239">
        <v>0.65</v>
      </c>
      <c r="V315" s="240" t="s">
        <v>257</v>
      </c>
    </row>
    <row r="316" spans="1:22" s="48" customFormat="1" ht="45" customHeight="1" thickBot="1">
      <c r="A316" s="112"/>
      <c r="B316" s="143" t="s">
        <v>73</v>
      </c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9">
        <f t="shared" ref="M316:R316" si="97">SUM(M312:M315)</f>
        <v>0</v>
      </c>
      <c r="N316" s="49">
        <f t="shared" si="97"/>
        <v>0</v>
      </c>
      <c r="O316" s="87">
        <f t="shared" si="97"/>
        <v>0</v>
      </c>
      <c r="P316" s="49">
        <f t="shared" si="97"/>
        <v>0</v>
      </c>
      <c r="Q316" s="49">
        <f t="shared" si="97"/>
        <v>0</v>
      </c>
      <c r="R316" s="362">
        <f t="shared" si="97"/>
        <v>4</v>
      </c>
      <c r="S316" s="313" t="str">
        <f>IF(SUM(S312:S315)=0,"",AVERAGE(S312:S315))</f>
        <v/>
      </c>
      <c r="T316" s="45" t="str">
        <f t="shared" ref="T316:U316" si="98">IF(SUM(T312:T315)=0,"",AVERAGE(T312:T315))</f>
        <v/>
      </c>
      <c r="U316" s="45">
        <f t="shared" si="98"/>
        <v>0.65</v>
      </c>
      <c r="V316" s="46"/>
    </row>
    <row r="317" spans="1:22" ht="24.95" customHeight="1" thickBot="1">
      <c r="A317" s="16"/>
      <c r="B317" s="277"/>
      <c r="C317" s="278" t="s">
        <v>210</v>
      </c>
      <c r="D317" s="278" t="s">
        <v>211</v>
      </c>
      <c r="E317" s="278" t="s">
        <v>212</v>
      </c>
      <c r="F317" s="278" t="s">
        <v>213</v>
      </c>
      <c r="G317" s="278" t="s">
        <v>298</v>
      </c>
      <c r="H317" s="278" t="s">
        <v>214</v>
      </c>
      <c r="I317" s="278"/>
      <c r="J317" s="278"/>
      <c r="K317" s="278"/>
      <c r="L317" s="278"/>
      <c r="M317" s="278" t="s">
        <v>244</v>
      </c>
      <c r="N317" s="278" t="s">
        <v>245</v>
      </c>
      <c r="O317" s="278" t="s">
        <v>246</v>
      </c>
      <c r="P317" s="278" t="s">
        <v>243</v>
      </c>
      <c r="Q317" s="278" t="s">
        <v>247</v>
      </c>
      <c r="R317" s="279" t="s">
        <v>248</v>
      </c>
      <c r="S317" s="331" t="s">
        <v>302</v>
      </c>
      <c r="T317" s="317" t="s">
        <v>303</v>
      </c>
      <c r="U317" s="318" t="s">
        <v>278</v>
      </c>
      <c r="V317" s="282" t="s">
        <v>0</v>
      </c>
    </row>
    <row r="318" spans="1:22" ht="30" customHeight="1" thickBot="1">
      <c r="A318" s="12"/>
      <c r="B318" s="353" t="s">
        <v>78</v>
      </c>
      <c r="C318" s="319"/>
      <c r="D318" s="319"/>
      <c r="E318" s="319"/>
      <c r="F318" s="319"/>
      <c r="G318" s="319"/>
      <c r="H318" s="319"/>
      <c r="I318" s="319"/>
      <c r="J318" s="319"/>
      <c r="K318" s="319"/>
      <c r="L318" s="319"/>
      <c r="M318" s="320"/>
      <c r="N318" s="320"/>
      <c r="O318" s="319"/>
      <c r="P318" s="319"/>
      <c r="Q318" s="319"/>
      <c r="R318" s="328"/>
      <c r="S318" s="332"/>
      <c r="T318" s="321"/>
      <c r="U318" s="321"/>
      <c r="V318" s="312"/>
    </row>
    <row r="319" spans="1:22" s="48" customFormat="1" ht="45" customHeight="1">
      <c r="A319" s="116">
        <v>192</v>
      </c>
      <c r="B319" s="354" t="s">
        <v>79</v>
      </c>
      <c r="C319" s="323" t="s">
        <v>215</v>
      </c>
      <c r="D319" s="323"/>
      <c r="E319" s="323"/>
      <c r="F319" s="323"/>
      <c r="G319" s="323"/>
      <c r="H319" s="323"/>
      <c r="I319" s="323"/>
      <c r="J319" s="323"/>
      <c r="K319" s="323"/>
      <c r="L319" s="323"/>
      <c r="M319" s="324"/>
      <c r="N319" s="324"/>
      <c r="O319" s="325"/>
      <c r="P319" s="324"/>
      <c r="Q319" s="324"/>
      <c r="R319" s="343">
        <v>1</v>
      </c>
      <c r="S319" s="333" t="str">
        <f t="shared" ref="S319:S322" si="99">IF(M319=1,25%,IF(N319=1,50%,IF(O319=1,75%,IF(P319=1,100%,""))))</f>
        <v/>
      </c>
      <c r="T319" s="326"/>
      <c r="U319" s="326">
        <v>0.65</v>
      </c>
      <c r="V319" s="327" t="s">
        <v>257</v>
      </c>
    </row>
    <row r="320" spans="1:22" s="48" customFormat="1" ht="45" customHeight="1">
      <c r="A320" s="116">
        <v>193</v>
      </c>
      <c r="B320" s="128" t="s">
        <v>80</v>
      </c>
      <c r="C320" s="64" t="s">
        <v>215</v>
      </c>
      <c r="D320" s="64" t="s">
        <v>215</v>
      </c>
      <c r="E320" s="64" t="s">
        <v>215</v>
      </c>
      <c r="F320" s="64" t="s">
        <v>215</v>
      </c>
      <c r="G320" s="64"/>
      <c r="H320" s="64"/>
      <c r="I320" s="64"/>
      <c r="J320" s="64"/>
      <c r="K320" s="64"/>
      <c r="L320" s="64"/>
      <c r="M320" s="76"/>
      <c r="N320" s="76"/>
      <c r="O320" s="80"/>
      <c r="P320" s="76"/>
      <c r="Q320" s="76"/>
      <c r="R320" s="73">
        <v>1</v>
      </c>
      <c r="S320" s="243" t="str">
        <f t="shared" si="99"/>
        <v/>
      </c>
      <c r="T320" s="220"/>
      <c r="U320" s="220">
        <v>0.65</v>
      </c>
      <c r="V320" s="65" t="s">
        <v>257</v>
      </c>
    </row>
    <row r="321" spans="1:22" s="48" customFormat="1" ht="45" customHeight="1">
      <c r="A321" s="116">
        <v>194</v>
      </c>
      <c r="B321" s="128" t="s">
        <v>81</v>
      </c>
      <c r="C321" s="64" t="s">
        <v>215</v>
      </c>
      <c r="D321" s="64" t="s">
        <v>215</v>
      </c>
      <c r="E321" s="64" t="s">
        <v>215</v>
      </c>
      <c r="F321" s="64"/>
      <c r="G321" s="64"/>
      <c r="H321" s="64"/>
      <c r="I321" s="64"/>
      <c r="J321" s="64"/>
      <c r="K321" s="64"/>
      <c r="L321" s="64"/>
      <c r="M321" s="76"/>
      <c r="N321" s="76"/>
      <c r="O321" s="80"/>
      <c r="P321" s="76"/>
      <c r="Q321" s="76"/>
      <c r="R321" s="73">
        <v>1</v>
      </c>
      <c r="S321" s="243" t="str">
        <f t="shared" si="99"/>
        <v/>
      </c>
      <c r="T321" s="220"/>
      <c r="U321" s="220">
        <v>0.65</v>
      </c>
      <c r="V321" s="65" t="s">
        <v>257</v>
      </c>
    </row>
    <row r="322" spans="1:22" s="48" customFormat="1" ht="45" customHeight="1" thickBot="1">
      <c r="A322" s="117">
        <v>195</v>
      </c>
      <c r="B322" s="366" t="s">
        <v>82</v>
      </c>
      <c r="C322" s="238" t="s">
        <v>215</v>
      </c>
      <c r="D322" s="238"/>
      <c r="E322" s="238"/>
      <c r="F322" s="238"/>
      <c r="G322" s="238"/>
      <c r="H322" s="238"/>
      <c r="I322" s="238"/>
      <c r="J322" s="238"/>
      <c r="K322" s="238"/>
      <c r="L322" s="238"/>
      <c r="M322" s="345"/>
      <c r="N322" s="345"/>
      <c r="O322" s="346"/>
      <c r="P322" s="345"/>
      <c r="Q322" s="345"/>
      <c r="R322" s="338">
        <v>1</v>
      </c>
      <c r="S322" s="297" t="str">
        <f t="shared" si="99"/>
        <v/>
      </c>
      <c r="T322" s="239"/>
      <c r="U322" s="239">
        <v>0.65</v>
      </c>
      <c r="V322" s="240" t="s">
        <v>257</v>
      </c>
    </row>
    <row r="323" spans="1:22" s="48" customFormat="1" ht="45" customHeight="1" thickBot="1">
      <c r="A323" s="112"/>
      <c r="B323" s="143" t="s">
        <v>78</v>
      </c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9">
        <f t="shared" ref="M323:R323" si="100">SUM(M319:M322)</f>
        <v>0</v>
      </c>
      <c r="N323" s="49">
        <f t="shared" si="100"/>
        <v>0</v>
      </c>
      <c r="O323" s="87">
        <f t="shared" si="100"/>
        <v>0</v>
      </c>
      <c r="P323" s="49">
        <f t="shared" si="100"/>
        <v>0</v>
      </c>
      <c r="Q323" s="49">
        <f t="shared" si="100"/>
        <v>0</v>
      </c>
      <c r="R323" s="362">
        <f t="shared" si="100"/>
        <v>4</v>
      </c>
      <c r="S323" s="313" t="str">
        <f>IF(SUM(S319:S322)=0,"",AVERAGE(S319:S322))</f>
        <v/>
      </c>
      <c r="T323" s="45" t="str">
        <f t="shared" ref="T323:U323" si="101">IF(SUM(T319:T322)=0,"",AVERAGE(T319:T322))</f>
        <v/>
      </c>
      <c r="U323" s="45">
        <f t="shared" si="101"/>
        <v>0.65</v>
      </c>
      <c r="V323" s="46"/>
    </row>
    <row r="324" spans="1:22" ht="24.95" customHeight="1" thickBot="1">
      <c r="A324" s="16"/>
      <c r="B324" s="277"/>
      <c r="C324" s="278" t="s">
        <v>210</v>
      </c>
      <c r="D324" s="278" t="s">
        <v>211</v>
      </c>
      <c r="E324" s="278" t="s">
        <v>212</v>
      </c>
      <c r="F324" s="278" t="s">
        <v>213</v>
      </c>
      <c r="G324" s="278" t="s">
        <v>298</v>
      </c>
      <c r="H324" s="278" t="s">
        <v>214</v>
      </c>
      <c r="I324" s="278"/>
      <c r="J324" s="278"/>
      <c r="K324" s="278"/>
      <c r="L324" s="278"/>
      <c r="M324" s="278" t="s">
        <v>244</v>
      </c>
      <c r="N324" s="278" t="s">
        <v>245</v>
      </c>
      <c r="O324" s="278" t="s">
        <v>246</v>
      </c>
      <c r="P324" s="278" t="s">
        <v>243</v>
      </c>
      <c r="Q324" s="278" t="s">
        <v>247</v>
      </c>
      <c r="R324" s="279" t="s">
        <v>248</v>
      </c>
      <c r="S324" s="331" t="s">
        <v>302</v>
      </c>
      <c r="T324" s="317" t="s">
        <v>303</v>
      </c>
      <c r="U324" s="318" t="s">
        <v>278</v>
      </c>
      <c r="V324" s="282" t="s">
        <v>0</v>
      </c>
    </row>
    <row r="325" spans="1:22" ht="30" customHeight="1" thickBot="1">
      <c r="A325" s="20"/>
      <c r="B325" s="353" t="s">
        <v>83</v>
      </c>
      <c r="C325" s="319"/>
      <c r="D325" s="319"/>
      <c r="E325" s="319"/>
      <c r="F325" s="319"/>
      <c r="G325" s="319"/>
      <c r="H325" s="319"/>
      <c r="I325" s="319"/>
      <c r="J325" s="319"/>
      <c r="K325" s="319"/>
      <c r="L325" s="319"/>
      <c r="M325" s="320"/>
      <c r="N325" s="320"/>
      <c r="O325" s="319"/>
      <c r="P325" s="319"/>
      <c r="Q325" s="319"/>
      <c r="R325" s="328"/>
      <c r="S325" s="332"/>
      <c r="T325" s="321"/>
      <c r="U325" s="321"/>
      <c r="V325" s="312"/>
    </row>
    <row r="326" spans="1:22" s="48" customFormat="1" ht="45" customHeight="1">
      <c r="A326" s="116">
        <v>196</v>
      </c>
      <c r="B326" s="354" t="s">
        <v>84</v>
      </c>
      <c r="C326" s="323" t="s">
        <v>215</v>
      </c>
      <c r="D326" s="323"/>
      <c r="E326" s="323"/>
      <c r="F326" s="323"/>
      <c r="G326" s="323"/>
      <c r="H326" s="323"/>
      <c r="I326" s="323"/>
      <c r="J326" s="323"/>
      <c r="K326" s="323"/>
      <c r="L326" s="323"/>
      <c r="M326" s="324"/>
      <c r="N326" s="324"/>
      <c r="O326" s="325"/>
      <c r="P326" s="324"/>
      <c r="Q326" s="324"/>
      <c r="R326" s="343">
        <v>1</v>
      </c>
      <c r="S326" s="333" t="str">
        <f t="shared" ref="S326:S333" si="102">IF(M326=1,25%,IF(N326=1,50%,IF(O326=1,75%,IF(P326=1,100%,""))))</f>
        <v/>
      </c>
      <c r="T326" s="326"/>
      <c r="U326" s="326">
        <v>0.65</v>
      </c>
      <c r="V326" s="327" t="s">
        <v>257</v>
      </c>
    </row>
    <row r="327" spans="1:22" s="48" customFormat="1" ht="45" customHeight="1">
      <c r="A327" s="116">
        <v>197</v>
      </c>
      <c r="B327" s="128" t="s">
        <v>143</v>
      </c>
      <c r="C327" s="64" t="s">
        <v>215</v>
      </c>
      <c r="D327" s="64" t="s">
        <v>215</v>
      </c>
      <c r="E327" s="64" t="s">
        <v>215</v>
      </c>
      <c r="F327" s="64" t="s">
        <v>215</v>
      </c>
      <c r="G327" s="64"/>
      <c r="H327" s="64"/>
      <c r="I327" s="64"/>
      <c r="J327" s="64"/>
      <c r="K327" s="64"/>
      <c r="L327" s="64"/>
      <c r="M327" s="76"/>
      <c r="N327" s="76"/>
      <c r="O327" s="80"/>
      <c r="P327" s="76"/>
      <c r="Q327" s="76"/>
      <c r="R327" s="73">
        <v>1</v>
      </c>
      <c r="S327" s="243" t="str">
        <f t="shared" si="102"/>
        <v/>
      </c>
      <c r="T327" s="220"/>
      <c r="U327" s="220">
        <v>0.65</v>
      </c>
      <c r="V327" s="65" t="s">
        <v>257</v>
      </c>
    </row>
    <row r="328" spans="1:22" s="48" customFormat="1" ht="45" customHeight="1">
      <c r="A328" s="116">
        <v>198</v>
      </c>
      <c r="B328" s="128" t="s">
        <v>85</v>
      </c>
      <c r="C328" s="64" t="s">
        <v>215</v>
      </c>
      <c r="D328" s="64" t="s">
        <v>215</v>
      </c>
      <c r="E328" s="64" t="s">
        <v>215</v>
      </c>
      <c r="F328" s="64" t="s">
        <v>215</v>
      </c>
      <c r="G328" s="64"/>
      <c r="H328" s="64"/>
      <c r="I328" s="64"/>
      <c r="J328" s="64"/>
      <c r="K328" s="64"/>
      <c r="L328" s="64"/>
      <c r="M328" s="76"/>
      <c r="N328" s="76"/>
      <c r="O328" s="80"/>
      <c r="P328" s="76"/>
      <c r="Q328" s="76"/>
      <c r="R328" s="73">
        <v>1</v>
      </c>
      <c r="S328" s="243" t="str">
        <f t="shared" si="102"/>
        <v/>
      </c>
      <c r="T328" s="220"/>
      <c r="U328" s="220">
        <v>0.65</v>
      </c>
      <c r="V328" s="65" t="s">
        <v>257</v>
      </c>
    </row>
    <row r="329" spans="1:22" s="48" customFormat="1" ht="45" customHeight="1">
      <c r="A329" s="116">
        <v>199</v>
      </c>
      <c r="B329" s="128" t="s">
        <v>86</v>
      </c>
      <c r="C329" s="64" t="s">
        <v>215</v>
      </c>
      <c r="D329" s="64" t="s">
        <v>215</v>
      </c>
      <c r="E329" s="64" t="s">
        <v>215</v>
      </c>
      <c r="F329" s="64" t="s">
        <v>215</v>
      </c>
      <c r="G329" s="64"/>
      <c r="H329" s="64"/>
      <c r="I329" s="64"/>
      <c r="J329" s="64"/>
      <c r="K329" s="64"/>
      <c r="L329" s="64"/>
      <c r="M329" s="76"/>
      <c r="N329" s="76"/>
      <c r="O329" s="80"/>
      <c r="P329" s="76"/>
      <c r="Q329" s="76"/>
      <c r="R329" s="73">
        <v>1</v>
      </c>
      <c r="S329" s="243" t="str">
        <f t="shared" si="102"/>
        <v/>
      </c>
      <c r="T329" s="220"/>
      <c r="U329" s="220">
        <v>0.65</v>
      </c>
      <c r="V329" s="65" t="s">
        <v>257</v>
      </c>
    </row>
    <row r="330" spans="1:22" s="48" customFormat="1" ht="45" customHeight="1">
      <c r="A330" s="116">
        <v>200</v>
      </c>
      <c r="B330" s="128" t="s">
        <v>144</v>
      </c>
      <c r="C330" s="64" t="s">
        <v>215</v>
      </c>
      <c r="D330" s="64" t="s">
        <v>215</v>
      </c>
      <c r="E330" s="64"/>
      <c r="F330" s="64"/>
      <c r="G330" s="64"/>
      <c r="H330" s="64"/>
      <c r="I330" s="64"/>
      <c r="J330" s="64"/>
      <c r="K330" s="64"/>
      <c r="L330" s="64"/>
      <c r="M330" s="76"/>
      <c r="N330" s="76"/>
      <c r="O330" s="80"/>
      <c r="P330" s="76"/>
      <c r="Q330" s="76"/>
      <c r="R330" s="73">
        <v>1</v>
      </c>
      <c r="S330" s="243" t="str">
        <f t="shared" si="102"/>
        <v/>
      </c>
      <c r="T330" s="220"/>
      <c r="U330" s="220">
        <v>0.65</v>
      </c>
      <c r="V330" s="65" t="s">
        <v>257</v>
      </c>
    </row>
    <row r="331" spans="1:22" s="48" customFormat="1" ht="45" customHeight="1">
      <c r="A331" s="116">
        <v>201</v>
      </c>
      <c r="B331" s="128" t="s">
        <v>87</v>
      </c>
      <c r="C331" s="64" t="s">
        <v>215</v>
      </c>
      <c r="D331" s="64" t="s">
        <v>215</v>
      </c>
      <c r="E331" s="64"/>
      <c r="F331" s="64"/>
      <c r="G331" s="64"/>
      <c r="H331" s="64"/>
      <c r="I331" s="64"/>
      <c r="J331" s="64"/>
      <c r="K331" s="64"/>
      <c r="L331" s="64"/>
      <c r="M331" s="76"/>
      <c r="N331" s="76"/>
      <c r="O331" s="80"/>
      <c r="P331" s="76"/>
      <c r="Q331" s="76"/>
      <c r="R331" s="73">
        <v>1</v>
      </c>
      <c r="S331" s="243" t="str">
        <f t="shared" si="102"/>
        <v/>
      </c>
      <c r="T331" s="220"/>
      <c r="U331" s="220">
        <v>0.65</v>
      </c>
      <c r="V331" s="65" t="s">
        <v>257</v>
      </c>
    </row>
    <row r="332" spans="1:22" s="48" customFormat="1" ht="45" customHeight="1">
      <c r="A332" s="116">
        <v>202</v>
      </c>
      <c r="B332" s="128" t="s">
        <v>145</v>
      </c>
      <c r="C332" s="64" t="s">
        <v>215</v>
      </c>
      <c r="D332" s="64" t="s">
        <v>215</v>
      </c>
      <c r="E332" s="64" t="s">
        <v>215</v>
      </c>
      <c r="F332" s="64"/>
      <c r="G332" s="64"/>
      <c r="H332" s="64"/>
      <c r="I332" s="64"/>
      <c r="J332" s="64"/>
      <c r="K332" s="64"/>
      <c r="L332" s="64"/>
      <c r="M332" s="76"/>
      <c r="N332" s="76"/>
      <c r="O332" s="80"/>
      <c r="P332" s="76"/>
      <c r="Q332" s="76"/>
      <c r="R332" s="73">
        <v>1</v>
      </c>
      <c r="S332" s="243" t="str">
        <f t="shared" si="102"/>
        <v/>
      </c>
      <c r="T332" s="220"/>
      <c r="U332" s="220">
        <v>0.65</v>
      </c>
      <c r="V332" s="65" t="s">
        <v>257</v>
      </c>
    </row>
    <row r="333" spans="1:22" s="48" customFormat="1" ht="45" customHeight="1" thickBot="1">
      <c r="A333" s="122">
        <v>203</v>
      </c>
      <c r="B333" s="366" t="s">
        <v>146</v>
      </c>
      <c r="C333" s="238" t="s">
        <v>215</v>
      </c>
      <c r="D333" s="238" t="s">
        <v>215</v>
      </c>
      <c r="E333" s="238"/>
      <c r="F333" s="238"/>
      <c r="G333" s="238"/>
      <c r="H333" s="238"/>
      <c r="I333" s="238"/>
      <c r="J333" s="238"/>
      <c r="K333" s="238"/>
      <c r="L333" s="238"/>
      <c r="M333" s="345"/>
      <c r="N333" s="345"/>
      <c r="O333" s="346"/>
      <c r="P333" s="345"/>
      <c r="Q333" s="345"/>
      <c r="R333" s="338">
        <v>1</v>
      </c>
      <c r="S333" s="297" t="str">
        <f t="shared" si="102"/>
        <v/>
      </c>
      <c r="T333" s="239"/>
      <c r="U333" s="239">
        <v>0.65</v>
      </c>
      <c r="V333" s="240" t="s">
        <v>257</v>
      </c>
    </row>
    <row r="334" spans="1:22" s="48" customFormat="1" ht="45" customHeight="1" thickBot="1">
      <c r="A334" s="112"/>
      <c r="B334" s="351" t="s">
        <v>272</v>
      </c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61">
        <f>SUM(M326:M333)</f>
        <v>0</v>
      </c>
      <c r="N334" s="61">
        <f t="shared" ref="N334:R334" si="103">SUM(N326:N333)</f>
        <v>0</v>
      </c>
      <c r="O334" s="352">
        <f t="shared" si="103"/>
        <v>0</v>
      </c>
      <c r="P334" s="61">
        <f t="shared" si="103"/>
        <v>0</v>
      </c>
      <c r="Q334" s="61">
        <f t="shared" si="103"/>
        <v>0</v>
      </c>
      <c r="R334" s="367">
        <f t="shared" si="103"/>
        <v>8</v>
      </c>
      <c r="S334" s="368" t="str">
        <f>IF(SUM(S326:S333)=0,"",AVERAGE(S326:S333))</f>
        <v/>
      </c>
      <c r="T334" s="58" t="str">
        <f t="shared" ref="T334:U334" si="104">IF(SUM(T326:T333)=0,"",AVERAGE(T326:T333))</f>
        <v/>
      </c>
      <c r="U334" s="58">
        <f t="shared" si="104"/>
        <v>0.65</v>
      </c>
      <c r="V334" s="59"/>
    </row>
    <row r="335" spans="1:22" ht="24.95" customHeight="1" thickBot="1">
      <c r="A335" s="16"/>
      <c r="B335" s="277"/>
      <c r="C335" s="278" t="s">
        <v>210</v>
      </c>
      <c r="D335" s="278" t="s">
        <v>211</v>
      </c>
      <c r="E335" s="278" t="s">
        <v>212</v>
      </c>
      <c r="F335" s="278" t="s">
        <v>213</v>
      </c>
      <c r="G335" s="278" t="s">
        <v>298</v>
      </c>
      <c r="H335" s="278" t="s">
        <v>214</v>
      </c>
      <c r="I335" s="278"/>
      <c r="J335" s="278"/>
      <c r="K335" s="278"/>
      <c r="L335" s="278"/>
      <c r="M335" s="278" t="s">
        <v>244</v>
      </c>
      <c r="N335" s="278" t="s">
        <v>245</v>
      </c>
      <c r="O335" s="278" t="s">
        <v>246</v>
      </c>
      <c r="P335" s="278" t="s">
        <v>243</v>
      </c>
      <c r="Q335" s="278" t="s">
        <v>247</v>
      </c>
      <c r="R335" s="279" t="s">
        <v>248</v>
      </c>
      <c r="S335" s="331" t="s">
        <v>302</v>
      </c>
      <c r="T335" s="317" t="s">
        <v>303</v>
      </c>
      <c r="U335" s="318" t="s">
        <v>278</v>
      </c>
      <c r="V335" s="282" t="s">
        <v>0</v>
      </c>
    </row>
    <row r="336" spans="1:22" ht="45" customHeight="1">
      <c r="A336" s="12"/>
      <c r="B336" s="37" t="s">
        <v>88</v>
      </c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3"/>
      <c r="N336" s="33"/>
      <c r="O336" s="32"/>
      <c r="P336" s="32"/>
      <c r="Q336" s="32"/>
      <c r="R336" s="371"/>
      <c r="S336" s="373"/>
      <c r="T336" s="314"/>
      <c r="U336" s="314"/>
      <c r="V336" s="38"/>
    </row>
    <row r="337" spans="1:22" s="48" customFormat="1" ht="45" customHeight="1">
      <c r="A337" s="116">
        <v>204</v>
      </c>
      <c r="B337" s="128" t="s">
        <v>89</v>
      </c>
      <c r="C337" s="64" t="s">
        <v>215</v>
      </c>
      <c r="D337" s="64" t="s">
        <v>215</v>
      </c>
      <c r="E337" s="64" t="s">
        <v>215</v>
      </c>
      <c r="F337" s="64"/>
      <c r="G337" s="64"/>
      <c r="H337" s="64"/>
      <c r="I337" s="64"/>
      <c r="J337" s="64"/>
      <c r="K337" s="64"/>
      <c r="L337" s="64"/>
      <c r="M337" s="76"/>
      <c r="N337" s="76"/>
      <c r="O337" s="80"/>
      <c r="P337" s="76"/>
      <c r="Q337" s="76"/>
      <c r="R337" s="73">
        <v>1</v>
      </c>
      <c r="S337" s="243" t="str">
        <f t="shared" ref="S337:S340" si="105">IF(M337=1,25%,IF(N337=1,50%,IF(O337=1,75%,IF(P337=1,100%,""))))</f>
        <v/>
      </c>
      <c r="T337" s="220"/>
      <c r="U337" s="220">
        <v>0.65</v>
      </c>
      <c r="V337" s="65" t="s">
        <v>257</v>
      </c>
    </row>
    <row r="338" spans="1:22" s="48" customFormat="1" ht="45" customHeight="1">
      <c r="A338" s="116">
        <v>205</v>
      </c>
      <c r="B338" s="128" t="s">
        <v>90</v>
      </c>
      <c r="C338" s="64" t="s">
        <v>215</v>
      </c>
      <c r="D338" s="64" t="s">
        <v>215</v>
      </c>
      <c r="E338" s="64" t="s">
        <v>215</v>
      </c>
      <c r="F338" s="64"/>
      <c r="G338" s="64"/>
      <c r="H338" s="64"/>
      <c r="I338" s="64"/>
      <c r="J338" s="64"/>
      <c r="K338" s="64"/>
      <c r="L338" s="64"/>
      <c r="M338" s="76"/>
      <c r="N338" s="76"/>
      <c r="O338" s="80"/>
      <c r="P338" s="76"/>
      <c r="Q338" s="76"/>
      <c r="R338" s="73">
        <v>1</v>
      </c>
      <c r="S338" s="243" t="str">
        <f t="shared" si="105"/>
        <v/>
      </c>
      <c r="T338" s="220"/>
      <c r="U338" s="220">
        <v>0.65</v>
      </c>
      <c r="V338" s="65" t="s">
        <v>257</v>
      </c>
    </row>
    <row r="339" spans="1:22" s="48" customFormat="1" ht="45" customHeight="1">
      <c r="A339" s="116">
        <v>206</v>
      </c>
      <c r="B339" s="128" t="s">
        <v>91</v>
      </c>
      <c r="C339" s="64" t="s">
        <v>215</v>
      </c>
      <c r="D339" s="64"/>
      <c r="E339" s="64"/>
      <c r="F339" s="64"/>
      <c r="G339" s="64"/>
      <c r="H339" s="64"/>
      <c r="I339" s="64"/>
      <c r="J339" s="64"/>
      <c r="K339" s="64"/>
      <c r="L339" s="64"/>
      <c r="M339" s="76"/>
      <c r="N339" s="76"/>
      <c r="O339" s="80"/>
      <c r="P339" s="76"/>
      <c r="Q339" s="76"/>
      <c r="R339" s="73">
        <v>1</v>
      </c>
      <c r="S339" s="243" t="str">
        <f t="shared" si="105"/>
        <v/>
      </c>
      <c r="T339" s="220"/>
      <c r="U339" s="220">
        <v>0.65</v>
      </c>
      <c r="V339" s="65" t="s">
        <v>257</v>
      </c>
    </row>
    <row r="340" spans="1:22" s="48" customFormat="1" ht="45" customHeight="1" thickBot="1">
      <c r="A340" s="122">
        <v>207</v>
      </c>
      <c r="B340" s="128" t="s">
        <v>92</v>
      </c>
      <c r="C340" s="64" t="s">
        <v>215</v>
      </c>
      <c r="D340" s="64" t="s">
        <v>215</v>
      </c>
      <c r="E340" s="64"/>
      <c r="F340" s="64"/>
      <c r="G340" s="64"/>
      <c r="H340" s="64"/>
      <c r="I340" s="64"/>
      <c r="J340" s="64"/>
      <c r="K340" s="64"/>
      <c r="L340" s="64"/>
      <c r="M340" s="76"/>
      <c r="N340" s="76"/>
      <c r="O340" s="80"/>
      <c r="P340" s="76"/>
      <c r="Q340" s="76"/>
      <c r="R340" s="73">
        <v>1</v>
      </c>
      <c r="S340" s="243" t="str">
        <f t="shared" si="105"/>
        <v/>
      </c>
      <c r="T340" s="220"/>
      <c r="U340" s="220">
        <v>0.65</v>
      </c>
      <c r="V340" s="65" t="s">
        <v>257</v>
      </c>
    </row>
    <row r="341" spans="1:22" s="48" customFormat="1" ht="45" customHeight="1" thickBot="1">
      <c r="A341" s="112"/>
      <c r="B341" s="355" t="s">
        <v>273</v>
      </c>
      <c r="C341" s="356"/>
      <c r="D341" s="356"/>
      <c r="E341" s="356"/>
      <c r="F341" s="356"/>
      <c r="G341" s="356"/>
      <c r="H341" s="356"/>
      <c r="I341" s="356"/>
      <c r="J341" s="356"/>
      <c r="K341" s="356"/>
      <c r="L341" s="356"/>
      <c r="M341" s="357">
        <f>SUM(M337:M340)</f>
        <v>0</v>
      </c>
      <c r="N341" s="357">
        <f t="shared" ref="N341:R341" si="106">SUM(N337:N340)</f>
        <v>0</v>
      </c>
      <c r="O341" s="358">
        <f t="shared" si="106"/>
        <v>0</v>
      </c>
      <c r="P341" s="357">
        <f t="shared" si="106"/>
        <v>0</v>
      </c>
      <c r="Q341" s="357">
        <f t="shared" si="106"/>
        <v>0</v>
      </c>
      <c r="R341" s="372">
        <f t="shared" si="106"/>
        <v>4</v>
      </c>
      <c r="S341" s="374" t="str">
        <f>IF(SUM(S337:S340)=0,"",AVERAGE(S337:S340))</f>
        <v/>
      </c>
      <c r="T341" s="359" t="str">
        <f t="shared" ref="T341:U341" si="107">IF(SUM(T337:T340)=0,"",AVERAGE(T337:T340))</f>
        <v/>
      </c>
      <c r="U341" s="359">
        <f t="shared" si="107"/>
        <v>0.65</v>
      </c>
      <c r="V341" s="360"/>
    </row>
    <row r="342" spans="1:22" ht="24.95" customHeight="1" thickBot="1">
      <c r="A342" s="16"/>
      <c r="B342" s="277"/>
      <c r="C342" s="278" t="s">
        <v>210</v>
      </c>
      <c r="D342" s="278" t="s">
        <v>211</v>
      </c>
      <c r="E342" s="278" t="s">
        <v>212</v>
      </c>
      <c r="F342" s="278" t="s">
        <v>213</v>
      </c>
      <c r="G342" s="278" t="s">
        <v>298</v>
      </c>
      <c r="H342" s="278" t="s">
        <v>214</v>
      </c>
      <c r="I342" s="278"/>
      <c r="J342" s="278"/>
      <c r="K342" s="278"/>
      <c r="L342" s="278"/>
      <c r="M342" s="278" t="s">
        <v>244</v>
      </c>
      <c r="N342" s="278" t="s">
        <v>245</v>
      </c>
      <c r="O342" s="278" t="s">
        <v>246</v>
      </c>
      <c r="P342" s="278" t="s">
        <v>243</v>
      </c>
      <c r="Q342" s="278" t="s">
        <v>247</v>
      </c>
      <c r="R342" s="279" t="s">
        <v>248</v>
      </c>
      <c r="S342" s="331" t="s">
        <v>302</v>
      </c>
      <c r="T342" s="317" t="s">
        <v>303</v>
      </c>
      <c r="U342" s="318" t="s">
        <v>278</v>
      </c>
      <c r="V342" s="282" t="s">
        <v>0</v>
      </c>
    </row>
    <row r="343" spans="1:22" ht="45" customHeight="1">
      <c r="A343" s="12"/>
      <c r="B343" s="369" t="s">
        <v>93</v>
      </c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9"/>
      <c r="N343" s="29"/>
      <c r="O343" s="28"/>
      <c r="P343" s="28"/>
      <c r="Q343" s="28"/>
      <c r="R343" s="30"/>
      <c r="S343" s="375"/>
      <c r="T343" s="370"/>
      <c r="U343" s="370"/>
      <c r="V343" s="31"/>
    </row>
    <row r="344" spans="1:22" s="48" customFormat="1" ht="45" customHeight="1">
      <c r="A344" s="116">
        <v>206</v>
      </c>
      <c r="B344" s="128" t="s">
        <v>94</v>
      </c>
      <c r="C344" s="64" t="s">
        <v>215</v>
      </c>
      <c r="D344" s="64"/>
      <c r="E344" s="64"/>
      <c r="F344" s="64"/>
      <c r="G344" s="64"/>
      <c r="H344" s="64"/>
      <c r="I344" s="64"/>
      <c r="J344" s="64"/>
      <c r="K344" s="64"/>
      <c r="L344" s="64"/>
      <c r="M344" s="76"/>
      <c r="N344" s="76"/>
      <c r="O344" s="80"/>
      <c r="P344" s="76"/>
      <c r="Q344" s="76"/>
      <c r="R344" s="73">
        <v>1</v>
      </c>
      <c r="S344" s="243" t="str">
        <f t="shared" ref="S344:S347" si="108">IF(M344=1,25%,IF(N344=1,50%,IF(O344=1,75%,IF(P344=1,100%,""))))</f>
        <v/>
      </c>
      <c r="T344" s="220"/>
      <c r="U344" s="220">
        <v>0.65</v>
      </c>
      <c r="V344" s="65" t="s">
        <v>257</v>
      </c>
    </row>
    <row r="345" spans="1:22" s="48" customFormat="1" ht="45" customHeight="1">
      <c r="A345" s="116">
        <v>207</v>
      </c>
      <c r="B345" s="128" t="s">
        <v>95</v>
      </c>
      <c r="C345" s="64" t="s">
        <v>215</v>
      </c>
      <c r="D345" s="64"/>
      <c r="E345" s="64"/>
      <c r="F345" s="64"/>
      <c r="G345" s="64"/>
      <c r="H345" s="64"/>
      <c r="I345" s="64"/>
      <c r="J345" s="64"/>
      <c r="K345" s="64"/>
      <c r="L345" s="64"/>
      <c r="M345" s="76"/>
      <c r="N345" s="76"/>
      <c r="O345" s="80"/>
      <c r="P345" s="76"/>
      <c r="Q345" s="76"/>
      <c r="R345" s="73">
        <v>1</v>
      </c>
      <c r="S345" s="243" t="str">
        <f t="shared" si="108"/>
        <v/>
      </c>
      <c r="T345" s="220"/>
      <c r="U345" s="220">
        <v>0.65</v>
      </c>
      <c r="V345" s="65" t="s">
        <v>257</v>
      </c>
    </row>
    <row r="346" spans="1:22" s="48" customFormat="1" ht="45" customHeight="1">
      <c r="A346" s="116">
        <v>208</v>
      </c>
      <c r="B346" s="128" t="s">
        <v>96</v>
      </c>
      <c r="C346" s="64" t="s">
        <v>215</v>
      </c>
      <c r="D346" s="64"/>
      <c r="E346" s="64"/>
      <c r="F346" s="64"/>
      <c r="G346" s="64"/>
      <c r="H346" s="64"/>
      <c r="I346" s="64"/>
      <c r="J346" s="64"/>
      <c r="K346" s="64"/>
      <c r="L346" s="64"/>
      <c r="M346" s="76"/>
      <c r="N346" s="76"/>
      <c r="O346" s="80"/>
      <c r="P346" s="76"/>
      <c r="Q346" s="76"/>
      <c r="R346" s="73">
        <v>1</v>
      </c>
      <c r="S346" s="243" t="str">
        <f t="shared" si="108"/>
        <v/>
      </c>
      <c r="T346" s="220"/>
      <c r="U346" s="220">
        <v>0.65</v>
      </c>
      <c r="V346" s="65" t="s">
        <v>257</v>
      </c>
    </row>
    <row r="347" spans="1:22" s="48" customFormat="1" ht="45" customHeight="1" thickBot="1">
      <c r="A347" s="122">
        <v>209</v>
      </c>
      <c r="B347" s="366" t="s">
        <v>97</v>
      </c>
      <c r="C347" s="238" t="s">
        <v>215</v>
      </c>
      <c r="D347" s="238"/>
      <c r="E347" s="238"/>
      <c r="F347" s="238"/>
      <c r="G347" s="238"/>
      <c r="H347" s="238"/>
      <c r="I347" s="238"/>
      <c r="J347" s="238"/>
      <c r="K347" s="238"/>
      <c r="L347" s="238"/>
      <c r="M347" s="345"/>
      <c r="N347" s="345"/>
      <c r="O347" s="346"/>
      <c r="P347" s="345"/>
      <c r="Q347" s="345"/>
      <c r="R347" s="338">
        <v>1</v>
      </c>
      <c r="S347" s="297" t="str">
        <f t="shared" si="108"/>
        <v/>
      </c>
      <c r="T347" s="239"/>
      <c r="U347" s="239">
        <v>0.65</v>
      </c>
      <c r="V347" s="240" t="s">
        <v>257</v>
      </c>
    </row>
    <row r="348" spans="1:22" s="48" customFormat="1" ht="45" customHeight="1" thickBot="1">
      <c r="A348" s="112"/>
      <c r="B348" s="143" t="s">
        <v>274</v>
      </c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9">
        <f>SUM(M344:M347)</f>
        <v>0</v>
      </c>
      <c r="N348" s="49">
        <f t="shared" ref="N348:R348" si="109">SUM(N344:N347)</f>
        <v>0</v>
      </c>
      <c r="O348" s="87">
        <f t="shared" si="109"/>
        <v>0</v>
      </c>
      <c r="P348" s="49">
        <f t="shared" si="109"/>
        <v>0</v>
      </c>
      <c r="Q348" s="49">
        <f t="shared" si="109"/>
        <v>0</v>
      </c>
      <c r="R348" s="362">
        <f t="shared" si="109"/>
        <v>4</v>
      </c>
      <c r="S348" s="313" t="str">
        <f>IF(SUM(S344:S347)=0,"",AVERAGE(S344:S347))</f>
        <v/>
      </c>
      <c r="T348" s="45" t="str">
        <f>IF(SUM(T344:T347)=0,"",AVERAGE(T344:T347))</f>
        <v/>
      </c>
      <c r="U348" s="45">
        <f>IF(SUM(U344:U347)=0,"",AVERAGE(U344:U347))</f>
        <v>0.65</v>
      </c>
      <c r="V348" s="46"/>
    </row>
    <row r="349" spans="1:22" s="48" customFormat="1" ht="45" customHeight="1" thickBot="1">
      <c r="A349" s="112"/>
      <c r="B349" s="212" t="s">
        <v>275</v>
      </c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125">
        <f t="shared" ref="M349:R349" si="110">M348+M341+M334+M323+M316</f>
        <v>0</v>
      </c>
      <c r="N349" s="125">
        <f t="shared" si="110"/>
        <v>0</v>
      </c>
      <c r="O349" s="125">
        <f t="shared" si="110"/>
        <v>0</v>
      </c>
      <c r="P349" s="125">
        <f t="shared" si="110"/>
        <v>0</v>
      </c>
      <c r="Q349" s="125">
        <f t="shared" si="110"/>
        <v>0</v>
      </c>
      <c r="R349" s="363">
        <f t="shared" si="110"/>
        <v>24</v>
      </c>
      <c r="S349" s="365" t="str">
        <f>IF(SUM(S348,S341,S334,S316,S300)=0,"",AVERAGE(S348,S341,S334,S323,S316,S300))</f>
        <v/>
      </c>
      <c r="T349" s="126" t="str">
        <f>IF(SUM(T348,T341,T334,T316,T300)=0,"",AVERAGE(T348,T341,T334,T323,T316,T300))</f>
        <v/>
      </c>
      <c r="U349" s="126">
        <f>IF(SUM(U348,U341,U334,U316,U300)=0,"",AVERAGE(U348,U341,U334,U323,U316,U300))</f>
        <v>0.65</v>
      </c>
      <c r="V349" s="124"/>
    </row>
    <row r="350" spans="1:22" s="135" customFormat="1" ht="39" customHeight="1" thickBot="1">
      <c r="A350" s="130"/>
      <c r="B350" s="131"/>
      <c r="C350" s="132"/>
      <c r="D350" s="132"/>
      <c r="E350" s="132"/>
      <c r="F350" s="132"/>
      <c r="G350" s="132"/>
      <c r="H350" s="132"/>
      <c r="I350" s="132"/>
      <c r="J350" s="132"/>
      <c r="K350" s="132"/>
      <c r="L350" s="132"/>
      <c r="M350" s="133"/>
      <c r="N350" s="133"/>
      <c r="O350" s="133"/>
      <c r="P350" s="133"/>
      <c r="Q350" s="133"/>
      <c r="R350" s="133"/>
      <c r="S350" s="134"/>
      <c r="T350" s="134"/>
      <c r="U350" s="134"/>
      <c r="V350" s="131"/>
    </row>
    <row r="351" spans="1:22" ht="29.25" customHeight="1" thickBot="1">
      <c r="A351" s="606" t="s">
        <v>307</v>
      </c>
      <c r="B351" s="583"/>
      <c r="C351" s="583"/>
      <c r="D351" s="583"/>
      <c r="E351" s="583"/>
      <c r="F351" s="583"/>
      <c r="G351" s="583"/>
      <c r="H351" s="583"/>
      <c r="I351" s="583"/>
      <c r="J351" s="583"/>
      <c r="K351" s="583"/>
      <c r="L351" s="583"/>
      <c r="M351" s="583"/>
      <c r="N351" s="583"/>
      <c r="O351" s="583"/>
      <c r="P351" s="584"/>
      <c r="Q351" s="584"/>
      <c r="R351" s="584"/>
      <c r="S351" s="584"/>
      <c r="T351" s="584"/>
      <c r="U351" s="584"/>
      <c r="V351" s="585"/>
    </row>
    <row r="352" spans="1:22" s="136" customFormat="1" ht="30.75" thickBot="1">
      <c r="A352" s="137"/>
      <c r="B352" s="397"/>
      <c r="C352" s="278" t="s">
        <v>210</v>
      </c>
      <c r="D352" s="278" t="s">
        <v>211</v>
      </c>
      <c r="E352" s="278" t="s">
        <v>212</v>
      </c>
      <c r="F352" s="278" t="s">
        <v>213</v>
      </c>
      <c r="G352" s="278" t="s">
        <v>298</v>
      </c>
      <c r="H352" s="278" t="s">
        <v>214</v>
      </c>
      <c r="I352" s="278"/>
      <c r="J352" s="278"/>
      <c r="K352" s="278"/>
      <c r="L352" s="278"/>
      <c r="M352" s="398" t="s">
        <v>308</v>
      </c>
      <c r="N352" s="398" t="s">
        <v>309</v>
      </c>
      <c r="O352" s="398" t="s">
        <v>246</v>
      </c>
      <c r="P352" s="398" t="s">
        <v>243</v>
      </c>
      <c r="Q352" s="398" t="s">
        <v>247</v>
      </c>
      <c r="R352" s="399" t="s">
        <v>248</v>
      </c>
      <c r="S352" s="331" t="s">
        <v>302</v>
      </c>
      <c r="T352" s="317" t="s">
        <v>303</v>
      </c>
      <c r="U352" s="318" t="s">
        <v>278</v>
      </c>
      <c r="V352" s="400" t="s">
        <v>0</v>
      </c>
    </row>
    <row r="353" spans="1:22" s="136" customFormat="1" ht="30" customHeight="1" thickBot="1">
      <c r="A353" s="137"/>
      <c r="B353" s="401" t="s">
        <v>310</v>
      </c>
      <c r="C353" s="402"/>
      <c r="D353" s="402"/>
      <c r="E353" s="402"/>
      <c r="F353" s="402"/>
      <c r="G353" s="402"/>
      <c r="H353" s="402"/>
      <c r="I353" s="402"/>
      <c r="J353" s="402"/>
      <c r="K353" s="402"/>
      <c r="L353" s="402"/>
      <c r="M353" s="403"/>
      <c r="N353" s="403"/>
      <c r="O353" s="403"/>
      <c r="P353" s="402"/>
      <c r="Q353" s="402"/>
      <c r="R353" s="404"/>
      <c r="S353" s="405"/>
      <c r="T353" s="402"/>
      <c r="U353" s="402"/>
      <c r="V353" s="406"/>
    </row>
    <row r="354" spans="1:22" s="136" customFormat="1" ht="66">
      <c r="A354" s="137">
        <v>188</v>
      </c>
      <c r="B354" s="388" t="s">
        <v>311</v>
      </c>
      <c r="C354" s="389" t="s">
        <v>215</v>
      </c>
      <c r="D354" s="389" t="s">
        <v>215</v>
      </c>
      <c r="E354" s="389" t="s">
        <v>215</v>
      </c>
      <c r="F354" s="389" t="s">
        <v>215</v>
      </c>
      <c r="G354" s="389"/>
      <c r="H354" s="389"/>
      <c r="I354" s="389"/>
      <c r="J354" s="389"/>
      <c r="K354" s="389"/>
      <c r="L354" s="389"/>
      <c r="M354" s="390"/>
      <c r="N354" s="390"/>
      <c r="O354" s="391">
        <v>1</v>
      </c>
      <c r="P354" s="390"/>
      <c r="Q354" s="390"/>
      <c r="R354" s="392"/>
      <c r="S354" s="393">
        <f t="shared" ref="S354:S360" si="111">IF(M354=1,25%,IF(N354=1,50%,IF(O354=1,75%,IF(P354=1,100%,""))))</f>
        <v>0.75</v>
      </c>
      <c r="T354" s="394"/>
      <c r="U354" s="395">
        <v>0.65</v>
      </c>
      <c r="V354" s="396" t="s">
        <v>257</v>
      </c>
    </row>
    <row r="355" spans="1:22" s="136" customFormat="1" ht="51.75" customHeight="1">
      <c r="A355" s="137"/>
      <c r="B355" s="378" t="s">
        <v>312</v>
      </c>
      <c r="C355" s="138" t="s">
        <v>215</v>
      </c>
      <c r="D355" s="138" t="s">
        <v>215</v>
      </c>
      <c r="E355" s="138" t="s">
        <v>215</v>
      </c>
      <c r="F355" s="138" t="s">
        <v>215</v>
      </c>
      <c r="G355" s="138"/>
      <c r="H355" s="138"/>
      <c r="I355" s="138"/>
      <c r="J355" s="138"/>
      <c r="K355" s="138"/>
      <c r="L355" s="138"/>
      <c r="M355" s="210"/>
      <c r="N355" s="210"/>
      <c r="O355" s="211">
        <v>1</v>
      </c>
      <c r="P355" s="210"/>
      <c r="Q355" s="210"/>
      <c r="R355" s="380"/>
      <c r="S355" s="244">
        <f t="shared" si="111"/>
        <v>0.75</v>
      </c>
      <c r="T355" s="221"/>
      <c r="U355" s="377">
        <v>0.65</v>
      </c>
      <c r="V355" s="379" t="s">
        <v>257</v>
      </c>
    </row>
    <row r="356" spans="1:22" s="136" customFormat="1" ht="58.5" customHeight="1">
      <c r="A356" s="137"/>
      <c r="B356" s="378" t="s">
        <v>313</v>
      </c>
      <c r="C356" s="138" t="s">
        <v>215</v>
      </c>
      <c r="D356" s="138" t="s">
        <v>215</v>
      </c>
      <c r="E356" s="138" t="s">
        <v>215</v>
      </c>
      <c r="F356" s="138" t="s">
        <v>215</v>
      </c>
      <c r="G356" s="138"/>
      <c r="H356" s="138"/>
      <c r="I356" s="138"/>
      <c r="J356" s="138"/>
      <c r="K356" s="138"/>
      <c r="L356" s="138"/>
      <c r="M356" s="210"/>
      <c r="N356" s="210"/>
      <c r="O356" s="211">
        <v>1</v>
      </c>
      <c r="P356" s="210"/>
      <c r="Q356" s="210"/>
      <c r="R356" s="380"/>
      <c r="S356" s="244">
        <f t="shared" si="111"/>
        <v>0.75</v>
      </c>
      <c r="T356" s="221"/>
      <c r="U356" s="377">
        <v>0.65</v>
      </c>
      <c r="V356" s="379" t="s">
        <v>257</v>
      </c>
    </row>
    <row r="357" spans="1:22" s="136" customFormat="1" ht="60" customHeight="1">
      <c r="A357" s="137"/>
      <c r="B357" s="378" t="s">
        <v>314</v>
      </c>
      <c r="C357" s="138" t="s">
        <v>215</v>
      </c>
      <c r="D357" s="138" t="s">
        <v>215</v>
      </c>
      <c r="E357" s="138" t="s">
        <v>215</v>
      </c>
      <c r="F357" s="138" t="s">
        <v>215</v>
      </c>
      <c r="G357" s="138"/>
      <c r="H357" s="138"/>
      <c r="I357" s="138"/>
      <c r="J357" s="138"/>
      <c r="K357" s="138"/>
      <c r="L357" s="138"/>
      <c r="M357" s="210"/>
      <c r="N357" s="210"/>
      <c r="O357" s="211">
        <v>1</v>
      </c>
      <c r="P357" s="210"/>
      <c r="Q357" s="210"/>
      <c r="R357" s="380"/>
      <c r="S357" s="244">
        <f t="shared" si="111"/>
        <v>0.75</v>
      </c>
      <c r="T357" s="221"/>
      <c r="U357" s="377">
        <v>0.65</v>
      </c>
      <c r="V357" s="379" t="s">
        <v>257</v>
      </c>
    </row>
    <row r="358" spans="1:22" s="136" customFormat="1" ht="52.5" customHeight="1">
      <c r="A358" s="137">
        <v>189</v>
      </c>
      <c r="B358" s="378" t="s">
        <v>315</v>
      </c>
      <c r="C358" s="138" t="s">
        <v>215</v>
      </c>
      <c r="D358" s="138" t="s">
        <v>215</v>
      </c>
      <c r="E358" s="138" t="s">
        <v>215</v>
      </c>
      <c r="F358" s="138" t="s">
        <v>215</v>
      </c>
      <c r="G358" s="138"/>
      <c r="H358" s="138"/>
      <c r="I358" s="138"/>
      <c r="J358" s="138"/>
      <c r="K358" s="138"/>
      <c r="L358" s="138"/>
      <c r="M358" s="210"/>
      <c r="N358" s="210"/>
      <c r="O358" s="211">
        <v>1</v>
      </c>
      <c r="P358" s="210"/>
      <c r="Q358" s="210"/>
      <c r="R358" s="380"/>
      <c r="S358" s="244">
        <f t="shared" si="111"/>
        <v>0.75</v>
      </c>
      <c r="T358" s="221"/>
      <c r="U358" s="377">
        <v>0.65</v>
      </c>
      <c r="V358" s="379" t="s">
        <v>257</v>
      </c>
    </row>
    <row r="359" spans="1:22" s="136" customFormat="1" ht="36.75" customHeight="1">
      <c r="A359" s="137">
        <v>190</v>
      </c>
      <c r="B359" s="378" t="s">
        <v>316</v>
      </c>
      <c r="C359" s="138" t="s">
        <v>215</v>
      </c>
      <c r="D359" s="138" t="s">
        <v>215</v>
      </c>
      <c r="E359" s="138" t="s">
        <v>215</v>
      </c>
      <c r="F359" s="138" t="s">
        <v>215</v>
      </c>
      <c r="G359" s="138"/>
      <c r="H359" s="138"/>
      <c r="I359" s="138"/>
      <c r="J359" s="138"/>
      <c r="K359" s="138"/>
      <c r="L359" s="138"/>
      <c r="M359" s="210"/>
      <c r="N359" s="210"/>
      <c r="O359" s="211">
        <v>1</v>
      </c>
      <c r="P359" s="210"/>
      <c r="Q359" s="210"/>
      <c r="R359" s="380"/>
      <c r="S359" s="244">
        <f t="shared" si="111"/>
        <v>0.75</v>
      </c>
      <c r="T359" s="221"/>
      <c r="U359" s="377">
        <v>0.65</v>
      </c>
      <c r="V359" s="379" t="s">
        <v>257</v>
      </c>
    </row>
    <row r="360" spans="1:22" s="136" customFormat="1" ht="56.25" customHeight="1" thickBot="1">
      <c r="A360" s="139">
        <v>191</v>
      </c>
      <c r="B360" s="381" t="s">
        <v>317</v>
      </c>
      <c r="C360" s="382" t="s">
        <v>215</v>
      </c>
      <c r="D360" s="382" t="s">
        <v>215</v>
      </c>
      <c r="E360" s="382" t="s">
        <v>215</v>
      </c>
      <c r="F360" s="382" t="s">
        <v>215</v>
      </c>
      <c r="G360" s="382"/>
      <c r="H360" s="382"/>
      <c r="I360" s="382"/>
      <c r="J360" s="382"/>
      <c r="K360" s="382"/>
      <c r="L360" s="382"/>
      <c r="M360" s="383"/>
      <c r="N360" s="383"/>
      <c r="O360" s="384">
        <v>1</v>
      </c>
      <c r="P360" s="383"/>
      <c r="Q360" s="383"/>
      <c r="R360" s="385"/>
      <c r="S360" s="259">
        <f t="shared" si="111"/>
        <v>0.75</v>
      </c>
      <c r="T360" s="260">
        <v>0.75</v>
      </c>
      <c r="U360" s="386">
        <v>0.65</v>
      </c>
      <c r="V360" s="387" t="s">
        <v>257</v>
      </c>
    </row>
    <row r="361" spans="1:22" s="48" customFormat="1" ht="45" customHeight="1" thickBot="1">
      <c r="A361" s="112"/>
      <c r="B361" s="143" t="s">
        <v>310</v>
      </c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9">
        <f>SUM(M354:M360)</f>
        <v>0</v>
      </c>
      <c r="N361" s="49">
        <f t="shared" ref="N361:Q361" si="112">SUM(N354:N360)</f>
        <v>0</v>
      </c>
      <c r="O361" s="87">
        <f t="shared" si="112"/>
        <v>7</v>
      </c>
      <c r="P361" s="49">
        <f t="shared" si="112"/>
        <v>0</v>
      </c>
      <c r="Q361" s="49">
        <f t="shared" si="112"/>
        <v>0</v>
      </c>
      <c r="R361" s="362">
        <f>SUM(R354:R360)</f>
        <v>0</v>
      </c>
      <c r="S361" s="313">
        <f>IF(SUM(S354:S360)=0,"",AVERAGE(S354:S360))</f>
        <v>0.75</v>
      </c>
      <c r="T361" s="45">
        <f>IF(SUM(T354:T360)=0,"",AVERAGE(T354:T360))</f>
        <v>0.75</v>
      </c>
      <c r="U361" s="45">
        <f t="shared" ref="U361" si="113">IF(SUM(U354:U360)=0,"",AVERAGE(U354:U360))</f>
        <v>0.65</v>
      </c>
      <c r="V361" s="46"/>
    </row>
    <row r="362" spans="1:22" s="136" customFormat="1" ht="16.5" thickBot="1">
      <c r="A362" s="140"/>
      <c r="B362" s="141"/>
      <c r="C362" s="142"/>
      <c r="D362" s="142"/>
      <c r="E362" s="142"/>
      <c r="F362" s="142"/>
      <c r="G362" s="142"/>
      <c r="H362" s="142"/>
      <c r="I362" s="142"/>
      <c r="J362" s="142"/>
      <c r="K362" s="142"/>
      <c r="L362" s="142"/>
    </row>
    <row r="363" spans="1:22" s="136" customFormat="1" ht="30.75" thickBot="1">
      <c r="A363" s="137"/>
      <c r="B363" s="397"/>
      <c r="C363" s="278" t="s">
        <v>210</v>
      </c>
      <c r="D363" s="278" t="s">
        <v>211</v>
      </c>
      <c r="E363" s="278" t="s">
        <v>212</v>
      </c>
      <c r="F363" s="278" t="s">
        <v>213</v>
      </c>
      <c r="G363" s="278" t="s">
        <v>298</v>
      </c>
      <c r="H363" s="278" t="s">
        <v>214</v>
      </c>
      <c r="I363" s="278"/>
      <c r="J363" s="278"/>
      <c r="K363" s="278"/>
      <c r="L363" s="278"/>
      <c r="M363" s="398" t="s">
        <v>308</v>
      </c>
      <c r="N363" s="398" t="s">
        <v>309</v>
      </c>
      <c r="O363" s="398" t="s">
        <v>246</v>
      </c>
      <c r="P363" s="398" t="s">
        <v>243</v>
      </c>
      <c r="Q363" s="398" t="s">
        <v>247</v>
      </c>
      <c r="R363" s="399" t="s">
        <v>248</v>
      </c>
      <c r="S363" s="331" t="s">
        <v>302</v>
      </c>
      <c r="T363" s="317" t="s">
        <v>303</v>
      </c>
      <c r="U363" s="318" t="s">
        <v>278</v>
      </c>
      <c r="V363" s="400" t="s">
        <v>0</v>
      </c>
    </row>
    <row r="364" spans="1:22" s="136" customFormat="1" ht="30" customHeight="1" thickBot="1">
      <c r="A364" s="137"/>
      <c r="B364" s="401" t="s">
        <v>318</v>
      </c>
      <c r="C364" s="402"/>
      <c r="D364" s="402"/>
      <c r="E364" s="402"/>
      <c r="F364" s="402"/>
      <c r="G364" s="402"/>
      <c r="H364" s="402"/>
      <c r="I364" s="402"/>
      <c r="J364" s="402"/>
      <c r="K364" s="402"/>
      <c r="L364" s="402"/>
      <c r="M364" s="403"/>
      <c r="N364" s="403"/>
      <c r="O364" s="403"/>
      <c r="P364" s="402"/>
      <c r="Q364" s="402"/>
      <c r="R364" s="404"/>
      <c r="S364" s="405"/>
      <c r="T364" s="402"/>
      <c r="U364" s="402"/>
      <c r="V364" s="406"/>
    </row>
    <row r="365" spans="1:22" s="136" customFormat="1" ht="57" customHeight="1">
      <c r="A365" s="137">
        <v>188</v>
      </c>
      <c r="B365" s="388" t="s">
        <v>319</v>
      </c>
      <c r="C365" s="389" t="s">
        <v>215</v>
      </c>
      <c r="D365" s="389" t="s">
        <v>215</v>
      </c>
      <c r="E365" s="389" t="s">
        <v>215</v>
      </c>
      <c r="F365" s="389" t="s">
        <v>215</v>
      </c>
      <c r="G365" s="389"/>
      <c r="H365" s="389"/>
      <c r="I365" s="389"/>
      <c r="J365" s="389"/>
      <c r="K365" s="389"/>
      <c r="L365" s="389"/>
      <c r="M365" s="390"/>
      <c r="N365" s="390"/>
      <c r="O365" s="391">
        <v>1</v>
      </c>
      <c r="P365" s="390"/>
      <c r="Q365" s="390"/>
      <c r="R365" s="392"/>
      <c r="S365" s="393">
        <f t="shared" ref="S365:S370" si="114">IF(M365=1,25%,IF(N365=1,50%,IF(O365=1,75%,IF(P365=1,100%,""))))</f>
        <v>0.75</v>
      </c>
      <c r="T365" s="394"/>
      <c r="U365" s="395">
        <v>0.65</v>
      </c>
      <c r="V365" s="396" t="s">
        <v>257</v>
      </c>
    </row>
    <row r="366" spans="1:22" s="136" customFormat="1" ht="57.75" customHeight="1">
      <c r="A366" s="137"/>
      <c r="B366" s="378" t="s">
        <v>320</v>
      </c>
      <c r="C366" s="138" t="s">
        <v>215</v>
      </c>
      <c r="D366" s="138" t="s">
        <v>215</v>
      </c>
      <c r="E366" s="138" t="s">
        <v>215</v>
      </c>
      <c r="F366" s="138" t="s">
        <v>215</v>
      </c>
      <c r="G366" s="138"/>
      <c r="H366" s="138"/>
      <c r="I366" s="138"/>
      <c r="J366" s="138"/>
      <c r="K366" s="138"/>
      <c r="L366" s="138"/>
      <c r="M366" s="210"/>
      <c r="N366" s="210"/>
      <c r="O366" s="211">
        <v>1</v>
      </c>
      <c r="P366" s="210"/>
      <c r="Q366" s="210"/>
      <c r="R366" s="380"/>
      <c r="S366" s="244">
        <f t="shared" si="114"/>
        <v>0.75</v>
      </c>
      <c r="T366" s="221"/>
      <c r="U366" s="377">
        <v>0.65</v>
      </c>
      <c r="V366" s="379" t="s">
        <v>257</v>
      </c>
    </row>
    <row r="367" spans="1:22" s="136" customFormat="1" ht="80.25" customHeight="1">
      <c r="A367" s="137"/>
      <c r="B367" s="378" t="s">
        <v>321</v>
      </c>
      <c r="C367" s="138" t="s">
        <v>215</v>
      </c>
      <c r="D367" s="138" t="s">
        <v>215</v>
      </c>
      <c r="E367" s="138" t="s">
        <v>215</v>
      </c>
      <c r="F367" s="138" t="s">
        <v>215</v>
      </c>
      <c r="G367" s="138"/>
      <c r="H367" s="138"/>
      <c r="I367" s="138"/>
      <c r="J367" s="138"/>
      <c r="K367" s="138"/>
      <c r="L367" s="138"/>
      <c r="M367" s="210"/>
      <c r="N367" s="210"/>
      <c r="O367" s="211">
        <v>1</v>
      </c>
      <c r="P367" s="210"/>
      <c r="Q367" s="210"/>
      <c r="R367" s="380"/>
      <c r="S367" s="244">
        <f t="shared" si="114"/>
        <v>0.75</v>
      </c>
      <c r="T367" s="221"/>
      <c r="U367" s="377">
        <v>0.65</v>
      </c>
      <c r="V367" s="379" t="s">
        <v>257</v>
      </c>
    </row>
    <row r="368" spans="1:22" s="136" customFormat="1" ht="55.5" customHeight="1">
      <c r="A368" s="137">
        <v>189</v>
      </c>
      <c r="B368" s="378" t="s">
        <v>322</v>
      </c>
      <c r="C368" s="138" t="s">
        <v>215</v>
      </c>
      <c r="D368" s="138" t="s">
        <v>215</v>
      </c>
      <c r="E368" s="138" t="s">
        <v>215</v>
      </c>
      <c r="F368" s="138" t="s">
        <v>215</v>
      </c>
      <c r="G368" s="138"/>
      <c r="H368" s="138"/>
      <c r="I368" s="138"/>
      <c r="J368" s="138"/>
      <c r="K368" s="138"/>
      <c r="L368" s="138"/>
      <c r="M368" s="210"/>
      <c r="N368" s="210"/>
      <c r="O368" s="211">
        <v>1</v>
      </c>
      <c r="P368" s="210"/>
      <c r="Q368" s="210"/>
      <c r="R368" s="380"/>
      <c r="S368" s="244">
        <f t="shared" si="114"/>
        <v>0.75</v>
      </c>
      <c r="T368" s="221"/>
      <c r="U368" s="377">
        <v>0.65</v>
      </c>
      <c r="V368" s="379" t="s">
        <v>257</v>
      </c>
    </row>
    <row r="369" spans="1:22" s="136" customFormat="1" ht="54.75" customHeight="1">
      <c r="A369" s="137">
        <v>190</v>
      </c>
      <c r="B369" s="378" t="s">
        <v>323</v>
      </c>
      <c r="C369" s="138" t="s">
        <v>215</v>
      </c>
      <c r="D369" s="138" t="s">
        <v>215</v>
      </c>
      <c r="E369" s="138" t="s">
        <v>215</v>
      </c>
      <c r="F369" s="138" t="s">
        <v>215</v>
      </c>
      <c r="G369" s="138"/>
      <c r="H369" s="138"/>
      <c r="I369" s="138"/>
      <c r="J369" s="138"/>
      <c r="K369" s="138"/>
      <c r="L369" s="138"/>
      <c r="M369" s="210"/>
      <c r="N369" s="210"/>
      <c r="O369" s="211">
        <v>1</v>
      </c>
      <c r="P369" s="210"/>
      <c r="Q369" s="210"/>
      <c r="R369" s="380"/>
      <c r="S369" s="244">
        <f t="shared" si="114"/>
        <v>0.75</v>
      </c>
      <c r="T369" s="221">
        <v>0.75</v>
      </c>
      <c r="U369" s="377">
        <v>0.65</v>
      </c>
      <c r="V369" s="379" t="s">
        <v>257</v>
      </c>
    </row>
    <row r="370" spans="1:22" s="136" customFormat="1" ht="69" customHeight="1" thickBot="1">
      <c r="A370" s="139">
        <v>191</v>
      </c>
      <c r="B370" s="408" t="s">
        <v>324</v>
      </c>
      <c r="C370" s="382" t="s">
        <v>215</v>
      </c>
      <c r="D370" s="382" t="s">
        <v>215</v>
      </c>
      <c r="E370" s="382" t="s">
        <v>215</v>
      </c>
      <c r="F370" s="382" t="s">
        <v>215</v>
      </c>
      <c r="G370" s="382"/>
      <c r="H370" s="382"/>
      <c r="I370" s="382"/>
      <c r="J370" s="382"/>
      <c r="K370" s="382"/>
      <c r="L370" s="382"/>
      <c r="M370" s="383"/>
      <c r="N370" s="383"/>
      <c r="O370" s="384">
        <v>1</v>
      </c>
      <c r="P370" s="383"/>
      <c r="Q370" s="383"/>
      <c r="R370" s="385"/>
      <c r="S370" s="259">
        <f t="shared" si="114"/>
        <v>0.75</v>
      </c>
      <c r="T370" s="260"/>
      <c r="U370" s="386">
        <v>0.65</v>
      </c>
      <c r="V370" s="387" t="s">
        <v>257</v>
      </c>
    </row>
    <row r="371" spans="1:22" s="48" customFormat="1" ht="45" customHeight="1" thickBot="1">
      <c r="A371" s="112"/>
      <c r="B371" s="143" t="s">
        <v>318</v>
      </c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9">
        <f t="shared" ref="M371:R371" si="115">SUM(M365:M370)</f>
        <v>0</v>
      </c>
      <c r="N371" s="49">
        <f t="shared" si="115"/>
        <v>0</v>
      </c>
      <c r="O371" s="87">
        <f t="shared" si="115"/>
        <v>6</v>
      </c>
      <c r="P371" s="49">
        <f t="shared" si="115"/>
        <v>0</v>
      </c>
      <c r="Q371" s="49">
        <f t="shared" si="115"/>
        <v>0</v>
      </c>
      <c r="R371" s="362">
        <f t="shared" si="115"/>
        <v>0</v>
      </c>
      <c r="S371" s="313">
        <f>IF(SUM(S365:S370)=0,"",AVERAGE(S367:S370))</f>
        <v>0.75</v>
      </c>
      <c r="T371" s="45">
        <f>IF(SUM(T365:T370)=0,"",AVERAGE(T367:T370))</f>
        <v>0.75</v>
      </c>
      <c r="U371" s="45">
        <f>IF(SUM(U365:U370)=0,"",AVERAGE(U367:U370))</f>
        <v>0.65</v>
      </c>
      <c r="V371" s="46"/>
    </row>
    <row r="372" spans="1:22" s="136" customFormat="1" ht="16.5" thickBot="1">
      <c r="A372" s="140"/>
      <c r="B372" s="409"/>
      <c r="C372" s="410"/>
      <c r="D372" s="410"/>
      <c r="E372" s="410"/>
      <c r="F372" s="410"/>
      <c r="G372" s="410"/>
      <c r="H372" s="410"/>
      <c r="I372" s="410"/>
      <c r="J372" s="410"/>
      <c r="K372" s="410"/>
      <c r="L372" s="410"/>
      <c r="M372" s="411"/>
      <c r="N372" s="411"/>
      <c r="O372" s="411"/>
      <c r="P372" s="411"/>
      <c r="Q372" s="411"/>
      <c r="R372" s="411"/>
      <c r="S372" s="411"/>
      <c r="T372" s="411"/>
      <c r="U372" s="411"/>
      <c r="V372" s="412"/>
    </row>
    <row r="373" spans="1:22" s="136" customFormat="1" ht="30.75" thickBot="1">
      <c r="A373" s="137"/>
      <c r="B373" s="397"/>
      <c r="C373" s="278" t="s">
        <v>210</v>
      </c>
      <c r="D373" s="278" t="s">
        <v>211</v>
      </c>
      <c r="E373" s="278" t="s">
        <v>212</v>
      </c>
      <c r="F373" s="278" t="s">
        <v>213</v>
      </c>
      <c r="G373" s="278" t="s">
        <v>298</v>
      </c>
      <c r="H373" s="278" t="s">
        <v>214</v>
      </c>
      <c r="I373" s="278"/>
      <c r="J373" s="278"/>
      <c r="K373" s="278"/>
      <c r="L373" s="278"/>
      <c r="M373" s="398" t="s">
        <v>308</v>
      </c>
      <c r="N373" s="398" t="s">
        <v>309</v>
      </c>
      <c r="O373" s="398" t="s">
        <v>246</v>
      </c>
      <c r="P373" s="398" t="s">
        <v>243</v>
      </c>
      <c r="Q373" s="398" t="s">
        <v>247</v>
      </c>
      <c r="R373" s="398" t="s">
        <v>248</v>
      </c>
      <c r="S373" s="331" t="s">
        <v>302</v>
      </c>
      <c r="T373" s="317" t="s">
        <v>303</v>
      </c>
      <c r="U373" s="318" t="s">
        <v>278</v>
      </c>
      <c r="V373" s="400" t="s">
        <v>0</v>
      </c>
    </row>
    <row r="374" spans="1:22" s="136" customFormat="1" ht="36" customHeight="1" thickBot="1">
      <c r="A374" s="137"/>
      <c r="B374" s="401" t="s">
        <v>325</v>
      </c>
      <c r="C374" s="402"/>
      <c r="D374" s="402"/>
      <c r="E374" s="402"/>
      <c r="F374" s="402"/>
      <c r="G374" s="402"/>
      <c r="H374" s="402"/>
      <c r="I374" s="402"/>
      <c r="J374" s="402"/>
      <c r="K374" s="402"/>
      <c r="L374" s="402"/>
      <c r="M374" s="403"/>
      <c r="N374" s="403"/>
      <c r="O374" s="403"/>
      <c r="P374" s="402"/>
      <c r="Q374" s="402"/>
      <c r="R374" s="402"/>
      <c r="S374" s="405"/>
      <c r="T374" s="402"/>
      <c r="U374" s="402"/>
      <c r="V374" s="406"/>
    </row>
    <row r="375" spans="1:22" s="136" customFormat="1" ht="58.5" customHeight="1">
      <c r="A375" s="137">
        <v>188</v>
      </c>
      <c r="B375" s="414" t="s">
        <v>326</v>
      </c>
      <c r="C375" s="389" t="s">
        <v>215</v>
      </c>
      <c r="D375" s="389" t="s">
        <v>215</v>
      </c>
      <c r="E375" s="389" t="s">
        <v>215</v>
      </c>
      <c r="F375" s="389" t="s">
        <v>215</v>
      </c>
      <c r="G375" s="389"/>
      <c r="H375" s="389"/>
      <c r="I375" s="389"/>
      <c r="J375" s="389"/>
      <c r="K375" s="389"/>
      <c r="L375" s="389"/>
      <c r="M375" s="390"/>
      <c r="N375" s="390"/>
      <c r="O375" s="391">
        <v>1</v>
      </c>
      <c r="P375" s="390"/>
      <c r="Q375" s="390"/>
      <c r="R375" s="392"/>
      <c r="S375" s="393">
        <f t="shared" ref="S375:S382" si="116">IF(M375=1,25%,IF(N375=1,50%,IF(O375=1,75%,IF(P375=1,100%,""))))</f>
        <v>0.75</v>
      </c>
      <c r="T375" s="394"/>
      <c r="U375" s="395">
        <v>0.65</v>
      </c>
      <c r="V375" s="396" t="s">
        <v>257</v>
      </c>
    </row>
    <row r="376" spans="1:22" s="136" customFormat="1" ht="60" customHeight="1">
      <c r="A376" s="137"/>
      <c r="B376" s="407" t="s">
        <v>327</v>
      </c>
      <c r="C376" s="138" t="s">
        <v>215</v>
      </c>
      <c r="D376" s="138" t="s">
        <v>215</v>
      </c>
      <c r="E376" s="138" t="s">
        <v>215</v>
      </c>
      <c r="F376" s="138" t="s">
        <v>215</v>
      </c>
      <c r="G376" s="138"/>
      <c r="H376" s="138"/>
      <c r="I376" s="138"/>
      <c r="J376" s="138"/>
      <c r="K376" s="138"/>
      <c r="L376" s="138"/>
      <c r="M376" s="210"/>
      <c r="N376" s="210"/>
      <c r="O376" s="211">
        <v>1</v>
      </c>
      <c r="P376" s="210"/>
      <c r="Q376" s="210"/>
      <c r="R376" s="380"/>
      <c r="S376" s="244">
        <f t="shared" si="116"/>
        <v>0.75</v>
      </c>
      <c r="T376" s="221"/>
      <c r="U376" s="377">
        <v>0.65</v>
      </c>
      <c r="V376" s="379" t="s">
        <v>257</v>
      </c>
    </row>
    <row r="377" spans="1:22" s="136" customFormat="1" ht="66" customHeight="1">
      <c r="A377" s="137"/>
      <c r="B377" s="407" t="s">
        <v>328</v>
      </c>
      <c r="C377" s="138" t="s">
        <v>215</v>
      </c>
      <c r="D377" s="138" t="s">
        <v>215</v>
      </c>
      <c r="E377" s="138" t="s">
        <v>215</v>
      </c>
      <c r="F377" s="138" t="s">
        <v>215</v>
      </c>
      <c r="G377" s="138"/>
      <c r="H377" s="138"/>
      <c r="I377" s="138"/>
      <c r="J377" s="138"/>
      <c r="K377" s="138"/>
      <c r="L377" s="138"/>
      <c r="M377" s="210"/>
      <c r="N377" s="210"/>
      <c r="O377" s="211">
        <v>1</v>
      </c>
      <c r="P377" s="210"/>
      <c r="Q377" s="210"/>
      <c r="R377" s="380"/>
      <c r="S377" s="244">
        <f t="shared" si="116"/>
        <v>0.75</v>
      </c>
      <c r="T377" s="221"/>
      <c r="U377" s="377">
        <v>0.65</v>
      </c>
      <c r="V377" s="379" t="s">
        <v>257</v>
      </c>
    </row>
    <row r="378" spans="1:22" s="136" customFormat="1" ht="56.25" customHeight="1">
      <c r="A378" s="137"/>
      <c r="B378" s="376" t="s">
        <v>329</v>
      </c>
      <c r="C378" s="138" t="s">
        <v>215</v>
      </c>
      <c r="D378" s="138" t="s">
        <v>215</v>
      </c>
      <c r="E378" s="138" t="s">
        <v>215</v>
      </c>
      <c r="F378" s="138" t="s">
        <v>215</v>
      </c>
      <c r="G378" s="138"/>
      <c r="H378" s="138"/>
      <c r="I378" s="138"/>
      <c r="J378" s="138"/>
      <c r="K378" s="138"/>
      <c r="L378" s="138"/>
      <c r="M378" s="210"/>
      <c r="N378" s="210"/>
      <c r="O378" s="211">
        <v>1</v>
      </c>
      <c r="P378" s="210"/>
      <c r="Q378" s="210"/>
      <c r="R378" s="380"/>
      <c r="S378" s="244">
        <f t="shared" si="116"/>
        <v>0.75</v>
      </c>
      <c r="T378" s="221"/>
      <c r="U378" s="377">
        <v>0.65</v>
      </c>
      <c r="V378" s="379" t="s">
        <v>257</v>
      </c>
    </row>
    <row r="379" spans="1:22" s="136" customFormat="1" ht="56.25" customHeight="1">
      <c r="A379" s="137"/>
      <c r="B379" s="407" t="s">
        <v>330</v>
      </c>
      <c r="C379" s="138" t="s">
        <v>215</v>
      </c>
      <c r="D379" s="138" t="s">
        <v>215</v>
      </c>
      <c r="E379" s="138" t="s">
        <v>215</v>
      </c>
      <c r="F379" s="138" t="s">
        <v>215</v>
      </c>
      <c r="G379" s="138"/>
      <c r="H379" s="138"/>
      <c r="I379" s="138"/>
      <c r="J379" s="138"/>
      <c r="K379" s="138"/>
      <c r="L379" s="138"/>
      <c r="M379" s="210"/>
      <c r="N379" s="210"/>
      <c r="O379" s="211">
        <v>1</v>
      </c>
      <c r="P379" s="210"/>
      <c r="Q379" s="210"/>
      <c r="R379" s="380"/>
      <c r="S379" s="244">
        <f t="shared" si="116"/>
        <v>0.75</v>
      </c>
      <c r="T379" s="221"/>
      <c r="U379" s="377">
        <v>0.65</v>
      </c>
      <c r="V379" s="379" t="s">
        <v>331</v>
      </c>
    </row>
    <row r="380" spans="1:22" s="136" customFormat="1" ht="51.75" customHeight="1">
      <c r="A380" s="137">
        <v>189</v>
      </c>
      <c r="B380" s="376" t="s">
        <v>332</v>
      </c>
      <c r="C380" s="138" t="s">
        <v>215</v>
      </c>
      <c r="D380" s="138" t="s">
        <v>215</v>
      </c>
      <c r="E380" s="138" t="s">
        <v>215</v>
      </c>
      <c r="F380" s="138" t="s">
        <v>215</v>
      </c>
      <c r="G380" s="138"/>
      <c r="H380" s="138"/>
      <c r="I380" s="138"/>
      <c r="J380" s="138"/>
      <c r="K380" s="138"/>
      <c r="L380" s="138"/>
      <c r="M380" s="210"/>
      <c r="N380" s="210"/>
      <c r="O380" s="211">
        <v>1</v>
      </c>
      <c r="P380" s="210"/>
      <c r="Q380" s="210"/>
      <c r="R380" s="380"/>
      <c r="S380" s="244">
        <f t="shared" si="116"/>
        <v>0.75</v>
      </c>
      <c r="T380" s="221"/>
      <c r="U380" s="377">
        <v>0.65</v>
      </c>
      <c r="V380" s="379" t="s">
        <v>331</v>
      </c>
    </row>
    <row r="381" spans="1:22" s="136" customFormat="1" ht="66" customHeight="1">
      <c r="A381" s="137">
        <v>190</v>
      </c>
      <c r="B381" s="407" t="s">
        <v>333</v>
      </c>
      <c r="C381" s="138" t="s">
        <v>215</v>
      </c>
      <c r="D381" s="138" t="s">
        <v>215</v>
      </c>
      <c r="E381" s="138" t="s">
        <v>215</v>
      </c>
      <c r="F381" s="138" t="s">
        <v>215</v>
      </c>
      <c r="G381" s="138"/>
      <c r="H381" s="138"/>
      <c r="I381" s="138"/>
      <c r="J381" s="138"/>
      <c r="K381" s="138"/>
      <c r="L381" s="138"/>
      <c r="M381" s="210"/>
      <c r="N381" s="210"/>
      <c r="O381" s="211">
        <v>1</v>
      </c>
      <c r="P381" s="210"/>
      <c r="Q381" s="210"/>
      <c r="R381" s="380"/>
      <c r="S381" s="244">
        <f t="shared" si="116"/>
        <v>0.75</v>
      </c>
      <c r="T381" s="221"/>
      <c r="U381" s="377">
        <v>0.65</v>
      </c>
      <c r="V381" s="379" t="s">
        <v>257</v>
      </c>
    </row>
    <row r="382" spans="1:22" s="136" customFormat="1" ht="73.5" customHeight="1" thickBot="1">
      <c r="A382" s="139">
        <v>191</v>
      </c>
      <c r="B382" s="413" t="s">
        <v>334</v>
      </c>
      <c r="C382" s="382" t="s">
        <v>215</v>
      </c>
      <c r="D382" s="382" t="s">
        <v>215</v>
      </c>
      <c r="E382" s="382" t="s">
        <v>215</v>
      </c>
      <c r="F382" s="382" t="s">
        <v>215</v>
      </c>
      <c r="G382" s="382"/>
      <c r="H382" s="382"/>
      <c r="I382" s="382"/>
      <c r="J382" s="382"/>
      <c r="K382" s="382"/>
      <c r="L382" s="382"/>
      <c r="M382" s="383"/>
      <c r="N382" s="383"/>
      <c r="O382" s="384">
        <v>1</v>
      </c>
      <c r="P382" s="383"/>
      <c r="Q382" s="383"/>
      <c r="R382" s="385"/>
      <c r="S382" s="259">
        <f t="shared" si="116"/>
        <v>0.75</v>
      </c>
      <c r="T382" s="260">
        <v>0.75</v>
      </c>
      <c r="U382" s="386">
        <v>0.65</v>
      </c>
      <c r="V382" s="387" t="s">
        <v>257</v>
      </c>
    </row>
    <row r="383" spans="1:22" s="48" customFormat="1" ht="45" customHeight="1" thickBot="1">
      <c r="A383" s="112"/>
      <c r="B383" s="143" t="s">
        <v>325</v>
      </c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9">
        <f>SUM(M375:M382)</f>
        <v>0</v>
      </c>
      <c r="N383" s="49">
        <f t="shared" ref="N383:R383" si="117">SUM(N375:N382)</f>
        <v>0</v>
      </c>
      <c r="O383" s="87">
        <f t="shared" si="117"/>
        <v>8</v>
      </c>
      <c r="P383" s="49">
        <f t="shared" si="117"/>
        <v>0</v>
      </c>
      <c r="Q383" s="49">
        <f t="shared" si="117"/>
        <v>0</v>
      </c>
      <c r="R383" s="49">
        <f t="shared" si="117"/>
        <v>0</v>
      </c>
      <c r="S383" s="313">
        <f>IF(SUM(S375:S382)=0,"",AVERAGE(S375:S382))</f>
        <v>0.75</v>
      </c>
      <c r="T383" s="45">
        <f>IF(SUM(T375:T382)=0,"",AVERAGE(T375:T382))</f>
        <v>0.75</v>
      </c>
      <c r="U383" s="45">
        <f>IF(SUM(U375:U382)=0,"",AVERAGE(U375:U382))</f>
        <v>0.65</v>
      </c>
      <c r="V383" s="46"/>
    </row>
    <row r="384" spans="1:22" s="48" customFormat="1" ht="45" customHeight="1" thickBot="1">
      <c r="A384" s="112"/>
      <c r="B384" s="212" t="s">
        <v>335</v>
      </c>
      <c r="C384" s="51"/>
      <c r="D384" s="51"/>
      <c r="E384" s="51"/>
      <c r="F384" s="51"/>
      <c r="G384" s="51"/>
      <c r="H384" s="51"/>
      <c r="I384" s="51"/>
      <c r="J384" s="51"/>
      <c r="K384" s="51"/>
      <c r="L384" s="51"/>
      <c r="M384" s="125">
        <f>M383+M371+M361</f>
        <v>0</v>
      </c>
      <c r="N384" s="125">
        <f t="shared" ref="N384:R384" si="118">N383+N371+N361</f>
        <v>0</v>
      </c>
      <c r="O384" s="125">
        <f t="shared" si="118"/>
        <v>21</v>
      </c>
      <c r="P384" s="125">
        <f t="shared" si="118"/>
        <v>0</v>
      </c>
      <c r="Q384" s="125">
        <f t="shared" si="118"/>
        <v>0</v>
      </c>
      <c r="R384" s="125">
        <f t="shared" si="118"/>
        <v>0</v>
      </c>
      <c r="S384" s="365">
        <f>IF(SUM(S383,S371,S361)=0,"",AVERAGE(S383,S371,S361))</f>
        <v>0.75</v>
      </c>
      <c r="T384" s="126">
        <f t="shared" ref="T384:U384" si="119">IF(SUM(T383,T371,T361)=0,"",AVERAGE(T383,T371,T361))</f>
        <v>0.75</v>
      </c>
      <c r="U384" s="126">
        <f t="shared" si="119"/>
        <v>0.65</v>
      </c>
      <c r="V384" s="124"/>
    </row>
    <row r="385" spans="1:22" ht="30" customHeight="1" thickBot="1">
      <c r="B385" s="2"/>
    </row>
    <row r="386" spans="1:22" ht="49.5" customHeight="1" thickBot="1">
      <c r="M386" s="419" t="s">
        <v>244</v>
      </c>
      <c r="N386" s="214" t="s">
        <v>245</v>
      </c>
      <c r="O386" s="214" t="s">
        <v>246</v>
      </c>
      <c r="P386" s="214" t="s">
        <v>243</v>
      </c>
      <c r="Q386" s="214" t="s">
        <v>247</v>
      </c>
      <c r="R386" s="215" t="s">
        <v>248</v>
      </c>
      <c r="S386" s="242" t="s">
        <v>302</v>
      </c>
      <c r="T386" s="216" t="s">
        <v>303</v>
      </c>
      <c r="U386" s="420" t="s">
        <v>278</v>
      </c>
      <c r="V386" s="10"/>
    </row>
    <row r="387" spans="1:22" s="146" customFormat="1" ht="49.5" customHeight="1" thickBot="1">
      <c r="A387" s="145"/>
      <c r="B387" s="423" t="s">
        <v>264</v>
      </c>
      <c r="C387" s="421"/>
      <c r="D387" s="421"/>
      <c r="E387" s="421"/>
      <c r="F387" s="421"/>
      <c r="G387" s="421"/>
      <c r="H387" s="421"/>
      <c r="I387" s="421"/>
      <c r="J387" s="421"/>
      <c r="K387" s="421"/>
      <c r="L387" s="421"/>
      <c r="M387" s="442">
        <f t="shared" ref="M387:R387" si="120">M388+M389+M390+M391+M392+M393</f>
        <v>6</v>
      </c>
      <c r="N387" s="442">
        <f t="shared" si="120"/>
        <v>2</v>
      </c>
      <c r="O387" s="443">
        <f t="shared" si="120"/>
        <v>127</v>
      </c>
      <c r="P387" s="442">
        <f t="shared" si="120"/>
        <v>9</v>
      </c>
      <c r="Q387" s="442">
        <f t="shared" si="120"/>
        <v>3</v>
      </c>
      <c r="R387" s="444">
        <f t="shared" si="120"/>
        <v>64</v>
      </c>
      <c r="S387" s="445">
        <f>AVERAGE(S388:S394)</f>
        <v>0.74947991822991822</v>
      </c>
      <c r="T387" s="446">
        <f t="shared" ref="T387" si="121">AVERAGE(T388:T394)</f>
        <v>0.73508597883597893</v>
      </c>
      <c r="U387" s="447">
        <f>AVERAGE(U388:U394)</f>
        <v>0.65</v>
      </c>
      <c r="V387" s="448">
        <v>0.5</v>
      </c>
    </row>
    <row r="388" spans="1:22" s="146" customFormat="1" ht="49.5" customHeight="1">
      <c r="A388" s="145"/>
      <c r="B388" s="424" t="str">
        <f>+B61</f>
        <v>Gestion des normes HACCP</v>
      </c>
      <c r="C388" s="425">
        <f>+C61</f>
        <v>0</v>
      </c>
      <c r="D388" s="425">
        <f>+D61</f>
        <v>0</v>
      </c>
      <c r="E388" s="425">
        <f>+E61</f>
        <v>0</v>
      </c>
      <c r="F388" s="425">
        <f>+F61</f>
        <v>0</v>
      </c>
      <c r="G388" s="425"/>
      <c r="H388" s="425"/>
      <c r="I388" s="425"/>
      <c r="J388" s="425"/>
      <c r="K388" s="425"/>
      <c r="L388" s="425"/>
      <c r="M388" s="426">
        <f t="shared" ref="M388:S388" si="122">+M61</f>
        <v>2</v>
      </c>
      <c r="N388" s="426">
        <f t="shared" si="122"/>
        <v>1</v>
      </c>
      <c r="O388" s="426">
        <f t="shared" si="122"/>
        <v>39</v>
      </c>
      <c r="P388" s="426">
        <f t="shared" si="122"/>
        <v>1</v>
      </c>
      <c r="Q388" s="426">
        <f t="shared" si="122"/>
        <v>1</v>
      </c>
      <c r="R388" s="431">
        <f t="shared" si="122"/>
        <v>0</v>
      </c>
      <c r="S388" s="449">
        <f t="shared" si="122"/>
        <v>0.73863636363636365</v>
      </c>
      <c r="T388" s="450">
        <f>IF(T61="","",T61)</f>
        <v>0.66666666666666663</v>
      </c>
      <c r="U388" s="451">
        <f>+U61</f>
        <v>0.65</v>
      </c>
      <c r="V388" s="415"/>
    </row>
    <row r="389" spans="1:22" s="146" customFormat="1" ht="49.5" customHeight="1">
      <c r="A389" s="145"/>
      <c r="B389" s="417" t="str">
        <f>+B78</f>
        <v>Sécurité en cuisine</v>
      </c>
      <c r="C389" s="416">
        <f>+C78</f>
        <v>0</v>
      </c>
      <c r="D389" s="416">
        <f>+D78</f>
        <v>0</v>
      </c>
      <c r="E389" s="416">
        <f>+E78</f>
        <v>0</v>
      </c>
      <c r="F389" s="416">
        <f>+F78</f>
        <v>0</v>
      </c>
      <c r="G389" s="416"/>
      <c r="H389" s="416"/>
      <c r="I389" s="416"/>
      <c r="J389" s="416"/>
      <c r="K389" s="416"/>
      <c r="L389" s="416"/>
      <c r="M389" s="428">
        <f t="shared" ref="M389:S389" si="123">+M78</f>
        <v>0</v>
      </c>
      <c r="N389" s="428">
        <f t="shared" si="123"/>
        <v>0</v>
      </c>
      <c r="O389" s="427">
        <f t="shared" si="123"/>
        <v>6</v>
      </c>
      <c r="P389" s="428">
        <f t="shared" si="123"/>
        <v>1</v>
      </c>
      <c r="Q389" s="428">
        <f t="shared" si="123"/>
        <v>0</v>
      </c>
      <c r="R389" s="432">
        <f t="shared" si="123"/>
        <v>0</v>
      </c>
      <c r="S389" s="435">
        <f t="shared" si="123"/>
        <v>0.83333333333333337</v>
      </c>
      <c r="T389" s="436">
        <f>IF(S78="","",S78)</f>
        <v>0.83333333333333337</v>
      </c>
      <c r="U389" s="437">
        <f>+U78</f>
        <v>0.65</v>
      </c>
      <c r="V389" s="415"/>
    </row>
    <row r="390" spans="1:22" s="146" customFormat="1" ht="49.5" customHeight="1">
      <c r="A390" s="145"/>
      <c r="B390" s="417" t="str">
        <f>+B182</f>
        <v>Technique en cuisine</v>
      </c>
      <c r="C390" s="416">
        <f>+C182</f>
        <v>0</v>
      </c>
      <c r="D390" s="416">
        <f>+D182</f>
        <v>0</v>
      </c>
      <c r="E390" s="416">
        <f>+E182</f>
        <v>0</v>
      </c>
      <c r="F390" s="416">
        <f>+F182</f>
        <v>0</v>
      </c>
      <c r="G390" s="416"/>
      <c r="H390" s="416"/>
      <c r="I390" s="416"/>
      <c r="J390" s="416"/>
      <c r="K390" s="416"/>
      <c r="L390" s="416"/>
      <c r="M390" s="428">
        <f t="shared" ref="M390:S390" si="124">+M182</f>
        <v>1</v>
      </c>
      <c r="N390" s="428">
        <f t="shared" si="124"/>
        <v>1</v>
      </c>
      <c r="O390" s="428">
        <f t="shared" si="124"/>
        <v>60</v>
      </c>
      <c r="P390" s="428">
        <f t="shared" si="124"/>
        <v>6</v>
      </c>
      <c r="Q390" s="428">
        <f t="shared" si="124"/>
        <v>1</v>
      </c>
      <c r="R390" s="432">
        <f t="shared" si="124"/>
        <v>0</v>
      </c>
      <c r="S390" s="435">
        <f t="shared" si="124"/>
        <v>0.74834656084656082</v>
      </c>
      <c r="T390" s="436">
        <f>IF(S182="","",S182)</f>
        <v>0.74834656084656082</v>
      </c>
      <c r="U390" s="437">
        <f>+U182</f>
        <v>0.65</v>
      </c>
      <c r="V390" s="415"/>
    </row>
    <row r="391" spans="1:22" s="146" customFormat="1" ht="49.5" customHeight="1">
      <c r="A391" s="145"/>
      <c r="B391" s="417" t="str">
        <f>+B240</f>
        <v>Patisserie</v>
      </c>
      <c r="C391" s="416">
        <f>+C240</f>
        <v>0</v>
      </c>
      <c r="D391" s="416">
        <f>+D240</f>
        <v>0</v>
      </c>
      <c r="E391" s="416">
        <f>+E240</f>
        <v>0</v>
      </c>
      <c r="F391" s="416">
        <f>+F240</f>
        <v>0</v>
      </c>
      <c r="G391" s="416"/>
      <c r="H391" s="416"/>
      <c r="I391" s="416"/>
      <c r="J391" s="416"/>
      <c r="K391" s="416"/>
      <c r="L391" s="416"/>
      <c r="M391" s="428">
        <f t="shared" ref="M391:S391" si="125">+M240</f>
        <v>0</v>
      </c>
      <c r="N391" s="428">
        <f t="shared" si="125"/>
        <v>0</v>
      </c>
      <c r="O391" s="428">
        <f t="shared" si="125"/>
        <v>0</v>
      </c>
      <c r="P391" s="428">
        <f t="shared" si="125"/>
        <v>0</v>
      </c>
      <c r="Q391" s="428">
        <f t="shared" si="125"/>
        <v>0</v>
      </c>
      <c r="R391" s="432">
        <f t="shared" si="125"/>
        <v>30</v>
      </c>
      <c r="S391" s="438" t="str">
        <f t="shared" si="125"/>
        <v/>
      </c>
      <c r="T391" s="436" t="str">
        <f>IF(S240="","",S240)</f>
        <v/>
      </c>
      <c r="U391" s="437">
        <f>+U240</f>
        <v>0.65</v>
      </c>
      <c r="V391" s="415"/>
    </row>
    <row r="392" spans="1:22" s="146" customFormat="1" ht="49.5" customHeight="1">
      <c r="A392" s="145"/>
      <c r="B392" s="417" t="str">
        <f>B307</f>
        <v>Compétences en gestion</v>
      </c>
      <c r="C392" s="416">
        <f>C307</f>
        <v>0</v>
      </c>
      <c r="D392" s="416">
        <f>D307</f>
        <v>0</v>
      </c>
      <c r="E392" s="416">
        <f>E307</f>
        <v>0</v>
      </c>
      <c r="F392" s="416">
        <f>F307</f>
        <v>0</v>
      </c>
      <c r="G392" s="416"/>
      <c r="H392" s="416"/>
      <c r="I392" s="416"/>
      <c r="J392" s="416"/>
      <c r="K392" s="416"/>
      <c r="L392" s="416"/>
      <c r="M392" s="428">
        <f t="shared" ref="M392:S392" si="126">M307</f>
        <v>3</v>
      </c>
      <c r="N392" s="428">
        <f t="shared" si="126"/>
        <v>0</v>
      </c>
      <c r="O392" s="428">
        <f t="shared" si="126"/>
        <v>22</v>
      </c>
      <c r="P392" s="428">
        <f t="shared" si="126"/>
        <v>1</v>
      </c>
      <c r="Q392" s="428">
        <f t="shared" si="126"/>
        <v>1</v>
      </c>
      <c r="R392" s="432">
        <f t="shared" si="126"/>
        <v>10</v>
      </c>
      <c r="S392" s="435">
        <f t="shared" si="126"/>
        <v>0.67708333333333337</v>
      </c>
      <c r="T392" s="436">
        <f>IF(S307="","",S307)</f>
        <v>0.67708333333333337</v>
      </c>
      <c r="U392" s="437">
        <f>U307</f>
        <v>0.65</v>
      </c>
      <c r="V392" s="415"/>
    </row>
    <row r="393" spans="1:22" s="146" customFormat="1" ht="49.5" customHeight="1">
      <c r="A393" s="145"/>
      <c r="B393" s="417" t="str">
        <f>+B349</f>
        <v>Compétences managériales</v>
      </c>
      <c r="C393" s="416">
        <f t="shared" ref="C393:R393" si="127">+C349</f>
        <v>0</v>
      </c>
      <c r="D393" s="416">
        <f t="shared" si="127"/>
        <v>0</v>
      </c>
      <c r="E393" s="416">
        <f t="shared" si="127"/>
        <v>0</v>
      </c>
      <c r="F393" s="416">
        <f t="shared" si="127"/>
        <v>0</v>
      </c>
      <c r="G393" s="416"/>
      <c r="H393" s="416"/>
      <c r="I393" s="416"/>
      <c r="J393" s="416"/>
      <c r="K393" s="416"/>
      <c r="L393" s="416"/>
      <c r="M393" s="427">
        <f>+M349</f>
        <v>0</v>
      </c>
      <c r="N393" s="428">
        <f t="shared" si="127"/>
        <v>0</v>
      </c>
      <c r="O393" s="428">
        <f t="shared" si="127"/>
        <v>0</v>
      </c>
      <c r="P393" s="428">
        <f t="shared" si="127"/>
        <v>0</v>
      </c>
      <c r="Q393" s="428">
        <f t="shared" si="127"/>
        <v>0</v>
      </c>
      <c r="R393" s="432">
        <f t="shared" si="127"/>
        <v>24</v>
      </c>
      <c r="S393" s="435" t="str">
        <f>+S349</f>
        <v/>
      </c>
      <c r="T393" s="436" t="str">
        <f>IF(S349="","",S349)</f>
        <v/>
      </c>
      <c r="U393" s="437">
        <f t="shared" ref="U393" si="128">+U349</f>
        <v>0.65</v>
      </c>
      <c r="V393" s="415"/>
    </row>
    <row r="394" spans="1:22" s="146" customFormat="1" ht="49.5" customHeight="1" thickBot="1">
      <c r="A394" s="145"/>
      <c r="B394" s="418" t="str">
        <f>B384</f>
        <v>Savoir être</v>
      </c>
      <c r="C394" s="422"/>
      <c r="D394" s="422"/>
      <c r="E394" s="422"/>
      <c r="F394" s="422"/>
      <c r="G394" s="422"/>
      <c r="H394" s="422"/>
      <c r="I394" s="422"/>
      <c r="J394" s="422"/>
      <c r="K394" s="422"/>
      <c r="L394" s="422"/>
      <c r="M394" s="433">
        <f>M384</f>
        <v>0</v>
      </c>
      <c r="N394" s="433">
        <f t="shared" ref="N394:R394" si="129">N384</f>
        <v>0</v>
      </c>
      <c r="O394" s="433">
        <f t="shared" si="129"/>
        <v>21</v>
      </c>
      <c r="P394" s="433">
        <f t="shared" si="129"/>
        <v>0</v>
      </c>
      <c r="Q394" s="433">
        <f t="shared" si="129"/>
        <v>0</v>
      </c>
      <c r="R394" s="434">
        <f t="shared" si="129"/>
        <v>0</v>
      </c>
      <c r="S394" s="439">
        <f>S384</f>
        <v>0.75</v>
      </c>
      <c r="T394" s="440">
        <f>T384</f>
        <v>0.75</v>
      </c>
      <c r="U394" s="441">
        <f>U384</f>
        <v>0.65</v>
      </c>
      <c r="V394" s="415"/>
    </row>
    <row r="395" spans="1:22" ht="16.5" thickBot="1">
      <c r="M395" s="48"/>
      <c r="N395" s="48"/>
      <c r="O395" s="429"/>
      <c r="P395" s="48"/>
      <c r="Q395" s="48"/>
      <c r="R395" s="48"/>
      <c r="S395" s="430"/>
      <c r="T395" s="430"/>
      <c r="U395" s="430"/>
    </row>
    <row r="396" spans="1:22">
      <c r="B396" s="591" t="s">
        <v>258</v>
      </c>
      <c r="C396" s="592"/>
      <c r="D396" s="592"/>
      <c r="E396" s="592"/>
      <c r="F396" s="592"/>
      <c r="G396" s="592"/>
      <c r="H396" s="592"/>
      <c r="I396" s="592"/>
      <c r="J396" s="592"/>
      <c r="K396" s="592"/>
      <c r="L396" s="592"/>
      <c r="M396" s="592"/>
      <c r="N396" s="592"/>
      <c r="O396" s="592"/>
      <c r="P396" s="592"/>
      <c r="Q396" s="592"/>
      <c r="R396" s="592"/>
      <c r="S396" s="592"/>
      <c r="T396" s="592"/>
      <c r="U396" s="592"/>
      <c r="V396" s="593"/>
    </row>
    <row r="397" spans="1:22">
      <c r="B397" s="594"/>
      <c r="C397" s="595"/>
      <c r="D397" s="595"/>
      <c r="E397" s="595"/>
      <c r="F397" s="595"/>
      <c r="G397" s="595"/>
      <c r="H397" s="595"/>
      <c r="I397" s="595"/>
      <c r="J397" s="595"/>
      <c r="K397" s="595"/>
      <c r="L397" s="595"/>
      <c r="M397" s="595"/>
      <c r="N397" s="595"/>
      <c r="O397" s="595"/>
      <c r="P397" s="595"/>
      <c r="Q397" s="595"/>
      <c r="R397" s="595"/>
      <c r="S397" s="595"/>
      <c r="T397" s="595"/>
      <c r="U397" s="595"/>
      <c r="V397" s="596"/>
    </row>
    <row r="398" spans="1:22" ht="54" customHeight="1">
      <c r="B398" s="597"/>
      <c r="C398" s="598"/>
      <c r="D398" s="598"/>
      <c r="E398" s="598"/>
      <c r="F398" s="598"/>
      <c r="G398" s="598"/>
      <c r="H398" s="598"/>
      <c r="I398" s="598"/>
      <c r="J398" s="598"/>
      <c r="K398" s="598"/>
      <c r="L398" s="598"/>
      <c r="M398" s="598"/>
      <c r="N398" s="598"/>
      <c r="O398" s="598"/>
      <c r="P398" s="598"/>
      <c r="Q398" s="598"/>
      <c r="R398" s="598"/>
      <c r="S398" s="598"/>
      <c r="T398" s="598"/>
      <c r="U398" s="598"/>
      <c r="V398" s="599"/>
    </row>
    <row r="399" spans="1:22" ht="54" customHeight="1">
      <c r="B399" s="600"/>
      <c r="C399" s="601"/>
      <c r="D399" s="601"/>
      <c r="E399" s="601"/>
      <c r="F399" s="601"/>
      <c r="G399" s="601"/>
      <c r="H399" s="601"/>
      <c r="I399" s="601"/>
      <c r="J399" s="601"/>
      <c r="K399" s="601"/>
      <c r="L399" s="601"/>
      <c r="M399" s="601"/>
      <c r="N399" s="601"/>
      <c r="O399" s="601"/>
      <c r="P399" s="601"/>
      <c r="Q399" s="601"/>
      <c r="R399" s="601"/>
      <c r="S399" s="601"/>
      <c r="T399" s="601"/>
      <c r="U399" s="601"/>
      <c r="V399" s="602"/>
    </row>
    <row r="400" spans="1:22" ht="54" customHeight="1">
      <c r="B400" s="600"/>
      <c r="C400" s="601"/>
      <c r="D400" s="601"/>
      <c r="E400" s="601"/>
      <c r="F400" s="601"/>
      <c r="G400" s="601"/>
      <c r="H400" s="601"/>
      <c r="I400" s="601"/>
      <c r="J400" s="601"/>
      <c r="K400" s="601"/>
      <c r="L400" s="601"/>
      <c r="M400" s="601"/>
      <c r="N400" s="601"/>
      <c r="O400" s="601"/>
      <c r="P400" s="601"/>
      <c r="Q400" s="601"/>
      <c r="R400" s="601"/>
      <c r="S400" s="601"/>
      <c r="T400" s="601"/>
      <c r="U400" s="601"/>
      <c r="V400" s="602"/>
    </row>
    <row r="401" spans="1:22" ht="54" customHeight="1" thickBot="1">
      <c r="B401" s="603"/>
      <c r="C401" s="604"/>
      <c r="D401" s="604"/>
      <c r="E401" s="604"/>
      <c r="F401" s="604"/>
      <c r="G401" s="604"/>
      <c r="H401" s="604"/>
      <c r="I401" s="604"/>
      <c r="J401" s="604"/>
      <c r="K401" s="604"/>
      <c r="L401" s="604"/>
      <c r="M401" s="604"/>
      <c r="N401" s="604"/>
      <c r="O401" s="604"/>
      <c r="P401" s="604"/>
      <c r="Q401" s="604"/>
      <c r="R401" s="604"/>
      <c r="S401" s="604"/>
      <c r="T401" s="604"/>
      <c r="U401" s="604"/>
      <c r="V401" s="605"/>
    </row>
    <row r="402" spans="1:22" ht="16.5" thickBot="1"/>
    <row r="403" spans="1:22">
      <c r="A403" s="1"/>
      <c r="B403" s="591" t="s">
        <v>259</v>
      </c>
      <c r="C403" s="592"/>
      <c r="D403" s="592"/>
      <c r="E403" s="592"/>
      <c r="F403" s="592"/>
      <c r="G403" s="592"/>
      <c r="H403" s="592"/>
      <c r="I403" s="592"/>
      <c r="J403" s="592"/>
      <c r="K403" s="592"/>
      <c r="L403" s="592"/>
      <c r="M403" s="592"/>
      <c r="N403" s="592"/>
      <c r="O403" s="592"/>
      <c r="P403" s="592"/>
      <c r="Q403" s="592"/>
      <c r="R403" s="592"/>
      <c r="S403" s="592"/>
      <c r="T403" s="592"/>
      <c r="U403" s="592"/>
      <c r="V403" s="593"/>
    </row>
    <row r="404" spans="1:22">
      <c r="A404" s="1"/>
      <c r="B404" s="594"/>
      <c r="C404" s="595"/>
      <c r="D404" s="595"/>
      <c r="E404" s="595"/>
      <c r="F404" s="595"/>
      <c r="G404" s="595"/>
      <c r="H404" s="595"/>
      <c r="I404" s="595"/>
      <c r="J404" s="595"/>
      <c r="K404" s="595"/>
      <c r="L404" s="595"/>
      <c r="M404" s="595"/>
      <c r="N404" s="595"/>
      <c r="O404" s="595"/>
      <c r="P404" s="595"/>
      <c r="Q404" s="595"/>
      <c r="R404" s="595"/>
      <c r="S404" s="595"/>
      <c r="T404" s="595"/>
      <c r="U404" s="595"/>
      <c r="V404" s="596"/>
    </row>
    <row r="405" spans="1:22" ht="54" customHeight="1">
      <c r="A405" s="1"/>
      <c r="B405" s="597" t="s">
        <v>260</v>
      </c>
      <c r="C405" s="598"/>
      <c r="D405" s="598"/>
      <c r="E405" s="598"/>
      <c r="F405" s="598"/>
      <c r="G405" s="598"/>
      <c r="H405" s="598"/>
      <c r="I405" s="598"/>
      <c r="J405" s="598"/>
      <c r="K405" s="598"/>
      <c r="L405" s="598"/>
      <c r="M405" s="598"/>
      <c r="N405" s="598"/>
      <c r="O405" s="598"/>
      <c r="P405" s="598"/>
      <c r="Q405" s="598"/>
      <c r="R405" s="598"/>
      <c r="S405" s="598"/>
      <c r="T405" s="598"/>
      <c r="U405" s="598"/>
      <c r="V405" s="599"/>
    </row>
    <row r="406" spans="1:22" ht="54" customHeight="1">
      <c r="A406" s="1"/>
      <c r="B406" s="600"/>
      <c r="C406" s="601"/>
      <c r="D406" s="601"/>
      <c r="E406" s="601"/>
      <c r="F406" s="601"/>
      <c r="G406" s="601"/>
      <c r="H406" s="601"/>
      <c r="I406" s="601"/>
      <c r="J406" s="601"/>
      <c r="K406" s="601"/>
      <c r="L406" s="601"/>
      <c r="M406" s="601"/>
      <c r="N406" s="601"/>
      <c r="O406" s="601"/>
      <c r="P406" s="601"/>
      <c r="Q406" s="601"/>
      <c r="R406" s="601"/>
      <c r="S406" s="601"/>
      <c r="T406" s="601"/>
      <c r="U406" s="601"/>
      <c r="V406" s="602"/>
    </row>
    <row r="407" spans="1:22" ht="54" customHeight="1">
      <c r="A407" s="1"/>
      <c r="B407" s="600"/>
      <c r="C407" s="601"/>
      <c r="D407" s="601"/>
      <c r="E407" s="601"/>
      <c r="F407" s="601"/>
      <c r="G407" s="601"/>
      <c r="H407" s="601"/>
      <c r="I407" s="601"/>
      <c r="J407" s="601"/>
      <c r="K407" s="601"/>
      <c r="L407" s="601"/>
      <c r="M407" s="601"/>
      <c r="N407" s="601"/>
      <c r="O407" s="601"/>
      <c r="P407" s="601"/>
      <c r="Q407" s="601"/>
      <c r="R407" s="601"/>
      <c r="S407" s="601"/>
      <c r="T407" s="601"/>
      <c r="U407" s="601"/>
      <c r="V407" s="602"/>
    </row>
    <row r="408" spans="1:22" ht="54" customHeight="1" thickBot="1">
      <c r="A408" s="1"/>
      <c r="B408" s="603"/>
      <c r="C408" s="604"/>
      <c r="D408" s="604"/>
      <c r="E408" s="604"/>
      <c r="F408" s="604"/>
      <c r="G408" s="604"/>
      <c r="H408" s="604"/>
      <c r="I408" s="604"/>
      <c r="J408" s="604"/>
      <c r="K408" s="604"/>
      <c r="L408" s="604"/>
      <c r="M408" s="604"/>
      <c r="N408" s="604"/>
      <c r="O408" s="604"/>
      <c r="P408" s="604"/>
      <c r="Q408" s="604"/>
      <c r="R408" s="604"/>
      <c r="S408" s="604"/>
      <c r="T408" s="604"/>
      <c r="U408" s="604"/>
      <c r="V408" s="605"/>
    </row>
  </sheetData>
  <mergeCells count="13">
    <mergeCell ref="B396:V397"/>
    <mergeCell ref="B398:V401"/>
    <mergeCell ref="B403:V404"/>
    <mergeCell ref="B405:V408"/>
    <mergeCell ref="A243:V243"/>
    <mergeCell ref="A309:V309"/>
    <mergeCell ref="A351:V351"/>
    <mergeCell ref="A2:V3"/>
    <mergeCell ref="B11:V11"/>
    <mergeCell ref="B80:V80"/>
    <mergeCell ref="B63:V63"/>
    <mergeCell ref="B184:V184"/>
    <mergeCell ref="Q5:R5"/>
  </mergeCells>
  <conditionalFormatting sqref="S387">
    <cfRule type="iconSet" priority="2">
      <iconSet>
        <cfvo type="percent" val="0"/>
        <cfvo type="formula" val="$V$387"/>
        <cfvo type="formula" val="$U$387"/>
      </iconSet>
    </cfRule>
  </conditionalFormatting>
  <conditionalFormatting sqref="T387">
    <cfRule type="iconSet" priority="1">
      <iconSet>
        <cfvo type="percent" val="0"/>
        <cfvo type="formula" val="$V$387"/>
        <cfvo type="formula" val="$U$387"/>
      </iconSet>
    </cfRule>
  </conditionalFormatting>
  <printOptions horizontalCentered="1"/>
  <pageMargins left="0.19685039370078741" right="0.15748031496062992" top="0.19685039370078741" bottom="0.19685039370078741" header="0.51181102362204722" footer="0.11811023622047245"/>
  <pageSetup paperSize="9" scale="48" fitToHeight="9" orientation="landscape" horizontalDpi="1200" verticalDpi="1200" r:id="rId1"/>
  <rowBreaks count="1" manualBreakCount="1">
    <brk id="308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334"/>
  <sheetViews>
    <sheetView workbookViewId="0">
      <selection sqref="A1:N1"/>
    </sheetView>
  </sheetViews>
  <sheetFormatPr baseColWidth="10" defaultRowHeight="15.75"/>
  <cols>
    <col min="1" max="1" width="18.125" customWidth="1"/>
    <col min="2" max="2" width="30.625" customWidth="1"/>
  </cols>
  <sheetData>
    <row r="1" spans="1:14" ht="40.5" customHeight="1">
      <c r="A1" s="576" t="s">
        <v>353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</row>
    <row r="3" spans="1:14" ht="26.25">
      <c r="A3" s="607" t="s">
        <v>276</v>
      </c>
      <c r="B3" s="607"/>
      <c r="C3" s="610"/>
      <c r="D3" s="610"/>
      <c r="E3" s="610"/>
      <c r="F3" s="610"/>
      <c r="G3" s="610"/>
      <c r="H3" s="610"/>
      <c r="I3" s="610"/>
      <c r="J3" s="610"/>
      <c r="K3" s="610"/>
      <c r="L3" s="610"/>
      <c r="M3" s="610"/>
      <c r="N3" s="610"/>
    </row>
    <row r="4" spans="1:14" ht="26.25">
      <c r="A4" s="607" t="s">
        <v>277</v>
      </c>
      <c r="B4" s="607"/>
      <c r="C4" s="610"/>
      <c r="D4" s="610"/>
      <c r="E4" s="610"/>
      <c r="F4" s="610"/>
      <c r="G4" s="610"/>
      <c r="H4" s="610"/>
      <c r="I4" s="610"/>
      <c r="J4" s="610"/>
      <c r="K4" s="610"/>
      <c r="L4" s="610"/>
      <c r="M4" s="610"/>
      <c r="N4" s="610"/>
    </row>
    <row r="5" spans="1:14" ht="26.25">
      <c r="A5" s="607" t="s">
        <v>265</v>
      </c>
      <c r="B5" s="607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</row>
    <row r="6" spans="1:14" ht="26.25">
      <c r="A6" s="607" t="s">
        <v>266</v>
      </c>
      <c r="B6" s="607"/>
      <c r="C6" s="610"/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</row>
    <row r="7" spans="1:14" ht="31.5" customHeight="1">
      <c r="A7" s="608" t="s">
        <v>267</v>
      </c>
      <c r="B7" s="608"/>
      <c r="C7" s="609">
        <f>+Evaluation!S387</f>
        <v>0.74947991822991822</v>
      </c>
      <c r="D7" s="609"/>
      <c r="E7" s="609"/>
      <c r="F7" s="609"/>
      <c r="G7" s="609"/>
      <c r="H7" s="609"/>
      <c r="I7" s="609"/>
      <c r="J7" s="609"/>
      <c r="K7" s="609"/>
      <c r="L7" s="609"/>
      <c r="M7" s="609"/>
      <c r="N7" s="609"/>
    </row>
    <row r="49" spans="1:14">
      <c r="A49" s="612" t="s">
        <v>341</v>
      </c>
      <c r="B49" s="612"/>
      <c r="C49" s="612"/>
      <c r="D49" s="612"/>
      <c r="E49" s="612"/>
      <c r="F49" s="612"/>
      <c r="G49" s="612"/>
      <c r="H49" s="612"/>
      <c r="I49" s="612"/>
      <c r="J49" s="612"/>
      <c r="K49" s="612"/>
      <c r="L49" s="612"/>
      <c r="M49" s="612"/>
      <c r="N49" s="612"/>
    </row>
    <row r="50" spans="1:14">
      <c r="A50" s="612"/>
      <c r="B50" s="612"/>
      <c r="C50" s="612"/>
      <c r="D50" s="612"/>
      <c r="E50" s="612"/>
      <c r="F50" s="612"/>
      <c r="G50" s="612"/>
      <c r="H50" s="612"/>
      <c r="I50" s="612"/>
      <c r="J50" s="612"/>
      <c r="K50" s="612"/>
      <c r="L50" s="612"/>
      <c r="M50" s="612"/>
      <c r="N50" s="612"/>
    </row>
    <row r="76" spans="1:14">
      <c r="A76" s="612" t="s">
        <v>342</v>
      </c>
      <c r="B76" s="612"/>
      <c r="C76" s="612"/>
      <c r="D76" s="612"/>
      <c r="E76" s="612"/>
      <c r="F76" s="612"/>
      <c r="G76" s="612"/>
      <c r="H76" s="612"/>
      <c r="I76" s="612"/>
      <c r="J76" s="612"/>
      <c r="K76" s="612"/>
      <c r="L76" s="612"/>
      <c r="M76" s="612"/>
      <c r="N76" s="612"/>
    </row>
    <row r="77" spans="1:14">
      <c r="A77" s="612"/>
      <c r="B77" s="612"/>
      <c r="C77" s="612"/>
      <c r="D77" s="612"/>
      <c r="E77" s="612"/>
      <c r="F77" s="612"/>
      <c r="G77" s="612"/>
      <c r="H77" s="612"/>
      <c r="I77" s="612"/>
      <c r="J77" s="612"/>
      <c r="K77" s="612"/>
      <c r="L77" s="612"/>
      <c r="M77" s="612"/>
      <c r="N77" s="612"/>
    </row>
    <row r="105" spans="1:14">
      <c r="A105" s="612" t="s">
        <v>343</v>
      </c>
      <c r="B105" s="612"/>
      <c r="C105" s="612"/>
      <c r="D105" s="612"/>
      <c r="E105" s="612"/>
      <c r="F105" s="612"/>
      <c r="G105" s="612"/>
      <c r="H105" s="612"/>
      <c r="I105" s="612"/>
      <c r="J105" s="612"/>
      <c r="K105" s="612"/>
      <c r="L105" s="612"/>
      <c r="M105" s="612"/>
      <c r="N105" s="612"/>
    </row>
    <row r="106" spans="1:14">
      <c r="A106" s="612"/>
      <c r="B106" s="612"/>
      <c r="C106" s="612"/>
      <c r="D106" s="612"/>
      <c r="E106" s="612"/>
      <c r="F106" s="612"/>
      <c r="G106" s="612"/>
      <c r="H106" s="612"/>
      <c r="I106" s="612"/>
      <c r="J106" s="612"/>
      <c r="K106" s="612"/>
      <c r="L106" s="612"/>
      <c r="M106" s="612"/>
      <c r="N106" s="612"/>
    </row>
    <row r="234" spans="1:14">
      <c r="A234" s="612" t="s">
        <v>344</v>
      </c>
      <c r="B234" s="612"/>
      <c r="C234" s="612"/>
      <c r="D234" s="612"/>
      <c r="E234" s="612"/>
      <c r="F234" s="612"/>
      <c r="G234" s="612"/>
      <c r="H234" s="612"/>
      <c r="I234" s="612"/>
      <c r="J234" s="612"/>
      <c r="K234" s="612"/>
      <c r="L234" s="612"/>
      <c r="M234" s="612"/>
      <c r="N234" s="612"/>
    </row>
    <row r="235" spans="1:14">
      <c r="A235" s="612"/>
      <c r="B235" s="612"/>
      <c r="C235" s="612"/>
      <c r="D235" s="612"/>
      <c r="E235" s="612"/>
      <c r="F235" s="612"/>
      <c r="G235" s="612"/>
      <c r="H235" s="612"/>
      <c r="I235" s="612"/>
      <c r="J235" s="612"/>
      <c r="K235" s="612"/>
      <c r="L235" s="612"/>
      <c r="M235" s="612"/>
      <c r="N235" s="612"/>
    </row>
    <row r="275" spans="1:14">
      <c r="A275" s="612" t="s">
        <v>345</v>
      </c>
      <c r="B275" s="612"/>
      <c r="C275" s="612"/>
      <c r="D275" s="612"/>
      <c r="E275" s="612"/>
      <c r="F275" s="612"/>
      <c r="G275" s="612"/>
      <c r="H275" s="612"/>
      <c r="I275" s="612"/>
      <c r="J275" s="612"/>
      <c r="K275" s="612"/>
      <c r="L275" s="612"/>
      <c r="M275" s="612"/>
      <c r="N275" s="612"/>
    </row>
    <row r="276" spans="1:14">
      <c r="A276" s="612"/>
      <c r="B276" s="612"/>
      <c r="C276" s="612"/>
      <c r="D276" s="612"/>
      <c r="E276" s="612"/>
      <c r="F276" s="612"/>
      <c r="G276" s="612"/>
      <c r="H276" s="612"/>
      <c r="I276" s="612"/>
      <c r="J276" s="612"/>
      <c r="K276" s="612"/>
      <c r="L276" s="612"/>
      <c r="M276" s="612"/>
      <c r="N276" s="612"/>
    </row>
    <row r="303" spans="1:14">
      <c r="A303" s="612" t="s">
        <v>98</v>
      </c>
      <c r="B303" s="612"/>
      <c r="C303" s="612"/>
      <c r="D303" s="612"/>
      <c r="E303" s="612"/>
      <c r="F303" s="612"/>
      <c r="G303" s="612"/>
      <c r="H303" s="612"/>
      <c r="I303" s="612"/>
      <c r="J303" s="612"/>
      <c r="K303" s="612"/>
      <c r="L303" s="612"/>
      <c r="M303" s="612"/>
      <c r="N303" s="612"/>
    </row>
    <row r="304" spans="1:14">
      <c r="A304" s="612"/>
      <c r="B304" s="612"/>
      <c r="C304" s="612"/>
      <c r="D304" s="612"/>
      <c r="E304" s="612"/>
      <c r="F304" s="612"/>
      <c r="G304" s="612"/>
      <c r="H304" s="612"/>
      <c r="I304" s="612"/>
      <c r="J304" s="612"/>
      <c r="K304" s="612"/>
      <c r="L304" s="612"/>
      <c r="M304" s="612"/>
      <c r="N304" s="612"/>
    </row>
    <row r="333" spans="1:14">
      <c r="A333" s="612" t="s">
        <v>307</v>
      </c>
      <c r="B333" s="612"/>
      <c r="C333" s="612"/>
      <c r="D333" s="612"/>
      <c r="E333" s="612"/>
      <c r="F333" s="612"/>
      <c r="G333" s="612"/>
      <c r="H333" s="612"/>
      <c r="I333" s="612"/>
      <c r="J333" s="612"/>
      <c r="K333" s="612"/>
      <c r="L333" s="612"/>
      <c r="M333" s="612"/>
      <c r="N333" s="612"/>
    </row>
    <row r="334" spans="1:14">
      <c r="A334" s="612"/>
      <c r="B334" s="612"/>
      <c r="C334" s="612"/>
      <c r="D334" s="612"/>
      <c r="E334" s="612"/>
      <c r="F334" s="612"/>
      <c r="G334" s="612"/>
      <c r="H334" s="612"/>
      <c r="I334" s="612"/>
      <c r="J334" s="612"/>
      <c r="K334" s="612"/>
      <c r="L334" s="612"/>
      <c r="M334" s="612"/>
      <c r="N334" s="612"/>
    </row>
  </sheetData>
  <mergeCells count="18">
    <mergeCell ref="A303:N304"/>
    <mergeCell ref="A333:N334"/>
    <mergeCell ref="A49:N50"/>
    <mergeCell ref="A76:N77"/>
    <mergeCell ref="A105:N106"/>
    <mergeCell ref="A234:N235"/>
    <mergeCell ref="A275:N276"/>
    <mergeCell ref="C3:N3"/>
    <mergeCell ref="A1:N1"/>
    <mergeCell ref="A3:B3"/>
    <mergeCell ref="A4:B4"/>
    <mergeCell ref="A5:B5"/>
    <mergeCell ref="C4:N4"/>
    <mergeCell ref="A6:B6"/>
    <mergeCell ref="A7:B7"/>
    <mergeCell ref="C7:N7"/>
    <mergeCell ref="C6:N6"/>
    <mergeCell ref="C5:N5"/>
  </mergeCells>
  <pageMargins left="0.7" right="0.7" top="0.75" bottom="0.75" header="0.3" footer="0.3"/>
  <pageSetup paperSize="9" scale="44" fitToHeight="0" orientation="portrait"/>
  <rowBreaks count="3" manualBreakCount="3">
    <brk id="106" max="13" man="1"/>
    <brk id="203" max="13" man="1"/>
    <brk id="303" max="13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>
    <pageSetUpPr fitToPage="1"/>
  </sheetPr>
  <dimension ref="A1:O283"/>
  <sheetViews>
    <sheetView topLeftCell="A18" workbookViewId="0">
      <selection activeCell="K27" sqref="K27"/>
    </sheetView>
  </sheetViews>
  <sheetFormatPr baseColWidth="10" defaultRowHeight="15.75"/>
  <cols>
    <col min="3" max="3" width="22.375" customWidth="1"/>
    <col min="5" max="5" width="6.25" customWidth="1"/>
    <col min="6" max="6" width="16.875" customWidth="1"/>
    <col min="7" max="7" width="11.125" customWidth="1"/>
    <col min="8" max="8" width="17.375" customWidth="1"/>
    <col min="9" max="9" width="9" customWidth="1"/>
    <col min="11" max="11" width="13.25" customWidth="1"/>
  </cols>
  <sheetData>
    <row r="1" spans="2:15" ht="29.25">
      <c r="B1" s="577" t="s">
        <v>354</v>
      </c>
      <c r="C1" s="577"/>
      <c r="D1" s="577"/>
      <c r="E1" s="577"/>
      <c r="F1" s="577"/>
      <c r="G1" s="577"/>
      <c r="H1" s="577"/>
      <c r="I1" s="577"/>
      <c r="J1" s="577"/>
      <c r="K1" s="577"/>
      <c r="L1" s="473"/>
      <c r="M1" s="473"/>
      <c r="N1" s="473"/>
      <c r="O1" s="473"/>
    </row>
    <row r="2" spans="2:15">
      <c r="B2" s="613" t="s">
        <v>382</v>
      </c>
      <c r="C2" s="613"/>
      <c r="D2" s="613"/>
      <c r="E2" s="613"/>
      <c r="F2" s="613"/>
      <c r="G2" s="613"/>
      <c r="H2" s="613"/>
      <c r="I2" s="613"/>
      <c r="J2" s="613"/>
      <c r="K2" s="613"/>
      <c r="L2" s="474"/>
      <c r="M2" t="str">
        <f>IF('Référentiel Compétences'!G12="X",'Référentiel Compétences'!G13,IF('Référentiel Compétences'!H12="X",'Référentiel Compétences'!H13,IF('Référentiel Compétences'!I12="X",'Référentiel Compétences'!I13,IF('Référentiel Compétences'!J12="X",'Référentiel Compétences'!J13,IF('Référentiel Compétences'!K12="X",'Référentiel Compétences'!K13,IF('Référentiel Compétences'!L12="X",'Référentiel Compétences'!L13,IF('Référentiel Compétences'!M12="X",'Référentiel Compétences'!M13,IF('Référentiel Compétences'!N12="X",'Référentiel Compétences'!N13,IF('Référentiel Compétences'!O12="X",'Référentiel Compétences'!O13,IF('Référentiel Compétences'!P12="X",'Référentiel Compétences'!P13,""))))))))))</f>
        <v>Chef de Cuisine</v>
      </c>
      <c r="N2" s="474"/>
      <c r="O2" s="474"/>
    </row>
    <row r="3" spans="2:15"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474"/>
      <c r="M3" s="474"/>
      <c r="N3" s="474"/>
      <c r="O3" s="474"/>
    </row>
    <row r="4" spans="2:15"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474"/>
      <c r="M4" s="474"/>
      <c r="N4" s="474"/>
      <c r="O4" s="474"/>
    </row>
    <row r="5" spans="2:15"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474"/>
      <c r="M5" s="474"/>
      <c r="N5" s="474"/>
      <c r="O5" s="474"/>
    </row>
    <row r="6" spans="2:15">
      <c r="B6" s="613"/>
      <c r="C6" s="613"/>
      <c r="D6" s="613"/>
      <c r="E6" s="613"/>
      <c r="F6" s="613"/>
      <c r="G6" s="613"/>
      <c r="H6" s="613"/>
      <c r="I6" s="613"/>
      <c r="J6" s="613"/>
      <c r="K6" s="613"/>
      <c r="L6" s="474"/>
      <c r="M6" s="474"/>
      <c r="N6" s="474"/>
      <c r="O6" s="474"/>
    </row>
    <row r="8" spans="2:15">
      <c r="B8" t="s">
        <v>355</v>
      </c>
      <c r="C8" t="s">
        <v>356</v>
      </c>
    </row>
    <row r="9" spans="2:15">
      <c r="C9" t="s">
        <v>357</v>
      </c>
    </row>
    <row r="11" spans="2:15">
      <c r="B11" t="s">
        <v>358</v>
      </c>
      <c r="C11" t="s">
        <v>359</v>
      </c>
    </row>
    <row r="17" spans="2:10">
      <c r="B17" s="475" t="s">
        <v>365</v>
      </c>
    </row>
    <row r="19" spans="2:10" ht="28.5" customHeight="1">
      <c r="B19" t="s">
        <v>360</v>
      </c>
      <c r="C19" t="s">
        <v>362</v>
      </c>
      <c r="D19" t="s">
        <v>366</v>
      </c>
    </row>
    <row r="21" spans="2:10">
      <c r="B21" t="s">
        <v>367</v>
      </c>
      <c r="F21" s="551" t="str">
        <f>C19</f>
        <v>Sous Chef de Cuisine</v>
      </c>
      <c r="G21" t="s">
        <v>368</v>
      </c>
    </row>
    <row r="24" spans="2:10">
      <c r="G24" s="475" t="s">
        <v>360</v>
      </c>
      <c r="H24" s="552" t="str">
        <f>F21</f>
        <v>Sous Chef de Cuisine</v>
      </c>
      <c r="I24" s="475" t="s">
        <v>379</v>
      </c>
      <c r="J24" s="475"/>
    </row>
    <row r="25" spans="2:10">
      <c r="G25" t="s">
        <v>381</v>
      </c>
    </row>
    <row r="29" spans="2:10">
      <c r="G29" s="475" t="s">
        <v>378</v>
      </c>
    </row>
    <row r="30" spans="2:10">
      <c r="G30" t="s">
        <v>369</v>
      </c>
    </row>
    <row r="31" spans="2:10">
      <c r="H31" t="s">
        <v>370</v>
      </c>
    </row>
    <row r="32" spans="2:10">
      <c r="H32" t="s">
        <v>371</v>
      </c>
    </row>
    <row r="33" spans="2:8">
      <c r="H33" t="s">
        <v>372</v>
      </c>
    </row>
    <row r="34" spans="2:8">
      <c r="H34" t="s">
        <v>373</v>
      </c>
    </row>
    <row r="35" spans="2:8">
      <c r="G35" t="s">
        <v>374</v>
      </c>
    </row>
    <row r="36" spans="2:8">
      <c r="H36" t="s">
        <v>375</v>
      </c>
    </row>
    <row r="37" spans="2:8">
      <c r="H37" t="s">
        <v>376</v>
      </c>
    </row>
    <row r="38" spans="2:8">
      <c r="H38" t="s">
        <v>377</v>
      </c>
    </row>
    <row r="45" spans="2:8" ht="18" customHeight="1"/>
    <row r="46" spans="2:8" ht="21" customHeight="1"/>
    <row r="47" spans="2:8" ht="18" customHeight="1">
      <c r="B47" s="475" t="s">
        <v>380</v>
      </c>
    </row>
    <row r="50" spans="1:1">
      <c r="A50" s="560" t="s">
        <v>385</v>
      </c>
    </row>
    <row r="51" spans="1:1" hidden="1">
      <c r="A51" s="560" t="str">
        <f>IF(HLOOKUP($C$19,Compétences,ROW()-49,FALSE)&lt;&gt;"",TRUE,"")</f>
        <v/>
      </c>
    </row>
    <row r="52" spans="1:1" hidden="1">
      <c r="A52" s="560" t="str">
        <f t="shared" ref="A52:A114" si="0">IF(HLOOKUP($C$19,Compétences,ROW()-49,FALSE)&lt;&gt;"",TRUE,"")</f>
        <v/>
      </c>
    </row>
    <row r="53" spans="1:1" hidden="1">
      <c r="A53" s="560" t="str">
        <f t="shared" si="0"/>
        <v/>
      </c>
    </row>
    <row r="54" spans="1:1" hidden="1">
      <c r="A54" s="560" t="str">
        <f t="shared" si="0"/>
        <v/>
      </c>
    </row>
    <row r="55" spans="1:1" hidden="1">
      <c r="A55" s="560" t="str">
        <f t="shared" si="0"/>
        <v/>
      </c>
    </row>
    <row r="56" spans="1:1" hidden="1">
      <c r="A56" s="560" t="str">
        <f t="shared" si="0"/>
        <v/>
      </c>
    </row>
    <row r="57" spans="1:1" hidden="1">
      <c r="A57" s="560" t="str">
        <f t="shared" si="0"/>
        <v/>
      </c>
    </row>
    <row r="58" spans="1:1" hidden="1">
      <c r="A58" s="560" t="str">
        <f t="shared" si="0"/>
        <v/>
      </c>
    </row>
    <row r="59" spans="1:1" hidden="1">
      <c r="A59" s="560" t="str">
        <f t="shared" si="0"/>
        <v/>
      </c>
    </row>
    <row r="60" spans="1:1" hidden="1">
      <c r="A60" s="560" t="str">
        <f t="shared" si="0"/>
        <v/>
      </c>
    </row>
    <row r="61" spans="1:1" hidden="1">
      <c r="A61" s="560" t="str">
        <f t="shared" si="0"/>
        <v/>
      </c>
    </row>
    <row r="62" spans="1:1" hidden="1">
      <c r="A62" s="560" t="str">
        <f t="shared" si="0"/>
        <v/>
      </c>
    </row>
    <row r="63" spans="1:1" hidden="1">
      <c r="A63" s="560" t="str">
        <f t="shared" si="0"/>
        <v/>
      </c>
    </row>
    <row r="64" spans="1:1" hidden="1">
      <c r="A64" s="560" t="str">
        <f t="shared" si="0"/>
        <v/>
      </c>
    </row>
    <row r="65" spans="1:1" hidden="1">
      <c r="A65" s="560" t="str">
        <f t="shared" si="0"/>
        <v/>
      </c>
    </row>
    <row r="66" spans="1:1" hidden="1">
      <c r="A66" s="560" t="str">
        <f t="shared" si="0"/>
        <v/>
      </c>
    </row>
    <row r="67" spans="1:1" hidden="1">
      <c r="A67" s="560" t="str">
        <f t="shared" si="0"/>
        <v/>
      </c>
    </row>
    <row r="68" spans="1:1" hidden="1">
      <c r="A68" s="560" t="str">
        <f t="shared" si="0"/>
        <v/>
      </c>
    </row>
    <row r="69" spans="1:1" hidden="1">
      <c r="A69" s="560" t="str">
        <f t="shared" si="0"/>
        <v/>
      </c>
    </row>
    <row r="70" spans="1:1" hidden="1">
      <c r="A70" s="560" t="str">
        <f t="shared" si="0"/>
        <v/>
      </c>
    </row>
    <row r="71" spans="1:1" hidden="1">
      <c r="A71" s="560" t="str">
        <f t="shared" si="0"/>
        <v/>
      </c>
    </row>
    <row r="72" spans="1:1" hidden="1">
      <c r="A72" s="560" t="str">
        <f t="shared" si="0"/>
        <v/>
      </c>
    </row>
    <row r="73" spans="1:1" hidden="1">
      <c r="A73" s="560" t="str">
        <f t="shared" si="0"/>
        <v/>
      </c>
    </row>
    <row r="74" spans="1:1" hidden="1">
      <c r="A74" s="560" t="str">
        <f t="shared" si="0"/>
        <v/>
      </c>
    </row>
    <row r="75" spans="1:1" hidden="1">
      <c r="A75" s="560" t="str">
        <f t="shared" si="0"/>
        <v/>
      </c>
    </row>
    <row r="76" spans="1:1" hidden="1">
      <c r="A76" s="560" t="str">
        <f t="shared" si="0"/>
        <v/>
      </c>
    </row>
    <row r="77" spans="1:1" hidden="1">
      <c r="A77" s="560" t="str">
        <f t="shared" si="0"/>
        <v/>
      </c>
    </row>
    <row r="78" spans="1:1" hidden="1">
      <c r="A78" s="560" t="str">
        <f t="shared" si="0"/>
        <v/>
      </c>
    </row>
    <row r="79" spans="1:1" hidden="1">
      <c r="A79" s="560" t="str">
        <f t="shared" si="0"/>
        <v/>
      </c>
    </row>
    <row r="80" spans="1:1" hidden="1">
      <c r="A80" s="560" t="str">
        <f t="shared" si="0"/>
        <v/>
      </c>
    </row>
    <row r="81" spans="1:1" hidden="1">
      <c r="A81" s="560" t="str">
        <f t="shared" si="0"/>
        <v/>
      </c>
    </row>
    <row r="82" spans="1:1" hidden="1">
      <c r="A82" s="560" t="str">
        <f t="shared" si="0"/>
        <v/>
      </c>
    </row>
    <row r="83" spans="1:1" hidden="1">
      <c r="A83" s="560" t="str">
        <f t="shared" si="0"/>
        <v/>
      </c>
    </row>
    <row r="84" spans="1:1" hidden="1">
      <c r="A84" s="560" t="str">
        <f t="shared" si="0"/>
        <v/>
      </c>
    </row>
    <row r="85" spans="1:1" hidden="1">
      <c r="A85" s="560" t="str">
        <f t="shared" si="0"/>
        <v/>
      </c>
    </row>
    <row r="86" spans="1:1" hidden="1">
      <c r="A86" s="560" t="str">
        <f t="shared" si="0"/>
        <v/>
      </c>
    </row>
    <row r="87" spans="1:1" hidden="1">
      <c r="A87" s="560" t="str">
        <f t="shared" si="0"/>
        <v/>
      </c>
    </row>
    <row r="88" spans="1:1" hidden="1">
      <c r="A88" s="560" t="str">
        <f t="shared" si="0"/>
        <v/>
      </c>
    </row>
    <row r="89" spans="1:1" hidden="1">
      <c r="A89" s="560" t="str">
        <f t="shared" si="0"/>
        <v/>
      </c>
    </row>
    <row r="90" spans="1:1" hidden="1">
      <c r="A90" s="560" t="str">
        <f t="shared" si="0"/>
        <v/>
      </c>
    </row>
    <row r="91" spans="1:1" hidden="1">
      <c r="A91" s="560" t="str">
        <f t="shared" si="0"/>
        <v/>
      </c>
    </row>
    <row r="92" spans="1:1" hidden="1">
      <c r="A92" s="560" t="str">
        <f t="shared" si="0"/>
        <v/>
      </c>
    </row>
    <row r="93" spans="1:1" hidden="1">
      <c r="A93" s="560" t="str">
        <f t="shared" si="0"/>
        <v/>
      </c>
    </row>
    <row r="94" spans="1:1" hidden="1">
      <c r="A94" s="560" t="str">
        <f t="shared" si="0"/>
        <v/>
      </c>
    </row>
    <row r="95" spans="1:1" hidden="1">
      <c r="A95" s="560" t="str">
        <f t="shared" si="0"/>
        <v/>
      </c>
    </row>
    <row r="96" spans="1:1" hidden="1">
      <c r="A96" s="560" t="str">
        <f t="shared" si="0"/>
        <v/>
      </c>
    </row>
    <row r="97" spans="1:1" hidden="1">
      <c r="A97" s="560" t="str">
        <f t="shared" si="0"/>
        <v/>
      </c>
    </row>
    <row r="98" spans="1:1" hidden="1">
      <c r="A98" s="560" t="str">
        <f t="shared" si="0"/>
        <v/>
      </c>
    </row>
    <row r="99" spans="1:1" hidden="1">
      <c r="A99" s="560" t="str">
        <f t="shared" si="0"/>
        <v/>
      </c>
    </row>
    <row r="100" spans="1:1" hidden="1">
      <c r="A100" s="560" t="str">
        <f t="shared" si="0"/>
        <v/>
      </c>
    </row>
    <row r="101" spans="1:1" hidden="1">
      <c r="A101" s="560" t="str">
        <f t="shared" si="0"/>
        <v/>
      </c>
    </row>
    <row r="102" spans="1:1" hidden="1">
      <c r="A102" s="560" t="str">
        <f t="shared" si="0"/>
        <v/>
      </c>
    </row>
    <row r="103" spans="1:1" hidden="1">
      <c r="A103" s="560" t="str">
        <f t="shared" si="0"/>
        <v/>
      </c>
    </row>
    <row r="104" spans="1:1" hidden="1">
      <c r="A104" s="560" t="str">
        <f t="shared" si="0"/>
        <v/>
      </c>
    </row>
    <row r="105" spans="1:1" hidden="1">
      <c r="A105" s="560" t="str">
        <f t="shared" si="0"/>
        <v/>
      </c>
    </row>
    <row r="106" spans="1:1" hidden="1">
      <c r="A106" s="560" t="str">
        <f t="shared" si="0"/>
        <v/>
      </c>
    </row>
    <row r="107" spans="1:1" hidden="1">
      <c r="A107" s="560" t="str">
        <f t="shared" si="0"/>
        <v/>
      </c>
    </row>
    <row r="108" spans="1:1" hidden="1">
      <c r="A108" s="560" t="str">
        <f t="shared" si="0"/>
        <v/>
      </c>
    </row>
    <row r="109" spans="1:1" hidden="1">
      <c r="A109" s="560" t="str">
        <f t="shared" si="0"/>
        <v/>
      </c>
    </row>
    <row r="110" spans="1:1" hidden="1">
      <c r="A110" s="560" t="str">
        <f t="shared" si="0"/>
        <v/>
      </c>
    </row>
    <row r="111" spans="1:1" hidden="1">
      <c r="A111" s="560" t="str">
        <f t="shared" si="0"/>
        <v/>
      </c>
    </row>
    <row r="112" spans="1:1" hidden="1">
      <c r="A112" s="560" t="str">
        <f t="shared" si="0"/>
        <v/>
      </c>
    </row>
    <row r="113" spans="1:1" hidden="1">
      <c r="A113" s="560" t="str">
        <f t="shared" si="0"/>
        <v/>
      </c>
    </row>
    <row r="114" spans="1:1" hidden="1">
      <c r="A114" s="560" t="str">
        <f t="shared" si="0"/>
        <v/>
      </c>
    </row>
    <row r="115" spans="1:1" hidden="1">
      <c r="A115" s="560" t="str">
        <f t="shared" ref="A115:A178" si="1">IF(HLOOKUP($C$19,Compétences,ROW()-49,FALSE)&lt;&gt;"",TRUE,"")</f>
        <v/>
      </c>
    </row>
    <row r="116" spans="1:1" hidden="1">
      <c r="A116" s="560" t="str">
        <f t="shared" si="1"/>
        <v/>
      </c>
    </row>
    <row r="117" spans="1:1" hidden="1">
      <c r="A117" s="560" t="str">
        <f t="shared" si="1"/>
        <v/>
      </c>
    </row>
    <row r="118" spans="1:1" hidden="1">
      <c r="A118" s="560" t="str">
        <f t="shared" si="1"/>
        <v/>
      </c>
    </row>
    <row r="119" spans="1:1" hidden="1">
      <c r="A119" s="560" t="str">
        <f t="shared" si="1"/>
        <v/>
      </c>
    </row>
    <row r="120" spans="1:1" hidden="1">
      <c r="A120" s="560" t="str">
        <f t="shared" si="1"/>
        <v/>
      </c>
    </row>
    <row r="121" spans="1:1" hidden="1">
      <c r="A121" s="560" t="str">
        <f t="shared" si="1"/>
        <v/>
      </c>
    </row>
    <row r="122" spans="1:1" hidden="1">
      <c r="A122" s="560" t="str">
        <f t="shared" si="1"/>
        <v/>
      </c>
    </row>
    <row r="123" spans="1:1" hidden="1">
      <c r="A123" s="560" t="str">
        <f t="shared" si="1"/>
        <v/>
      </c>
    </row>
    <row r="124" spans="1:1" hidden="1">
      <c r="A124" s="560" t="str">
        <f t="shared" si="1"/>
        <v/>
      </c>
    </row>
    <row r="125" spans="1:1" hidden="1">
      <c r="A125" s="560" t="str">
        <f t="shared" si="1"/>
        <v/>
      </c>
    </row>
    <row r="126" spans="1:1" hidden="1">
      <c r="A126" s="560" t="str">
        <f t="shared" si="1"/>
        <v/>
      </c>
    </row>
    <row r="127" spans="1:1" hidden="1">
      <c r="A127" s="560" t="str">
        <f t="shared" si="1"/>
        <v/>
      </c>
    </row>
    <row r="128" spans="1:1" hidden="1">
      <c r="A128" s="560" t="str">
        <f t="shared" si="1"/>
        <v/>
      </c>
    </row>
    <row r="129" spans="1:1" hidden="1">
      <c r="A129" s="560" t="str">
        <f t="shared" si="1"/>
        <v/>
      </c>
    </row>
    <row r="130" spans="1:1" hidden="1">
      <c r="A130" s="560" t="str">
        <f t="shared" si="1"/>
        <v/>
      </c>
    </row>
    <row r="131" spans="1:1" hidden="1">
      <c r="A131" s="560" t="str">
        <f t="shared" si="1"/>
        <v/>
      </c>
    </row>
    <row r="132" spans="1:1" hidden="1">
      <c r="A132" s="560" t="str">
        <f t="shared" si="1"/>
        <v/>
      </c>
    </row>
    <row r="133" spans="1:1" hidden="1">
      <c r="A133" s="560" t="str">
        <f t="shared" si="1"/>
        <v/>
      </c>
    </row>
    <row r="134" spans="1:1" hidden="1">
      <c r="A134" s="560" t="str">
        <f t="shared" si="1"/>
        <v/>
      </c>
    </row>
    <row r="135" spans="1:1" hidden="1">
      <c r="A135" s="560" t="str">
        <f t="shared" si="1"/>
        <v/>
      </c>
    </row>
    <row r="136" spans="1:1" hidden="1">
      <c r="A136" s="560" t="str">
        <f t="shared" si="1"/>
        <v/>
      </c>
    </row>
    <row r="137" spans="1:1" hidden="1">
      <c r="A137" s="560" t="str">
        <f t="shared" si="1"/>
        <v/>
      </c>
    </row>
    <row r="138" spans="1:1" hidden="1">
      <c r="A138" s="560" t="str">
        <f t="shared" si="1"/>
        <v/>
      </c>
    </row>
    <row r="139" spans="1:1" hidden="1">
      <c r="A139" s="560" t="str">
        <f t="shared" si="1"/>
        <v/>
      </c>
    </row>
    <row r="140" spans="1:1" hidden="1">
      <c r="A140" s="560" t="str">
        <f t="shared" si="1"/>
        <v/>
      </c>
    </row>
    <row r="141" spans="1:1" hidden="1">
      <c r="A141" s="560" t="str">
        <f t="shared" si="1"/>
        <v/>
      </c>
    </row>
    <row r="142" spans="1:1" hidden="1">
      <c r="A142" s="560" t="str">
        <f t="shared" si="1"/>
        <v/>
      </c>
    </row>
    <row r="143" spans="1:1" hidden="1">
      <c r="A143" s="560" t="str">
        <f t="shared" si="1"/>
        <v/>
      </c>
    </row>
    <row r="144" spans="1:1" hidden="1">
      <c r="A144" s="560" t="str">
        <f t="shared" si="1"/>
        <v/>
      </c>
    </row>
    <row r="145" spans="1:1" hidden="1">
      <c r="A145" s="560" t="str">
        <f t="shared" si="1"/>
        <v/>
      </c>
    </row>
    <row r="146" spans="1:1" hidden="1">
      <c r="A146" s="560" t="str">
        <f t="shared" si="1"/>
        <v/>
      </c>
    </row>
    <row r="147" spans="1:1" hidden="1">
      <c r="A147" s="560" t="str">
        <f t="shared" si="1"/>
        <v/>
      </c>
    </row>
    <row r="148" spans="1:1" hidden="1">
      <c r="A148" s="560" t="str">
        <f t="shared" si="1"/>
        <v/>
      </c>
    </row>
    <row r="149" spans="1:1" hidden="1">
      <c r="A149" s="560" t="str">
        <f t="shared" si="1"/>
        <v/>
      </c>
    </row>
    <row r="150" spans="1:1" hidden="1">
      <c r="A150" s="560" t="str">
        <f t="shared" si="1"/>
        <v/>
      </c>
    </row>
    <row r="151" spans="1:1" hidden="1">
      <c r="A151" s="560" t="str">
        <f t="shared" si="1"/>
        <v/>
      </c>
    </row>
    <row r="152" spans="1:1" hidden="1">
      <c r="A152" s="560" t="str">
        <f t="shared" si="1"/>
        <v/>
      </c>
    </row>
    <row r="153" spans="1:1" hidden="1">
      <c r="A153" s="560" t="str">
        <f t="shared" si="1"/>
        <v/>
      </c>
    </row>
    <row r="154" spans="1:1" hidden="1">
      <c r="A154" s="560" t="str">
        <f t="shared" si="1"/>
        <v/>
      </c>
    </row>
    <row r="155" spans="1:1" hidden="1">
      <c r="A155" s="560" t="str">
        <f t="shared" si="1"/>
        <v/>
      </c>
    </row>
    <row r="156" spans="1:1" hidden="1">
      <c r="A156" s="560" t="str">
        <f t="shared" si="1"/>
        <v/>
      </c>
    </row>
    <row r="157" spans="1:1" hidden="1">
      <c r="A157" s="560" t="str">
        <f t="shared" si="1"/>
        <v/>
      </c>
    </row>
    <row r="158" spans="1:1" hidden="1">
      <c r="A158" s="560" t="str">
        <f t="shared" si="1"/>
        <v/>
      </c>
    </row>
    <row r="159" spans="1:1" hidden="1">
      <c r="A159" s="560" t="str">
        <f t="shared" si="1"/>
        <v/>
      </c>
    </row>
    <row r="160" spans="1:1" hidden="1">
      <c r="A160" s="560" t="str">
        <f t="shared" si="1"/>
        <v/>
      </c>
    </row>
    <row r="161" spans="1:1" hidden="1">
      <c r="A161" s="560" t="str">
        <f t="shared" si="1"/>
        <v/>
      </c>
    </row>
    <row r="162" spans="1:1" hidden="1">
      <c r="A162" s="560" t="str">
        <f t="shared" si="1"/>
        <v/>
      </c>
    </row>
    <row r="163" spans="1:1" hidden="1">
      <c r="A163" s="560" t="str">
        <f t="shared" si="1"/>
        <v/>
      </c>
    </row>
    <row r="164" spans="1:1" hidden="1">
      <c r="A164" s="560" t="str">
        <f t="shared" si="1"/>
        <v/>
      </c>
    </row>
    <row r="165" spans="1:1" hidden="1">
      <c r="A165" s="560" t="str">
        <f t="shared" si="1"/>
        <v/>
      </c>
    </row>
    <row r="166" spans="1:1" hidden="1">
      <c r="A166" s="560" t="str">
        <f t="shared" si="1"/>
        <v/>
      </c>
    </row>
    <row r="167" spans="1:1" hidden="1">
      <c r="A167" s="560" t="str">
        <f t="shared" si="1"/>
        <v/>
      </c>
    </row>
    <row r="168" spans="1:1" hidden="1">
      <c r="A168" s="560" t="str">
        <f t="shared" si="1"/>
        <v/>
      </c>
    </row>
    <row r="169" spans="1:1" hidden="1">
      <c r="A169" s="560" t="str">
        <f t="shared" si="1"/>
        <v/>
      </c>
    </row>
    <row r="170" spans="1:1" hidden="1">
      <c r="A170" s="560" t="str">
        <f t="shared" si="1"/>
        <v/>
      </c>
    </row>
    <row r="171" spans="1:1" hidden="1">
      <c r="A171" s="560" t="str">
        <f t="shared" si="1"/>
        <v/>
      </c>
    </row>
    <row r="172" spans="1:1" hidden="1">
      <c r="A172" s="560" t="str">
        <f t="shared" si="1"/>
        <v/>
      </c>
    </row>
    <row r="173" spans="1:1" hidden="1">
      <c r="A173" s="560" t="str">
        <f t="shared" si="1"/>
        <v/>
      </c>
    </row>
    <row r="174" spans="1:1" hidden="1">
      <c r="A174" s="560" t="str">
        <f t="shared" si="1"/>
        <v/>
      </c>
    </row>
    <row r="175" spans="1:1" hidden="1">
      <c r="A175" s="560" t="str">
        <f t="shared" si="1"/>
        <v/>
      </c>
    </row>
    <row r="176" spans="1:1" hidden="1">
      <c r="A176" s="560" t="str">
        <f t="shared" si="1"/>
        <v/>
      </c>
    </row>
    <row r="177" spans="1:1" hidden="1">
      <c r="A177" s="560" t="str">
        <f t="shared" si="1"/>
        <v/>
      </c>
    </row>
    <row r="178" spans="1:1" hidden="1">
      <c r="A178" s="560" t="str">
        <f t="shared" si="1"/>
        <v/>
      </c>
    </row>
    <row r="179" spans="1:1" hidden="1">
      <c r="A179" s="560" t="str">
        <f t="shared" ref="A179:A242" si="2">IF(HLOOKUP($C$19,Compétences,ROW()-49,FALSE)&lt;&gt;"",TRUE,"")</f>
        <v/>
      </c>
    </row>
    <row r="180" spans="1:1" hidden="1">
      <c r="A180" s="560" t="str">
        <f t="shared" si="2"/>
        <v/>
      </c>
    </row>
    <row r="181" spans="1:1" hidden="1">
      <c r="A181" s="560" t="str">
        <f t="shared" si="2"/>
        <v/>
      </c>
    </row>
    <row r="182" spans="1:1" hidden="1">
      <c r="A182" s="560" t="str">
        <f t="shared" si="2"/>
        <v/>
      </c>
    </row>
    <row r="183" spans="1:1" hidden="1">
      <c r="A183" s="560" t="str">
        <f t="shared" si="2"/>
        <v/>
      </c>
    </row>
    <row r="184" spans="1:1" hidden="1">
      <c r="A184" s="560" t="str">
        <f t="shared" si="2"/>
        <v/>
      </c>
    </row>
    <row r="185" spans="1:1" hidden="1">
      <c r="A185" s="560" t="str">
        <f t="shared" si="2"/>
        <v/>
      </c>
    </row>
    <row r="186" spans="1:1" hidden="1">
      <c r="A186" s="560" t="str">
        <f t="shared" si="2"/>
        <v/>
      </c>
    </row>
    <row r="187" spans="1:1" hidden="1">
      <c r="A187" s="560" t="str">
        <f t="shared" si="2"/>
        <v/>
      </c>
    </row>
    <row r="188" spans="1:1" hidden="1">
      <c r="A188" s="560" t="str">
        <f t="shared" si="2"/>
        <v/>
      </c>
    </row>
    <row r="189" spans="1:1" hidden="1">
      <c r="A189" s="560" t="str">
        <f t="shared" si="2"/>
        <v/>
      </c>
    </row>
    <row r="190" spans="1:1" hidden="1">
      <c r="A190" s="560" t="str">
        <f t="shared" si="2"/>
        <v/>
      </c>
    </row>
    <row r="191" spans="1:1" hidden="1">
      <c r="A191" s="560" t="str">
        <f t="shared" si="2"/>
        <v/>
      </c>
    </row>
    <row r="192" spans="1:1" hidden="1">
      <c r="A192" s="560" t="str">
        <f t="shared" si="2"/>
        <v/>
      </c>
    </row>
    <row r="193" spans="1:1" hidden="1">
      <c r="A193" s="560" t="str">
        <f t="shared" si="2"/>
        <v/>
      </c>
    </row>
    <row r="194" spans="1:1" hidden="1">
      <c r="A194" s="560" t="str">
        <f t="shared" si="2"/>
        <v/>
      </c>
    </row>
    <row r="195" spans="1:1" hidden="1">
      <c r="A195" s="560" t="str">
        <f t="shared" si="2"/>
        <v/>
      </c>
    </row>
    <row r="196" spans="1:1" hidden="1">
      <c r="A196" s="560" t="str">
        <f t="shared" si="2"/>
        <v/>
      </c>
    </row>
    <row r="197" spans="1:1" hidden="1">
      <c r="A197" s="560" t="str">
        <f t="shared" si="2"/>
        <v/>
      </c>
    </row>
    <row r="198" spans="1:1" hidden="1">
      <c r="A198" s="560" t="str">
        <f t="shared" si="2"/>
        <v/>
      </c>
    </row>
    <row r="199" spans="1:1" hidden="1">
      <c r="A199" s="560" t="str">
        <f t="shared" si="2"/>
        <v/>
      </c>
    </row>
    <row r="200" spans="1:1" hidden="1">
      <c r="A200" s="560" t="str">
        <f t="shared" si="2"/>
        <v/>
      </c>
    </row>
    <row r="201" spans="1:1" hidden="1">
      <c r="A201" s="560" t="str">
        <f t="shared" si="2"/>
        <v/>
      </c>
    </row>
    <row r="202" spans="1:1" hidden="1">
      <c r="A202" s="560" t="str">
        <f t="shared" si="2"/>
        <v/>
      </c>
    </row>
    <row r="203" spans="1:1" hidden="1">
      <c r="A203" s="560" t="str">
        <f t="shared" si="2"/>
        <v/>
      </c>
    </row>
    <row r="204" spans="1:1" hidden="1">
      <c r="A204" s="560" t="str">
        <f t="shared" si="2"/>
        <v/>
      </c>
    </row>
    <row r="205" spans="1:1" hidden="1">
      <c r="A205" s="560" t="str">
        <f t="shared" si="2"/>
        <v/>
      </c>
    </row>
    <row r="206" spans="1:1" hidden="1">
      <c r="A206" s="560" t="str">
        <f t="shared" si="2"/>
        <v/>
      </c>
    </row>
    <row r="207" spans="1:1" hidden="1">
      <c r="A207" s="560" t="str">
        <f t="shared" si="2"/>
        <v/>
      </c>
    </row>
    <row r="208" spans="1:1" hidden="1">
      <c r="A208" s="560" t="str">
        <f t="shared" si="2"/>
        <v/>
      </c>
    </row>
    <row r="209" spans="1:1" hidden="1">
      <c r="A209" s="560" t="str">
        <f t="shared" si="2"/>
        <v/>
      </c>
    </row>
    <row r="210" spans="1:1" hidden="1">
      <c r="A210" s="560" t="str">
        <f t="shared" si="2"/>
        <v/>
      </c>
    </row>
    <row r="211" spans="1:1" hidden="1">
      <c r="A211" s="560" t="str">
        <f t="shared" si="2"/>
        <v/>
      </c>
    </row>
    <row r="212" spans="1:1" hidden="1">
      <c r="A212" s="560" t="str">
        <f t="shared" si="2"/>
        <v/>
      </c>
    </row>
    <row r="213" spans="1:1" hidden="1">
      <c r="A213" s="560" t="str">
        <f t="shared" si="2"/>
        <v/>
      </c>
    </row>
    <row r="214" spans="1:1" hidden="1">
      <c r="A214" s="560" t="str">
        <f t="shared" si="2"/>
        <v/>
      </c>
    </row>
    <row r="215" spans="1:1" hidden="1">
      <c r="A215" s="560" t="str">
        <f t="shared" si="2"/>
        <v/>
      </c>
    </row>
    <row r="216" spans="1:1" hidden="1">
      <c r="A216" s="560" t="str">
        <f t="shared" si="2"/>
        <v/>
      </c>
    </row>
    <row r="217" spans="1:1" hidden="1">
      <c r="A217" s="560" t="str">
        <f t="shared" si="2"/>
        <v/>
      </c>
    </row>
    <row r="218" spans="1:1" hidden="1">
      <c r="A218" s="560" t="str">
        <f t="shared" si="2"/>
        <v/>
      </c>
    </row>
    <row r="219" spans="1:1" hidden="1">
      <c r="A219" s="560" t="str">
        <f t="shared" si="2"/>
        <v/>
      </c>
    </row>
    <row r="220" spans="1:1" hidden="1">
      <c r="A220" s="560" t="str">
        <f t="shared" si="2"/>
        <v/>
      </c>
    </row>
    <row r="221" spans="1:1" hidden="1">
      <c r="A221" s="560" t="str">
        <f t="shared" si="2"/>
        <v/>
      </c>
    </row>
    <row r="222" spans="1:1" hidden="1">
      <c r="A222" s="560" t="str">
        <f t="shared" si="2"/>
        <v/>
      </c>
    </row>
    <row r="223" spans="1:1" hidden="1">
      <c r="A223" s="560" t="str">
        <f t="shared" si="2"/>
        <v/>
      </c>
    </row>
    <row r="224" spans="1:1" hidden="1">
      <c r="A224" s="560" t="str">
        <f t="shared" si="2"/>
        <v/>
      </c>
    </row>
    <row r="225" spans="1:1" hidden="1">
      <c r="A225" s="560" t="str">
        <f t="shared" si="2"/>
        <v/>
      </c>
    </row>
    <row r="226" spans="1:1" hidden="1">
      <c r="A226" s="560" t="str">
        <f t="shared" si="2"/>
        <v/>
      </c>
    </row>
    <row r="227" spans="1:1" hidden="1">
      <c r="A227" s="560" t="str">
        <f t="shared" si="2"/>
        <v/>
      </c>
    </row>
    <row r="228" spans="1:1" hidden="1">
      <c r="A228" s="560" t="str">
        <f t="shared" si="2"/>
        <v/>
      </c>
    </row>
    <row r="229" spans="1:1" hidden="1">
      <c r="A229" s="560" t="str">
        <f t="shared" si="2"/>
        <v/>
      </c>
    </row>
    <row r="230" spans="1:1" hidden="1">
      <c r="A230" s="560" t="str">
        <f t="shared" si="2"/>
        <v/>
      </c>
    </row>
    <row r="231" spans="1:1" hidden="1">
      <c r="A231" s="560" t="str">
        <f t="shared" si="2"/>
        <v/>
      </c>
    </row>
    <row r="232" spans="1:1" hidden="1">
      <c r="A232" s="560" t="str">
        <f t="shared" si="2"/>
        <v/>
      </c>
    </row>
    <row r="233" spans="1:1" hidden="1">
      <c r="A233" s="560" t="str">
        <f t="shared" si="2"/>
        <v/>
      </c>
    </row>
    <row r="234" spans="1:1" hidden="1">
      <c r="A234" s="560" t="str">
        <f t="shared" si="2"/>
        <v/>
      </c>
    </row>
    <row r="235" spans="1:1" hidden="1">
      <c r="A235" s="560" t="str">
        <f t="shared" si="2"/>
        <v/>
      </c>
    </row>
    <row r="236" spans="1:1" hidden="1">
      <c r="A236" s="560" t="str">
        <f t="shared" si="2"/>
        <v/>
      </c>
    </row>
    <row r="237" spans="1:1" hidden="1">
      <c r="A237" s="560" t="str">
        <f t="shared" si="2"/>
        <v/>
      </c>
    </row>
    <row r="238" spans="1:1" hidden="1">
      <c r="A238" s="560" t="str">
        <f t="shared" si="2"/>
        <v/>
      </c>
    </row>
    <row r="239" spans="1:1" hidden="1">
      <c r="A239" s="560" t="str">
        <f t="shared" si="2"/>
        <v/>
      </c>
    </row>
    <row r="240" spans="1:1" hidden="1">
      <c r="A240" s="560" t="str">
        <f t="shared" si="2"/>
        <v/>
      </c>
    </row>
    <row r="241" spans="1:1" hidden="1">
      <c r="A241" s="560" t="str">
        <f t="shared" si="2"/>
        <v/>
      </c>
    </row>
    <row r="242" spans="1:1" hidden="1">
      <c r="A242" s="560" t="str">
        <f t="shared" si="2"/>
        <v/>
      </c>
    </row>
    <row r="243" spans="1:1" hidden="1">
      <c r="A243" s="560" t="str">
        <f t="shared" ref="A243:A283" si="3">IF(HLOOKUP($C$19,Compétences,ROW()-49,FALSE)&lt;&gt;"",TRUE,"")</f>
        <v/>
      </c>
    </row>
    <row r="244" spans="1:1" hidden="1">
      <c r="A244" s="560" t="str">
        <f t="shared" si="3"/>
        <v/>
      </c>
    </row>
    <row r="245" spans="1:1" hidden="1">
      <c r="A245" s="560" t="str">
        <f t="shared" si="3"/>
        <v/>
      </c>
    </row>
    <row r="246" spans="1:1" hidden="1">
      <c r="A246" s="560" t="str">
        <f t="shared" si="3"/>
        <v/>
      </c>
    </row>
    <row r="247" spans="1:1" hidden="1">
      <c r="A247" s="560" t="str">
        <f t="shared" si="3"/>
        <v/>
      </c>
    </row>
    <row r="248" spans="1:1" hidden="1">
      <c r="A248" s="560" t="str">
        <f t="shared" si="3"/>
        <v/>
      </c>
    </row>
    <row r="249" spans="1:1" hidden="1">
      <c r="A249" s="560" t="str">
        <f t="shared" si="3"/>
        <v/>
      </c>
    </row>
    <row r="250" spans="1:1" hidden="1">
      <c r="A250" s="560" t="str">
        <f t="shared" si="3"/>
        <v/>
      </c>
    </row>
    <row r="251" spans="1:1" hidden="1">
      <c r="A251" s="560" t="str">
        <f t="shared" si="3"/>
        <v/>
      </c>
    </row>
    <row r="252" spans="1:1" hidden="1">
      <c r="A252" s="560" t="str">
        <f t="shared" si="3"/>
        <v/>
      </c>
    </row>
    <row r="253" spans="1:1" hidden="1">
      <c r="A253" s="560" t="str">
        <f t="shared" si="3"/>
        <v/>
      </c>
    </row>
    <row r="254" spans="1:1" hidden="1">
      <c r="A254" s="560" t="str">
        <f t="shared" si="3"/>
        <v/>
      </c>
    </row>
    <row r="255" spans="1:1" hidden="1">
      <c r="A255" s="560" t="str">
        <f t="shared" si="3"/>
        <v/>
      </c>
    </row>
    <row r="256" spans="1:1" hidden="1">
      <c r="A256" s="560" t="str">
        <f t="shared" si="3"/>
        <v/>
      </c>
    </row>
    <row r="257" spans="1:1" hidden="1">
      <c r="A257" s="560" t="str">
        <f t="shared" si="3"/>
        <v/>
      </c>
    </row>
    <row r="258" spans="1:1" hidden="1">
      <c r="A258" s="560" t="str">
        <f t="shared" si="3"/>
        <v/>
      </c>
    </row>
    <row r="259" spans="1:1" hidden="1">
      <c r="A259" s="560" t="str">
        <f t="shared" si="3"/>
        <v/>
      </c>
    </row>
    <row r="260" spans="1:1" hidden="1">
      <c r="A260" s="560" t="str">
        <f t="shared" si="3"/>
        <v/>
      </c>
    </row>
    <row r="261" spans="1:1" hidden="1">
      <c r="A261" s="560" t="str">
        <f t="shared" si="3"/>
        <v/>
      </c>
    </row>
    <row r="262" spans="1:1" hidden="1">
      <c r="A262" s="560" t="str">
        <f t="shared" si="3"/>
        <v/>
      </c>
    </row>
    <row r="263" spans="1:1" hidden="1">
      <c r="A263" s="560" t="str">
        <f t="shared" si="3"/>
        <v/>
      </c>
    </row>
    <row r="264" spans="1:1" hidden="1">
      <c r="A264" s="560" t="str">
        <f t="shared" si="3"/>
        <v/>
      </c>
    </row>
    <row r="265" spans="1:1" hidden="1">
      <c r="A265" s="560" t="str">
        <f t="shared" si="3"/>
        <v/>
      </c>
    </row>
    <row r="266" spans="1:1" hidden="1">
      <c r="A266" s="560" t="str">
        <f t="shared" si="3"/>
        <v/>
      </c>
    </row>
    <row r="267" spans="1:1" hidden="1">
      <c r="A267" s="560" t="str">
        <f t="shared" si="3"/>
        <v/>
      </c>
    </row>
    <row r="268" spans="1:1" hidden="1">
      <c r="A268" s="560" t="str">
        <f t="shared" si="3"/>
        <v/>
      </c>
    </row>
    <row r="269" spans="1:1" hidden="1">
      <c r="A269" s="560" t="str">
        <f t="shared" si="3"/>
        <v/>
      </c>
    </row>
    <row r="270" spans="1:1" hidden="1">
      <c r="A270" s="560" t="str">
        <f t="shared" si="3"/>
        <v/>
      </c>
    </row>
    <row r="271" spans="1:1" hidden="1">
      <c r="A271" s="560" t="str">
        <f t="shared" si="3"/>
        <v/>
      </c>
    </row>
    <row r="272" spans="1:1" hidden="1">
      <c r="A272" s="560" t="str">
        <f t="shared" si="3"/>
        <v/>
      </c>
    </row>
    <row r="273" spans="1:1" hidden="1">
      <c r="A273" s="560" t="str">
        <f t="shared" si="3"/>
        <v/>
      </c>
    </row>
    <row r="274" spans="1:1" hidden="1">
      <c r="A274" s="560" t="str">
        <f t="shared" si="3"/>
        <v/>
      </c>
    </row>
    <row r="275" spans="1:1" hidden="1">
      <c r="A275" s="560" t="str">
        <f t="shared" si="3"/>
        <v/>
      </c>
    </row>
    <row r="276" spans="1:1" hidden="1">
      <c r="A276" s="560" t="str">
        <f t="shared" si="3"/>
        <v/>
      </c>
    </row>
    <row r="277" spans="1:1" hidden="1">
      <c r="A277" s="560" t="str">
        <f t="shared" si="3"/>
        <v/>
      </c>
    </row>
    <row r="278" spans="1:1" hidden="1">
      <c r="A278" s="560" t="str">
        <f t="shared" si="3"/>
        <v/>
      </c>
    </row>
    <row r="279" spans="1:1" hidden="1">
      <c r="A279" s="560" t="str">
        <f t="shared" si="3"/>
        <v/>
      </c>
    </row>
    <row r="280" spans="1:1" hidden="1">
      <c r="A280" s="560" t="str">
        <f t="shared" si="3"/>
        <v/>
      </c>
    </row>
    <row r="281" spans="1:1" hidden="1">
      <c r="A281" s="560" t="str">
        <f t="shared" si="3"/>
        <v/>
      </c>
    </row>
    <row r="282" spans="1:1" hidden="1">
      <c r="A282" s="560" t="str">
        <f t="shared" si="3"/>
        <v/>
      </c>
    </row>
    <row r="283" spans="1:1" hidden="1">
      <c r="A283" s="560" t="str">
        <f t="shared" si="3"/>
        <v/>
      </c>
    </row>
  </sheetData>
  <autoFilter ref="A50:A283">
    <filterColumn colId="0">
      <customFilters>
        <customFilter operator="notEqual" val=" "/>
      </customFilters>
    </filterColumn>
  </autoFilter>
  <mergeCells count="2">
    <mergeCell ref="B1:K1"/>
    <mergeCell ref="B2:K6"/>
  </mergeCells>
  <pageMargins left="0.7" right="0.7" top="0.75" bottom="0.75" header="0.3" footer="0.3"/>
  <pageSetup paperSize="9" scale="6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Feuil1!$A$2:$A$12</xm:f>
          </x14:formula1>
          <xm:sqref>C19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2"/>
  <sheetViews>
    <sheetView workbookViewId="0"/>
  </sheetViews>
  <sheetFormatPr baseColWidth="10" defaultRowHeight="15.75"/>
  <cols>
    <col min="1" max="1" width="21.125" bestFit="1" customWidth="1"/>
  </cols>
  <sheetData>
    <row r="1" spans="1:1">
      <c r="A1" s="555" t="s">
        <v>384</v>
      </c>
    </row>
    <row r="2" spans="1:1">
      <c r="A2" s="556" t="s">
        <v>361</v>
      </c>
    </row>
    <row r="3" spans="1:1">
      <c r="A3" s="556" t="s">
        <v>362</v>
      </c>
    </row>
    <row r="4" spans="1:1">
      <c r="A4" s="556" t="s">
        <v>363</v>
      </c>
    </row>
    <row r="5" spans="1:1">
      <c r="A5" s="556" t="s">
        <v>347</v>
      </c>
    </row>
    <row r="6" spans="1:1">
      <c r="A6" s="556" t="s">
        <v>348</v>
      </c>
    </row>
    <row r="7" spans="1:1">
      <c r="A7" s="556" t="s">
        <v>364</v>
      </c>
    </row>
    <row r="8" spans="1:1">
      <c r="A8" s="556" t="s">
        <v>349</v>
      </c>
    </row>
    <row r="9" spans="1:1">
      <c r="A9" s="556" t="s">
        <v>350</v>
      </c>
    </row>
    <row r="10" spans="1:1">
      <c r="A10" s="556" t="s">
        <v>351</v>
      </c>
    </row>
    <row r="11" spans="1:1">
      <c r="A11" s="556" t="s">
        <v>352</v>
      </c>
    </row>
    <row r="12" spans="1:1">
      <c r="A12" s="5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Fiche Signalitique</vt:lpstr>
      <vt:lpstr>Référentiel Compétences</vt:lpstr>
      <vt:lpstr>Evaluation</vt:lpstr>
      <vt:lpstr>Résultat Evaluation</vt:lpstr>
      <vt:lpstr>Fiche de poste</vt:lpstr>
      <vt:lpstr>Feuil1</vt:lpstr>
      <vt:lpstr>Evaluation!Impression_des_titres</vt:lpstr>
      <vt:lpstr>Evaluation!Zone_d_impression</vt:lpstr>
      <vt:lpstr>'Fiche de poste'!Zone_d_impression</vt:lpstr>
      <vt:lpstr>'Résultat Evaluation'!Zone_d_impression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Lhatifa DIFALLAH</dc:creator>
  <cp:lastModifiedBy>Benoît</cp:lastModifiedBy>
  <cp:lastPrinted>2016-10-09T08:31:15Z</cp:lastPrinted>
  <dcterms:created xsi:type="dcterms:W3CDTF">2016-02-28T15:33:23Z</dcterms:created>
  <dcterms:modified xsi:type="dcterms:W3CDTF">2016-10-09T15:25:56Z</dcterms:modified>
</cp:coreProperties>
</file>