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840" windowHeight="9795" tabRatio="779" activeTab="1"/>
  </bookViews>
  <sheets>
    <sheet name="ACCUEIL" sheetId="1" r:id="rId1"/>
    <sheet name=" T°C SAM" sheetId="5" r:id="rId2"/>
  </sheets>
  <calcPr calcId="125725" calcOnSave="0"/>
</workbook>
</file>

<file path=xl/calcChain.xml><?xml version="1.0" encoding="utf-8"?>
<calcChain xmlns="http://schemas.openxmlformats.org/spreadsheetml/2006/main">
  <c r="B13" i="5"/>
  <c r="B14"/>
  <c r="B15"/>
  <c r="B16"/>
  <c r="B18"/>
  <c r="B19"/>
  <c r="B20"/>
  <c r="B21"/>
  <c r="B22"/>
  <c r="B23"/>
  <c r="B12"/>
  <c r="T19"/>
  <c r="T20"/>
  <c r="T21"/>
  <c r="T22"/>
  <c r="T23"/>
  <c r="T18"/>
  <c r="I19"/>
  <c r="I20"/>
  <c r="I21"/>
  <c r="I22"/>
  <c r="I23"/>
  <c r="I18"/>
  <c r="T12" l="1"/>
  <c r="T13"/>
  <c r="T14"/>
  <c r="T15"/>
  <c r="T16"/>
  <c r="T11"/>
  <c r="I11"/>
  <c r="I12"/>
  <c r="I13"/>
  <c r="I14"/>
  <c r="I15"/>
  <c r="I16"/>
  <c r="B11"/>
  <c r="G3" i="1"/>
  <c r="O5" i="5"/>
  <c r="B249" i="1" l="1"/>
  <c r="B250"/>
  <c r="B251"/>
  <c r="B252"/>
  <c r="B253"/>
  <c r="B242"/>
  <c r="B243"/>
  <c r="B244"/>
  <c r="B245"/>
  <c r="B246"/>
  <c r="B235"/>
  <c r="B236"/>
  <c r="B237"/>
  <c r="B238"/>
  <c r="B239"/>
  <c r="B228"/>
  <c r="B229"/>
  <c r="B230"/>
  <c r="B231"/>
  <c r="B232"/>
  <c r="B221"/>
  <c r="B222"/>
  <c r="B223"/>
  <c r="B224"/>
  <c r="B225"/>
  <c r="B214"/>
  <c r="B215"/>
  <c r="B216"/>
  <c r="B217"/>
  <c r="B218"/>
  <c r="B207"/>
  <c r="B208"/>
  <c r="B209"/>
  <c r="B210"/>
  <c r="B211"/>
  <c r="B200"/>
  <c r="B201"/>
  <c r="B202"/>
  <c r="B203"/>
  <c r="B204"/>
  <c r="B193"/>
  <c r="B194"/>
  <c r="B195"/>
  <c r="B196"/>
  <c r="B197"/>
  <c r="B186"/>
  <c r="B187"/>
  <c r="B188"/>
  <c r="B189"/>
  <c r="B190"/>
  <c r="B179"/>
  <c r="B180"/>
  <c r="B181"/>
  <c r="B182"/>
  <c r="B183"/>
  <c r="B172"/>
  <c r="B173"/>
  <c r="B174"/>
  <c r="B175"/>
  <c r="B176"/>
  <c r="B165"/>
  <c r="B166"/>
  <c r="B167"/>
  <c r="B168"/>
  <c r="B169"/>
  <c r="B158"/>
  <c r="B159"/>
  <c r="B160"/>
  <c r="B161"/>
  <c r="B162"/>
  <c r="B151"/>
  <c r="B152"/>
  <c r="B153"/>
  <c r="B154"/>
  <c r="B155"/>
  <c r="B144"/>
  <c r="B145"/>
  <c r="B146"/>
  <c r="B147"/>
  <c r="B148"/>
  <c r="B137"/>
  <c r="B138"/>
  <c r="B139"/>
  <c r="B140"/>
  <c r="B141"/>
  <c r="B130"/>
  <c r="B131"/>
  <c r="B132"/>
  <c r="B133"/>
  <c r="B134"/>
  <c r="B123"/>
  <c r="B124"/>
  <c r="B125"/>
  <c r="B126"/>
  <c r="B127"/>
  <c r="B116"/>
  <c r="B117"/>
  <c r="B118"/>
  <c r="B119"/>
  <c r="B120"/>
  <c r="B109"/>
  <c r="B110"/>
  <c r="B111"/>
  <c r="B112"/>
  <c r="B113"/>
  <c r="B102"/>
  <c r="B103"/>
  <c r="B104"/>
  <c r="B105"/>
  <c r="B106"/>
  <c r="B95"/>
  <c r="B96"/>
  <c r="B97"/>
  <c r="B98"/>
  <c r="B99"/>
  <c r="B88"/>
  <c r="B89"/>
  <c r="B90"/>
  <c r="B91"/>
  <c r="B92"/>
  <c r="B81"/>
  <c r="B82"/>
  <c r="B83"/>
  <c r="B84"/>
  <c r="B85"/>
  <c r="B74"/>
  <c r="B75"/>
  <c r="B76"/>
  <c r="B77"/>
  <c r="B78"/>
  <c r="B67"/>
  <c r="B68"/>
  <c r="B69"/>
  <c r="B70"/>
  <c r="B71"/>
  <c r="B60"/>
  <c r="B61"/>
  <c r="B62"/>
  <c r="B63"/>
  <c r="B64"/>
  <c r="B53"/>
  <c r="B54"/>
  <c r="B55"/>
  <c r="B56"/>
  <c r="B57"/>
  <c r="B46"/>
  <c r="B47"/>
  <c r="B48"/>
  <c r="B49"/>
  <c r="B50"/>
  <c r="B39"/>
  <c r="B40"/>
  <c r="B41"/>
  <c r="B42"/>
  <c r="B43"/>
  <c r="B32"/>
  <c r="B33"/>
  <c r="B34"/>
  <c r="B35"/>
  <c r="B36"/>
  <c r="B25"/>
  <c r="B26"/>
  <c r="B27"/>
  <c r="B28"/>
  <c r="B29"/>
  <c r="B18"/>
  <c r="B19"/>
  <c r="B20"/>
  <c r="B21"/>
  <c r="B22"/>
  <c r="B12"/>
  <c r="B13"/>
  <c r="B14"/>
  <c r="B15"/>
  <c r="B11"/>
  <c r="B241" l="1"/>
  <c r="B227"/>
  <c r="B213"/>
  <c r="B199"/>
  <c r="B185"/>
  <c r="B171"/>
  <c r="B157"/>
  <c r="B143"/>
  <c r="B129"/>
  <c r="B115"/>
  <c r="B101"/>
  <c r="B87"/>
  <c r="B73"/>
  <c r="B59"/>
  <c r="B45"/>
  <c r="B31"/>
  <c r="B17"/>
  <c r="B248"/>
  <c r="B234"/>
  <c r="B220"/>
  <c r="B206"/>
  <c r="B192"/>
  <c r="B178"/>
  <c r="B164"/>
  <c r="B150"/>
  <c r="B136"/>
  <c r="B122"/>
  <c r="B108"/>
  <c r="B94"/>
  <c r="B80"/>
  <c r="B66"/>
  <c r="B52"/>
  <c r="B38"/>
  <c r="B24"/>
  <c r="AD22" i="5" l="1"/>
  <c r="O7"/>
  <c r="AY13"/>
  <c r="AD14"/>
  <c r="AN13"/>
  <c r="AD19"/>
  <c r="AN18"/>
  <c r="AN15"/>
  <c r="AN16"/>
  <c r="AN21"/>
  <c r="AD23"/>
  <c r="AY20"/>
  <c r="AD20"/>
  <c r="AN20"/>
  <c r="AY22"/>
  <c r="AN22"/>
  <c r="AN19" l="1"/>
  <c r="AY18"/>
  <c r="AY23"/>
  <c r="AN23"/>
  <c r="AD18"/>
  <c r="AY21"/>
  <c r="AD16"/>
  <c r="AY19"/>
  <c r="AD21"/>
  <c r="AD13"/>
  <c r="AY16"/>
  <c r="AN14"/>
  <c r="AY14"/>
  <c r="AY15"/>
  <c r="AD15"/>
  <c r="AD11"/>
  <c r="AY11"/>
  <c r="AN11"/>
  <c r="AY12"/>
  <c r="AN12"/>
  <c r="AD12"/>
</calcChain>
</file>

<file path=xl/sharedStrings.xml><?xml version="1.0" encoding="utf-8"?>
<sst xmlns="http://schemas.openxmlformats.org/spreadsheetml/2006/main" count="1218" uniqueCount="339">
  <si>
    <t>CYCLE DE MENUS RA</t>
  </si>
  <si>
    <t>DATE</t>
  </si>
  <si>
    <t>DEJEUNER</t>
  </si>
  <si>
    <t>DINER</t>
  </si>
  <si>
    <t>sem</t>
  </si>
  <si>
    <t>Entrée</t>
  </si>
  <si>
    <t>Potage</t>
  </si>
  <si>
    <t>1</t>
  </si>
  <si>
    <t>Viande</t>
  </si>
  <si>
    <t xml:space="preserve">Plat </t>
  </si>
  <si>
    <t>Féculent</t>
  </si>
  <si>
    <t>Garniture</t>
  </si>
  <si>
    <t>Légume</t>
  </si>
  <si>
    <t>Fromage</t>
  </si>
  <si>
    <t>Dessert</t>
  </si>
  <si>
    <t>Sem</t>
  </si>
  <si>
    <t>Salade Coleslaw</t>
  </si>
  <si>
    <t>Potage de légumes verts</t>
  </si>
  <si>
    <t>2</t>
  </si>
  <si>
    <t>Emincé de dinde Colombo</t>
  </si>
  <si>
    <t>Gratin de macaronis aux œufs</t>
  </si>
  <si>
    <t>Purée de Panais</t>
  </si>
  <si>
    <t>Purée de Carottes</t>
  </si>
  <si>
    <t>Plateau de Fromages ou laitages</t>
  </si>
  <si>
    <t>Plateaux de fromages ou laitages</t>
  </si>
  <si>
    <t>Crème caramel</t>
  </si>
  <si>
    <t>Fond d'artichaud</t>
  </si>
  <si>
    <t>Potage Paysanne</t>
  </si>
  <si>
    <t>Palette à la diable</t>
  </si>
  <si>
    <t>Endives au jambon</t>
  </si>
  <si>
    <t>Eventail de pommes</t>
  </si>
  <si>
    <t>Potage de légumes</t>
  </si>
  <si>
    <t>Choucroute</t>
  </si>
  <si>
    <t>Quiche aux poireaux</t>
  </si>
  <si>
    <t>Garnie</t>
  </si>
  <si>
    <t>Salade Verte</t>
  </si>
  <si>
    <t>Fondant au chocolat, Crème anglaise</t>
  </si>
  <si>
    <t>Salade de betteraves et mâche</t>
  </si>
  <si>
    <t>Velouté de Navets</t>
  </si>
  <si>
    <t>Blanquette de Veau à l'ancienne</t>
  </si>
  <si>
    <t>Parmentier de volaille</t>
  </si>
  <si>
    <t>Riz</t>
  </si>
  <si>
    <t>Duo de Raisins</t>
  </si>
  <si>
    <t>Mousse de Canard sur lit de salade Verte</t>
  </si>
  <si>
    <t>Soupe de pois cassés</t>
  </si>
  <si>
    <t>Filet de poisson sauce tartare</t>
  </si>
  <si>
    <t>Courgettes farcies</t>
  </si>
  <si>
    <t>Pomme de terre</t>
  </si>
  <si>
    <t>Purée</t>
  </si>
  <si>
    <t>Champignons Forestiers</t>
  </si>
  <si>
    <t>Potage Parmentier</t>
  </si>
  <si>
    <t>Andouillette rôtie</t>
  </si>
  <si>
    <t>Gratin de Courge à l'emmental</t>
  </si>
  <si>
    <t>Pennes</t>
  </si>
  <si>
    <t>Choux de Bruxelles</t>
  </si>
  <si>
    <t>Ile flottante</t>
  </si>
  <si>
    <t>Eventail d'avocat et crevettes</t>
  </si>
  <si>
    <t>Rôti de bœuf au jus</t>
  </si>
  <si>
    <t>Emincé de Porc</t>
  </si>
  <si>
    <t>Gratin Dauphinois</t>
  </si>
  <si>
    <t>Blettes à la provencale</t>
  </si>
  <si>
    <t>Fôret Noire</t>
  </si>
  <si>
    <t>Duo de choux blanc et rouge</t>
  </si>
  <si>
    <t>Purée de Potiron</t>
  </si>
  <si>
    <t>Fromage blanc au miel</t>
  </si>
  <si>
    <t>Crème de Céleri</t>
  </si>
  <si>
    <t>Quiche Lorraine</t>
  </si>
  <si>
    <t>Salade verte</t>
  </si>
  <si>
    <t>Salade de lentilles aux oignons rouges</t>
  </si>
  <si>
    <t>Emincé de bœuf au échalotes</t>
  </si>
  <si>
    <t>Semoule</t>
  </si>
  <si>
    <t>Carottes</t>
  </si>
  <si>
    <t>Velouté de Champignons</t>
  </si>
  <si>
    <t>Gratin de poisson</t>
  </si>
  <si>
    <t>Fondu de Poireaux</t>
  </si>
  <si>
    <t>3</t>
  </si>
  <si>
    <t>4</t>
  </si>
  <si>
    <t>5</t>
  </si>
  <si>
    <t>Noix de joue de Porc confite à la bière</t>
  </si>
  <si>
    <t>Celeri Braisé</t>
  </si>
  <si>
    <t>Pomme rôtie à la gelée de groseille</t>
  </si>
  <si>
    <t>Crème de Potiron</t>
  </si>
  <si>
    <t>Epinard à la crème</t>
  </si>
  <si>
    <t>Filet de colin, beurre blanc aux câpres</t>
  </si>
  <si>
    <t>Velouté à l'oseille</t>
  </si>
  <si>
    <t>Quenelles de volaille sauce Nantua</t>
  </si>
  <si>
    <t>Salade de fruits</t>
  </si>
  <si>
    <t>Cœurs de Palmier</t>
  </si>
  <si>
    <t>Filet de poulet aux champignons</t>
  </si>
  <si>
    <t>Frites</t>
  </si>
  <si>
    <t>Fagots de Haricots</t>
  </si>
  <si>
    <t>Clafoutis aux raisins</t>
  </si>
  <si>
    <t>Terrine de saumon</t>
  </si>
  <si>
    <t>Gigot d'agneau au romarin</t>
  </si>
  <si>
    <t>Flageolets</t>
  </si>
  <si>
    <t>Tomate au four</t>
  </si>
  <si>
    <t>Vacherin</t>
  </si>
  <si>
    <t>Potage crecy</t>
  </si>
  <si>
    <t>Salade lyonnaise</t>
  </si>
  <si>
    <t>Salade Lyonnaise</t>
  </si>
  <si>
    <t>Escalope de volaille à la creme</t>
  </si>
  <si>
    <t>Riz au légumes</t>
  </si>
  <si>
    <t>Choux fleurs</t>
  </si>
  <si>
    <t>Creme vanille</t>
  </si>
  <si>
    <t>Brandade de poisson</t>
  </si>
  <si>
    <t>Betteraves rouges</t>
  </si>
  <si>
    <t>Boudin noir</t>
  </si>
  <si>
    <t>Purée de pomme de terre</t>
  </si>
  <si>
    <t>Compote de pommes</t>
  </si>
  <si>
    <t>Crème de lentilles</t>
  </si>
  <si>
    <t>Salade composée</t>
  </si>
  <si>
    <t>Salade d'endives à la mimolette</t>
  </si>
  <si>
    <t>Pot au feu de bœuf</t>
  </si>
  <si>
    <t>Légumes variés</t>
  </si>
  <si>
    <t>Eclair au café</t>
  </si>
  <si>
    <t>Gratin de pennes</t>
  </si>
  <si>
    <t>Filet de poulet provencale</t>
  </si>
  <si>
    <t>Carottes râpées au citron</t>
  </si>
  <si>
    <t>Moules marinières</t>
  </si>
  <si>
    <t>Compote de Pommes</t>
  </si>
  <si>
    <t>Velouté Dubarry</t>
  </si>
  <si>
    <t>Omelette au fromage</t>
  </si>
  <si>
    <t>Salade</t>
  </si>
  <si>
    <t>Terrine de poisson</t>
  </si>
  <si>
    <t>Poulet rôti</t>
  </si>
  <si>
    <t>Haricots plats</t>
  </si>
  <si>
    <t>Tarte au poires</t>
  </si>
  <si>
    <t>Velouté de légumes</t>
  </si>
  <si>
    <t>Pavé de saumon au beurre blanc</t>
  </si>
  <si>
    <t>Poelée de Gnocchi</t>
  </si>
  <si>
    <t>Epinard</t>
  </si>
  <si>
    <t>Garniture 2</t>
  </si>
  <si>
    <t>Pâté en croûte Richelieu</t>
  </si>
  <si>
    <t>Rôti de veau à la Bordelaise</t>
  </si>
  <si>
    <t>Pommes Boulangères</t>
  </si>
  <si>
    <t>Tomates rôties</t>
  </si>
  <si>
    <t>Profiteroles</t>
  </si>
  <si>
    <t>Velouté de Courgettes</t>
  </si>
  <si>
    <t>Jambon</t>
  </si>
  <si>
    <t>Purée de Pois cassés</t>
  </si>
  <si>
    <t>Sardines à l'huile</t>
  </si>
  <si>
    <t>Rôti de porc à la Moutarde</t>
  </si>
  <si>
    <t>Pâtes</t>
  </si>
  <si>
    <t>Endives Braisées</t>
  </si>
  <si>
    <t>Escalope de volaille à la crème</t>
  </si>
  <si>
    <t>Poêlée de Brocolis</t>
  </si>
  <si>
    <t>Salade de Haricots verts</t>
  </si>
  <si>
    <t>Sauté de Bœuf aux oignons</t>
  </si>
  <si>
    <t>Carottes à l'étuvée</t>
  </si>
  <si>
    <t>Liegeois Vanille</t>
  </si>
  <si>
    <t>Rougaille de saucisse fumée</t>
  </si>
  <si>
    <t>Purée de PDT</t>
  </si>
  <si>
    <t>Tajine de veau au citron</t>
  </si>
  <si>
    <t>Légumes Tajine</t>
  </si>
  <si>
    <t>Crème Caramel</t>
  </si>
  <si>
    <t>Potage St Germain</t>
  </si>
  <si>
    <t>Œufs brouillés au chorizo</t>
  </si>
  <si>
    <t>Salade de PDT et oignons Rouges</t>
  </si>
  <si>
    <t>Pavé de Saumon au beurre blanc</t>
  </si>
  <si>
    <t>Fondue de Poireaux</t>
  </si>
  <si>
    <t>Fromage blanc au cassis</t>
  </si>
  <si>
    <t>Soupe à l'oignon</t>
  </si>
  <si>
    <t>Moussaka</t>
  </si>
  <si>
    <t>Carottes râpées</t>
  </si>
  <si>
    <t>Petit salé</t>
  </si>
  <si>
    <t>Lentilles</t>
  </si>
  <si>
    <t>Flan pâtissier</t>
  </si>
  <si>
    <t>Fricassée de Volaille à l'ancienne</t>
  </si>
  <si>
    <t>Pommes de terre</t>
  </si>
  <si>
    <t>Blettes sautées</t>
  </si>
  <si>
    <t>Salade Niçoise</t>
  </si>
  <si>
    <t>Cuisse de pintade au cidre</t>
  </si>
  <si>
    <t>Pommes dauphines</t>
  </si>
  <si>
    <t>Salsifis persillés</t>
  </si>
  <si>
    <t>Bavarois aux Fruits Rouges</t>
  </si>
  <si>
    <t>Velouté de Tomates</t>
  </si>
  <si>
    <t>Vol au vent de quenelles aux champignons</t>
  </si>
  <si>
    <t>Duo de Saucissons</t>
  </si>
  <si>
    <t>Langue de Bœuf sauce piquante</t>
  </si>
  <si>
    <t>Poêlée de carottes</t>
  </si>
  <si>
    <t>Coupe de Ananas Kiwi coco</t>
  </si>
  <si>
    <t>Crème d'Asperges</t>
  </si>
  <si>
    <t>Omelette aux herbes</t>
  </si>
  <si>
    <t>Filet de maquereaux et mâche</t>
  </si>
  <si>
    <t>Potage de Lentilles</t>
  </si>
  <si>
    <t>Tarte au thon et tomate</t>
  </si>
  <si>
    <t>Celeri remoulade</t>
  </si>
  <si>
    <t>Osso bucco de dinde</t>
  </si>
  <si>
    <t>PDT au four</t>
  </si>
  <si>
    <t>Navets glacés</t>
  </si>
  <si>
    <t>Crème Dubarry</t>
  </si>
  <si>
    <t>Petits farcis</t>
  </si>
  <si>
    <t>Riz Pilaf</t>
  </si>
  <si>
    <t>Rillettes sur toast</t>
  </si>
  <si>
    <t>Merlu rôti au citron vert</t>
  </si>
  <si>
    <t>Haricots blanc</t>
  </si>
  <si>
    <t>Fenouil Braisé</t>
  </si>
  <si>
    <t>Spaghetti</t>
  </si>
  <si>
    <t>Carbonnara</t>
  </si>
  <si>
    <t>Carottes râpées aux raisins</t>
  </si>
  <si>
    <t>Emincé de Veau au thym</t>
  </si>
  <si>
    <t>Blettes à la tomate</t>
  </si>
  <si>
    <t>Banane au caramel</t>
  </si>
  <si>
    <t>Crème de Légumes</t>
  </si>
  <si>
    <t>Hachis parmentier</t>
  </si>
  <si>
    <t>Salade d'avocats</t>
  </si>
  <si>
    <t>Pomme Noisette</t>
  </si>
  <si>
    <t>Champignons</t>
  </si>
  <si>
    <t>Crumble aux pommes</t>
  </si>
  <si>
    <t>Potage Cresson</t>
  </si>
  <si>
    <t>Jambon Blanc</t>
  </si>
  <si>
    <t>Brocolis à la béchamel</t>
  </si>
  <si>
    <t xml:space="preserve">Garniture 2 </t>
  </si>
  <si>
    <t>Filet de poulet</t>
  </si>
  <si>
    <t>Blettes Braisées</t>
  </si>
  <si>
    <t>PLAN DE MAITRISE SANITAIRE</t>
  </si>
  <si>
    <t>FICHE DE SUIVI DES TEMPERATURES</t>
  </si>
  <si>
    <t>PMS_ENR_022</t>
  </si>
  <si>
    <t>DISTRIBUTION SALLE A MANGER</t>
  </si>
  <si>
    <t>Version C du 25/03/2015</t>
  </si>
  <si>
    <t>Page 1 sur 1</t>
  </si>
  <si>
    <t>ETABLISSEMENT / CODE:</t>
  </si>
  <si>
    <t>MOIS / ANNEE:</t>
  </si>
  <si>
    <t>Jour</t>
  </si>
  <si>
    <t>Midi / Soir</t>
  </si>
  <si>
    <t>Libellés produits</t>
  </si>
  <si>
    <t>Préparations froides</t>
  </si>
  <si>
    <t>Préparations chaudes</t>
  </si>
  <si>
    <t>Validation distribution</t>
  </si>
  <si>
    <t>Visa opérateur</t>
  </si>
  <si>
    <t>Heure envoi</t>
  </si>
  <si>
    <t>T°C</t>
  </si>
  <si>
    <t>Début de service</t>
  </si>
  <si>
    <t>Fin de service</t>
  </si>
  <si>
    <t>Préparation froide</t>
  </si>
  <si>
    <t>Préparation chaude</t>
  </si>
  <si>
    <t>Heure</t>
  </si>
  <si>
    <t>LES REGLES</t>
  </si>
  <si>
    <t>INTERPRETATIONS DES MESURES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</si>
  <si>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froide à chaque service et à l'envoi des produits (pas de contrôle fin de distribution) - Objectif: 3°C à cœur des produits (tolérance 10°C si service dans les 2h)</t>
    </r>
  </si>
  <si>
    <t>PLAT CHAUD</t>
  </si>
  <si>
    <t>Si la température des plats est &lt; 63°C en DEBUT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</si>
  <si>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PROLONGER</t>
    </r>
    <r>
      <rPr>
        <sz val="7"/>
        <rFont val="Verdana"/>
        <family val="2"/>
      </rPr>
      <t xml:space="preserve"> la chauffe du produit jusqu'à atteindre 63°C minimum à cœur du produit</t>
    </r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</si>
  <si>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chaude en début et en fin de service - Objectif: 63°C à cœur des produits</t>
    </r>
  </si>
  <si>
    <t>Si la température des plats est entre 58°C et 63°C en FIN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</si>
  <si>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RECHAUFFER</t>
    </r>
    <r>
      <rPr>
        <sz val="7"/>
        <rFont val="Verdana"/>
        <family val="2"/>
      </rPr>
      <t xml:space="preserve"> le plat jusqu'à 63°C à cœur du produit (micro onde) avant de </t>
    </r>
    <r>
      <rPr>
        <sz val="7"/>
        <color indexed="40"/>
        <rFont val="Verdana"/>
        <family val="2"/>
      </rPr>
      <t>SERVIR</t>
    </r>
  </si>
  <si>
    <r>
      <rPr>
        <sz val="8"/>
        <color indexed="40"/>
        <rFont val="Verdana"/>
        <family val="2"/>
      </rPr>
      <t>PRECISER</t>
    </r>
    <r>
      <rPr>
        <sz val="8"/>
        <rFont val="Verdana"/>
        <family val="2"/>
      </rPr>
      <t xml:space="preserve"> dans le libellé produit si il s'agit d'une texture modifiée</t>
    </r>
  </si>
  <si>
    <t>Si la température des plats est &lt; 58°C en FIN de service (hors steaks hachés)</t>
  </si>
  <si>
    <r>
      <rPr>
        <sz val="8"/>
        <color indexed="40"/>
        <rFont val="Verdana"/>
        <family val="2"/>
      </rPr>
      <t>ENREGISTRER</t>
    </r>
    <r>
      <rPr>
        <sz val="8"/>
        <rFont val="Verdana"/>
        <family val="2"/>
      </rPr>
      <t xml:space="preserve"> les relevés de températures dans le tableau ci-dessus.</t>
    </r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</si>
  <si>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DETRUIRE</t>
    </r>
    <r>
      <rPr>
        <sz val="7"/>
        <rFont val="Verdana"/>
        <family val="2"/>
      </rPr>
      <t xml:space="preserve"> le produit et </t>
    </r>
    <r>
      <rPr>
        <sz val="7"/>
        <color indexed="40"/>
        <rFont val="Verdana"/>
        <family val="2"/>
      </rPr>
      <t>PROPOSER</t>
    </r>
    <r>
      <rPr>
        <sz val="7"/>
        <rFont val="Verdana"/>
        <family val="2"/>
      </rPr>
      <t xml:space="preserve"> une substitution</t>
    </r>
  </si>
  <si>
    <r>
      <rPr>
        <sz val="8"/>
        <color indexed="40"/>
        <rFont val="Verdana"/>
        <family val="2"/>
      </rPr>
      <t>VALIDER</t>
    </r>
    <r>
      <rPr>
        <sz val="8"/>
        <rFont val="Verdana"/>
        <family val="2"/>
      </rPr>
      <t xml:space="preserve"> la distribution des repas: conforme "C" ou non conforme "NC"</t>
    </r>
  </si>
  <si>
    <t>PLAT FROID</t>
  </si>
  <si>
    <t>Si la température des plats en DEBUT de service est comprise entre 3°C et 10°C</t>
  </si>
  <si>
    <t>Gestion des températures non conformes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</si>
  <si>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SERVIR</t>
    </r>
    <r>
      <rPr>
        <sz val="7"/>
        <rFont val="Verdana"/>
        <family val="2"/>
      </rPr>
      <t xml:space="preserve"> rapidement le produit dans une limite de 2 heures</t>
    </r>
  </si>
  <si>
    <t>Produit(s) détruit(s)</t>
  </si>
  <si>
    <t>Produit(s) de substitution</t>
  </si>
  <si>
    <t>Si la température des plats en DEBUT de service est &gt; 10°C</t>
  </si>
  <si>
    <r>
      <t xml:space="preserve">Date + Visa du chef gérant
</t>
    </r>
    <r>
      <rPr>
        <i/>
        <sz val="8"/>
        <rFont val="Verdana"/>
        <family val="2"/>
      </rPr>
      <t>(avant archive)</t>
    </r>
  </si>
  <si>
    <t>MIDI</t>
  </si>
  <si>
    <t>SOIR</t>
  </si>
  <si>
    <t>Plat FROID</t>
  </si>
  <si>
    <t>Rôti de porc</t>
  </si>
  <si>
    <t>Pommes Dauphine</t>
  </si>
  <si>
    <t>Mirabelles au sirop</t>
  </si>
  <si>
    <t>Poire aux amandes grillées</t>
  </si>
  <si>
    <t>Couscous Poulet / merguez / Boulette</t>
  </si>
  <si>
    <t>Légumes couscous</t>
  </si>
  <si>
    <t>Tarte à la crème</t>
  </si>
  <si>
    <t>Flan Pâtissier</t>
  </si>
  <si>
    <t>Compote d'ananas</t>
  </si>
  <si>
    <t>Salade d'endives au Bleu</t>
  </si>
  <si>
    <t>Œufs gratinés à la béchamel</t>
  </si>
  <si>
    <t>Semoule au lait au caramel</t>
  </si>
  <si>
    <t>Salade de betteraves, maïs et pomme granny</t>
  </si>
  <si>
    <t>Gratin de Brocolis et mozzarella</t>
  </si>
  <si>
    <t>Crème dessert café</t>
  </si>
  <si>
    <t>Gateau aux pommes</t>
  </si>
  <si>
    <t>Salade de fruits frais</t>
  </si>
  <si>
    <t>Fromage blanc à la creme de marron</t>
  </si>
  <si>
    <t>Mousse au chocolat</t>
  </si>
  <si>
    <t>Mousse citron</t>
  </si>
  <si>
    <t xml:space="preserve"> sardines</t>
  </si>
  <si>
    <t>Pruneaux au thé</t>
  </si>
  <si>
    <t>Des de poire au coulis de framboise</t>
  </si>
  <si>
    <t>Compote de pêche à la menthe</t>
  </si>
  <si>
    <t>Pommes caramelisées</t>
  </si>
  <si>
    <t>Cocktail de fruits</t>
  </si>
  <si>
    <t>Pannacotta au coulis de pêche</t>
  </si>
  <si>
    <t>Crique de pomme de terre</t>
  </si>
  <si>
    <t>Julienne de légumes</t>
  </si>
  <si>
    <t>Pain perdu</t>
  </si>
  <si>
    <t xml:space="preserve">Cassoulet </t>
  </si>
  <si>
    <t>Tarte aux poires</t>
  </si>
  <si>
    <t>salade de fruit à la canelle</t>
  </si>
  <si>
    <t>Crème brulée</t>
  </si>
  <si>
    <t>Banane rôtie Chantilly</t>
  </si>
  <si>
    <t>Fruit frais coupés</t>
  </si>
  <si>
    <t>Pommes sautées</t>
  </si>
  <si>
    <t>Entremet praliné</t>
  </si>
  <si>
    <t>Ananas frais</t>
  </si>
  <si>
    <t>Betteraves au chèvre</t>
  </si>
  <si>
    <t>Lard froid</t>
  </si>
  <si>
    <t>Baba au rhum</t>
  </si>
  <si>
    <t>Tarte au Maroilles</t>
  </si>
  <si>
    <t>Gâteau de riz au caramel</t>
  </si>
  <si>
    <t>Macédoine</t>
  </si>
  <si>
    <t>Coupe de banane , pêche et kiwi</t>
  </si>
  <si>
    <t>Pomme cuite à la vanille</t>
  </si>
  <si>
    <t>Salade d'agrumes au miel</t>
  </si>
  <si>
    <t>Pannacotta au fruits rouges</t>
  </si>
  <si>
    <t>Bouillon vermicelle</t>
  </si>
  <si>
    <t>Poule au pot</t>
  </si>
  <si>
    <t>Choux à la crème</t>
  </si>
  <si>
    <t>Crème à la pistache</t>
  </si>
  <si>
    <t>Tarte poire bourdaloue</t>
  </si>
  <si>
    <t>Ananas rôti à la vanille</t>
  </si>
  <si>
    <t>Entremet café</t>
  </si>
  <si>
    <t>Mousse au fruits rouges</t>
  </si>
  <si>
    <t>Tarte Tatin, glace vanille</t>
  </si>
  <si>
    <t>X</t>
  </si>
  <si>
    <t>Cannellonni gratinés</t>
  </si>
  <si>
    <t>Crumble aux fruits rouges</t>
  </si>
  <si>
    <t>Croque Monsieur</t>
  </si>
  <si>
    <t>Chipolatas aux herbes</t>
  </si>
  <si>
    <t>Purée gratinée</t>
  </si>
  <si>
    <t>MENU SPECIAUX</t>
  </si>
  <si>
    <t>MENU SPECIAL 1</t>
  </si>
  <si>
    <t>MENU SPECIAL 2</t>
  </si>
  <si>
    <t>MENU SPECIAL 3</t>
  </si>
  <si>
    <t>MENU SPECIAL 4</t>
  </si>
  <si>
    <t>MENU SPECIAL 5</t>
  </si>
  <si>
    <t>MENU SPECIAL 6</t>
  </si>
  <si>
    <t>MENU SPECIAL 7</t>
  </si>
  <si>
    <t>CODE ETABLISSEMENT</t>
  </si>
  <si>
    <t>AC6202</t>
  </si>
  <si>
    <t>DATE DU JOUR</t>
  </si>
  <si>
    <t>Date de la traçabilité</t>
  </si>
  <si>
    <t>Date du 1er jour du Cycle</t>
  </si>
</sst>
</file>

<file path=xl/styles.xml><?xml version="1.0" encoding="utf-8"?>
<styleSheet xmlns="http://schemas.openxmlformats.org/spreadsheetml/2006/main">
  <numFmts count="2">
    <numFmt numFmtId="164" formatCode="[$-40C]dddd\ d\ mmmm\ yyyy"/>
    <numFmt numFmtId="166" formatCode="[$-40C]mmmm\-yy;@"/>
  </numFmts>
  <fonts count="43">
    <font>
      <sz val="11"/>
      <color theme="1"/>
      <name val="Calibri"/>
      <family val="2"/>
      <scheme val="minor"/>
    </font>
    <font>
      <sz val="10"/>
      <name val="Arial"/>
    </font>
    <font>
      <sz val="12"/>
      <name val="Arial"/>
      <family val="2"/>
    </font>
    <font>
      <sz val="12"/>
      <name val="Arial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2"/>
      <name val="Comic Sans MS"/>
      <family val="4"/>
    </font>
    <font>
      <sz val="16"/>
      <name val="Comic Sans MS"/>
      <family val="4"/>
    </font>
    <font>
      <b/>
      <sz val="12"/>
      <color rgb="FFFF0000"/>
      <name val="Arial"/>
      <family val="2"/>
    </font>
    <font>
      <sz val="20"/>
      <name val="Arial"/>
      <family val="2"/>
    </font>
    <font>
      <sz val="10"/>
      <color theme="1"/>
      <name val="Verdana"/>
      <family val="2"/>
    </font>
    <font>
      <b/>
      <sz val="8"/>
      <color theme="3"/>
      <name val="Verdana"/>
      <family val="2"/>
    </font>
    <font>
      <b/>
      <sz val="10"/>
      <color theme="1" tint="-0.249977111117893"/>
      <name val="Verdana"/>
      <family val="2"/>
    </font>
    <font>
      <b/>
      <sz val="10"/>
      <color theme="3"/>
      <name val="Verdana"/>
      <family val="2"/>
    </font>
    <font>
      <b/>
      <sz val="14"/>
      <color theme="3"/>
      <name val="Verdana"/>
      <family val="2"/>
    </font>
    <font>
      <sz val="10"/>
      <color theme="1" tint="-0.249977111117893"/>
      <name val="Verdana"/>
      <family val="2"/>
    </font>
    <font>
      <b/>
      <sz val="10"/>
      <color rgb="FFFF0000"/>
      <name val="Verdana"/>
      <family val="2"/>
    </font>
    <font>
      <sz val="10"/>
      <color theme="3"/>
      <name val="Verdana"/>
      <family val="2"/>
    </font>
    <font>
      <b/>
      <sz val="12"/>
      <name val="Verdana"/>
      <family val="2"/>
    </font>
    <font>
      <b/>
      <sz val="9"/>
      <color theme="3"/>
      <name val="Verdana"/>
      <family val="2"/>
    </font>
    <font>
      <sz val="9"/>
      <color theme="1"/>
      <name val="Verdana"/>
      <family val="2"/>
    </font>
    <font>
      <b/>
      <u/>
      <sz val="10"/>
      <name val="Verdana"/>
      <family val="2"/>
    </font>
    <font>
      <b/>
      <sz val="9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8"/>
      <color indexed="40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7"/>
      <name val="Arial"/>
      <family val="2"/>
    </font>
    <font>
      <sz val="7"/>
      <color indexed="40"/>
      <name val="Verdana"/>
      <family val="2"/>
    </font>
    <font>
      <sz val="7"/>
      <color theme="1"/>
      <name val="Verdana"/>
      <family val="2"/>
    </font>
    <font>
      <b/>
      <sz val="7"/>
      <color theme="0"/>
      <name val="Verdana"/>
      <family val="2"/>
    </font>
    <font>
      <sz val="9"/>
      <color theme="1"/>
      <name val="Calibri"/>
      <family val="2"/>
      <scheme val="minor"/>
    </font>
    <font>
      <i/>
      <sz val="8"/>
      <name val="Verdana"/>
      <family val="2"/>
    </font>
    <font>
      <sz val="9"/>
      <name val="Verdana"/>
      <family val="2"/>
    </font>
    <font>
      <b/>
      <sz val="7"/>
      <color theme="3"/>
      <name val="Verdana"/>
      <family val="2"/>
    </font>
    <font>
      <b/>
      <sz val="10"/>
      <name val="Arial"/>
      <family val="2"/>
    </font>
    <font>
      <sz val="12"/>
      <color theme="0"/>
      <name val="Arial"/>
      <family val="2"/>
    </font>
    <font>
      <b/>
      <sz val="6"/>
      <color theme="3"/>
      <name val="Verdana"/>
      <family val="2"/>
    </font>
    <font>
      <b/>
      <sz val="16"/>
      <name val="Arial"/>
      <family val="2"/>
    </font>
    <font>
      <b/>
      <sz val="20"/>
      <name val="Arial"/>
      <family val="2"/>
    </font>
    <font>
      <b/>
      <u/>
      <sz val="18"/>
      <name val="Arial"/>
      <family val="2"/>
    </font>
    <font>
      <b/>
      <sz val="18"/>
      <color indexed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1">
    <xf numFmtId="0" fontId="0" fillId="0" borderId="0" xfId="0"/>
    <xf numFmtId="0" fontId="1" fillId="0" borderId="0" xfId="1"/>
    <xf numFmtId="49" fontId="4" fillId="2" borderId="0" xfId="1" applyNumberFormat="1" applyFont="1" applyFill="1" applyBorder="1" applyAlignment="1">
      <alignment vertical="center" wrapText="1"/>
    </xf>
    <xf numFmtId="49" fontId="3" fillId="2" borderId="0" xfId="1" applyNumberFormat="1" applyFont="1" applyFill="1" applyBorder="1" applyAlignment="1">
      <alignment vertical="center" wrapText="1"/>
    </xf>
    <xf numFmtId="49" fontId="5" fillId="2" borderId="0" xfId="1" applyNumberFormat="1" applyFont="1" applyFill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center" vertical="center" wrapText="1"/>
    </xf>
    <xf numFmtId="49" fontId="4" fillId="2" borderId="0" xfId="1" applyNumberFormat="1" applyFont="1" applyFill="1" applyBorder="1" applyAlignment="1">
      <alignment horizontal="center" vertical="center" wrapText="1"/>
    </xf>
    <xf numFmtId="49" fontId="3" fillId="4" borderId="0" xfId="1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center" vertical="center" wrapText="1"/>
    </xf>
    <xf numFmtId="164" fontId="4" fillId="2" borderId="0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49" fontId="3" fillId="6" borderId="0" xfId="1" applyNumberFormat="1" applyFont="1" applyFill="1" applyBorder="1" applyAlignment="1">
      <alignment horizontal="center" vertical="center" wrapText="1"/>
    </xf>
    <xf numFmtId="49" fontId="3" fillId="7" borderId="0" xfId="1" applyNumberFormat="1" applyFont="1" applyFill="1" applyBorder="1" applyAlignment="1">
      <alignment horizontal="center" vertical="center" wrapText="1"/>
    </xf>
    <xf numFmtId="49" fontId="3" fillId="5" borderId="0" xfId="1" applyNumberFormat="1" applyFont="1" applyFill="1" applyBorder="1" applyAlignment="1">
      <alignment horizontal="center" vertical="center" wrapText="1"/>
    </xf>
    <xf numFmtId="1" fontId="6" fillId="2" borderId="0" xfId="1" applyNumberFormat="1" applyFont="1" applyFill="1" applyBorder="1" applyAlignment="1">
      <alignment horizontal="center" vertical="center" wrapText="1"/>
    </xf>
    <xf numFmtId="49" fontId="3" fillId="8" borderId="0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Border="1" applyAlignment="1">
      <alignment horizontal="center" vertical="center" wrapText="1"/>
    </xf>
    <xf numFmtId="1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1" fontId="7" fillId="2" borderId="0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49" fontId="3" fillId="0" borderId="0" xfId="1" applyNumberFormat="1" applyFont="1" applyFill="1" applyBorder="1" applyAlignment="1">
      <alignment horizontal="center" vertical="center" wrapText="1"/>
    </xf>
    <xf numFmtId="0" fontId="7" fillId="9" borderId="1" xfId="1" applyFont="1" applyFill="1" applyBorder="1" applyAlignment="1" applyProtection="1">
      <alignment horizontal="center" vertical="center" wrapText="1"/>
      <protection locked="0"/>
    </xf>
    <xf numFmtId="49" fontId="7" fillId="9" borderId="4" xfId="1" applyNumberFormat="1" applyFont="1" applyFill="1" applyBorder="1" applyAlignment="1" applyProtection="1">
      <alignment horizontal="center" vertical="center" wrapText="1"/>
      <protection locked="0"/>
    </xf>
    <xf numFmtId="49" fontId="7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9" borderId="4" xfId="1" applyFont="1" applyFill="1" applyBorder="1" applyAlignment="1" applyProtection="1">
      <alignment horizontal="center" vertical="center" wrapText="1"/>
      <protection locked="0"/>
    </xf>
    <xf numFmtId="1" fontId="7" fillId="9" borderId="1" xfId="1" applyNumberFormat="1" applyFont="1" applyFill="1" applyBorder="1" applyAlignment="1" applyProtection="1">
      <alignment horizontal="center" vertical="center" wrapText="1"/>
      <protection locked="0"/>
    </xf>
    <xf numFmtId="164" fontId="5" fillId="3" borderId="4" xfId="1" applyNumberFormat="1" applyFont="1" applyFill="1" applyBorder="1" applyAlignment="1">
      <alignment horizontal="center" vertical="center" wrapText="1"/>
    </xf>
    <xf numFmtId="0" fontId="1" fillId="0" borderId="0" xfId="1"/>
    <xf numFmtId="49" fontId="3" fillId="2" borderId="0" xfId="1" applyNumberFormat="1" applyFont="1" applyFill="1" applyBorder="1" applyAlignment="1">
      <alignment vertical="center" wrapText="1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" fillId="0" borderId="0" xfId="1" applyAlignment="1"/>
    <xf numFmtId="49" fontId="2" fillId="7" borderId="0" xfId="1" applyNumberFormat="1" applyFont="1" applyFill="1" applyBorder="1" applyAlignment="1">
      <alignment horizontal="center" vertical="center" wrapText="1"/>
    </xf>
    <xf numFmtId="49" fontId="2" fillId="5" borderId="0" xfId="1" applyNumberFormat="1" applyFont="1" applyFill="1" applyBorder="1" applyAlignment="1">
      <alignment horizontal="center" vertical="center" wrapText="1"/>
    </xf>
    <xf numFmtId="49" fontId="2" fillId="8" borderId="0" xfId="1" applyNumberFormat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0" fontId="1" fillId="11" borderId="0" xfId="1" applyFill="1"/>
    <xf numFmtId="0" fontId="10" fillId="11" borderId="0" xfId="0" applyFont="1" applyFill="1"/>
    <xf numFmtId="0" fontId="0" fillId="11" borderId="0" xfId="0" applyFill="1"/>
    <xf numFmtId="0" fontId="10" fillId="11" borderId="0" xfId="0" applyFont="1" applyFill="1" applyAlignment="1">
      <alignment vertical="center"/>
    </xf>
    <xf numFmtId="0" fontId="10" fillId="11" borderId="0" xfId="0" applyFont="1" applyFill="1" applyBorder="1" applyAlignment="1">
      <alignment vertical="center"/>
    </xf>
    <xf numFmtId="0" fontId="14" fillId="11" borderId="0" xfId="0" applyFont="1" applyFill="1" applyBorder="1" applyAlignment="1">
      <alignment vertical="center"/>
    </xf>
    <xf numFmtId="0" fontId="15" fillId="11" borderId="0" xfId="0" applyFont="1" applyFill="1" applyBorder="1" applyAlignment="1">
      <alignment vertical="center"/>
    </xf>
    <xf numFmtId="0" fontId="10" fillId="11" borderId="0" xfId="0" applyFont="1" applyFill="1" applyAlignment="1">
      <alignment horizontal="left" vertical="center"/>
    </xf>
    <xf numFmtId="0" fontId="17" fillId="11" borderId="0" xfId="0" applyFont="1" applyFill="1" applyAlignment="1">
      <alignment horizontal="right" vertical="center"/>
    </xf>
    <xf numFmtId="0" fontId="10" fillId="11" borderId="0" xfId="0" applyFont="1" applyFill="1" applyBorder="1"/>
    <xf numFmtId="0" fontId="11" fillId="11" borderId="0" xfId="0" applyFont="1" applyFill="1" applyBorder="1" applyAlignment="1">
      <alignment vertical="center"/>
    </xf>
    <xf numFmtId="0" fontId="10" fillId="11" borderId="0" xfId="0" applyFont="1" applyFill="1" applyAlignment="1"/>
    <xf numFmtId="0" fontId="10" fillId="11" borderId="0" xfId="0" applyFont="1" applyFill="1" applyAlignment="1">
      <alignment horizontal="center"/>
    </xf>
    <xf numFmtId="0" fontId="10" fillId="11" borderId="0" xfId="0" applyFont="1" applyFill="1" applyAlignment="1">
      <alignment horizontal="center" vertical="center"/>
    </xf>
    <xf numFmtId="0" fontId="23" fillId="11" borderId="0" xfId="0" applyFont="1" applyFill="1"/>
    <xf numFmtId="0" fontId="23" fillId="11" borderId="18" xfId="0" applyFont="1" applyFill="1" applyBorder="1"/>
    <xf numFmtId="0" fontId="27" fillId="11" borderId="18" xfId="0" applyFont="1" applyFill="1" applyBorder="1" applyAlignment="1">
      <alignment vertical="center" wrapText="1"/>
    </xf>
    <xf numFmtId="0" fontId="27" fillId="11" borderId="0" xfId="0" applyFont="1" applyFill="1" applyBorder="1" applyAlignment="1">
      <alignment vertical="center" wrapText="1"/>
    </xf>
    <xf numFmtId="0" fontId="24" fillId="11" borderId="0" xfId="0" applyFont="1" applyFill="1" applyBorder="1" applyAlignment="1">
      <alignment horizontal="center" vertical="center"/>
    </xf>
    <xf numFmtId="0" fontId="23" fillId="11" borderId="21" xfId="0" applyFont="1" applyFill="1" applyBorder="1"/>
    <xf numFmtId="0" fontId="24" fillId="11" borderId="22" xfId="0" applyFont="1" applyFill="1" applyBorder="1" applyAlignment="1">
      <alignment horizontal="center" vertical="center"/>
    </xf>
    <xf numFmtId="0" fontId="30" fillId="11" borderId="18" xfId="0" applyFont="1" applyFill="1" applyBorder="1" applyAlignment="1">
      <alignment horizontal="center"/>
    </xf>
    <xf numFmtId="0" fontId="26" fillId="11" borderId="0" xfId="0" applyFont="1" applyFill="1" applyBorder="1" applyAlignment="1">
      <alignment vertical="center"/>
    </xf>
    <xf numFmtId="0" fontId="27" fillId="11" borderId="19" xfId="0" applyFont="1" applyFill="1" applyBorder="1" applyAlignment="1">
      <alignment vertical="center" wrapText="1"/>
    </xf>
    <xf numFmtId="0" fontId="27" fillId="11" borderId="19" xfId="0" applyFont="1" applyFill="1" applyBorder="1" applyAlignment="1">
      <alignment horizontal="left" vertical="center" wrapText="1"/>
    </xf>
    <xf numFmtId="0" fontId="10" fillId="11" borderId="18" xfId="0" applyFont="1" applyFill="1" applyBorder="1"/>
    <xf numFmtId="0" fontId="30" fillId="11" borderId="0" xfId="0" applyFont="1" applyFill="1" applyBorder="1"/>
    <xf numFmtId="0" fontId="30" fillId="11" borderId="18" xfId="0" applyFont="1" applyFill="1" applyBorder="1"/>
    <xf numFmtId="0" fontId="20" fillId="11" borderId="0" xfId="0" applyFont="1" applyFill="1"/>
    <xf numFmtId="0" fontId="32" fillId="11" borderId="0" xfId="0" applyFont="1" applyFill="1"/>
    <xf numFmtId="0" fontId="30" fillId="11" borderId="21" xfId="0" applyFont="1" applyFill="1" applyBorder="1"/>
    <xf numFmtId="0" fontId="30" fillId="11" borderId="22" xfId="0" applyFont="1" applyFill="1" applyBorder="1"/>
    <xf numFmtId="0" fontId="20" fillId="11" borderId="0" xfId="0" applyFont="1" applyFill="1" applyBorder="1"/>
    <xf numFmtId="0" fontId="18" fillId="11" borderId="0" xfId="0" applyFont="1" applyFill="1" applyBorder="1" applyAlignment="1">
      <alignment horizontal="left" vertical="center"/>
    </xf>
    <xf numFmtId="0" fontId="18" fillId="11" borderId="0" xfId="0" applyFont="1" applyFill="1" applyBorder="1" applyAlignment="1">
      <alignment vertical="center"/>
    </xf>
    <xf numFmtId="22" fontId="0" fillId="0" borderId="0" xfId="0" applyNumberFormat="1"/>
    <xf numFmtId="0" fontId="1" fillId="11" borderId="0" xfId="1" applyFill="1" applyAlignment="1"/>
    <xf numFmtId="49" fontId="4" fillId="11" borderId="0" xfId="1" applyNumberFormat="1" applyFont="1" applyFill="1" applyBorder="1" applyAlignment="1">
      <alignment horizontal="center" vertical="center" wrapText="1"/>
    </xf>
    <xf numFmtId="0" fontId="1" fillId="11" borderId="0" xfId="1" applyFill="1" applyBorder="1" applyAlignment="1"/>
    <xf numFmtId="49" fontId="7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1" fontId="7" fillId="9" borderId="4" xfId="1" applyNumberFormat="1" applyFont="1" applyFill="1" applyBorder="1" applyAlignment="1" applyProtection="1">
      <alignment horizontal="center" vertical="center" wrapText="1"/>
      <protection locked="0"/>
    </xf>
    <xf numFmtId="1" fontId="7" fillId="2" borderId="4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0" xfId="1" applyNumberFormat="1" applyFont="1" applyFill="1" applyBorder="1" applyAlignment="1">
      <alignment horizontal="center" vertical="center" wrapText="1"/>
    </xf>
    <xf numFmtId="49" fontId="8" fillId="11" borderId="0" xfId="1" applyNumberFormat="1" applyFont="1" applyFill="1" applyBorder="1" applyAlignment="1">
      <alignment horizontal="center" vertical="center" wrapText="1"/>
    </xf>
    <xf numFmtId="14" fontId="9" fillId="11" borderId="0" xfId="1" applyNumberFormat="1" applyFont="1" applyFill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1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1" fontId="7" fillId="2" borderId="0" xfId="1" applyNumberFormat="1" applyFont="1" applyFill="1" applyBorder="1" applyAlignment="1" applyProtection="1">
      <alignment horizontal="center" vertical="center" wrapText="1"/>
      <protection locked="0"/>
    </xf>
    <xf numFmtId="164" fontId="5" fillId="11" borderId="0" xfId="1" applyNumberFormat="1" applyFont="1" applyFill="1" applyBorder="1" applyAlignment="1">
      <alignment horizontal="center" vertical="center" wrapText="1"/>
    </xf>
    <xf numFmtId="1" fontId="7" fillId="11" borderId="0" xfId="1" applyNumberFormat="1" applyFont="1" applyFill="1" applyBorder="1" applyAlignment="1" applyProtection="1">
      <alignment horizontal="center" vertical="center" wrapText="1"/>
      <protection locked="0"/>
    </xf>
    <xf numFmtId="164" fontId="37" fillId="11" borderId="3" xfId="1" applyNumberFormat="1" applyFont="1" applyFill="1" applyBorder="1" applyAlignment="1" applyProtection="1">
      <alignment horizontal="center" vertical="center" wrapText="1"/>
      <protection locked="0"/>
    </xf>
    <xf numFmtId="164" fontId="37" fillId="11" borderId="4" xfId="1" applyNumberFormat="1" applyFont="1" applyFill="1" applyBorder="1" applyAlignment="1" applyProtection="1">
      <alignment horizontal="center" vertical="center" wrapText="1"/>
      <protection locked="0"/>
    </xf>
    <xf numFmtId="164" fontId="37" fillId="11" borderId="2" xfId="1" applyNumberFormat="1" applyFont="1" applyFill="1" applyBorder="1" applyAlignment="1">
      <alignment horizontal="center" vertical="center" wrapText="1"/>
    </xf>
    <xf numFmtId="164" fontId="37" fillId="11" borderId="3" xfId="1" applyNumberFormat="1" applyFont="1" applyFill="1" applyBorder="1" applyAlignment="1">
      <alignment horizontal="center" vertical="center" wrapText="1"/>
    </xf>
    <xf numFmtId="164" fontId="37" fillId="11" borderId="4" xfId="1" applyNumberFormat="1" applyFont="1" applyFill="1" applyBorder="1" applyAlignment="1">
      <alignment horizontal="center" vertical="center" wrapText="1"/>
    </xf>
    <xf numFmtId="0" fontId="39" fillId="11" borderId="26" xfId="1" applyFont="1" applyFill="1" applyBorder="1" applyAlignment="1">
      <alignment horizontal="center" vertical="center"/>
    </xf>
    <xf numFmtId="0" fontId="39" fillId="11" borderId="27" xfId="1" applyFont="1" applyFill="1" applyBorder="1" applyAlignment="1">
      <alignment horizontal="center" vertical="center"/>
    </xf>
    <xf numFmtId="0" fontId="18" fillId="11" borderId="22" xfId="0" applyFont="1" applyFill="1" applyBorder="1" applyAlignment="1">
      <alignment vertical="center"/>
    </xf>
    <xf numFmtId="0" fontId="40" fillId="11" borderId="26" xfId="1" applyFont="1" applyFill="1" applyBorder="1" applyAlignment="1">
      <alignment horizontal="center" vertical="center"/>
    </xf>
    <xf numFmtId="14" fontId="9" fillId="11" borderId="27" xfId="1" applyNumberFormat="1" applyFont="1" applyFill="1" applyBorder="1" applyAlignment="1">
      <alignment horizontal="center" vertical="center"/>
    </xf>
    <xf numFmtId="14" fontId="41" fillId="11" borderId="26" xfId="1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 wrapText="1"/>
    </xf>
    <xf numFmtId="49" fontId="4" fillId="2" borderId="26" xfId="1" applyNumberFormat="1" applyFont="1" applyFill="1" applyBorder="1" applyAlignment="1">
      <alignment horizontal="center" vertical="center" wrapText="1"/>
    </xf>
    <xf numFmtId="164" fontId="4" fillId="13" borderId="28" xfId="1" applyNumberFormat="1" applyFont="1" applyFill="1" applyBorder="1" applyAlignment="1" applyProtection="1">
      <alignment horizontal="center" vertical="center" wrapText="1"/>
      <protection locked="0"/>
    </xf>
    <xf numFmtId="49" fontId="4" fillId="3" borderId="7" xfId="1" applyNumberFormat="1" applyFont="1" applyFill="1" applyBorder="1" applyAlignment="1">
      <alignment horizontal="center" vertical="center" wrapText="1"/>
    </xf>
    <xf numFmtId="49" fontId="4" fillId="3" borderId="9" xfId="1" applyNumberFormat="1" applyFont="1" applyFill="1" applyBorder="1" applyAlignment="1">
      <alignment horizontal="center" vertical="center" wrapText="1"/>
    </xf>
    <xf numFmtId="49" fontId="42" fillId="10" borderId="7" xfId="1" applyNumberFormat="1" applyFont="1" applyFill="1" applyBorder="1" applyAlignment="1">
      <alignment horizontal="center" vertical="center" wrapText="1"/>
    </xf>
    <xf numFmtId="49" fontId="42" fillId="10" borderId="8" xfId="1" applyNumberFormat="1" applyFont="1" applyFill="1" applyBorder="1" applyAlignment="1">
      <alignment horizontal="center" vertical="center" wrapText="1"/>
    </xf>
    <xf numFmtId="49" fontId="42" fillId="10" borderId="9" xfId="1" applyNumberFormat="1" applyFont="1" applyFill="1" applyBorder="1" applyAlignment="1">
      <alignment horizontal="center" vertical="center" wrapText="1"/>
    </xf>
    <xf numFmtId="1" fontId="7" fillId="12" borderId="0" xfId="1" applyNumberFormat="1" applyFont="1" applyFill="1" applyBorder="1" applyAlignment="1" applyProtection="1">
      <alignment horizontal="center" vertical="center" wrapText="1"/>
      <protection locked="0"/>
    </xf>
    <xf numFmtId="49" fontId="36" fillId="12" borderId="25" xfId="1" applyNumberFormat="1" applyFont="1" applyFill="1" applyBorder="1" applyAlignment="1">
      <alignment horizontal="center" vertical="center" textRotation="255" wrapText="1"/>
    </xf>
    <xf numFmtId="0" fontId="19" fillId="11" borderId="10" xfId="0" applyFont="1" applyFill="1" applyBorder="1" applyAlignment="1">
      <alignment horizontal="center" vertical="center" wrapText="1"/>
    </xf>
    <xf numFmtId="0" fontId="19" fillId="11" borderId="17" xfId="0" applyFont="1" applyFill="1" applyBorder="1" applyAlignment="1">
      <alignment horizontal="center" vertical="center" wrapText="1"/>
    </xf>
    <xf numFmtId="0" fontId="19" fillId="11" borderId="20" xfId="0" applyFont="1" applyFill="1" applyBorder="1" applyAlignment="1">
      <alignment horizontal="center" vertical="center" wrapText="1"/>
    </xf>
    <xf numFmtId="0" fontId="11" fillId="11" borderId="11" xfId="0" applyFont="1" applyFill="1" applyBorder="1" applyAlignment="1">
      <alignment horizontal="center" vertical="center"/>
    </xf>
    <xf numFmtId="0" fontId="35" fillId="11" borderId="11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/>
    </xf>
    <xf numFmtId="0" fontId="11" fillId="11" borderId="13" xfId="0" applyFont="1" applyFill="1" applyBorder="1" applyAlignment="1">
      <alignment horizontal="center" vertical="center"/>
    </xf>
    <xf numFmtId="0" fontId="38" fillId="11" borderId="14" xfId="0" applyFont="1" applyFill="1" applyBorder="1" applyAlignment="1">
      <alignment horizontal="center" vertical="center" wrapText="1"/>
    </xf>
    <xf numFmtId="0" fontId="38" fillId="11" borderId="15" xfId="0" applyFont="1" applyFill="1" applyBorder="1" applyAlignment="1">
      <alignment horizontal="center" vertical="center" wrapText="1"/>
    </xf>
    <xf numFmtId="0" fontId="38" fillId="11" borderId="16" xfId="0" applyFont="1" applyFill="1" applyBorder="1" applyAlignment="1">
      <alignment horizontal="center" vertical="center" wrapText="1"/>
    </xf>
    <xf numFmtId="0" fontId="38" fillId="11" borderId="18" xfId="0" applyFont="1" applyFill="1" applyBorder="1" applyAlignment="1">
      <alignment horizontal="center" vertical="center" wrapText="1"/>
    </xf>
    <xf numFmtId="0" fontId="38" fillId="11" borderId="0" xfId="0" applyFont="1" applyFill="1" applyBorder="1" applyAlignment="1">
      <alignment horizontal="center" vertical="center" wrapText="1"/>
    </xf>
    <xf numFmtId="0" fontId="38" fillId="11" borderId="19" xfId="0" applyFont="1" applyFill="1" applyBorder="1" applyAlignment="1">
      <alignment horizontal="center" vertical="center" wrapText="1"/>
    </xf>
    <xf numFmtId="0" fontId="38" fillId="11" borderId="21" xfId="0" applyFont="1" applyFill="1" applyBorder="1" applyAlignment="1">
      <alignment horizontal="center" vertical="center" wrapText="1"/>
    </xf>
    <xf numFmtId="0" fontId="38" fillId="11" borderId="22" xfId="0" applyFont="1" applyFill="1" applyBorder="1" applyAlignment="1">
      <alignment horizontal="center" vertical="center" wrapText="1"/>
    </xf>
    <xf numFmtId="0" fontId="38" fillId="11" borderId="23" xfId="0" applyFont="1" applyFill="1" applyBorder="1" applyAlignment="1">
      <alignment horizontal="center" vertical="center" wrapText="1"/>
    </xf>
    <xf numFmtId="0" fontId="11" fillId="11" borderId="0" xfId="0" applyFont="1" applyFill="1" applyBorder="1" applyAlignment="1">
      <alignment horizontal="center" vertical="center"/>
    </xf>
    <xf numFmtId="0" fontId="12" fillId="11" borderId="0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horizontal="center" vertical="center"/>
    </xf>
    <xf numFmtId="0" fontId="14" fillId="11" borderId="0" xfId="0" applyFont="1" applyFill="1" applyBorder="1" applyAlignment="1">
      <alignment horizontal="center" vertical="center"/>
    </xf>
    <xf numFmtId="0" fontId="16" fillId="11" borderId="0" xfId="0" applyFont="1" applyFill="1" applyBorder="1" applyAlignment="1">
      <alignment horizontal="center" vertical="center" wrapText="1"/>
    </xf>
    <xf numFmtId="0" fontId="16" fillId="11" borderId="0" xfId="0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 wrapText="1"/>
    </xf>
    <xf numFmtId="0" fontId="17" fillId="11" borderId="0" xfId="0" applyFont="1" applyFill="1" applyAlignment="1">
      <alignment horizontal="right" vertical="center"/>
    </xf>
    <xf numFmtId="0" fontId="18" fillId="11" borderId="0" xfId="0" applyFont="1" applyFill="1" applyBorder="1" applyAlignment="1">
      <alignment horizontal="center" vertical="center"/>
    </xf>
    <xf numFmtId="166" fontId="18" fillId="11" borderId="22" xfId="0" applyNumberFormat="1" applyFont="1" applyFill="1" applyBorder="1" applyAlignment="1">
      <alignment horizontal="center" vertical="center"/>
    </xf>
    <xf numFmtId="16" fontId="18" fillId="11" borderId="22" xfId="0" applyNumberFormat="1" applyFont="1" applyFill="1" applyBorder="1" applyAlignment="1">
      <alignment horizontal="center" vertical="center"/>
    </xf>
    <xf numFmtId="0" fontId="18" fillId="11" borderId="22" xfId="0" applyFont="1" applyFill="1" applyBorder="1" applyAlignment="1">
      <alignment horizontal="center" vertical="center"/>
    </xf>
    <xf numFmtId="0" fontId="19" fillId="11" borderId="10" xfId="0" applyFont="1" applyFill="1" applyBorder="1" applyAlignment="1">
      <alignment horizontal="center" vertical="center"/>
    </xf>
    <xf numFmtId="0" fontId="19" fillId="11" borderId="17" xfId="0" applyFont="1" applyFill="1" applyBorder="1" applyAlignment="1">
      <alignment horizontal="center" vertical="center"/>
    </xf>
    <xf numFmtId="0" fontId="19" fillId="11" borderId="20" xfId="0" applyFont="1" applyFill="1" applyBorder="1" applyAlignment="1">
      <alignment horizontal="center" vertical="center"/>
    </xf>
    <xf numFmtId="0" fontId="24" fillId="11" borderId="12" xfId="0" applyFont="1" applyFill="1" applyBorder="1" applyAlignment="1">
      <alignment horizontal="center" vertical="center"/>
    </xf>
    <xf numFmtId="0" fontId="24" fillId="11" borderId="13" xfId="0" applyFont="1" applyFill="1" applyBorder="1" applyAlignment="1">
      <alignment horizontal="center" vertical="center"/>
    </xf>
    <xf numFmtId="0" fontId="24" fillId="11" borderId="24" xfId="0" applyFont="1" applyFill="1" applyBorder="1" applyAlignment="1">
      <alignment horizontal="center" vertical="center"/>
    </xf>
    <xf numFmtId="0" fontId="24" fillId="11" borderId="11" xfId="0" applyFont="1" applyFill="1" applyBorder="1" applyAlignment="1">
      <alignment horizontal="center" vertical="center"/>
    </xf>
    <xf numFmtId="16" fontId="24" fillId="11" borderId="12" xfId="0" applyNumberFormat="1" applyFont="1" applyFill="1" applyBorder="1" applyAlignment="1">
      <alignment horizontal="center" vertical="center"/>
    </xf>
    <xf numFmtId="0" fontId="34" fillId="11" borderId="11" xfId="0" applyFont="1" applyFill="1" applyBorder="1" applyAlignment="1">
      <alignment horizontal="center" vertical="center"/>
    </xf>
    <xf numFmtId="0" fontId="24" fillId="11" borderId="12" xfId="0" applyFont="1" applyFill="1" applyBorder="1" applyAlignment="1">
      <alignment horizontal="center" vertical="center" wrapText="1"/>
    </xf>
    <xf numFmtId="0" fontId="24" fillId="11" borderId="13" xfId="0" applyFont="1" applyFill="1" applyBorder="1" applyAlignment="1">
      <alignment horizontal="center" vertical="center" wrapText="1"/>
    </xf>
    <xf numFmtId="0" fontId="24" fillId="11" borderId="24" xfId="0" applyFont="1" applyFill="1" applyBorder="1" applyAlignment="1">
      <alignment horizontal="center" vertical="center" wrapText="1"/>
    </xf>
    <xf numFmtId="0" fontId="24" fillId="11" borderId="0" xfId="0" applyFont="1" applyFill="1" applyBorder="1" applyAlignment="1">
      <alignment horizontal="center" vertical="center"/>
    </xf>
    <xf numFmtId="0" fontId="24" fillId="11" borderId="0" xfId="0" applyFont="1" applyFill="1" applyBorder="1" applyAlignment="1">
      <alignment horizontal="left" vertical="center" wrapText="1"/>
    </xf>
    <xf numFmtId="0" fontId="24" fillId="11" borderId="19" xfId="0" applyFont="1" applyFill="1" applyBorder="1" applyAlignment="1">
      <alignment horizontal="left" vertical="center" wrapText="1"/>
    </xf>
    <xf numFmtId="0" fontId="27" fillId="11" borderId="0" xfId="0" applyFont="1" applyFill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left" vertical="center" wrapText="1"/>
    </xf>
    <xf numFmtId="0" fontId="27" fillId="11" borderId="0" xfId="0" applyFont="1" applyFill="1" applyBorder="1" applyAlignment="1">
      <alignment vertical="center" wrapText="1"/>
    </xf>
    <xf numFmtId="0" fontId="27" fillId="11" borderId="19" xfId="0" applyFont="1" applyFill="1" applyBorder="1" applyAlignment="1">
      <alignment vertical="center" wrapText="1"/>
    </xf>
    <xf numFmtId="0" fontId="21" fillId="11" borderId="14" xfId="0" applyFont="1" applyFill="1" applyBorder="1" applyAlignment="1">
      <alignment horizontal="center" vertical="center"/>
    </xf>
    <xf numFmtId="0" fontId="21" fillId="11" borderId="15" xfId="0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2" fillId="11" borderId="14" xfId="0" applyFont="1" applyFill="1" applyBorder="1" applyAlignment="1">
      <alignment horizontal="left" vertical="center"/>
    </xf>
    <xf numFmtId="0" fontId="22" fillId="11" borderId="15" xfId="0" applyFont="1" applyFill="1" applyBorder="1" applyAlignment="1">
      <alignment horizontal="left" vertical="center"/>
    </xf>
    <xf numFmtId="0" fontId="22" fillId="11" borderId="16" xfId="0" applyFont="1" applyFill="1" applyBorder="1" applyAlignment="1">
      <alignment horizontal="left" vertical="center"/>
    </xf>
    <xf numFmtId="0" fontId="26" fillId="11" borderId="0" xfId="0" applyFont="1" applyFill="1" applyBorder="1" applyAlignment="1">
      <alignment horizontal="left" vertical="center"/>
    </xf>
    <xf numFmtId="0" fontId="26" fillId="11" borderId="19" xfId="0" applyFont="1" applyFill="1" applyBorder="1" applyAlignment="1">
      <alignment horizontal="left" vertical="center"/>
    </xf>
    <xf numFmtId="0" fontId="20" fillId="11" borderId="14" xfId="0" applyFont="1" applyFill="1" applyBorder="1" applyAlignment="1">
      <alignment horizontal="center"/>
    </xf>
    <xf numFmtId="0" fontId="20" fillId="11" borderId="15" xfId="0" applyFont="1" applyFill="1" applyBorder="1" applyAlignment="1">
      <alignment horizontal="center"/>
    </xf>
    <xf numFmtId="0" fontId="20" fillId="11" borderId="16" xfId="0" applyFont="1" applyFill="1" applyBorder="1" applyAlignment="1">
      <alignment horizontal="center"/>
    </xf>
    <xf numFmtId="0" fontId="20" fillId="11" borderId="21" xfId="0" applyFont="1" applyFill="1" applyBorder="1" applyAlignment="1">
      <alignment horizontal="center"/>
    </xf>
    <xf numFmtId="0" fontId="20" fillId="11" borderId="22" xfId="0" applyFont="1" applyFill="1" applyBorder="1" applyAlignment="1">
      <alignment horizontal="center"/>
    </xf>
    <xf numFmtId="0" fontId="20" fillId="11" borderId="23" xfId="0" applyFont="1" applyFill="1" applyBorder="1" applyAlignment="1">
      <alignment horizontal="center"/>
    </xf>
    <xf numFmtId="0" fontId="22" fillId="11" borderId="14" xfId="0" applyFont="1" applyFill="1" applyBorder="1" applyAlignment="1">
      <alignment horizontal="center" vertical="center" wrapText="1"/>
    </xf>
    <xf numFmtId="0" fontId="22" fillId="11" borderId="15" xfId="0" applyFont="1" applyFill="1" applyBorder="1" applyAlignment="1">
      <alignment horizontal="center" vertical="center" wrapText="1"/>
    </xf>
    <xf numFmtId="0" fontId="22" fillId="11" borderId="16" xfId="0" applyFont="1" applyFill="1" applyBorder="1" applyAlignment="1">
      <alignment horizontal="center" vertical="center" wrapText="1"/>
    </xf>
    <xf numFmtId="0" fontId="22" fillId="11" borderId="18" xfId="0" applyFont="1" applyFill="1" applyBorder="1" applyAlignment="1">
      <alignment horizontal="center" vertical="center" wrapText="1"/>
    </xf>
    <xf numFmtId="0" fontId="22" fillId="11" borderId="0" xfId="0" applyFont="1" applyFill="1" applyBorder="1" applyAlignment="1">
      <alignment horizontal="center" vertical="center" wrapText="1"/>
    </xf>
    <xf numFmtId="0" fontId="22" fillId="11" borderId="19" xfId="0" applyFont="1" applyFill="1" applyBorder="1" applyAlignment="1">
      <alignment horizontal="center" vertical="center" wrapText="1"/>
    </xf>
    <xf numFmtId="0" fontId="22" fillId="11" borderId="21" xfId="0" applyFont="1" applyFill="1" applyBorder="1" applyAlignment="1">
      <alignment horizontal="center" vertical="center" wrapText="1"/>
    </xf>
    <xf numFmtId="0" fontId="22" fillId="11" borderId="22" xfId="0" applyFont="1" applyFill="1" applyBorder="1" applyAlignment="1">
      <alignment horizontal="center" vertical="center" wrapText="1"/>
    </xf>
    <xf numFmtId="0" fontId="22" fillId="11" borderId="23" xfId="0" applyFont="1" applyFill="1" applyBorder="1" applyAlignment="1">
      <alignment horizontal="center" vertical="center" wrapText="1"/>
    </xf>
    <xf numFmtId="0" fontId="26" fillId="11" borderId="12" xfId="0" applyFont="1" applyFill="1" applyBorder="1" applyAlignment="1">
      <alignment horizontal="center" vertical="center"/>
    </xf>
    <xf numFmtId="0" fontId="26" fillId="11" borderId="13" xfId="0" applyFont="1" applyFill="1" applyBorder="1" applyAlignment="1">
      <alignment horizontal="center" vertical="center"/>
    </xf>
    <xf numFmtId="0" fontId="26" fillId="11" borderId="24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vertical="center" wrapText="1"/>
    </xf>
    <xf numFmtId="0" fontId="27" fillId="11" borderId="23" xfId="0" applyFont="1" applyFill="1" applyBorder="1" applyAlignment="1">
      <alignment vertical="center" wrapText="1"/>
    </xf>
    <xf numFmtId="0" fontId="24" fillId="11" borderId="22" xfId="0" applyFont="1" applyFill="1" applyBorder="1" applyAlignment="1">
      <alignment horizontal="left" vertical="center" wrapText="1"/>
    </xf>
    <xf numFmtId="0" fontId="24" fillId="11" borderId="23" xfId="0" applyFont="1" applyFill="1" applyBorder="1" applyAlignment="1">
      <alignment horizontal="left" vertical="center" wrapText="1"/>
    </xf>
    <xf numFmtId="0" fontId="31" fillId="11" borderId="12" xfId="0" applyFont="1" applyFill="1" applyBorder="1" applyAlignment="1">
      <alignment horizontal="center" vertical="center"/>
    </xf>
    <xf numFmtId="0" fontId="31" fillId="11" borderId="13" xfId="0" applyFont="1" applyFill="1" applyBorder="1" applyAlignment="1">
      <alignment horizontal="center" vertical="center"/>
    </xf>
    <xf numFmtId="0" fontId="31" fillId="11" borderId="2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76201</xdr:colOff>
      <xdr:row>2</xdr:row>
      <xdr:rowOff>21167</xdr:rowOff>
    </xdr:from>
    <xdr:to>
      <xdr:col>17</xdr:col>
      <xdr:colOff>32809</xdr:colOff>
      <xdr:row>3</xdr:row>
      <xdr:rowOff>105834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1118" y="296334"/>
          <a:ext cx="1733550" cy="2645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30483</xdr:colOff>
      <xdr:row>4</xdr:row>
      <xdr:rowOff>1815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11089008" cy="71619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FF"/>
  </sheetPr>
  <dimension ref="A1:L304"/>
  <sheetViews>
    <sheetView topLeftCell="A262" zoomScale="70" zoomScaleNormal="70" workbookViewId="0">
      <selection activeCell="C279" sqref="C279"/>
    </sheetView>
  </sheetViews>
  <sheetFormatPr baseColWidth="10" defaultRowHeight="15"/>
  <cols>
    <col min="1" max="1" width="6" customWidth="1"/>
    <col min="2" max="2" width="34.7109375" customWidth="1"/>
    <col min="3" max="3" width="12.7109375" customWidth="1"/>
    <col min="4" max="4" width="75.7109375" customWidth="1"/>
    <col min="5" max="5" width="10.85546875" customWidth="1"/>
    <col min="6" max="6" width="12.7109375" customWidth="1"/>
    <col min="7" max="7" width="75.7109375" customWidth="1"/>
    <col min="8" max="8" width="10.85546875" customWidth="1"/>
    <col min="12" max="12" width="17.42578125" bestFit="1" customWidth="1"/>
  </cols>
  <sheetData>
    <row r="1" spans="1:12" ht="15.75" thickBot="1">
      <c r="A1" s="41"/>
      <c r="B1" s="41"/>
      <c r="C1" s="41"/>
      <c r="D1" s="41"/>
      <c r="E1" s="41"/>
      <c r="F1" s="41"/>
      <c r="G1" s="41"/>
      <c r="H1" s="41"/>
    </row>
    <row r="2" spans="1:12" ht="34.5" customHeight="1" thickBot="1">
      <c r="A2" s="75"/>
      <c r="B2" s="84"/>
      <c r="C2" s="77"/>
      <c r="D2" s="95" t="s">
        <v>334</v>
      </c>
      <c r="E2" s="75"/>
      <c r="F2" s="75"/>
      <c r="G2" s="98" t="s">
        <v>336</v>
      </c>
      <c r="H2" s="75"/>
    </row>
    <row r="3" spans="1:12" ht="34.5" customHeight="1" thickBot="1">
      <c r="A3" s="75"/>
      <c r="B3" s="100" t="s">
        <v>337</v>
      </c>
      <c r="C3" s="77"/>
      <c r="D3" s="96" t="s">
        <v>335</v>
      </c>
      <c r="E3" s="75"/>
      <c r="F3" s="75"/>
      <c r="G3" s="99">
        <f ca="1">TODAY()</f>
        <v>42654</v>
      </c>
      <c r="H3" s="75"/>
    </row>
    <row r="4" spans="1:12" ht="34.5" customHeight="1" thickBot="1">
      <c r="A4" s="75"/>
      <c r="B4" s="99">
        <v>42653</v>
      </c>
      <c r="C4" s="77"/>
      <c r="D4" s="75"/>
      <c r="E4" s="75"/>
      <c r="F4" s="75"/>
      <c r="G4" s="75"/>
      <c r="H4" s="75"/>
    </row>
    <row r="5" spans="1:12" ht="34.5" customHeight="1" thickBot="1">
      <c r="A5" s="39"/>
      <c r="B5" s="34"/>
      <c r="C5" s="32"/>
      <c r="D5" s="106" t="s">
        <v>0</v>
      </c>
      <c r="E5" s="107"/>
      <c r="F5" s="107"/>
      <c r="G5" s="107"/>
      <c r="H5" s="108"/>
    </row>
    <row r="6" spans="1:12" ht="34.5" customHeight="1" thickBot="1">
      <c r="A6" s="39"/>
      <c r="B6" s="3"/>
      <c r="C6" s="2"/>
      <c r="D6" s="4"/>
      <c r="E6" s="4"/>
      <c r="F6" s="4"/>
      <c r="G6" s="4"/>
      <c r="H6" s="4"/>
    </row>
    <row r="7" spans="1:12" ht="34.5" customHeight="1" thickBot="1">
      <c r="A7" s="39"/>
      <c r="B7" s="5" t="s">
        <v>1</v>
      </c>
      <c r="C7" s="39"/>
      <c r="D7" s="104" t="s">
        <v>2</v>
      </c>
      <c r="E7" s="105"/>
      <c r="F7" s="82"/>
      <c r="G7" s="104" t="s">
        <v>3</v>
      </c>
      <c r="H7" s="105"/>
    </row>
    <row r="8" spans="1:12" ht="34.5" customHeight="1" thickBot="1">
      <c r="A8" s="39"/>
      <c r="B8" s="76"/>
      <c r="C8" s="39"/>
      <c r="D8" s="76"/>
      <c r="E8" s="76"/>
      <c r="F8" s="83"/>
      <c r="G8" s="76"/>
    </row>
    <row r="9" spans="1:12" ht="34.5" customHeight="1">
      <c r="A9" s="39"/>
      <c r="B9" s="102" t="s">
        <v>338</v>
      </c>
      <c r="C9" s="1"/>
      <c r="D9" s="6"/>
      <c r="E9" s="85" t="s">
        <v>261</v>
      </c>
      <c r="F9" s="6"/>
      <c r="G9" s="6"/>
      <c r="H9" s="85" t="s">
        <v>261</v>
      </c>
      <c r="L9" s="74"/>
    </row>
    <row r="10" spans="1:12" ht="34.5" customHeight="1" thickBot="1">
      <c r="A10" s="7" t="s">
        <v>4</v>
      </c>
      <c r="B10" s="103">
        <v>42646</v>
      </c>
      <c r="C10" s="101" t="s">
        <v>5</v>
      </c>
      <c r="D10" s="20" t="s">
        <v>62</v>
      </c>
      <c r="E10" s="20" t="s">
        <v>320</v>
      </c>
      <c r="F10" s="38" t="s">
        <v>6</v>
      </c>
      <c r="G10" s="20" t="s">
        <v>65</v>
      </c>
      <c r="H10" s="20"/>
    </row>
    <row r="11" spans="1:12" ht="34.5" customHeight="1">
      <c r="A11" s="24" t="s">
        <v>7</v>
      </c>
      <c r="B11" s="90">
        <f>$B$10</f>
        <v>42646</v>
      </c>
      <c r="C11" s="30" t="s">
        <v>8</v>
      </c>
      <c r="D11" s="20" t="s">
        <v>262</v>
      </c>
      <c r="E11" s="78"/>
      <c r="F11" s="30" t="s">
        <v>9</v>
      </c>
      <c r="G11" s="20" t="s">
        <v>66</v>
      </c>
      <c r="H11" s="78"/>
    </row>
    <row r="12" spans="1:12" ht="34.5" customHeight="1">
      <c r="A12" s="1"/>
      <c r="B12" s="90">
        <f t="shared" ref="B12:B15" si="0">$B$10</f>
        <v>42646</v>
      </c>
      <c r="C12" s="30" t="s">
        <v>10</v>
      </c>
      <c r="D12" s="16" t="s">
        <v>263</v>
      </c>
      <c r="E12" s="79"/>
      <c r="F12" s="30" t="s">
        <v>11</v>
      </c>
      <c r="G12" s="16" t="s">
        <v>67</v>
      </c>
      <c r="H12" s="79" t="s">
        <v>320</v>
      </c>
    </row>
    <row r="13" spans="1:12" ht="34.5" customHeight="1">
      <c r="A13" s="1"/>
      <c r="B13" s="90">
        <f t="shared" si="0"/>
        <v>42646</v>
      </c>
      <c r="C13" s="30" t="s">
        <v>12</v>
      </c>
      <c r="D13" s="16" t="s">
        <v>54</v>
      </c>
      <c r="E13" s="79"/>
      <c r="F13" s="30" t="s">
        <v>131</v>
      </c>
      <c r="G13" s="16"/>
      <c r="H13" s="79"/>
    </row>
    <row r="14" spans="1:12" ht="34.5" customHeight="1">
      <c r="A14" s="1"/>
      <c r="B14" s="90">
        <f t="shared" si="0"/>
        <v>42646</v>
      </c>
      <c r="C14" s="30" t="s">
        <v>13</v>
      </c>
      <c r="D14" s="16" t="s">
        <v>23</v>
      </c>
      <c r="E14" s="79" t="s">
        <v>320</v>
      </c>
      <c r="F14" s="30" t="s">
        <v>13</v>
      </c>
      <c r="G14" s="16" t="s">
        <v>23</v>
      </c>
      <c r="H14" s="79" t="s">
        <v>320</v>
      </c>
    </row>
    <row r="15" spans="1:12" ht="34.5" customHeight="1">
      <c r="A15" s="1"/>
      <c r="B15" s="91">
        <f t="shared" si="0"/>
        <v>42646</v>
      </c>
      <c r="C15" s="30" t="s">
        <v>14</v>
      </c>
      <c r="D15" s="20" t="s">
        <v>64</v>
      </c>
      <c r="E15" s="78" t="s">
        <v>320</v>
      </c>
      <c r="F15" s="30" t="s">
        <v>14</v>
      </c>
      <c r="G15" s="20" t="s">
        <v>264</v>
      </c>
      <c r="H15" s="78" t="s">
        <v>320</v>
      </c>
    </row>
    <row r="16" spans="1:12" ht="34.5" customHeight="1">
      <c r="A16" s="1"/>
      <c r="B16" s="8"/>
      <c r="C16" s="9"/>
      <c r="D16" s="17"/>
      <c r="E16" s="17"/>
      <c r="F16" s="6"/>
      <c r="G16" s="17"/>
      <c r="H16" s="17"/>
    </row>
    <row r="17" spans="1:8" ht="34.5" customHeight="1">
      <c r="A17" s="7" t="s">
        <v>4</v>
      </c>
      <c r="B17" s="10">
        <f>$B$10+1</f>
        <v>42647</v>
      </c>
      <c r="C17" s="38" t="s">
        <v>5</v>
      </c>
      <c r="D17" s="16" t="s">
        <v>68</v>
      </c>
      <c r="E17" s="16" t="s">
        <v>320</v>
      </c>
      <c r="F17" s="38" t="s">
        <v>6</v>
      </c>
      <c r="G17" s="16" t="s">
        <v>72</v>
      </c>
      <c r="H17" s="16"/>
    </row>
    <row r="18" spans="1:8" ht="34.5" customHeight="1">
      <c r="A18" s="24" t="s">
        <v>7</v>
      </c>
      <c r="B18" s="92">
        <f t="shared" ref="B18:B22" si="1">$B$10+1</f>
        <v>42647</v>
      </c>
      <c r="C18" s="30" t="s">
        <v>8</v>
      </c>
      <c r="D18" s="16" t="s">
        <v>69</v>
      </c>
      <c r="E18" s="79"/>
      <c r="F18" s="30" t="s">
        <v>9</v>
      </c>
      <c r="G18" s="16" t="s">
        <v>73</v>
      </c>
      <c r="H18" s="79"/>
    </row>
    <row r="19" spans="1:8" ht="34.5" customHeight="1">
      <c r="A19" s="24"/>
      <c r="B19" s="93">
        <f t="shared" si="1"/>
        <v>42647</v>
      </c>
      <c r="C19" s="30" t="s">
        <v>10</v>
      </c>
      <c r="D19" s="25" t="s">
        <v>47</v>
      </c>
      <c r="E19" s="28"/>
      <c r="F19" s="30" t="s">
        <v>11</v>
      </c>
      <c r="G19" s="25" t="s">
        <v>74</v>
      </c>
      <c r="H19" s="28"/>
    </row>
    <row r="20" spans="1:8" ht="34.5" customHeight="1">
      <c r="A20" s="1"/>
      <c r="B20" s="93">
        <f t="shared" si="1"/>
        <v>42647</v>
      </c>
      <c r="C20" s="30" t="s">
        <v>12</v>
      </c>
      <c r="D20" s="25" t="s">
        <v>71</v>
      </c>
      <c r="E20" s="28"/>
      <c r="F20" s="30" t="s">
        <v>131</v>
      </c>
      <c r="G20" s="25"/>
      <c r="H20" s="28"/>
    </row>
    <row r="21" spans="1:8" ht="34.5" customHeight="1">
      <c r="A21" s="1"/>
      <c r="B21" s="93">
        <f t="shared" si="1"/>
        <v>42647</v>
      </c>
      <c r="C21" s="30" t="s">
        <v>13</v>
      </c>
      <c r="D21" s="16" t="s">
        <v>23</v>
      </c>
      <c r="E21" s="79" t="s">
        <v>320</v>
      </c>
      <c r="F21" s="30" t="s">
        <v>13</v>
      </c>
      <c r="G21" s="16" t="s">
        <v>23</v>
      </c>
      <c r="H21" s="79" t="s">
        <v>320</v>
      </c>
    </row>
    <row r="22" spans="1:8" ht="34.5" customHeight="1">
      <c r="A22" s="1"/>
      <c r="B22" s="94">
        <f t="shared" si="1"/>
        <v>42647</v>
      </c>
      <c r="C22" s="30" t="s">
        <v>14</v>
      </c>
      <c r="D22" s="20" t="s">
        <v>265</v>
      </c>
      <c r="E22" s="78" t="s">
        <v>320</v>
      </c>
      <c r="F22" s="30" t="s">
        <v>14</v>
      </c>
      <c r="G22" s="20" t="s">
        <v>269</v>
      </c>
      <c r="H22" s="78" t="s">
        <v>320</v>
      </c>
    </row>
    <row r="23" spans="1:8" ht="34.5" customHeight="1">
      <c r="A23" s="1"/>
      <c r="B23" s="8"/>
      <c r="C23" s="9"/>
      <c r="D23" s="17"/>
      <c r="E23" s="17"/>
      <c r="F23" s="6"/>
      <c r="G23" s="17"/>
      <c r="H23" s="17"/>
    </row>
    <row r="24" spans="1:8" ht="34.5" customHeight="1">
      <c r="A24" s="7" t="s">
        <v>4</v>
      </c>
      <c r="B24" s="10">
        <f>$B$10+2</f>
        <v>42648</v>
      </c>
      <c r="C24" s="38" t="s">
        <v>5</v>
      </c>
      <c r="D24" s="16"/>
      <c r="E24" s="16"/>
      <c r="F24" s="38" t="s">
        <v>6</v>
      </c>
      <c r="G24" s="16" t="s">
        <v>50</v>
      </c>
      <c r="H24" s="16"/>
    </row>
    <row r="25" spans="1:8" ht="34.5" customHeight="1">
      <c r="A25" s="24" t="s">
        <v>7</v>
      </c>
      <c r="B25" s="92">
        <f t="shared" ref="B25:B29" si="2">$B$10+2</f>
        <v>42648</v>
      </c>
      <c r="C25" s="30" t="s">
        <v>8</v>
      </c>
      <c r="D25" s="16" t="s">
        <v>266</v>
      </c>
      <c r="E25" s="79"/>
      <c r="F25" s="30" t="s">
        <v>9</v>
      </c>
      <c r="G25" s="16" t="s">
        <v>213</v>
      </c>
      <c r="H25" s="79"/>
    </row>
    <row r="26" spans="1:8" ht="34.5" customHeight="1">
      <c r="A26" s="1"/>
      <c r="B26" s="93">
        <f t="shared" si="2"/>
        <v>42648</v>
      </c>
      <c r="C26" s="30" t="s">
        <v>10</v>
      </c>
      <c r="D26" s="25" t="s">
        <v>70</v>
      </c>
      <c r="E26" s="28"/>
      <c r="F26" s="30" t="s">
        <v>11</v>
      </c>
      <c r="G26" s="25" t="s">
        <v>214</v>
      </c>
      <c r="H26" s="28"/>
    </row>
    <row r="27" spans="1:8" ht="34.5" customHeight="1">
      <c r="A27" s="1"/>
      <c r="B27" s="93">
        <f t="shared" si="2"/>
        <v>42648</v>
      </c>
      <c r="C27" s="30" t="s">
        <v>12</v>
      </c>
      <c r="D27" s="26" t="s">
        <v>267</v>
      </c>
      <c r="E27" s="26"/>
      <c r="F27" s="30" t="s">
        <v>131</v>
      </c>
      <c r="G27" s="26"/>
      <c r="H27" s="26"/>
    </row>
    <row r="28" spans="1:8" ht="34.5" customHeight="1">
      <c r="A28" s="1"/>
      <c r="B28" s="93">
        <f t="shared" si="2"/>
        <v>42648</v>
      </c>
      <c r="C28" s="30" t="s">
        <v>13</v>
      </c>
      <c r="D28" s="16" t="s">
        <v>23</v>
      </c>
      <c r="E28" s="79" t="s">
        <v>320</v>
      </c>
      <c r="F28" s="30" t="s">
        <v>13</v>
      </c>
      <c r="G28" s="16" t="s">
        <v>23</v>
      </c>
      <c r="H28" s="79" t="s">
        <v>320</v>
      </c>
    </row>
    <row r="29" spans="1:8" ht="34.5" customHeight="1">
      <c r="A29" s="1"/>
      <c r="B29" s="94">
        <f t="shared" si="2"/>
        <v>42648</v>
      </c>
      <c r="C29" s="30" t="s">
        <v>14</v>
      </c>
      <c r="D29" s="20" t="s">
        <v>268</v>
      </c>
      <c r="E29" s="78" t="s">
        <v>320</v>
      </c>
      <c r="F29" s="30" t="s">
        <v>14</v>
      </c>
      <c r="G29" s="20" t="s">
        <v>270</v>
      </c>
      <c r="H29" s="78" t="s">
        <v>320</v>
      </c>
    </row>
    <row r="30" spans="1:8" ht="34.5" customHeight="1">
      <c r="A30" s="1"/>
      <c r="B30" s="8"/>
      <c r="C30" s="9"/>
      <c r="D30" s="17"/>
      <c r="E30" s="17"/>
      <c r="F30" s="6"/>
      <c r="G30" s="17"/>
      <c r="H30" s="17"/>
    </row>
    <row r="31" spans="1:8" ht="34.5" customHeight="1">
      <c r="A31" s="7" t="s">
        <v>4</v>
      </c>
      <c r="B31" s="10">
        <f>$B$10+3</f>
        <v>42649</v>
      </c>
      <c r="C31" s="38" t="s">
        <v>5</v>
      </c>
      <c r="D31" s="16" t="s">
        <v>271</v>
      </c>
      <c r="E31" s="16" t="s">
        <v>320</v>
      </c>
      <c r="F31" s="38" t="s">
        <v>6</v>
      </c>
      <c r="G31" s="16" t="s">
        <v>81</v>
      </c>
      <c r="H31" s="16"/>
    </row>
    <row r="32" spans="1:8" ht="34.5" customHeight="1">
      <c r="A32" s="24" t="s">
        <v>7</v>
      </c>
      <c r="B32" s="92">
        <f t="shared" ref="B32:B36" si="3">$B$10+3</f>
        <v>42649</v>
      </c>
      <c r="C32" s="30" t="s">
        <v>8</v>
      </c>
      <c r="D32" s="16" t="s">
        <v>78</v>
      </c>
      <c r="E32" s="79"/>
      <c r="F32" s="30" t="s">
        <v>9</v>
      </c>
      <c r="G32" s="16" t="s">
        <v>272</v>
      </c>
      <c r="H32" s="79"/>
    </row>
    <row r="33" spans="1:8" ht="34.5" customHeight="1">
      <c r="A33" s="1"/>
      <c r="B33" s="93">
        <f t="shared" si="3"/>
        <v>42649</v>
      </c>
      <c r="C33" s="30" t="s">
        <v>10</v>
      </c>
      <c r="D33" s="16" t="s">
        <v>48</v>
      </c>
      <c r="E33" s="79"/>
      <c r="F33" s="30" t="s">
        <v>11</v>
      </c>
      <c r="G33" s="16" t="s">
        <v>82</v>
      </c>
      <c r="H33" s="79"/>
    </row>
    <row r="34" spans="1:8" ht="34.5" customHeight="1">
      <c r="A34" s="1"/>
      <c r="B34" s="93">
        <f t="shared" si="3"/>
        <v>42649</v>
      </c>
      <c r="C34" s="30" t="s">
        <v>12</v>
      </c>
      <c r="D34" s="16" t="s">
        <v>79</v>
      </c>
      <c r="E34" s="79"/>
      <c r="F34" s="30" t="s">
        <v>131</v>
      </c>
      <c r="G34" s="16"/>
      <c r="H34" s="79"/>
    </row>
    <row r="35" spans="1:8" ht="34.5" customHeight="1">
      <c r="A35" s="1"/>
      <c r="B35" s="93">
        <f t="shared" si="3"/>
        <v>42649</v>
      </c>
      <c r="C35" s="30" t="s">
        <v>13</v>
      </c>
      <c r="D35" s="16" t="s">
        <v>23</v>
      </c>
      <c r="E35" s="79" t="s">
        <v>320</v>
      </c>
      <c r="F35" s="30" t="s">
        <v>13</v>
      </c>
      <c r="G35" s="16" t="s">
        <v>23</v>
      </c>
      <c r="H35" s="79" t="s">
        <v>320</v>
      </c>
    </row>
    <row r="36" spans="1:8" ht="34.5" customHeight="1">
      <c r="A36" s="1"/>
      <c r="B36" s="94">
        <f t="shared" si="3"/>
        <v>42649</v>
      </c>
      <c r="C36" s="30" t="s">
        <v>14</v>
      </c>
      <c r="D36" s="20" t="s">
        <v>80</v>
      </c>
      <c r="E36" s="78" t="s">
        <v>320</v>
      </c>
      <c r="F36" s="30" t="s">
        <v>14</v>
      </c>
      <c r="G36" s="20" t="s">
        <v>273</v>
      </c>
      <c r="H36" s="78" t="s">
        <v>320</v>
      </c>
    </row>
    <row r="37" spans="1:8" ht="34.5" customHeight="1">
      <c r="A37" s="1"/>
      <c r="B37" s="8"/>
      <c r="C37" s="9"/>
      <c r="D37" s="17"/>
      <c r="E37" s="17"/>
      <c r="F37" s="6"/>
      <c r="G37" s="17"/>
      <c r="H37" s="17"/>
    </row>
    <row r="38" spans="1:8" ht="34.5" customHeight="1">
      <c r="A38" s="7" t="s">
        <v>4</v>
      </c>
      <c r="B38" s="10">
        <f>$B$10+4</f>
        <v>42650</v>
      </c>
      <c r="C38" s="38" t="s">
        <v>5</v>
      </c>
      <c r="D38" s="16" t="s">
        <v>274</v>
      </c>
      <c r="E38" s="16" t="s">
        <v>320</v>
      </c>
      <c r="F38" s="38" t="s">
        <v>6</v>
      </c>
      <c r="G38" s="16" t="s">
        <v>84</v>
      </c>
      <c r="H38" s="16"/>
    </row>
    <row r="39" spans="1:8" ht="34.5" customHeight="1">
      <c r="A39" s="24" t="s">
        <v>7</v>
      </c>
      <c r="B39" s="92">
        <f t="shared" ref="B39:B43" si="4">$B$10+4</f>
        <v>42650</v>
      </c>
      <c r="C39" s="30" t="s">
        <v>8</v>
      </c>
      <c r="D39" s="16" t="s">
        <v>83</v>
      </c>
      <c r="E39" s="79"/>
      <c r="F39" s="30" t="s">
        <v>9</v>
      </c>
      <c r="G39" s="16" t="s">
        <v>85</v>
      </c>
      <c r="H39" s="79"/>
    </row>
    <row r="40" spans="1:8" ht="34.5" customHeight="1">
      <c r="A40" s="1"/>
      <c r="B40" s="93">
        <f t="shared" si="4"/>
        <v>42650</v>
      </c>
      <c r="C40" s="30" t="s">
        <v>10</v>
      </c>
      <c r="D40" s="16" t="s">
        <v>41</v>
      </c>
      <c r="E40" s="79"/>
      <c r="F40" s="30" t="s">
        <v>11</v>
      </c>
      <c r="G40" s="16" t="s">
        <v>47</v>
      </c>
      <c r="H40" s="79"/>
    </row>
    <row r="41" spans="1:8" ht="34.5" customHeight="1">
      <c r="A41" s="1"/>
      <c r="B41" s="93">
        <f t="shared" si="4"/>
        <v>42650</v>
      </c>
      <c r="C41" s="30" t="s">
        <v>12</v>
      </c>
      <c r="D41" s="16" t="s">
        <v>275</v>
      </c>
      <c r="E41" s="79"/>
      <c r="F41" s="30" t="s">
        <v>131</v>
      </c>
      <c r="G41" s="16"/>
      <c r="H41" s="79"/>
    </row>
    <row r="42" spans="1:8" ht="34.5" customHeight="1">
      <c r="A42" s="1"/>
      <c r="B42" s="93">
        <f t="shared" si="4"/>
        <v>42650</v>
      </c>
      <c r="C42" s="30" t="s">
        <v>13</v>
      </c>
      <c r="D42" s="16" t="s">
        <v>23</v>
      </c>
      <c r="E42" s="79" t="s">
        <v>320</v>
      </c>
      <c r="F42" s="30" t="s">
        <v>13</v>
      </c>
      <c r="G42" s="16" t="s">
        <v>23</v>
      </c>
      <c r="H42" s="79" t="s">
        <v>320</v>
      </c>
    </row>
    <row r="43" spans="1:8" ht="34.5" customHeight="1">
      <c r="A43" s="1"/>
      <c r="B43" s="94">
        <f t="shared" si="4"/>
        <v>42650</v>
      </c>
      <c r="C43" s="30" t="s">
        <v>14</v>
      </c>
      <c r="D43" s="27" t="s">
        <v>91</v>
      </c>
      <c r="E43" s="26" t="s">
        <v>320</v>
      </c>
      <c r="F43" s="30" t="s">
        <v>14</v>
      </c>
      <c r="G43" s="27" t="s">
        <v>281</v>
      </c>
      <c r="H43" s="26" t="s">
        <v>320</v>
      </c>
    </row>
    <row r="44" spans="1:8" ht="34.5" customHeight="1">
      <c r="A44" s="1"/>
      <c r="B44" s="8"/>
      <c r="C44" s="9"/>
      <c r="D44" s="21"/>
      <c r="E44" s="21"/>
      <c r="F44" s="6"/>
      <c r="G44" s="21"/>
      <c r="H44" s="21"/>
    </row>
    <row r="45" spans="1:8" ht="34.5" customHeight="1">
      <c r="A45" s="7" t="s">
        <v>15</v>
      </c>
      <c r="B45" s="10">
        <f>$B$10+5</f>
        <v>42651</v>
      </c>
      <c r="C45" s="38" t="s">
        <v>5</v>
      </c>
      <c r="D45" s="16" t="s">
        <v>87</v>
      </c>
      <c r="E45" s="16" t="s">
        <v>320</v>
      </c>
      <c r="F45" s="38" t="s">
        <v>6</v>
      </c>
      <c r="G45" s="16" t="s">
        <v>31</v>
      </c>
      <c r="H45" s="16"/>
    </row>
    <row r="46" spans="1:8" ht="34.5" customHeight="1">
      <c r="A46" s="24" t="s">
        <v>7</v>
      </c>
      <c r="B46" s="92">
        <f t="shared" ref="B46:B50" si="5">$B$10+5</f>
        <v>42651</v>
      </c>
      <c r="C46" s="30" t="s">
        <v>8</v>
      </c>
      <c r="D46" s="16" t="s">
        <v>88</v>
      </c>
      <c r="E46" s="79"/>
      <c r="F46" s="30" t="s">
        <v>9</v>
      </c>
      <c r="G46" s="16" t="s">
        <v>321</v>
      </c>
      <c r="H46" s="79"/>
    </row>
    <row r="47" spans="1:8" ht="34.5" customHeight="1">
      <c r="A47" s="1"/>
      <c r="B47" s="93">
        <f t="shared" si="5"/>
        <v>42651</v>
      </c>
      <c r="C47" s="30" t="s">
        <v>10</v>
      </c>
      <c r="D47" s="16" t="s">
        <v>89</v>
      </c>
      <c r="E47" s="79"/>
      <c r="F47" s="30" t="s">
        <v>11</v>
      </c>
      <c r="G47" s="16"/>
      <c r="H47" s="79"/>
    </row>
    <row r="48" spans="1:8" ht="34.5" customHeight="1">
      <c r="A48" s="1"/>
      <c r="B48" s="93">
        <f t="shared" si="5"/>
        <v>42651</v>
      </c>
      <c r="C48" s="30" t="s">
        <v>12</v>
      </c>
      <c r="D48" s="16" t="s">
        <v>90</v>
      </c>
      <c r="E48" s="79"/>
      <c r="F48" s="30" t="s">
        <v>131</v>
      </c>
      <c r="G48" s="16"/>
      <c r="H48" s="79"/>
    </row>
    <row r="49" spans="1:8" ht="34.5" customHeight="1">
      <c r="A49" s="1"/>
      <c r="B49" s="93">
        <f t="shared" si="5"/>
        <v>42651</v>
      </c>
      <c r="C49" s="30" t="s">
        <v>13</v>
      </c>
      <c r="D49" s="16" t="s">
        <v>23</v>
      </c>
      <c r="E49" s="79" t="s">
        <v>320</v>
      </c>
      <c r="F49" s="30" t="s">
        <v>13</v>
      </c>
      <c r="G49" s="16" t="s">
        <v>23</v>
      </c>
      <c r="H49" s="79" t="s">
        <v>320</v>
      </c>
    </row>
    <row r="50" spans="1:8" ht="34.5" customHeight="1">
      <c r="A50" s="1"/>
      <c r="B50" s="94">
        <f t="shared" si="5"/>
        <v>42651</v>
      </c>
      <c r="C50" s="30" t="s">
        <v>14</v>
      </c>
      <c r="D50" s="16" t="s">
        <v>86</v>
      </c>
      <c r="E50" s="79" t="s">
        <v>320</v>
      </c>
      <c r="F50" s="30" t="s">
        <v>14</v>
      </c>
      <c r="G50" s="16" t="s">
        <v>276</v>
      </c>
      <c r="H50" s="79" t="s">
        <v>320</v>
      </c>
    </row>
    <row r="51" spans="1:8" ht="34.5" customHeight="1">
      <c r="A51" s="1"/>
      <c r="B51" s="8"/>
      <c r="C51" s="9"/>
      <c r="D51" s="33"/>
      <c r="E51" s="21"/>
      <c r="F51" s="6"/>
      <c r="G51" s="23"/>
      <c r="H51" s="21"/>
    </row>
    <row r="52" spans="1:8" ht="34.5" customHeight="1">
      <c r="A52" s="7" t="s">
        <v>15</v>
      </c>
      <c r="B52" s="10">
        <f>$B$10+6</f>
        <v>42652</v>
      </c>
      <c r="C52" s="38" t="s">
        <v>5</v>
      </c>
      <c r="D52" s="16" t="s">
        <v>92</v>
      </c>
      <c r="E52" s="16" t="s">
        <v>320</v>
      </c>
      <c r="F52" s="38" t="s">
        <v>6</v>
      </c>
      <c r="G52" s="16" t="s">
        <v>97</v>
      </c>
      <c r="H52" s="16"/>
    </row>
    <row r="53" spans="1:8" ht="34.5" customHeight="1">
      <c r="A53" s="24" t="s">
        <v>7</v>
      </c>
      <c r="B53" s="92">
        <f t="shared" ref="B53:B57" si="6">$B$10+6</f>
        <v>42652</v>
      </c>
      <c r="C53" s="30" t="s">
        <v>8</v>
      </c>
      <c r="D53" s="16" t="s">
        <v>93</v>
      </c>
      <c r="E53" s="79"/>
      <c r="F53" s="30" t="s">
        <v>9</v>
      </c>
      <c r="G53" s="16" t="s">
        <v>98</v>
      </c>
      <c r="H53" s="79" t="s">
        <v>320</v>
      </c>
    </row>
    <row r="54" spans="1:8" ht="34.5" customHeight="1">
      <c r="A54" s="1"/>
      <c r="B54" s="93">
        <f t="shared" si="6"/>
        <v>42652</v>
      </c>
      <c r="C54" s="30" t="s">
        <v>10</v>
      </c>
      <c r="D54" s="16" t="s">
        <v>94</v>
      </c>
      <c r="E54" s="79"/>
      <c r="F54" s="30" t="s">
        <v>11</v>
      </c>
      <c r="G54" s="16"/>
      <c r="H54" s="79"/>
    </row>
    <row r="55" spans="1:8" ht="34.5" customHeight="1">
      <c r="A55" s="1"/>
      <c r="B55" s="93">
        <f t="shared" si="6"/>
        <v>42652</v>
      </c>
      <c r="C55" s="30" t="s">
        <v>12</v>
      </c>
      <c r="D55" s="16" t="s">
        <v>95</v>
      </c>
      <c r="E55" s="79"/>
      <c r="F55" s="30" t="s">
        <v>131</v>
      </c>
      <c r="G55" s="16"/>
      <c r="H55" s="79"/>
    </row>
    <row r="56" spans="1:8" ht="34.5" customHeight="1">
      <c r="A56" s="1"/>
      <c r="B56" s="93">
        <f t="shared" si="6"/>
        <v>42652</v>
      </c>
      <c r="C56" s="30" t="s">
        <v>13</v>
      </c>
      <c r="D56" s="16" t="s">
        <v>23</v>
      </c>
      <c r="E56" s="79" t="s">
        <v>320</v>
      </c>
      <c r="F56" s="30" t="s">
        <v>13</v>
      </c>
      <c r="G56" s="16" t="s">
        <v>23</v>
      </c>
      <c r="H56" s="79" t="s">
        <v>320</v>
      </c>
    </row>
    <row r="57" spans="1:8" ht="34.5" customHeight="1">
      <c r="A57" s="1"/>
      <c r="B57" s="94">
        <f t="shared" si="6"/>
        <v>42652</v>
      </c>
      <c r="C57" s="30" t="s">
        <v>14</v>
      </c>
      <c r="D57" s="16" t="s">
        <v>96</v>
      </c>
      <c r="E57" s="79" t="s">
        <v>320</v>
      </c>
      <c r="F57" s="30" t="s">
        <v>14</v>
      </c>
      <c r="G57" s="16" t="s">
        <v>277</v>
      </c>
      <c r="H57" s="79" t="s">
        <v>320</v>
      </c>
    </row>
    <row r="58" spans="1:8" ht="34.5" customHeight="1">
      <c r="A58" s="1"/>
      <c r="B58" s="8"/>
      <c r="C58" s="9"/>
      <c r="D58" s="22"/>
      <c r="E58" s="21"/>
      <c r="F58" s="6"/>
      <c r="G58" s="22"/>
      <c r="H58" s="21"/>
    </row>
    <row r="59" spans="1:8" ht="34.5" customHeight="1">
      <c r="A59" s="11" t="s">
        <v>4</v>
      </c>
      <c r="B59" s="10">
        <f>$B$10+7</f>
        <v>42653</v>
      </c>
      <c r="C59" s="38" t="s">
        <v>5</v>
      </c>
      <c r="D59" s="16" t="s">
        <v>16</v>
      </c>
      <c r="E59" s="16" t="s">
        <v>320</v>
      </c>
      <c r="F59" s="38" t="s">
        <v>6</v>
      </c>
      <c r="G59" s="16" t="s">
        <v>17</v>
      </c>
      <c r="H59" s="16"/>
    </row>
    <row r="60" spans="1:8" ht="34.5" customHeight="1">
      <c r="A60" s="24" t="s">
        <v>18</v>
      </c>
      <c r="B60" s="92">
        <f t="shared" ref="B60:B64" si="7">$B$10+7</f>
        <v>42653</v>
      </c>
      <c r="C60" s="30" t="s">
        <v>8</v>
      </c>
      <c r="D60" s="16" t="s">
        <v>19</v>
      </c>
      <c r="E60" s="79"/>
      <c r="F60" s="30" t="s">
        <v>9</v>
      </c>
      <c r="G60" s="16" t="s">
        <v>20</v>
      </c>
      <c r="H60" s="79"/>
    </row>
    <row r="61" spans="1:8" ht="34.5" customHeight="1">
      <c r="A61" s="1"/>
      <c r="B61" s="93">
        <f t="shared" si="7"/>
        <v>42653</v>
      </c>
      <c r="C61" s="30" t="s">
        <v>10</v>
      </c>
      <c r="D61" s="16" t="s">
        <v>21</v>
      </c>
      <c r="E61" s="79"/>
      <c r="F61" s="30" t="s">
        <v>11</v>
      </c>
      <c r="G61" s="16"/>
      <c r="H61" s="79"/>
    </row>
    <row r="62" spans="1:8" ht="34.5" customHeight="1">
      <c r="A62" s="1"/>
      <c r="B62" s="93">
        <f t="shared" si="7"/>
        <v>42653</v>
      </c>
      <c r="C62" s="30" t="s">
        <v>12</v>
      </c>
      <c r="D62" s="26" t="s">
        <v>22</v>
      </c>
      <c r="E62" s="26"/>
      <c r="F62" s="30" t="s">
        <v>131</v>
      </c>
      <c r="G62" s="26"/>
      <c r="H62" s="26"/>
    </row>
    <row r="63" spans="1:8" ht="34.5" customHeight="1">
      <c r="A63" s="1"/>
      <c r="B63" s="93">
        <f t="shared" si="7"/>
        <v>42653</v>
      </c>
      <c r="C63" s="30" t="s">
        <v>13</v>
      </c>
      <c r="D63" s="16" t="s">
        <v>23</v>
      </c>
      <c r="E63" s="79" t="s">
        <v>320</v>
      </c>
      <c r="F63" s="30" t="s">
        <v>13</v>
      </c>
      <c r="G63" s="16" t="s">
        <v>24</v>
      </c>
      <c r="H63" s="79" t="s">
        <v>320</v>
      </c>
    </row>
    <row r="64" spans="1:8" ht="34.5" customHeight="1">
      <c r="A64" s="1"/>
      <c r="B64" s="94">
        <f t="shared" si="7"/>
        <v>42653</v>
      </c>
      <c r="C64" s="30" t="s">
        <v>14</v>
      </c>
      <c r="D64" s="20" t="s">
        <v>25</v>
      </c>
      <c r="E64" s="78" t="s">
        <v>320</v>
      </c>
      <c r="F64" s="30" t="s">
        <v>14</v>
      </c>
      <c r="G64" s="20" t="s">
        <v>278</v>
      </c>
      <c r="H64" s="78" t="s">
        <v>320</v>
      </c>
    </row>
    <row r="65" spans="1:8" ht="34.5" customHeight="1">
      <c r="A65" s="1"/>
      <c r="B65" s="8"/>
      <c r="C65" s="9"/>
      <c r="D65" s="17"/>
      <c r="E65" s="17"/>
      <c r="F65" s="6"/>
      <c r="G65" s="17"/>
      <c r="H65" s="17"/>
    </row>
    <row r="66" spans="1:8" ht="34.5" customHeight="1">
      <c r="A66" s="11" t="s">
        <v>4</v>
      </c>
      <c r="B66" s="10">
        <f>$B$10+8</f>
        <v>42654</v>
      </c>
      <c r="C66" s="38" t="s">
        <v>5</v>
      </c>
      <c r="D66" s="16" t="s">
        <v>26</v>
      </c>
      <c r="E66" s="16" t="s">
        <v>320</v>
      </c>
      <c r="F66" s="38" t="s">
        <v>6</v>
      </c>
      <c r="G66" s="16" t="s">
        <v>27</v>
      </c>
      <c r="H66" s="16"/>
    </row>
    <row r="67" spans="1:8" ht="34.5" customHeight="1">
      <c r="A67" s="24" t="s">
        <v>18</v>
      </c>
      <c r="B67" s="92">
        <f t="shared" ref="B67:B71" si="8">$B$10+8</f>
        <v>42654</v>
      </c>
      <c r="C67" s="30" t="s">
        <v>8</v>
      </c>
      <c r="D67" s="16" t="s">
        <v>28</v>
      </c>
      <c r="E67" s="79"/>
      <c r="F67" s="30" t="s">
        <v>9</v>
      </c>
      <c r="G67" s="16" t="s">
        <v>29</v>
      </c>
      <c r="H67" s="79"/>
    </row>
    <row r="68" spans="1:8" ht="34.5" customHeight="1">
      <c r="A68" s="1"/>
      <c r="B68" s="93">
        <f t="shared" si="8"/>
        <v>42654</v>
      </c>
      <c r="C68" s="30" t="s">
        <v>10</v>
      </c>
      <c r="D68" s="25" t="s">
        <v>89</v>
      </c>
      <c r="E68" s="28"/>
      <c r="F68" s="30" t="s">
        <v>11</v>
      </c>
      <c r="G68" s="25"/>
      <c r="H68" s="28"/>
    </row>
    <row r="69" spans="1:8" ht="34.5" customHeight="1">
      <c r="A69" s="1"/>
      <c r="B69" s="93">
        <f t="shared" si="8"/>
        <v>42654</v>
      </c>
      <c r="C69" s="30" t="s">
        <v>12</v>
      </c>
      <c r="D69" s="28"/>
      <c r="E69" s="28"/>
      <c r="F69" s="30" t="s">
        <v>131</v>
      </c>
      <c r="G69" s="28"/>
      <c r="H69" s="28"/>
    </row>
    <row r="70" spans="1:8" ht="34.5" customHeight="1">
      <c r="A70" s="1"/>
      <c r="B70" s="93">
        <f t="shared" si="8"/>
        <v>42654</v>
      </c>
      <c r="C70" s="30" t="s">
        <v>13</v>
      </c>
      <c r="D70" s="16" t="s">
        <v>23</v>
      </c>
      <c r="E70" s="79" t="s">
        <v>320</v>
      </c>
      <c r="F70" s="30" t="s">
        <v>13</v>
      </c>
      <c r="G70" s="16" t="s">
        <v>24</v>
      </c>
      <c r="H70" s="79" t="s">
        <v>320</v>
      </c>
    </row>
    <row r="71" spans="1:8" ht="34.5" customHeight="1">
      <c r="A71" s="1"/>
      <c r="B71" s="94">
        <f t="shared" si="8"/>
        <v>42654</v>
      </c>
      <c r="C71" s="30" t="s">
        <v>14</v>
      </c>
      <c r="D71" s="20" t="s">
        <v>30</v>
      </c>
      <c r="E71" s="78" t="s">
        <v>320</v>
      </c>
      <c r="F71" s="30" t="s">
        <v>14</v>
      </c>
      <c r="G71" s="20" t="s">
        <v>322</v>
      </c>
      <c r="H71" s="78" t="s">
        <v>320</v>
      </c>
    </row>
    <row r="72" spans="1:8" ht="34.5" customHeight="1">
      <c r="A72" s="1"/>
      <c r="B72" s="8"/>
      <c r="C72" s="9"/>
      <c r="D72" s="17"/>
      <c r="E72" s="17"/>
      <c r="F72" s="6"/>
      <c r="G72" s="17"/>
      <c r="H72" s="17"/>
    </row>
    <row r="73" spans="1:8" ht="34.5" customHeight="1">
      <c r="A73" s="11" t="s">
        <v>4</v>
      </c>
      <c r="B73" s="10">
        <f>$B$10+9</f>
        <v>42655</v>
      </c>
      <c r="C73" s="38" t="s">
        <v>5</v>
      </c>
      <c r="D73" s="16"/>
      <c r="E73" s="16"/>
      <c r="F73" s="38" t="s">
        <v>6</v>
      </c>
      <c r="G73" s="16" t="s">
        <v>31</v>
      </c>
      <c r="H73" s="16"/>
    </row>
    <row r="74" spans="1:8" ht="34.5" customHeight="1">
      <c r="A74" s="24" t="s">
        <v>18</v>
      </c>
      <c r="B74" s="92">
        <f t="shared" ref="B74:B78" si="9">$B$10+9</f>
        <v>42655</v>
      </c>
      <c r="C74" s="30" t="s">
        <v>8</v>
      </c>
      <c r="D74" s="16" t="s">
        <v>32</v>
      </c>
      <c r="E74" s="79"/>
      <c r="F74" s="30" t="s">
        <v>9</v>
      </c>
      <c r="G74" s="16" t="s">
        <v>33</v>
      </c>
      <c r="H74" s="79"/>
    </row>
    <row r="75" spans="1:8" ht="34.5" customHeight="1">
      <c r="A75" s="1"/>
      <c r="B75" s="93">
        <f t="shared" si="9"/>
        <v>42655</v>
      </c>
      <c r="C75" s="30" t="s">
        <v>10</v>
      </c>
      <c r="D75" s="16" t="s">
        <v>34</v>
      </c>
      <c r="E75" s="79"/>
      <c r="F75" s="30" t="s">
        <v>11</v>
      </c>
      <c r="G75" s="16" t="s">
        <v>35</v>
      </c>
      <c r="H75" s="79" t="s">
        <v>320</v>
      </c>
    </row>
    <row r="76" spans="1:8" ht="34.5" customHeight="1">
      <c r="A76" s="1"/>
      <c r="B76" s="93">
        <f t="shared" si="9"/>
        <v>42655</v>
      </c>
      <c r="C76" s="30" t="s">
        <v>12</v>
      </c>
      <c r="D76" s="16"/>
      <c r="E76" s="79"/>
      <c r="F76" s="30" t="s">
        <v>131</v>
      </c>
      <c r="G76" s="16"/>
      <c r="H76" s="79"/>
    </row>
    <row r="77" spans="1:8" ht="34.5" customHeight="1">
      <c r="A77" s="1"/>
      <c r="B77" s="93">
        <f t="shared" si="9"/>
        <v>42655</v>
      </c>
      <c r="C77" s="30" t="s">
        <v>13</v>
      </c>
      <c r="D77" s="16" t="s">
        <v>23</v>
      </c>
      <c r="E77" s="79" t="s">
        <v>320</v>
      </c>
      <c r="F77" s="30" t="s">
        <v>13</v>
      </c>
      <c r="G77" s="16" t="s">
        <v>24</v>
      </c>
      <c r="H77" s="79" t="s">
        <v>320</v>
      </c>
    </row>
    <row r="78" spans="1:8" ht="34.5" customHeight="1">
      <c r="A78" s="1"/>
      <c r="B78" s="94">
        <f t="shared" si="9"/>
        <v>42655</v>
      </c>
      <c r="C78" s="30" t="s">
        <v>14</v>
      </c>
      <c r="D78" s="27" t="s">
        <v>36</v>
      </c>
      <c r="E78" s="26" t="s">
        <v>320</v>
      </c>
      <c r="F78" s="30" t="s">
        <v>14</v>
      </c>
      <c r="G78" s="27" t="s">
        <v>279</v>
      </c>
      <c r="H78" s="26" t="s">
        <v>320</v>
      </c>
    </row>
    <row r="79" spans="1:8" ht="34.5" customHeight="1">
      <c r="A79" s="1"/>
      <c r="B79" s="8"/>
      <c r="C79" s="9"/>
      <c r="D79" s="17"/>
      <c r="E79" s="17"/>
      <c r="F79" s="6"/>
      <c r="G79" s="17"/>
      <c r="H79" s="17"/>
    </row>
    <row r="80" spans="1:8" ht="34.5" customHeight="1">
      <c r="A80" s="11" t="s">
        <v>4</v>
      </c>
      <c r="B80" s="10">
        <f>$B$10+10</f>
        <v>42656</v>
      </c>
      <c r="C80" s="38" t="s">
        <v>5</v>
      </c>
      <c r="D80" s="16" t="s">
        <v>37</v>
      </c>
      <c r="E80" s="16" t="s">
        <v>320</v>
      </c>
      <c r="F80" s="38" t="s">
        <v>6</v>
      </c>
      <c r="G80" s="16" t="s">
        <v>38</v>
      </c>
      <c r="H80" s="16"/>
    </row>
    <row r="81" spans="1:8" ht="34.5" customHeight="1">
      <c r="A81" s="24" t="s">
        <v>18</v>
      </c>
      <c r="B81" s="92">
        <f t="shared" ref="B81:B85" si="10">$B$10+10</f>
        <v>42656</v>
      </c>
      <c r="C81" s="30" t="s">
        <v>8</v>
      </c>
      <c r="D81" s="16" t="s">
        <v>39</v>
      </c>
      <c r="E81" s="79"/>
      <c r="F81" s="30" t="s">
        <v>9</v>
      </c>
      <c r="G81" s="16" t="s">
        <v>40</v>
      </c>
      <c r="H81" s="79"/>
    </row>
    <row r="82" spans="1:8" ht="34.5" customHeight="1">
      <c r="A82" s="1"/>
      <c r="B82" s="93">
        <f t="shared" si="10"/>
        <v>42656</v>
      </c>
      <c r="C82" s="30" t="s">
        <v>10</v>
      </c>
      <c r="D82" s="25" t="s">
        <v>41</v>
      </c>
      <c r="E82" s="28"/>
      <c r="F82" s="30" t="s">
        <v>11</v>
      </c>
      <c r="G82" s="25"/>
      <c r="H82" s="28"/>
    </row>
    <row r="83" spans="1:8" ht="34.5" customHeight="1">
      <c r="A83" s="1"/>
      <c r="B83" s="93">
        <f t="shared" si="10"/>
        <v>42656</v>
      </c>
      <c r="C83" s="30" t="s">
        <v>12</v>
      </c>
      <c r="D83" s="25"/>
      <c r="E83" s="28"/>
      <c r="F83" s="30" t="s">
        <v>131</v>
      </c>
      <c r="G83" s="25"/>
      <c r="H83" s="28"/>
    </row>
    <row r="84" spans="1:8" ht="34.5" customHeight="1">
      <c r="A84" s="1"/>
      <c r="B84" s="93">
        <f t="shared" si="10"/>
        <v>42656</v>
      </c>
      <c r="C84" s="30" t="s">
        <v>13</v>
      </c>
      <c r="D84" s="16" t="s">
        <v>23</v>
      </c>
      <c r="E84" s="79" t="s">
        <v>320</v>
      </c>
      <c r="F84" s="30" t="s">
        <v>13</v>
      </c>
      <c r="G84" s="16" t="s">
        <v>24</v>
      </c>
      <c r="H84" s="79" t="s">
        <v>320</v>
      </c>
    </row>
    <row r="85" spans="1:8" ht="34.5" customHeight="1">
      <c r="A85" s="1"/>
      <c r="B85" s="94">
        <f t="shared" si="10"/>
        <v>42656</v>
      </c>
      <c r="C85" s="30" t="s">
        <v>14</v>
      </c>
      <c r="D85" s="20" t="s">
        <v>42</v>
      </c>
      <c r="E85" s="78" t="s">
        <v>320</v>
      </c>
      <c r="F85" s="30" t="s">
        <v>14</v>
      </c>
      <c r="G85" s="20" t="s">
        <v>280</v>
      </c>
      <c r="H85" s="78" t="s">
        <v>320</v>
      </c>
    </row>
    <row r="86" spans="1:8" ht="34.5" customHeight="1">
      <c r="A86" s="1"/>
      <c r="B86" s="8"/>
      <c r="C86" s="9"/>
      <c r="D86" s="17"/>
      <c r="E86" s="17"/>
      <c r="F86" s="6"/>
      <c r="G86" s="17"/>
      <c r="H86" s="17"/>
    </row>
    <row r="87" spans="1:8" ht="34.5" customHeight="1">
      <c r="A87" s="11" t="s">
        <v>4</v>
      </c>
      <c r="B87" s="10">
        <f>$B$10+11</f>
        <v>42657</v>
      </c>
      <c r="C87" s="38" t="s">
        <v>5</v>
      </c>
      <c r="D87" s="16" t="s">
        <v>43</v>
      </c>
      <c r="E87" s="16" t="s">
        <v>320</v>
      </c>
      <c r="F87" s="38" t="s">
        <v>6</v>
      </c>
      <c r="G87" s="16" t="s">
        <v>44</v>
      </c>
      <c r="H87" s="16"/>
    </row>
    <row r="88" spans="1:8" ht="34.5" customHeight="1">
      <c r="A88" s="24" t="s">
        <v>18</v>
      </c>
      <c r="B88" s="92">
        <f t="shared" ref="B88:B92" si="11">$B$10+11</f>
        <v>42657</v>
      </c>
      <c r="C88" s="30" t="s">
        <v>8</v>
      </c>
      <c r="D88" s="16" t="s">
        <v>45</v>
      </c>
      <c r="E88" s="79"/>
      <c r="F88" s="30" t="s">
        <v>9</v>
      </c>
      <c r="G88" s="16" t="s">
        <v>46</v>
      </c>
      <c r="H88" s="79"/>
    </row>
    <row r="89" spans="1:8" ht="34.5" customHeight="1">
      <c r="A89" s="1"/>
      <c r="B89" s="93">
        <f t="shared" si="11"/>
        <v>42657</v>
      </c>
      <c r="C89" s="30" t="s">
        <v>10</v>
      </c>
      <c r="D89" s="25" t="s">
        <v>47</v>
      </c>
      <c r="E89" s="28"/>
      <c r="F89" s="30" t="s">
        <v>11</v>
      </c>
      <c r="G89" s="25" t="s">
        <v>48</v>
      </c>
      <c r="H89" s="28"/>
    </row>
    <row r="90" spans="1:8" ht="34.5" customHeight="1">
      <c r="A90" s="1"/>
      <c r="B90" s="93">
        <f t="shared" si="11"/>
        <v>42657</v>
      </c>
      <c r="C90" s="30" t="s">
        <v>12</v>
      </c>
      <c r="D90" s="29" t="s">
        <v>49</v>
      </c>
      <c r="E90" s="80"/>
      <c r="F90" s="30" t="s">
        <v>131</v>
      </c>
      <c r="G90" s="29"/>
      <c r="H90" s="80"/>
    </row>
    <row r="91" spans="1:8" ht="34.5" customHeight="1">
      <c r="A91" s="1"/>
      <c r="B91" s="93">
        <f t="shared" si="11"/>
        <v>42657</v>
      </c>
      <c r="C91" s="30" t="s">
        <v>13</v>
      </c>
      <c r="D91" s="16" t="s">
        <v>23</v>
      </c>
      <c r="E91" s="79" t="s">
        <v>320</v>
      </c>
      <c r="F91" s="30" t="s">
        <v>13</v>
      </c>
      <c r="G91" s="16" t="s">
        <v>24</v>
      </c>
      <c r="H91" s="79" t="s">
        <v>320</v>
      </c>
    </row>
    <row r="92" spans="1:8" ht="34.5" customHeight="1">
      <c r="A92" s="1"/>
      <c r="B92" s="94">
        <f t="shared" si="11"/>
        <v>42657</v>
      </c>
      <c r="C92" s="30" t="s">
        <v>14</v>
      </c>
      <c r="D92" s="27" t="s">
        <v>283</v>
      </c>
      <c r="E92" s="26" t="s">
        <v>320</v>
      </c>
      <c r="F92" s="30" t="s">
        <v>14</v>
      </c>
      <c r="G92" s="27" t="s">
        <v>284</v>
      </c>
      <c r="H92" s="26" t="s">
        <v>320</v>
      </c>
    </row>
    <row r="93" spans="1:8" ht="34.5" customHeight="1">
      <c r="A93" s="1"/>
      <c r="B93" s="8"/>
      <c r="C93" s="9"/>
      <c r="D93" s="17"/>
      <c r="E93" s="17"/>
      <c r="F93" s="6"/>
      <c r="G93" s="17"/>
      <c r="H93" s="17"/>
    </row>
    <row r="94" spans="1:8" ht="34.5" customHeight="1">
      <c r="A94" s="11" t="s">
        <v>15</v>
      </c>
      <c r="B94" s="10">
        <f>$B$10+12</f>
        <v>42658</v>
      </c>
      <c r="C94" s="38" t="s">
        <v>5</v>
      </c>
      <c r="D94" s="16" t="s">
        <v>282</v>
      </c>
      <c r="E94" s="16" t="s">
        <v>320</v>
      </c>
      <c r="F94" s="38" t="s">
        <v>6</v>
      </c>
      <c r="G94" s="16" t="s">
        <v>50</v>
      </c>
      <c r="H94" s="16"/>
    </row>
    <row r="95" spans="1:8" ht="34.5" customHeight="1">
      <c r="A95" s="24" t="s">
        <v>18</v>
      </c>
      <c r="B95" s="92">
        <f t="shared" ref="B95:B99" si="12">$B$10+12</f>
        <v>42658</v>
      </c>
      <c r="C95" s="30" t="s">
        <v>8</v>
      </c>
      <c r="D95" s="16" t="s">
        <v>51</v>
      </c>
      <c r="E95" s="79"/>
      <c r="F95" s="30" t="s">
        <v>9</v>
      </c>
      <c r="G95" s="16" t="s">
        <v>52</v>
      </c>
      <c r="H95" s="79"/>
    </row>
    <row r="96" spans="1:8" ht="34.5" customHeight="1">
      <c r="A96" s="1"/>
      <c r="B96" s="93">
        <f t="shared" si="12"/>
        <v>42658</v>
      </c>
      <c r="C96" s="30" t="s">
        <v>10</v>
      </c>
      <c r="D96" s="16" t="s">
        <v>53</v>
      </c>
      <c r="E96" s="79"/>
      <c r="F96" s="30" t="s">
        <v>11</v>
      </c>
      <c r="G96" s="16"/>
      <c r="H96" s="79"/>
    </row>
    <row r="97" spans="1:8" ht="34.5" customHeight="1">
      <c r="A97" s="1"/>
      <c r="B97" s="93">
        <f t="shared" si="12"/>
        <v>42658</v>
      </c>
      <c r="C97" s="30" t="s">
        <v>12</v>
      </c>
      <c r="D97" s="16" t="s">
        <v>54</v>
      </c>
      <c r="E97" s="79"/>
      <c r="F97" s="30" t="s">
        <v>131</v>
      </c>
      <c r="G97" s="16"/>
      <c r="H97" s="79"/>
    </row>
    <row r="98" spans="1:8" ht="34.5" customHeight="1">
      <c r="A98" s="1"/>
      <c r="B98" s="93">
        <f t="shared" si="12"/>
        <v>42658</v>
      </c>
      <c r="C98" s="30" t="s">
        <v>13</v>
      </c>
      <c r="D98" s="16" t="s">
        <v>23</v>
      </c>
      <c r="E98" s="79" t="s">
        <v>320</v>
      </c>
      <c r="F98" s="30" t="s">
        <v>13</v>
      </c>
      <c r="G98" s="16" t="s">
        <v>24</v>
      </c>
      <c r="H98" s="79" t="s">
        <v>320</v>
      </c>
    </row>
    <row r="99" spans="1:8" ht="34.5" customHeight="1">
      <c r="A99" s="1"/>
      <c r="B99" s="94">
        <f t="shared" si="12"/>
        <v>42658</v>
      </c>
      <c r="C99" s="30" t="s">
        <v>14</v>
      </c>
      <c r="D99" s="16" t="s">
        <v>55</v>
      </c>
      <c r="E99" s="79" t="s">
        <v>320</v>
      </c>
      <c r="F99" s="30" t="s">
        <v>14</v>
      </c>
      <c r="G99" s="16" t="s">
        <v>285</v>
      </c>
      <c r="H99" s="79" t="s">
        <v>320</v>
      </c>
    </row>
    <row r="100" spans="1:8" ht="34.5" customHeight="1">
      <c r="A100" s="1"/>
      <c r="B100" s="8"/>
      <c r="C100" s="9"/>
      <c r="D100" s="17"/>
      <c r="E100" s="17"/>
      <c r="F100" s="6"/>
      <c r="G100" s="17"/>
      <c r="H100" s="17"/>
    </row>
    <row r="101" spans="1:8" ht="34.5" customHeight="1">
      <c r="A101" s="11" t="s">
        <v>15</v>
      </c>
      <c r="B101" s="10">
        <f>$B$10+13</f>
        <v>42659</v>
      </c>
      <c r="C101" s="38" t="s">
        <v>5</v>
      </c>
      <c r="D101" s="29" t="s">
        <v>56</v>
      </c>
      <c r="E101" s="29" t="s">
        <v>320</v>
      </c>
      <c r="F101" s="38" t="s">
        <v>6</v>
      </c>
      <c r="G101" s="29" t="s">
        <v>31</v>
      </c>
      <c r="H101" s="29"/>
    </row>
    <row r="102" spans="1:8" ht="34.5" customHeight="1">
      <c r="A102" s="24" t="s">
        <v>18</v>
      </c>
      <c r="B102" s="92">
        <f t="shared" ref="B102:B106" si="13">$B$10+13</f>
        <v>42659</v>
      </c>
      <c r="C102" s="30" t="s">
        <v>8</v>
      </c>
      <c r="D102" s="29" t="s">
        <v>57</v>
      </c>
      <c r="E102" s="80"/>
      <c r="F102" s="30" t="s">
        <v>9</v>
      </c>
      <c r="G102" s="29" t="s">
        <v>58</v>
      </c>
      <c r="H102" s="80"/>
    </row>
    <row r="103" spans="1:8" ht="34.5" customHeight="1">
      <c r="A103" s="1"/>
      <c r="B103" s="93">
        <f t="shared" si="13"/>
        <v>42659</v>
      </c>
      <c r="C103" s="30" t="s">
        <v>10</v>
      </c>
      <c r="D103" s="29" t="s">
        <v>59</v>
      </c>
      <c r="E103" s="80"/>
      <c r="F103" s="30" t="s">
        <v>11</v>
      </c>
      <c r="G103" s="29" t="s">
        <v>60</v>
      </c>
      <c r="H103" s="80"/>
    </row>
    <row r="104" spans="1:8" ht="34.5" customHeight="1">
      <c r="A104" s="1"/>
      <c r="B104" s="93">
        <f t="shared" si="13"/>
        <v>42659</v>
      </c>
      <c r="C104" s="30" t="s">
        <v>12</v>
      </c>
      <c r="D104" s="16"/>
      <c r="E104" s="79"/>
      <c r="F104" s="30" t="s">
        <v>131</v>
      </c>
      <c r="G104" s="16"/>
      <c r="H104" s="79"/>
    </row>
    <row r="105" spans="1:8" ht="34.5" customHeight="1">
      <c r="A105" s="1"/>
      <c r="B105" s="93">
        <f t="shared" si="13"/>
        <v>42659</v>
      </c>
      <c r="C105" s="30" t="s">
        <v>13</v>
      </c>
      <c r="D105" s="16" t="s">
        <v>23</v>
      </c>
      <c r="E105" s="79" t="s">
        <v>320</v>
      </c>
      <c r="F105" s="30" t="s">
        <v>13</v>
      </c>
      <c r="G105" s="16" t="s">
        <v>24</v>
      </c>
      <c r="H105" s="79" t="s">
        <v>320</v>
      </c>
    </row>
    <row r="106" spans="1:8" ht="34.5" customHeight="1">
      <c r="A106" s="1"/>
      <c r="B106" s="94">
        <f t="shared" si="13"/>
        <v>42659</v>
      </c>
      <c r="C106" s="30" t="s">
        <v>14</v>
      </c>
      <c r="D106" s="16" t="s">
        <v>61</v>
      </c>
      <c r="E106" s="79" t="s">
        <v>320</v>
      </c>
      <c r="F106" s="30" t="s">
        <v>14</v>
      </c>
      <c r="G106" s="16" t="s">
        <v>286</v>
      </c>
      <c r="H106" s="79" t="s">
        <v>320</v>
      </c>
    </row>
    <row r="107" spans="1:8" ht="34.5" customHeight="1">
      <c r="A107" s="1"/>
      <c r="B107" s="8"/>
      <c r="C107" s="9"/>
      <c r="D107" s="17"/>
      <c r="E107" s="17"/>
      <c r="F107" s="6"/>
      <c r="G107" s="17"/>
      <c r="H107" s="17"/>
    </row>
    <row r="108" spans="1:8" ht="34.5" customHeight="1">
      <c r="A108" s="12" t="s">
        <v>4</v>
      </c>
      <c r="B108" s="10">
        <f>$B$10+14</f>
        <v>42660</v>
      </c>
      <c r="C108" s="38" t="s">
        <v>5</v>
      </c>
      <c r="D108" s="18" t="s">
        <v>99</v>
      </c>
      <c r="E108" s="18" t="s">
        <v>320</v>
      </c>
      <c r="F108" s="38" t="s">
        <v>6</v>
      </c>
      <c r="G108" s="18" t="s">
        <v>31</v>
      </c>
      <c r="H108" s="18"/>
    </row>
    <row r="109" spans="1:8" ht="34.5" customHeight="1">
      <c r="A109" s="35" t="s">
        <v>75</v>
      </c>
      <c r="B109" s="92">
        <f t="shared" ref="B109:B113" si="14">$B$10+14</f>
        <v>42660</v>
      </c>
      <c r="C109" s="30" t="s">
        <v>8</v>
      </c>
      <c r="D109" s="18" t="s">
        <v>100</v>
      </c>
      <c r="E109" s="81"/>
      <c r="F109" s="30" t="s">
        <v>9</v>
      </c>
      <c r="G109" s="18" t="s">
        <v>104</v>
      </c>
      <c r="H109" s="81"/>
    </row>
    <row r="110" spans="1:8" ht="34.5" customHeight="1">
      <c r="A110" s="1"/>
      <c r="B110" s="93">
        <f t="shared" si="14"/>
        <v>42660</v>
      </c>
      <c r="C110" s="30" t="s">
        <v>10</v>
      </c>
      <c r="D110" s="29" t="s">
        <v>101</v>
      </c>
      <c r="E110" s="80"/>
      <c r="F110" s="30" t="s">
        <v>11</v>
      </c>
      <c r="G110" s="29" t="s">
        <v>67</v>
      </c>
      <c r="H110" s="80" t="s">
        <v>320</v>
      </c>
    </row>
    <row r="111" spans="1:8" ht="34.5" customHeight="1">
      <c r="A111" s="1"/>
      <c r="B111" s="93">
        <f t="shared" si="14"/>
        <v>42660</v>
      </c>
      <c r="C111" s="30" t="s">
        <v>12</v>
      </c>
      <c r="D111" s="29" t="s">
        <v>102</v>
      </c>
      <c r="E111" s="80"/>
      <c r="F111" s="30" t="s">
        <v>131</v>
      </c>
      <c r="G111" s="29"/>
      <c r="H111" s="80"/>
    </row>
    <row r="112" spans="1:8" ht="34.5" customHeight="1">
      <c r="A112" s="1"/>
      <c r="B112" s="93">
        <f t="shared" si="14"/>
        <v>42660</v>
      </c>
      <c r="C112" s="30" t="s">
        <v>13</v>
      </c>
      <c r="D112" s="16" t="s">
        <v>23</v>
      </c>
      <c r="E112" s="79" t="s">
        <v>320</v>
      </c>
      <c r="F112" s="30" t="s">
        <v>13</v>
      </c>
      <c r="G112" s="16" t="s">
        <v>23</v>
      </c>
      <c r="H112" s="79" t="s">
        <v>320</v>
      </c>
    </row>
    <row r="113" spans="1:8" ht="34.5" customHeight="1">
      <c r="A113" s="1"/>
      <c r="B113" s="94">
        <f t="shared" si="14"/>
        <v>42660</v>
      </c>
      <c r="C113" s="30" t="s">
        <v>14</v>
      </c>
      <c r="D113" s="27" t="s">
        <v>103</v>
      </c>
      <c r="E113" s="26" t="s">
        <v>320</v>
      </c>
      <c r="F113" s="30" t="s">
        <v>14</v>
      </c>
      <c r="G113" s="27" t="s">
        <v>287</v>
      </c>
      <c r="H113" s="26" t="s">
        <v>320</v>
      </c>
    </row>
    <row r="114" spans="1:8" ht="34.5" customHeight="1">
      <c r="A114" s="1"/>
      <c r="B114" s="8"/>
      <c r="C114" s="9"/>
      <c r="D114" s="19"/>
      <c r="E114" s="19"/>
      <c r="F114" s="6"/>
      <c r="G114" s="19"/>
      <c r="H114" s="19"/>
    </row>
    <row r="115" spans="1:8" ht="34.5" customHeight="1">
      <c r="A115" s="12" t="s">
        <v>4</v>
      </c>
      <c r="B115" s="10">
        <f>$B$10+15</f>
        <v>42661</v>
      </c>
      <c r="C115" s="38" t="s">
        <v>5</v>
      </c>
      <c r="D115" s="18" t="s">
        <v>105</v>
      </c>
      <c r="E115" s="18" t="s">
        <v>320</v>
      </c>
      <c r="F115" s="38" t="s">
        <v>6</v>
      </c>
      <c r="G115" s="18" t="s">
        <v>109</v>
      </c>
      <c r="H115" s="18" t="s">
        <v>320</v>
      </c>
    </row>
    <row r="116" spans="1:8" ht="34.5" customHeight="1">
      <c r="A116" s="35" t="s">
        <v>75</v>
      </c>
      <c r="B116" s="92">
        <f t="shared" ref="B116:B120" si="15">$B$10+15</f>
        <v>42661</v>
      </c>
      <c r="C116" s="30" t="s">
        <v>8</v>
      </c>
      <c r="D116" s="18" t="s">
        <v>106</v>
      </c>
      <c r="E116" s="81"/>
      <c r="F116" s="30" t="s">
        <v>9</v>
      </c>
      <c r="G116" s="18" t="s">
        <v>323</v>
      </c>
      <c r="H116" s="81"/>
    </row>
    <row r="117" spans="1:8" ht="34.5" customHeight="1">
      <c r="A117" s="1"/>
      <c r="B117" s="93">
        <f t="shared" si="15"/>
        <v>42661</v>
      </c>
      <c r="C117" s="30" t="s">
        <v>10</v>
      </c>
      <c r="D117" s="29" t="s">
        <v>107</v>
      </c>
      <c r="E117" s="80"/>
      <c r="F117" s="30" t="s">
        <v>11</v>
      </c>
      <c r="G117" s="29" t="s">
        <v>110</v>
      </c>
      <c r="H117" s="80" t="s">
        <v>320</v>
      </c>
    </row>
    <row r="118" spans="1:8" ht="34.5" customHeight="1">
      <c r="A118" s="1"/>
      <c r="B118" s="93">
        <f t="shared" si="15"/>
        <v>42661</v>
      </c>
      <c r="C118" s="30" t="s">
        <v>12</v>
      </c>
      <c r="D118" s="29" t="s">
        <v>108</v>
      </c>
      <c r="E118" s="80"/>
      <c r="F118" s="30" t="s">
        <v>131</v>
      </c>
      <c r="G118" s="29"/>
      <c r="H118" s="80"/>
    </row>
    <row r="119" spans="1:8" ht="34.5" customHeight="1">
      <c r="A119" s="1"/>
      <c r="B119" s="93">
        <f t="shared" si="15"/>
        <v>42661</v>
      </c>
      <c r="C119" s="30" t="s">
        <v>13</v>
      </c>
      <c r="D119" s="16" t="s">
        <v>23</v>
      </c>
      <c r="E119" s="79" t="s">
        <v>320</v>
      </c>
      <c r="F119" s="30" t="s">
        <v>13</v>
      </c>
      <c r="G119" s="16" t="s">
        <v>23</v>
      </c>
      <c r="H119" s="79" t="s">
        <v>320</v>
      </c>
    </row>
    <row r="120" spans="1:8" ht="34.5" customHeight="1">
      <c r="A120" s="1"/>
      <c r="B120" s="94">
        <f t="shared" si="15"/>
        <v>42661</v>
      </c>
      <c r="C120" s="30" t="s">
        <v>14</v>
      </c>
      <c r="D120" s="20" t="s">
        <v>86</v>
      </c>
      <c r="E120" s="78" t="s">
        <v>320</v>
      </c>
      <c r="F120" s="30" t="s">
        <v>14</v>
      </c>
      <c r="G120" s="20" t="s">
        <v>288</v>
      </c>
      <c r="H120" s="78" t="s">
        <v>320</v>
      </c>
    </row>
    <row r="121" spans="1:8" ht="34.5" customHeight="1">
      <c r="A121" s="1"/>
      <c r="B121" s="8"/>
      <c r="C121" s="9"/>
      <c r="D121" s="19"/>
      <c r="E121" s="19"/>
      <c r="F121" s="6"/>
      <c r="G121" s="19"/>
      <c r="H121" s="19"/>
    </row>
    <row r="122" spans="1:8" ht="34.5" customHeight="1">
      <c r="A122" s="12" t="s">
        <v>4</v>
      </c>
      <c r="B122" s="10">
        <f>$B$10+16</f>
        <v>42662</v>
      </c>
      <c r="C122" s="38" t="s">
        <v>5</v>
      </c>
      <c r="D122" s="18"/>
      <c r="E122" s="18"/>
      <c r="F122" s="38" t="s">
        <v>6</v>
      </c>
      <c r="G122" s="18" t="s">
        <v>31</v>
      </c>
      <c r="H122" s="18" t="s">
        <v>320</v>
      </c>
    </row>
    <row r="123" spans="1:8" ht="34.5" customHeight="1">
      <c r="A123" s="35" t="s">
        <v>75</v>
      </c>
      <c r="B123" s="92">
        <f t="shared" ref="B123:B127" si="16">$B$10+16</f>
        <v>42662</v>
      </c>
      <c r="C123" s="30" t="s">
        <v>8</v>
      </c>
      <c r="D123" s="18" t="s">
        <v>292</v>
      </c>
      <c r="E123" s="81"/>
      <c r="F123" s="30" t="s">
        <v>9</v>
      </c>
      <c r="G123" s="18" t="s">
        <v>289</v>
      </c>
      <c r="H123" s="81"/>
    </row>
    <row r="124" spans="1:8" ht="34.5" customHeight="1">
      <c r="A124" s="1"/>
      <c r="B124" s="93">
        <f t="shared" si="16"/>
        <v>42662</v>
      </c>
      <c r="C124" s="30" t="s">
        <v>10</v>
      </c>
      <c r="D124" s="25"/>
      <c r="E124" s="28"/>
      <c r="F124" s="30" t="s">
        <v>11</v>
      </c>
      <c r="G124" s="25" t="s">
        <v>290</v>
      </c>
      <c r="H124" s="28"/>
    </row>
    <row r="125" spans="1:8" ht="34.5" customHeight="1">
      <c r="A125" s="1"/>
      <c r="B125" s="93">
        <f t="shared" si="16"/>
        <v>42662</v>
      </c>
      <c r="C125" s="30" t="s">
        <v>12</v>
      </c>
      <c r="D125" s="25"/>
      <c r="E125" s="28"/>
      <c r="F125" s="30" t="s">
        <v>131</v>
      </c>
      <c r="G125" s="25"/>
      <c r="H125" s="28"/>
    </row>
    <row r="126" spans="1:8" ht="34.5" customHeight="1">
      <c r="A126" s="1"/>
      <c r="B126" s="93">
        <f t="shared" si="16"/>
        <v>42662</v>
      </c>
      <c r="C126" s="30" t="s">
        <v>13</v>
      </c>
      <c r="D126" s="16" t="s">
        <v>23</v>
      </c>
      <c r="E126" s="79" t="s">
        <v>320</v>
      </c>
      <c r="F126" s="30" t="s">
        <v>13</v>
      </c>
      <c r="G126" s="16" t="s">
        <v>23</v>
      </c>
      <c r="H126" s="79" t="s">
        <v>320</v>
      </c>
    </row>
    <row r="127" spans="1:8" ht="34.5" customHeight="1">
      <c r="A127" s="1"/>
      <c r="B127" s="94">
        <f t="shared" si="16"/>
        <v>42662</v>
      </c>
      <c r="C127" s="30" t="s">
        <v>14</v>
      </c>
      <c r="D127" s="27" t="s">
        <v>293</v>
      </c>
      <c r="E127" s="26" t="s">
        <v>320</v>
      </c>
      <c r="F127" s="30" t="s">
        <v>14</v>
      </c>
      <c r="G127" s="27" t="s">
        <v>291</v>
      </c>
      <c r="H127" s="26" t="s">
        <v>320</v>
      </c>
    </row>
    <row r="128" spans="1:8" ht="34.5" customHeight="1">
      <c r="A128" s="1"/>
      <c r="B128" s="8"/>
      <c r="C128" s="9"/>
      <c r="D128" s="19"/>
      <c r="E128" s="19"/>
      <c r="F128" s="6"/>
      <c r="G128" s="19"/>
      <c r="H128" s="19"/>
    </row>
    <row r="129" spans="1:8" ht="34.5" customHeight="1">
      <c r="A129" s="12" t="s">
        <v>4</v>
      </c>
      <c r="B129" s="10">
        <f>$B$10+17</f>
        <v>42663</v>
      </c>
      <c r="C129" s="38" t="s">
        <v>5</v>
      </c>
      <c r="D129" s="18" t="s">
        <v>111</v>
      </c>
      <c r="E129" s="18" t="s">
        <v>320</v>
      </c>
      <c r="F129" s="38" t="s">
        <v>6</v>
      </c>
      <c r="G129" s="18" t="s">
        <v>31</v>
      </c>
      <c r="H129" s="18"/>
    </row>
    <row r="130" spans="1:8" ht="34.5" customHeight="1">
      <c r="A130" s="35" t="s">
        <v>75</v>
      </c>
      <c r="B130" s="92">
        <f t="shared" ref="B130:B134" si="17">$B$10+17</f>
        <v>42663</v>
      </c>
      <c r="C130" s="30" t="s">
        <v>8</v>
      </c>
      <c r="D130" s="18" t="s">
        <v>112</v>
      </c>
      <c r="E130" s="81"/>
      <c r="F130" s="30" t="s">
        <v>9</v>
      </c>
      <c r="G130" s="18" t="s">
        <v>116</v>
      </c>
      <c r="H130" s="81"/>
    </row>
    <row r="131" spans="1:8" ht="34.5" customHeight="1">
      <c r="A131" s="1"/>
      <c r="B131" s="93">
        <f t="shared" si="17"/>
        <v>42663</v>
      </c>
      <c r="C131" s="30" t="s">
        <v>10</v>
      </c>
      <c r="D131" s="29"/>
      <c r="E131" s="80"/>
      <c r="F131" s="30" t="s">
        <v>11</v>
      </c>
      <c r="G131" s="29" t="s">
        <v>115</v>
      </c>
      <c r="H131" s="80"/>
    </row>
    <row r="132" spans="1:8" ht="34.5" customHeight="1">
      <c r="A132" s="1"/>
      <c r="B132" s="93">
        <f t="shared" si="17"/>
        <v>42663</v>
      </c>
      <c r="C132" s="30" t="s">
        <v>12</v>
      </c>
      <c r="D132" s="29" t="s">
        <v>113</v>
      </c>
      <c r="E132" s="80"/>
      <c r="F132" s="30" t="s">
        <v>131</v>
      </c>
      <c r="G132" s="29"/>
      <c r="H132" s="80"/>
    </row>
    <row r="133" spans="1:8" ht="34.5" customHeight="1">
      <c r="A133" s="1"/>
      <c r="B133" s="93">
        <f t="shared" si="17"/>
        <v>42663</v>
      </c>
      <c r="C133" s="30" t="s">
        <v>13</v>
      </c>
      <c r="D133" s="16" t="s">
        <v>23</v>
      </c>
      <c r="E133" s="79" t="s">
        <v>320</v>
      </c>
      <c r="F133" s="30" t="s">
        <v>13</v>
      </c>
      <c r="G133" s="16" t="s">
        <v>23</v>
      </c>
      <c r="H133" s="79" t="s">
        <v>320</v>
      </c>
    </row>
    <row r="134" spans="1:8" ht="34.5" customHeight="1">
      <c r="A134" s="1"/>
      <c r="B134" s="94">
        <f t="shared" si="17"/>
        <v>42663</v>
      </c>
      <c r="C134" s="30" t="s">
        <v>14</v>
      </c>
      <c r="D134" s="20" t="s">
        <v>114</v>
      </c>
      <c r="E134" s="78" t="s">
        <v>320</v>
      </c>
      <c r="F134" s="30" t="s">
        <v>14</v>
      </c>
      <c r="G134" s="20" t="s">
        <v>294</v>
      </c>
      <c r="H134" s="78" t="s">
        <v>320</v>
      </c>
    </row>
    <row r="135" spans="1:8" ht="34.5" customHeight="1">
      <c r="A135" s="1"/>
      <c r="B135" s="8"/>
      <c r="C135" s="9"/>
      <c r="D135" s="19"/>
      <c r="E135" s="19"/>
      <c r="F135" s="6"/>
      <c r="G135" s="19"/>
      <c r="H135" s="19"/>
    </row>
    <row r="136" spans="1:8" ht="34.5" customHeight="1">
      <c r="A136" s="12" t="s">
        <v>4</v>
      </c>
      <c r="B136" s="10">
        <f>$B$10+18</f>
        <v>42664</v>
      </c>
      <c r="C136" s="38" t="s">
        <v>5</v>
      </c>
      <c r="D136" s="18" t="s">
        <v>117</v>
      </c>
      <c r="E136" s="18" t="s">
        <v>320</v>
      </c>
      <c r="F136" s="38" t="s">
        <v>6</v>
      </c>
      <c r="G136" s="18" t="s">
        <v>120</v>
      </c>
      <c r="H136" s="18"/>
    </row>
    <row r="137" spans="1:8" ht="34.5" customHeight="1">
      <c r="A137" s="35" t="s">
        <v>75</v>
      </c>
      <c r="B137" s="92">
        <f t="shared" ref="B137:B141" si="18">$B$10+18</f>
        <v>42664</v>
      </c>
      <c r="C137" s="30" t="s">
        <v>8</v>
      </c>
      <c r="D137" s="18" t="s">
        <v>118</v>
      </c>
      <c r="E137" s="81"/>
      <c r="F137" s="30" t="s">
        <v>9</v>
      </c>
      <c r="G137" s="18" t="s">
        <v>121</v>
      </c>
      <c r="H137" s="81"/>
    </row>
    <row r="138" spans="1:8" ht="34.5" customHeight="1">
      <c r="A138" s="1"/>
      <c r="B138" s="93">
        <f t="shared" si="18"/>
        <v>42664</v>
      </c>
      <c r="C138" s="30" t="s">
        <v>10</v>
      </c>
      <c r="D138" s="29" t="s">
        <v>89</v>
      </c>
      <c r="E138" s="80"/>
      <c r="F138" s="30" t="s">
        <v>11</v>
      </c>
      <c r="G138" s="29" t="s">
        <v>122</v>
      </c>
      <c r="H138" s="80" t="s">
        <v>320</v>
      </c>
    </row>
    <row r="139" spans="1:8" ht="34.5" customHeight="1">
      <c r="A139" s="1"/>
      <c r="B139" s="93">
        <f t="shared" si="18"/>
        <v>42664</v>
      </c>
      <c r="C139" s="30" t="s">
        <v>12</v>
      </c>
      <c r="D139" s="29"/>
      <c r="E139" s="80"/>
      <c r="F139" s="30" t="s">
        <v>131</v>
      </c>
      <c r="G139" s="29"/>
      <c r="H139" s="80"/>
    </row>
    <row r="140" spans="1:8" ht="34.5" customHeight="1">
      <c r="A140" s="1"/>
      <c r="B140" s="93">
        <f t="shared" si="18"/>
        <v>42664</v>
      </c>
      <c r="C140" s="30" t="s">
        <v>13</v>
      </c>
      <c r="D140" s="16" t="s">
        <v>23</v>
      </c>
      <c r="E140" s="79" t="s">
        <v>320</v>
      </c>
      <c r="F140" s="30" t="s">
        <v>13</v>
      </c>
      <c r="G140" s="16" t="s">
        <v>23</v>
      </c>
      <c r="H140" s="79" t="s">
        <v>320</v>
      </c>
    </row>
    <row r="141" spans="1:8" ht="34.5" customHeight="1">
      <c r="A141" s="1"/>
      <c r="B141" s="94">
        <f t="shared" si="18"/>
        <v>42664</v>
      </c>
      <c r="C141" s="30" t="s">
        <v>14</v>
      </c>
      <c r="D141" s="27" t="s">
        <v>119</v>
      </c>
      <c r="E141" s="26" t="s">
        <v>320</v>
      </c>
      <c r="F141" s="30" t="s">
        <v>14</v>
      </c>
      <c r="G141" s="27" t="s">
        <v>295</v>
      </c>
      <c r="H141" s="26" t="s">
        <v>320</v>
      </c>
    </row>
    <row r="142" spans="1:8" ht="34.5" customHeight="1">
      <c r="A142" s="1"/>
      <c r="B142" s="8"/>
      <c r="C142" s="9"/>
      <c r="D142" s="19"/>
      <c r="E142" s="19"/>
      <c r="F142" s="6"/>
      <c r="G142" s="19"/>
      <c r="H142" s="19"/>
    </row>
    <row r="143" spans="1:8" ht="34.5" customHeight="1">
      <c r="A143" s="12" t="s">
        <v>4</v>
      </c>
      <c r="B143" s="10">
        <f>$B$10+19</f>
        <v>42665</v>
      </c>
      <c r="C143" s="38" t="s">
        <v>5</v>
      </c>
      <c r="D143" s="18" t="s">
        <v>123</v>
      </c>
      <c r="E143" s="18" t="s">
        <v>320</v>
      </c>
      <c r="F143" s="38" t="s">
        <v>6</v>
      </c>
      <c r="G143" s="18" t="s">
        <v>127</v>
      </c>
      <c r="H143" s="18"/>
    </row>
    <row r="144" spans="1:8" ht="34.5" customHeight="1">
      <c r="A144" s="35" t="s">
        <v>75</v>
      </c>
      <c r="B144" s="92">
        <f t="shared" ref="B144:B148" si="19">$B$10+19</f>
        <v>42665</v>
      </c>
      <c r="C144" s="30" t="s">
        <v>8</v>
      </c>
      <c r="D144" s="18" t="s">
        <v>124</v>
      </c>
      <c r="E144" s="81"/>
      <c r="F144" s="30" t="s">
        <v>9</v>
      </c>
      <c r="G144" s="18" t="s">
        <v>128</v>
      </c>
      <c r="H144" s="81"/>
    </row>
    <row r="145" spans="1:8" ht="34.5" customHeight="1">
      <c r="A145" s="1"/>
      <c r="B145" s="93">
        <f t="shared" si="19"/>
        <v>42665</v>
      </c>
      <c r="C145" s="30" t="s">
        <v>10</v>
      </c>
      <c r="D145" s="18" t="s">
        <v>41</v>
      </c>
      <c r="E145" s="81"/>
      <c r="F145" s="30" t="s">
        <v>11</v>
      </c>
      <c r="G145" s="18" t="s">
        <v>129</v>
      </c>
      <c r="H145" s="81"/>
    </row>
    <row r="146" spans="1:8" ht="34.5" customHeight="1">
      <c r="A146" s="1"/>
      <c r="B146" s="93">
        <f t="shared" si="19"/>
        <v>42665</v>
      </c>
      <c r="C146" s="30" t="s">
        <v>12</v>
      </c>
      <c r="D146" s="18" t="s">
        <v>125</v>
      </c>
      <c r="E146" s="81"/>
      <c r="F146" s="30" t="s">
        <v>131</v>
      </c>
      <c r="G146" s="18" t="s">
        <v>130</v>
      </c>
      <c r="H146" s="81"/>
    </row>
    <row r="147" spans="1:8" ht="34.5" customHeight="1">
      <c r="A147" s="1"/>
      <c r="B147" s="93">
        <f t="shared" si="19"/>
        <v>42665</v>
      </c>
      <c r="C147" s="30" t="s">
        <v>13</v>
      </c>
      <c r="D147" s="16" t="s">
        <v>23</v>
      </c>
      <c r="E147" s="79" t="s">
        <v>320</v>
      </c>
      <c r="F147" s="30" t="s">
        <v>13</v>
      </c>
      <c r="G147" s="16" t="s">
        <v>23</v>
      </c>
      <c r="H147" s="79" t="s">
        <v>320</v>
      </c>
    </row>
    <row r="148" spans="1:8" ht="34.5" customHeight="1">
      <c r="A148" s="1"/>
      <c r="B148" s="94">
        <f t="shared" si="19"/>
        <v>42665</v>
      </c>
      <c r="C148" s="30" t="s">
        <v>14</v>
      </c>
      <c r="D148" s="18" t="s">
        <v>126</v>
      </c>
      <c r="E148" s="81" t="s">
        <v>320</v>
      </c>
      <c r="F148" s="30" t="s">
        <v>14</v>
      </c>
      <c r="G148" s="18" t="s">
        <v>296</v>
      </c>
      <c r="H148" s="81" t="s">
        <v>320</v>
      </c>
    </row>
    <row r="149" spans="1:8" ht="34.5" customHeight="1">
      <c r="A149" s="1"/>
      <c r="B149" s="8"/>
      <c r="C149" s="9"/>
      <c r="D149" s="19"/>
      <c r="E149" s="19"/>
      <c r="F149" s="6"/>
      <c r="G149" s="19"/>
      <c r="H149" s="19"/>
    </row>
    <row r="150" spans="1:8" ht="34.5" customHeight="1">
      <c r="A150" s="12" t="s">
        <v>4</v>
      </c>
      <c r="B150" s="10">
        <f>$B$10+20</f>
        <v>42666</v>
      </c>
      <c r="C150" s="38" t="s">
        <v>5</v>
      </c>
      <c r="D150" s="18" t="s">
        <v>132</v>
      </c>
      <c r="E150" s="18" t="s">
        <v>320</v>
      </c>
      <c r="F150" s="38" t="s">
        <v>6</v>
      </c>
      <c r="G150" s="18" t="s">
        <v>137</v>
      </c>
      <c r="H150" s="18"/>
    </row>
    <row r="151" spans="1:8" ht="34.5" customHeight="1">
      <c r="A151" s="35" t="s">
        <v>75</v>
      </c>
      <c r="B151" s="92">
        <f t="shared" ref="B151:B155" si="20">$B$10+20</f>
        <v>42666</v>
      </c>
      <c r="C151" s="30" t="s">
        <v>8</v>
      </c>
      <c r="D151" s="18" t="s">
        <v>133</v>
      </c>
      <c r="E151" s="81"/>
      <c r="F151" s="30" t="s">
        <v>9</v>
      </c>
      <c r="G151" s="18" t="s">
        <v>138</v>
      </c>
      <c r="H151" s="81"/>
    </row>
    <row r="152" spans="1:8" ht="34.5" customHeight="1">
      <c r="A152" s="1"/>
      <c r="B152" s="93">
        <f t="shared" si="20"/>
        <v>42666</v>
      </c>
      <c r="C152" s="30" t="s">
        <v>10</v>
      </c>
      <c r="D152" s="18" t="s">
        <v>134</v>
      </c>
      <c r="E152" s="81"/>
      <c r="F152" s="30" t="s">
        <v>11</v>
      </c>
      <c r="G152" s="18" t="s">
        <v>139</v>
      </c>
      <c r="H152" s="81"/>
    </row>
    <row r="153" spans="1:8" ht="34.5" customHeight="1">
      <c r="A153" s="1"/>
      <c r="B153" s="93">
        <f t="shared" si="20"/>
        <v>42666</v>
      </c>
      <c r="C153" s="30" t="s">
        <v>12</v>
      </c>
      <c r="D153" s="18" t="s">
        <v>135</v>
      </c>
      <c r="E153" s="81"/>
      <c r="F153" s="30" t="s">
        <v>131</v>
      </c>
      <c r="G153" s="18"/>
      <c r="H153" s="81"/>
    </row>
    <row r="154" spans="1:8" ht="34.5" customHeight="1">
      <c r="A154" s="1"/>
      <c r="B154" s="93">
        <f t="shared" si="20"/>
        <v>42666</v>
      </c>
      <c r="C154" s="30" t="s">
        <v>13</v>
      </c>
      <c r="D154" s="16" t="s">
        <v>23</v>
      </c>
      <c r="E154" s="79" t="s">
        <v>320</v>
      </c>
      <c r="F154" s="30" t="s">
        <v>13</v>
      </c>
      <c r="G154" s="16" t="s">
        <v>23</v>
      </c>
      <c r="H154" s="79" t="s">
        <v>320</v>
      </c>
    </row>
    <row r="155" spans="1:8" ht="34.5" customHeight="1">
      <c r="A155" s="1"/>
      <c r="B155" s="94">
        <f t="shared" si="20"/>
        <v>42666</v>
      </c>
      <c r="C155" s="30" t="s">
        <v>14</v>
      </c>
      <c r="D155" s="18" t="s">
        <v>136</v>
      </c>
      <c r="E155" s="81" t="s">
        <v>320</v>
      </c>
      <c r="F155" s="30" t="s">
        <v>14</v>
      </c>
      <c r="G155" s="18" t="s">
        <v>297</v>
      </c>
      <c r="H155" s="81" t="s">
        <v>320</v>
      </c>
    </row>
    <row r="156" spans="1:8" ht="34.5" customHeight="1">
      <c r="A156" s="1"/>
      <c r="B156" s="8"/>
      <c r="C156" s="9"/>
      <c r="D156" s="19"/>
      <c r="E156" s="19"/>
      <c r="F156" s="6"/>
      <c r="G156" s="19"/>
      <c r="H156" s="19"/>
    </row>
    <row r="157" spans="1:8" ht="34.5" customHeight="1">
      <c r="A157" s="13" t="s">
        <v>4</v>
      </c>
      <c r="B157" s="10">
        <f>$B$10+21</f>
        <v>42667</v>
      </c>
      <c r="C157" s="38" t="s">
        <v>5</v>
      </c>
      <c r="D157" s="18" t="s">
        <v>140</v>
      </c>
      <c r="E157" s="18" t="s">
        <v>320</v>
      </c>
      <c r="F157" s="38" t="s">
        <v>6</v>
      </c>
      <c r="G157" s="18" t="s">
        <v>50</v>
      </c>
      <c r="H157" s="18"/>
    </row>
    <row r="158" spans="1:8" ht="34.5" customHeight="1">
      <c r="A158" s="36" t="s">
        <v>76</v>
      </c>
      <c r="B158" s="92">
        <f t="shared" ref="B158:B162" si="21">$B$10+21</f>
        <v>42667</v>
      </c>
      <c r="C158" s="30" t="s">
        <v>8</v>
      </c>
      <c r="D158" s="18" t="s">
        <v>141</v>
      </c>
      <c r="E158" s="81"/>
      <c r="F158" s="30" t="s">
        <v>9</v>
      </c>
      <c r="G158" s="18" t="s">
        <v>144</v>
      </c>
      <c r="H158" s="81"/>
    </row>
    <row r="159" spans="1:8" ht="34.5" customHeight="1">
      <c r="A159" s="1"/>
      <c r="B159" s="93">
        <f t="shared" si="21"/>
        <v>42667</v>
      </c>
      <c r="C159" s="30" t="s">
        <v>10</v>
      </c>
      <c r="D159" s="29" t="s">
        <v>298</v>
      </c>
      <c r="E159" s="80"/>
      <c r="F159" s="30" t="s">
        <v>11</v>
      </c>
      <c r="G159" s="29" t="s">
        <v>145</v>
      </c>
      <c r="H159" s="80"/>
    </row>
    <row r="160" spans="1:8" ht="34.5" customHeight="1">
      <c r="A160" s="1"/>
      <c r="B160" s="93">
        <f t="shared" si="21"/>
        <v>42667</v>
      </c>
      <c r="C160" s="30" t="s">
        <v>12</v>
      </c>
      <c r="D160" s="25" t="s">
        <v>143</v>
      </c>
      <c r="E160" s="28"/>
      <c r="F160" s="30" t="s">
        <v>131</v>
      </c>
      <c r="G160" s="25"/>
      <c r="H160" s="28"/>
    </row>
    <row r="161" spans="1:8" ht="34.5" customHeight="1">
      <c r="A161" s="1"/>
      <c r="B161" s="93">
        <f t="shared" si="21"/>
        <v>42667</v>
      </c>
      <c r="C161" s="30" t="s">
        <v>13</v>
      </c>
      <c r="D161" s="16" t="s">
        <v>23</v>
      </c>
      <c r="E161" s="79" t="s">
        <v>320</v>
      </c>
      <c r="F161" s="30" t="s">
        <v>13</v>
      </c>
      <c r="G161" s="16" t="s">
        <v>23</v>
      </c>
      <c r="H161" s="79" t="s">
        <v>320</v>
      </c>
    </row>
    <row r="162" spans="1:8" ht="34.5" customHeight="1">
      <c r="A162" s="1"/>
      <c r="B162" s="94">
        <f t="shared" si="21"/>
        <v>42667</v>
      </c>
      <c r="C162" s="30" t="s">
        <v>14</v>
      </c>
      <c r="D162" s="27" t="s">
        <v>86</v>
      </c>
      <c r="E162" s="26" t="s">
        <v>320</v>
      </c>
      <c r="F162" s="30" t="s">
        <v>14</v>
      </c>
      <c r="G162" s="27" t="s">
        <v>299</v>
      </c>
      <c r="H162" s="26" t="s">
        <v>320</v>
      </c>
    </row>
    <row r="163" spans="1:8" ht="34.5" customHeight="1">
      <c r="A163" s="1"/>
      <c r="B163" s="8"/>
      <c r="C163" s="9"/>
      <c r="D163" s="19"/>
      <c r="E163" s="19"/>
      <c r="F163" s="6"/>
      <c r="G163" s="19"/>
      <c r="H163" s="19"/>
    </row>
    <row r="164" spans="1:8" ht="34.5" customHeight="1">
      <c r="A164" s="13" t="s">
        <v>4</v>
      </c>
      <c r="B164" s="10">
        <f>$B$10+22</f>
        <v>42668</v>
      </c>
      <c r="C164" s="38" t="s">
        <v>5</v>
      </c>
      <c r="D164" s="18" t="s">
        <v>146</v>
      </c>
      <c r="E164" s="18" t="s">
        <v>320</v>
      </c>
      <c r="F164" s="38" t="s">
        <v>6</v>
      </c>
      <c r="G164" s="18" t="s">
        <v>81</v>
      </c>
      <c r="H164" s="18"/>
    </row>
    <row r="165" spans="1:8" ht="34.5" customHeight="1">
      <c r="A165" s="36" t="s">
        <v>76</v>
      </c>
      <c r="B165" s="92">
        <f t="shared" ref="B165:B169" si="22">$B$10+22</f>
        <v>42668</v>
      </c>
      <c r="C165" s="30" t="s">
        <v>8</v>
      </c>
      <c r="D165" s="18" t="s">
        <v>147</v>
      </c>
      <c r="E165" s="81"/>
      <c r="F165" s="30" t="s">
        <v>9</v>
      </c>
      <c r="G165" s="18" t="s">
        <v>150</v>
      </c>
      <c r="H165" s="81"/>
    </row>
    <row r="166" spans="1:8" ht="34.5" customHeight="1">
      <c r="A166" s="1"/>
      <c r="B166" s="93">
        <f t="shared" si="22"/>
        <v>42668</v>
      </c>
      <c r="C166" s="30" t="s">
        <v>10</v>
      </c>
      <c r="D166" s="29" t="s">
        <v>142</v>
      </c>
      <c r="E166" s="80"/>
      <c r="F166" s="30" t="s">
        <v>11</v>
      </c>
      <c r="G166" s="29" t="s">
        <v>151</v>
      </c>
      <c r="H166" s="80"/>
    </row>
    <row r="167" spans="1:8" ht="34.5" customHeight="1">
      <c r="A167" s="1"/>
      <c r="B167" s="93">
        <f t="shared" si="22"/>
        <v>42668</v>
      </c>
      <c r="C167" s="30" t="s">
        <v>12</v>
      </c>
      <c r="D167" s="29" t="s">
        <v>148</v>
      </c>
      <c r="E167" s="80"/>
      <c r="F167" s="30" t="s">
        <v>131</v>
      </c>
      <c r="G167" s="29"/>
      <c r="H167" s="80"/>
    </row>
    <row r="168" spans="1:8" ht="34.5" customHeight="1">
      <c r="A168" s="1"/>
      <c r="B168" s="93">
        <f t="shared" si="22"/>
        <v>42668</v>
      </c>
      <c r="C168" s="30" t="s">
        <v>13</v>
      </c>
      <c r="D168" s="16" t="s">
        <v>23</v>
      </c>
      <c r="E168" s="79" t="s">
        <v>320</v>
      </c>
      <c r="F168" s="30" t="s">
        <v>13</v>
      </c>
      <c r="G168" s="16" t="s">
        <v>23</v>
      </c>
      <c r="H168" s="79" t="s">
        <v>320</v>
      </c>
    </row>
    <row r="169" spans="1:8" ht="34.5" customHeight="1">
      <c r="A169" s="1"/>
      <c r="B169" s="94">
        <f t="shared" si="22"/>
        <v>42668</v>
      </c>
      <c r="C169" s="30" t="s">
        <v>14</v>
      </c>
      <c r="D169" s="20" t="s">
        <v>149</v>
      </c>
      <c r="E169" s="78" t="s">
        <v>320</v>
      </c>
      <c r="F169" s="30" t="s">
        <v>14</v>
      </c>
      <c r="G169" s="20" t="s">
        <v>300</v>
      </c>
      <c r="H169" s="78" t="s">
        <v>320</v>
      </c>
    </row>
    <row r="170" spans="1:8" ht="34.5" customHeight="1">
      <c r="A170" s="1"/>
      <c r="B170" s="8"/>
      <c r="C170" s="9"/>
      <c r="D170" s="19"/>
      <c r="E170" s="19"/>
      <c r="F170" s="6"/>
      <c r="G170" s="19"/>
      <c r="H170" s="19"/>
    </row>
    <row r="171" spans="1:8" ht="34.5" customHeight="1">
      <c r="A171" s="13" t="s">
        <v>4</v>
      </c>
      <c r="B171" s="10">
        <f>$B$10+23</f>
        <v>42669</v>
      </c>
      <c r="C171" s="38" t="s">
        <v>5</v>
      </c>
      <c r="D171" s="18" t="s">
        <v>301</v>
      </c>
      <c r="E171" s="18" t="s">
        <v>320</v>
      </c>
      <c r="F171" s="38" t="s">
        <v>6</v>
      </c>
      <c r="G171" s="18" t="s">
        <v>31</v>
      </c>
      <c r="H171" s="18"/>
    </row>
    <row r="172" spans="1:8" ht="34.5" customHeight="1">
      <c r="A172" s="36" t="s">
        <v>76</v>
      </c>
      <c r="B172" s="92">
        <f t="shared" ref="B172:B176" si="23">$B$10+23</f>
        <v>42669</v>
      </c>
      <c r="C172" s="30" t="s">
        <v>8</v>
      </c>
      <c r="D172" s="18" t="s">
        <v>302</v>
      </c>
      <c r="E172" s="81" t="s">
        <v>320</v>
      </c>
      <c r="F172" s="30" t="s">
        <v>9</v>
      </c>
      <c r="G172" s="18" t="s">
        <v>304</v>
      </c>
      <c r="H172" s="81"/>
    </row>
    <row r="173" spans="1:8" ht="34.5" customHeight="1">
      <c r="A173" s="1"/>
      <c r="B173" s="93">
        <f t="shared" si="23"/>
        <v>42669</v>
      </c>
      <c r="C173" s="30" t="s">
        <v>10</v>
      </c>
      <c r="D173" s="18" t="s">
        <v>89</v>
      </c>
      <c r="E173" s="81"/>
      <c r="F173" s="30" t="s">
        <v>11</v>
      </c>
      <c r="G173" s="18" t="s">
        <v>67</v>
      </c>
      <c r="H173" s="81" t="s">
        <v>320</v>
      </c>
    </row>
    <row r="174" spans="1:8" ht="34.5" customHeight="1">
      <c r="A174" s="1"/>
      <c r="B174" s="93">
        <f t="shared" si="23"/>
        <v>42669</v>
      </c>
      <c r="C174" s="30" t="s">
        <v>12</v>
      </c>
      <c r="D174" s="18" t="s">
        <v>67</v>
      </c>
      <c r="E174" s="81" t="s">
        <v>320</v>
      </c>
      <c r="F174" s="30" t="s">
        <v>131</v>
      </c>
      <c r="G174" s="18"/>
      <c r="H174" s="81"/>
    </row>
    <row r="175" spans="1:8" ht="34.5" customHeight="1">
      <c r="A175" s="1"/>
      <c r="B175" s="93">
        <f t="shared" si="23"/>
        <v>42669</v>
      </c>
      <c r="C175" s="30" t="s">
        <v>13</v>
      </c>
      <c r="D175" s="16" t="s">
        <v>23</v>
      </c>
      <c r="E175" s="79" t="s">
        <v>320</v>
      </c>
      <c r="F175" s="30" t="s">
        <v>13</v>
      </c>
      <c r="G175" s="16" t="s">
        <v>23</v>
      </c>
      <c r="H175" s="79" t="s">
        <v>320</v>
      </c>
    </row>
    <row r="176" spans="1:8" ht="34.5" customHeight="1">
      <c r="A176" s="1"/>
      <c r="B176" s="94">
        <f t="shared" si="23"/>
        <v>42669</v>
      </c>
      <c r="C176" s="30" t="s">
        <v>14</v>
      </c>
      <c r="D176" s="27" t="s">
        <v>303</v>
      </c>
      <c r="E176" s="26" t="s">
        <v>320</v>
      </c>
      <c r="F176" s="30" t="s">
        <v>14</v>
      </c>
      <c r="G176" s="27" t="s">
        <v>305</v>
      </c>
      <c r="H176" s="26" t="s">
        <v>320</v>
      </c>
    </row>
    <row r="177" spans="1:8" ht="34.5" customHeight="1">
      <c r="A177" s="1"/>
      <c r="B177" s="8"/>
      <c r="C177" s="9"/>
      <c r="D177" s="19"/>
      <c r="E177" s="19"/>
      <c r="F177" s="6"/>
      <c r="G177" s="19"/>
      <c r="H177" s="19"/>
    </row>
    <row r="178" spans="1:8" ht="34.5" customHeight="1">
      <c r="A178" s="13" t="s">
        <v>4</v>
      </c>
      <c r="B178" s="10">
        <f>$B$10+24</f>
        <v>42670</v>
      </c>
      <c r="C178" s="38" t="s">
        <v>5</v>
      </c>
      <c r="D178" s="18" t="s">
        <v>306</v>
      </c>
      <c r="E178" s="18" t="s">
        <v>320</v>
      </c>
      <c r="F178" s="38" t="s">
        <v>6</v>
      </c>
      <c r="G178" s="18" t="s">
        <v>155</v>
      </c>
      <c r="H178" s="18"/>
    </row>
    <row r="179" spans="1:8" ht="34.5" customHeight="1">
      <c r="A179" s="36" t="s">
        <v>76</v>
      </c>
      <c r="B179" s="92">
        <f t="shared" ref="B179:B183" si="24">$B$10+24</f>
        <v>42670</v>
      </c>
      <c r="C179" s="30" t="s">
        <v>8</v>
      </c>
      <c r="D179" s="18" t="s">
        <v>152</v>
      </c>
      <c r="E179" s="81"/>
      <c r="F179" s="30" t="s">
        <v>9</v>
      </c>
      <c r="G179" s="18" t="s">
        <v>156</v>
      </c>
      <c r="H179" s="81"/>
    </row>
    <row r="180" spans="1:8" ht="34.5" customHeight="1">
      <c r="A180" s="1"/>
      <c r="B180" s="93">
        <f t="shared" si="24"/>
        <v>42670</v>
      </c>
      <c r="C180" s="30" t="s">
        <v>10</v>
      </c>
      <c r="D180" s="29" t="s">
        <v>70</v>
      </c>
      <c r="E180" s="80"/>
      <c r="F180" s="30" t="s">
        <v>11</v>
      </c>
      <c r="G180" s="29" t="s">
        <v>82</v>
      </c>
      <c r="H180" s="80"/>
    </row>
    <row r="181" spans="1:8" ht="34.5" customHeight="1">
      <c r="A181" s="1"/>
      <c r="B181" s="93">
        <f t="shared" si="24"/>
        <v>42670</v>
      </c>
      <c r="C181" s="30" t="s">
        <v>12</v>
      </c>
      <c r="D181" s="29" t="s">
        <v>153</v>
      </c>
      <c r="E181" s="80"/>
      <c r="F181" s="30" t="s">
        <v>131</v>
      </c>
      <c r="G181" s="29"/>
      <c r="H181" s="80"/>
    </row>
    <row r="182" spans="1:8" ht="34.5" customHeight="1">
      <c r="A182" s="1"/>
      <c r="B182" s="93">
        <f t="shared" si="24"/>
        <v>42670</v>
      </c>
      <c r="C182" s="30" t="s">
        <v>13</v>
      </c>
      <c r="D182" s="16" t="s">
        <v>23</v>
      </c>
      <c r="E182" s="79" t="s">
        <v>320</v>
      </c>
      <c r="F182" s="30" t="s">
        <v>13</v>
      </c>
      <c r="G182" s="16" t="s">
        <v>23</v>
      </c>
      <c r="H182" s="79" t="s">
        <v>320</v>
      </c>
    </row>
    <row r="183" spans="1:8" ht="34.5" customHeight="1">
      <c r="A183" s="1"/>
      <c r="B183" s="94">
        <f t="shared" si="24"/>
        <v>42670</v>
      </c>
      <c r="C183" s="30" t="s">
        <v>14</v>
      </c>
      <c r="D183" s="20" t="s">
        <v>154</v>
      </c>
      <c r="E183" s="78" t="s">
        <v>320</v>
      </c>
      <c r="F183" s="30" t="s">
        <v>14</v>
      </c>
      <c r="G183" s="20" t="s">
        <v>307</v>
      </c>
      <c r="H183" s="78" t="s">
        <v>320</v>
      </c>
    </row>
    <row r="184" spans="1:8" ht="34.5" customHeight="1">
      <c r="A184" s="1"/>
      <c r="B184" s="8"/>
      <c r="C184" s="9"/>
      <c r="D184" s="19"/>
      <c r="E184" s="19"/>
      <c r="F184" s="6"/>
      <c r="G184" s="19"/>
      <c r="H184" s="19"/>
    </row>
    <row r="185" spans="1:8" ht="34.5" customHeight="1">
      <c r="A185" s="13" t="s">
        <v>4</v>
      </c>
      <c r="B185" s="10">
        <f>$B$10+25</f>
        <v>42671</v>
      </c>
      <c r="C185" s="38" t="s">
        <v>5</v>
      </c>
      <c r="D185" s="18" t="s">
        <v>157</v>
      </c>
      <c r="E185" s="18" t="s">
        <v>320</v>
      </c>
      <c r="F185" s="38" t="s">
        <v>6</v>
      </c>
      <c r="G185" s="18" t="s">
        <v>161</v>
      </c>
      <c r="H185" s="18"/>
    </row>
    <row r="186" spans="1:8" ht="34.5" customHeight="1">
      <c r="A186" s="36" t="s">
        <v>76</v>
      </c>
      <c r="B186" s="92">
        <f t="shared" ref="B186:B190" si="25">$B$10+25</f>
        <v>42671</v>
      </c>
      <c r="C186" s="30" t="s">
        <v>8</v>
      </c>
      <c r="D186" s="18" t="s">
        <v>158</v>
      </c>
      <c r="E186" s="81"/>
      <c r="F186" s="30" t="s">
        <v>9</v>
      </c>
      <c r="G186" s="18" t="s">
        <v>162</v>
      </c>
      <c r="H186" s="81"/>
    </row>
    <row r="187" spans="1:8" ht="34.5" customHeight="1">
      <c r="A187" s="1"/>
      <c r="B187" s="93">
        <f t="shared" si="25"/>
        <v>42671</v>
      </c>
      <c r="C187" s="30" t="s">
        <v>10</v>
      </c>
      <c r="D187" s="29" t="s">
        <v>41</v>
      </c>
      <c r="E187" s="80"/>
      <c r="F187" s="30" t="s">
        <v>11</v>
      </c>
      <c r="G187" s="29"/>
      <c r="H187" s="80"/>
    </row>
    <row r="188" spans="1:8" ht="34.5" customHeight="1">
      <c r="A188" s="1"/>
      <c r="B188" s="93">
        <f t="shared" si="25"/>
        <v>42671</v>
      </c>
      <c r="C188" s="30" t="s">
        <v>12</v>
      </c>
      <c r="D188" s="29" t="s">
        <v>159</v>
      </c>
      <c r="E188" s="80"/>
      <c r="F188" s="30" t="s">
        <v>131</v>
      </c>
      <c r="G188" s="29"/>
      <c r="H188" s="80"/>
    </row>
    <row r="189" spans="1:8" ht="34.5" customHeight="1">
      <c r="A189" s="1"/>
      <c r="B189" s="93">
        <f t="shared" si="25"/>
        <v>42671</v>
      </c>
      <c r="C189" s="30" t="s">
        <v>13</v>
      </c>
      <c r="D189" s="16" t="s">
        <v>23</v>
      </c>
      <c r="E189" s="79" t="s">
        <v>320</v>
      </c>
      <c r="F189" s="30" t="s">
        <v>13</v>
      </c>
      <c r="G189" s="16" t="s">
        <v>23</v>
      </c>
      <c r="H189" s="79" t="s">
        <v>320</v>
      </c>
    </row>
    <row r="190" spans="1:8" ht="34.5" customHeight="1">
      <c r="A190" s="1"/>
      <c r="B190" s="94">
        <f t="shared" si="25"/>
        <v>42671</v>
      </c>
      <c r="C190" s="30" t="s">
        <v>14</v>
      </c>
      <c r="D190" s="27" t="s">
        <v>160</v>
      </c>
      <c r="E190" s="26" t="s">
        <v>320</v>
      </c>
      <c r="F190" s="30" t="s">
        <v>14</v>
      </c>
      <c r="G190" s="27" t="s">
        <v>265</v>
      </c>
      <c r="H190" s="26" t="s">
        <v>320</v>
      </c>
    </row>
    <row r="191" spans="1:8" ht="34.5" customHeight="1">
      <c r="A191" s="1"/>
      <c r="B191" s="8"/>
      <c r="C191" s="9"/>
      <c r="D191" s="19"/>
      <c r="E191" s="19"/>
      <c r="F191" s="6"/>
      <c r="G191" s="19"/>
      <c r="H191" s="19"/>
    </row>
    <row r="192" spans="1:8" ht="34.5" customHeight="1">
      <c r="A192" s="13" t="s">
        <v>4</v>
      </c>
      <c r="B192" s="10">
        <f>$B$10+26</f>
        <v>42672</v>
      </c>
      <c r="C192" s="38" t="s">
        <v>5</v>
      </c>
      <c r="D192" s="18" t="s">
        <v>163</v>
      </c>
      <c r="E192" s="18" t="s">
        <v>320</v>
      </c>
      <c r="F192" s="38" t="s">
        <v>6</v>
      </c>
      <c r="G192" s="18" t="s">
        <v>31</v>
      </c>
      <c r="H192" s="18"/>
    </row>
    <row r="193" spans="1:8" ht="34.5" customHeight="1">
      <c r="A193" s="36" t="s">
        <v>76</v>
      </c>
      <c r="B193" s="92">
        <f t="shared" ref="B193:B197" si="26">$B$10+26</f>
        <v>42672</v>
      </c>
      <c r="C193" s="30" t="s">
        <v>8</v>
      </c>
      <c r="D193" s="18" t="s">
        <v>164</v>
      </c>
      <c r="E193" s="81"/>
      <c r="F193" s="30" t="s">
        <v>9</v>
      </c>
      <c r="G193" s="18" t="s">
        <v>167</v>
      </c>
      <c r="H193" s="81"/>
    </row>
    <row r="194" spans="1:8" ht="34.5" customHeight="1">
      <c r="A194" s="1"/>
      <c r="B194" s="93">
        <f t="shared" si="26"/>
        <v>42672</v>
      </c>
      <c r="C194" s="30" t="s">
        <v>10</v>
      </c>
      <c r="D194" s="18" t="s">
        <v>165</v>
      </c>
      <c r="E194" s="81"/>
      <c r="F194" s="30" t="s">
        <v>11</v>
      </c>
      <c r="G194" s="18" t="s">
        <v>168</v>
      </c>
      <c r="H194" s="81"/>
    </row>
    <row r="195" spans="1:8" ht="34.5" customHeight="1">
      <c r="A195" s="1"/>
      <c r="B195" s="93">
        <f t="shared" si="26"/>
        <v>42672</v>
      </c>
      <c r="C195" s="30" t="s">
        <v>12</v>
      </c>
      <c r="D195" s="18"/>
      <c r="E195" s="81"/>
      <c r="F195" s="30" t="s">
        <v>131</v>
      </c>
      <c r="G195" s="18" t="s">
        <v>169</v>
      </c>
      <c r="H195" s="81"/>
    </row>
    <row r="196" spans="1:8" ht="34.5" customHeight="1">
      <c r="A196" s="1"/>
      <c r="B196" s="93">
        <f t="shared" si="26"/>
        <v>42672</v>
      </c>
      <c r="C196" s="30" t="s">
        <v>13</v>
      </c>
      <c r="D196" s="16" t="s">
        <v>23</v>
      </c>
      <c r="E196" s="79" t="s">
        <v>320</v>
      </c>
      <c r="F196" s="30" t="s">
        <v>13</v>
      </c>
      <c r="G196" s="16" t="s">
        <v>23</v>
      </c>
      <c r="H196" s="79" t="s">
        <v>320</v>
      </c>
    </row>
    <row r="197" spans="1:8" ht="34.5" customHeight="1">
      <c r="A197" s="1"/>
      <c r="B197" s="94">
        <f t="shared" si="26"/>
        <v>42672</v>
      </c>
      <c r="C197" s="30" t="s">
        <v>14</v>
      </c>
      <c r="D197" s="18" t="s">
        <v>166</v>
      </c>
      <c r="E197" s="81" t="s">
        <v>320</v>
      </c>
      <c r="F197" s="30" t="s">
        <v>14</v>
      </c>
      <c r="G197" s="18" t="s">
        <v>308</v>
      </c>
      <c r="H197" s="81" t="s">
        <v>320</v>
      </c>
    </row>
    <row r="198" spans="1:8" ht="34.5" customHeight="1">
      <c r="A198" s="1"/>
      <c r="B198" s="8"/>
      <c r="C198" s="9"/>
      <c r="D198" s="19"/>
      <c r="E198" s="19"/>
      <c r="F198" s="6"/>
      <c r="G198" s="19"/>
      <c r="H198" s="19"/>
    </row>
    <row r="199" spans="1:8" ht="34.5" customHeight="1">
      <c r="A199" s="13" t="s">
        <v>4</v>
      </c>
      <c r="B199" s="10">
        <f>$B$10+27</f>
        <v>42673</v>
      </c>
      <c r="C199" s="38" t="s">
        <v>5</v>
      </c>
      <c r="D199" s="18" t="s">
        <v>170</v>
      </c>
      <c r="E199" s="18" t="s">
        <v>320</v>
      </c>
      <c r="F199" s="38" t="s">
        <v>6</v>
      </c>
      <c r="G199" s="18" t="s">
        <v>175</v>
      </c>
      <c r="H199" s="18"/>
    </row>
    <row r="200" spans="1:8" ht="34.5" customHeight="1">
      <c r="A200" s="36" t="s">
        <v>76</v>
      </c>
      <c r="B200" s="92">
        <f t="shared" ref="B200:B204" si="27">$B$10+27</f>
        <v>42673</v>
      </c>
      <c r="C200" s="30" t="s">
        <v>8</v>
      </c>
      <c r="D200" s="18" t="s">
        <v>171</v>
      </c>
      <c r="E200" s="81"/>
      <c r="F200" s="30" t="s">
        <v>9</v>
      </c>
      <c r="G200" s="18" t="s">
        <v>176</v>
      </c>
      <c r="H200" s="81"/>
    </row>
    <row r="201" spans="1:8" ht="34.5" customHeight="1">
      <c r="A201" s="1"/>
      <c r="B201" s="93">
        <f t="shared" si="27"/>
        <v>42673</v>
      </c>
      <c r="C201" s="30" t="s">
        <v>10</v>
      </c>
      <c r="D201" s="18" t="s">
        <v>172</v>
      </c>
      <c r="E201" s="81"/>
      <c r="F201" s="30" t="s">
        <v>11</v>
      </c>
      <c r="G201" s="18" t="s">
        <v>41</v>
      </c>
      <c r="H201" s="81"/>
    </row>
    <row r="202" spans="1:8" ht="34.5" customHeight="1">
      <c r="A202" s="1"/>
      <c r="B202" s="93">
        <f t="shared" si="27"/>
        <v>42673</v>
      </c>
      <c r="C202" s="30" t="s">
        <v>12</v>
      </c>
      <c r="D202" s="18" t="s">
        <v>173</v>
      </c>
      <c r="E202" s="81"/>
      <c r="F202" s="30" t="s">
        <v>131</v>
      </c>
      <c r="G202" s="18"/>
      <c r="H202" s="81"/>
    </row>
    <row r="203" spans="1:8" ht="34.5" customHeight="1">
      <c r="A203" s="1"/>
      <c r="B203" s="93">
        <f t="shared" si="27"/>
        <v>42673</v>
      </c>
      <c r="C203" s="30" t="s">
        <v>13</v>
      </c>
      <c r="D203" s="16" t="s">
        <v>23</v>
      </c>
      <c r="E203" s="79" t="s">
        <v>320</v>
      </c>
      <c r="F203" s="30" t="s">
        <v>13</v>
      </c>
      <c r="G203" s="16" t="s">
        <v>23</v>
      </c>
      <c r="H203" s="79" t="s">
        <v>320</v>
      </c>
    </row>
    <row r="204" spans="1:8" ht="34.5" customHeight="1">
      <c r="A204" s="1"/>
      <c r="B204" s="94">
        <f t="shared" si="27"/>
        <v>42673</v>
      </c>
      <c r="C204" s="30" t="s">
        <v>14</v>
      </c>
      <c r="D204" s="18" t="s">
        <v>174</v>
      </c>
      <c r="E204" s="81" t="s">
        <v>320</v>
      </c>
      <c r="F204" s="30" t="s">
        <v>14</v>
      </c>
      <c r="G204" s="18" t="s">
        <v>309</v>
      </c>
      <c r="H204" s="81" t="s">
        <v>320</v>
      </c>
    </row>
    <row r="205" spans="1:8" ht="34.5" customHeight="1">
      <c r="A205" s="1"/>
      <c r="B205" s="8"/>
      <c r="C205" s="9"/>
      <c r="D205" s="19"/>
      <c r="E205" s="19"/>
      <c r="F205" s="6"/>
      <c r="G205" s="19"/>
      <c r="H205" s="19"/>
    </row>
    <row r="206" spans="1:8" ht="34.5" customHeight="1">
      <c r="A206" s="15" t="s">
        <v>4</v>
      </c>
      <c r="B206" s="10">
        <f>$B$10+28</f>
        <v>42674</v>
      </c>
      <c r="C206" s="38" t="s">
        <v>5</v>
      </c>
      <c r="D206" s="18" t="s">
        <v>177</v>
      </c>
      <c r="E206" s="18" t="s">
        <v>320</v>
      </c>
      <c r="F206" s="38" t="s">
        <v>6</v>
      </c>
      <c r="G206" s="18" t="s">
        <v>181</v>
      </c>
      <c r="H206" s="18"/>
    </row>
    <row r="207" spans="1:8" ht="34.5" customHeight="1">
      <c r="A207" s="37" t="s">
        <v>77</v>
      </c>
      <c r="B207" s="92">
        <f t="shared" ref="B207:B211" si="28">$B$10+28</f>
        <v>42674</v>
      </c>
      <c r="C207" s="30" t="s">
        <v>8</v>
      </c>
      <c r="D207" s="18" t="s">
        <v>178</v>
      </c>
      <c r="E207" s="81"/>
      <c r="F207" s="30" t="s">
        <v>9</v>
      </c>
      <c r="G207" s="18" t="s">
        <v>182</v>
      </c>
      <c r="H207" s="81"/>
    </row>
    <row r="208" spans="1:8" ht="34.5" customHeight="1">
      <c r="A208" s="1"/>
      <c r="B208" s="93">
        <f t="shared" si="28"/>
        <v>42674</v>
      </c>
      <c r="C208" s="30" t="s">
        <v>10</v>
      </c>
      <c r="D208" s="18" t="s">
        <v>47</v>
      </c>
      <c r="E208" s="81"/>
      <c r="F208" s="30" t="s">
        <v>11</v>
      </c>
      <c r="G208" s="18" t="s">
        <v>151</v>
      </c>
      <c r="H208" s="81"/>
    </row>
    <row r="209" spans="1:8" ht="34.5" customHeight="1">
      <c r="A209" s="1"/>
      <c r="B209" s="93">
        <f t="shared" si="28"/>
        <v>42674</v>
      </c>
      <c r="C209" s="30" t="s">
        <v>12</v>
      </c>
      <c r="D209" s="18" t="s">
        <v>179</v>
      </c>
      <c r="E209" s="81"/>
      <c r="F209" s="30" t="s">
        <v>131</v>
      </c>
      <c r="G209" s="18" t="s">
        <v>63</v>
      </c>
      <c r="H209" s="81"/>
    </row>
    <row r="210" spans="1:8" ht="34.5" customHeight="1">
      <c r="A210" s="1"/>
      <c r="B210" s="93">
        <f t="shared" si="28"/>
        <v>42674</v>
      </c>
      <c r="C210" s="30" t="s">
        <v>13</v>
      </c>
      <c r="D210" s="16" t="s">
        <v>23</v>
      </c>
      <c r="E210" s="79" t="s">
        <v>320</v>
      </c>
      <c r="F210" s="30" t="s">
        <v>13</v>
      </c>
      <c r="G210" s="16" t="s">
        <v>23</v>
      </c>
      <c r="H210" s="79" t="s">
        <v>320</v>
      </c>
    </row>
    <row r="211" spans="1:8" ht="34.5" customHeight="1">
      <c r="A211" s="1"/>
      <c r="B211" s="94">
        <f t="shared" si="28"/>
        <v>42674</v>
      </c>
      <c r="C211" s="30" t="s">
        <v>14</v>
      </c>
      <c r="D211" s="20" t="s">
        <v>180</v>
      </c>
      <c r="E211" s="78" t="s">
        <v>320</v>
      </c>
      <c r="F211" s="30" t="s">
        <v>14</v>
      </c>
      <c r="G211" s="20" t="s">
        <v>310</v>
      </c>
      <c r="H211" s="78" t="s">
        <v>320</v>
      </c>
    </row>
    <row r="212" spans="1:8" ht="34.5" customHeight="1">
      <c r="A212" s="1"/>
      <c r="B212" s="8"/>
      <c r="C212" s="9"/>
      <c r="D212" s="19"/>
      <c r="E212" s="19"/>
      <c r="F212" s="6"/>
      <c r="G212" s="19"/>
      <c r="H212" s="19"/>
    </row>
    <row r="213" spans="1:8" ht="34.5" customHeight="1">
      <c r="A213" s="15" t="s">
        <v>4</v>
      </c>
      <c r="B213" s="10">
        <f>$B$10+29</f>
        <v>42675</v>
      </c>
      <c r="C213" s="38" t="s">
        <v>5</v>
      </c>
      <c r="D213" s="18" t="s">
        <v>183</v>
      </c>
      <c r="E213" s="18" t="s">
        <v>320</v>
      </c>
      <c r="F213" s="38" t="s">
        <v>6</v>
      </c>
      <c r="G213" s="18" t="s">
        <v>31</v>
      </c>
      <c r="H213" s="18"/>
    </row>
    <row r="214" spans="1:8" ht="34.5" customHeight="1">
      <c r="A214" s="37" t="s">
        <v>77</v>
      </c>
      <c r="B214" s="92">
        <f t="shared" ref="B214:B218" si="29">$B$10+29</f>
        <v>42675</v>
      </c>
      <c r="C214" s="30" t="s">
        <v>8</v>
      </c>
      <c r="D214" s="18" t="s">
        <v>32</v>
      </c>
      <c r="E214" s="81"/>
      <c r="F214" s="30" t="s">
        <v>9</v>
      </c>
      <c r="G214" s="86" t="s">
        <v>324</v>
      </c>
      <c r="H214" s="81"/>
    </row>
    <row r="215" spans="1:8" ht="34.5" customHeight="1">
      <c r="A215" s="1"/>
      <c r="B215" s="93">
        <f t="shared" si="29"/>
        <v>42675</v>
      </c>
      <c r="C215" s="30" t="s">
        <v>10</v>
      </c>
      <c r="D215" s="18" t="s">
        <v>34</v>
      </c>
      <c r="E215" s="81"/>
      <c r="F215" s="30" t="s">
        <v>11</v>
      </c>
      <c r="G215" s="86" t="s">
        <v>325</v>
      </c>
      <c r="H215" s="81"/>
    </row>
    <row r="216" spans="1:8" ht="34.5" customHeight="1">
      <c r="A216" s="1"/>
      <c r="B216" s="93">
        <f t="shared" si="29"/>
        <v>42675</v>
      </c>
      <c r="C216" s="30" t="s">
        <v>12</v>
      </c>
      <c r="D216" s="29"/>
      <c r="E216" s="80"/>
      <c r="F216" s="30" t="s">
        <v>212</v>
      </c>
      <c r="G216" s="29"/>
      <c r="H216" s="80"/>
    </row>
    <row r="217" spans="1:8" ht="34.5" customHeight="1">
      <c r="A217" s="1"/>
      <c r="B217" s="93">
        <f t="shared" si="29"/>
        <v>42675</v>
      </c>
      <c r="C217" s="30" t="s">
        <v>13</v>
      </c>
      <c r="D217" s="16" t="s">
        <v>23</v>
      </c>
      <c r="E217" s="79" t="s">
        <v>320</v>
      </c>
      <c r="F217" s="30" t="s">
        <v>13</v>
      </c>
      <c r="G217" s="16" t="s">
        <v>23</v>
      </c>
      <c r="H217" s="79" t="s">
        <v>320</v>
      </c>
    </row>
    <row r="218" spans="1:8" ht="34.5" customHeight="1">
      <c r="A218" s="1"/>
      <c r="B218" s="94">
        <f t="shared" si="29"/>
        <v>42675</v>
      </c>
      <c r="C218" s="30" t="s">
        <v>14</v>
      </c>
      <c r="D218" s="20" t="s">
        <v>208</v>
      </c>
      <c r="E218" s="78" t="s">
        <v>320</v>
      </c>
      <c r="F218" s="30" t="s">
        <v>14</v>
      </c>
      <c r="G218" s="20" t="s">
        <v>278</v>
      </c>
      <c r="H218" s="78" t="s">
        <v>320</v>
      </c>
    </row>
    <row r="219" spans="1:8" ht="34.5" customHeight="1">
      <c r="A219" s="1"/>
      <c r="B219" s="8"/>
      <c r="C219" s="9"/>
      <c r="D219" s="19"/>
      <c r="E219" s="19"/>
      <c r="F219" s="6"/>
      <c r="G219" s="19"/>
      <c r="H219" s="19"/>
    </row>
    <row r="220" spans="1:8" ht="34.5" customHeight="1">
      <c r="A220" s="15" t="s">
        <v>4</v>
      </c>
      <c r="B220" s="10">
        <f>$B$10+30</f>
        <v>42676</v>
      </c>
      <c r="C220" s="38" t="s">
        <v>5</v>
      </c>
      <c r="D220" s="18" t="s">
        <v>311</v>
      </c>
      <c r="E220" s="18"/>
      <c r="F220" s="38" t="s">
        <v>6</v>
      </c>
      <c r="G220" s="18" t="s">
        <v>184</v>
      </c>
      <c r="H220" s="18"/>
    </row>
    <row r="221" spans="1:8" ht="34.5" customHeight="1">
      <c r="A221" s="37" t="s">
        <v>77</v>
      </c>
      <c r="B221" s="92">
        <f t="shared" ref="B221:B225" si="30">$B$10+30</f>
        <v>42676</v>
      </c>
      <c r="C221" s="30" t="s">
        <v>8</v>
      </c>
      <c r="D221" s="18" t="s">
        <v>312</v>
      </c>
      <c r="E221" s="81"/>
      <c r="F221" s="30" t="s">
        <v>9</v>
      </c>
      <c r="G221" s="18" t="s">
        <v>185</v>
      </c>
      <c r="H221" s="81"/>
    </row>
    <row r="222" spans="1:8" ht="34.5" customHeight="1">
      <c r="A222" s="1"/>
      <c r="B222" s="93">
        <f t="shared" si="30"/>
        <v>42676</v>
      </c>
      <c r="C222" s="30" t="s">
        <v>10</v>
      </c>
      <c r="D222" s="25"/>
      <c r="E222" s="28"/>
      <c r="F222" s="30" t="s">
        <v>11</v>
      </c>
      <c r="G222" s="25" t="s">
        <v>67</v>
      </c>
      <c r="H222" s="28" t="s">
        <v>320</v>
      </c>
    </row>
    <row r="223" spans="1:8" ht="34.5" customHeight="1">
      <c r="A223" s="1"/>
      <c r="B223" s="93">
        <f t="shared" si="30"/>
        <v>42676</v>
      </c>
      <c r="C223" s="30" t="s">
        <v>12</v>
      </c>
      <c r="D223" s="25" t="s">
        <v>113</v>
      </c>
      <c r="E223" s="28"/>
      <c r="F223" s="30" t="s">
        <v>131</v>
      </c>
      <c r="G223" s="25"/>
      <c r="H223" s="28"/>
    </row>
    <row r="224" spans="1:8" ht="34.5" customHeight="1">
      <c r="A224" s="1"/>
      <c r="B224" s="93">
        <f t="shared" si="30"/>
        <v>42676</v>
      </c>
      <c r="C224" s="30" t="s">
        <v>13</v>
      </c>
      <c r="D224" s="16" t="s">
        <v>23</v>
      </c>
      <c r="E224" s="79" t="s">
        <v>320</v>
      </c>
      <c r="F224" s="30" t="s">
        <v>13</v>
      </c>
      <c r="G224" s="16" t="s">
        <v>23</v>
      </c>
      <c r="H224" s="79" t="s">
        <v>320</v>
      </c>
    </row>
    <row r="225" spans="1:8" ht="34.5" customHeight="1">
      <c r="A225" s="1"/>
      <c r="B225" s="94">
        <f t="shared" si="30"/>
        <v>42676</v>
      </c>
      <c r="C225" s="30" t="s">
        <v>14</v>
      </c>
      <c r="D225" s="20" t="s">
        <v>313</v>
      </c>
      <c r="E225" s="78" t="s">
        <v>320</v>
      </c>
      <c r="F225" s="30" t="s">
        <v>14</v>
      </c>
      <c r="G225" s="20" t="s">
        <v>314</v>
      </c>
      <c r="H225" s="78" t="s">
        <v>320</v>
      </c>
    </row>
    <row r="226" spans="1:8" ht="34.5" customHeight="1">
      <c r="A226" s="1"/>
      <c r="B226" s="8"/>
      <c r="C226" s="9"/>
      <c r="D226" s="19"/>
      <c r="E226" s="19"/>
      <c r="F226" s="6"/>
      <c r="G226" s="19"/>
      <c r="H226" s="19"/>
    </row>
    <row r="227" spans="1:8" ht="34.5" customHeight="1">
      <c r="A227" s="15" t="s">
        <v>4</v>
      </c>
      <c r="B227" s="10">
        <f>$B$10+31</f>
        <v>42677</v>
      </c>
      <c r="C227" s="38" t="s">
        <v>5</v>
      </c>
      <c r="D227" s="18" t="s">
        <v>186</v>
      </c>
      <c r="E227" s="18" t="s">
        <v>320</v>
      </c>
      <c r="F227" s="38" t="s">
        <v>6</v>
      </c>
      <c r="G227" s="18" t="s">
        <v>190</v>
      </c>
      <c r="H227" s="18"/>
    </row>
    <row r="228" spans="1:8" ht="34.5" customHeight="1">
      <c r="A228" s="37" t="s">
        <v>77</v>
      </c>
      <c r="B228" s="92">
        <f t="shared" ref="B228:B232" si="31">$B$10+31</f>
        <v>42677</v>
      </c>
      <c r="C228" s="30" t="s">
        <v>8</v>
      </c>
      <c r="D228" s="18" t="s">
        <v>187</v>
      </c>
      <c r="E228" s="81"/>
      <c r="F228" s="30" t="s">
        <v>9</v>
      </c>
      <c r="G228" s="18" t="s">
        <v>191</v>
      </c>
      <c r="H228" s="81"/>
    </row>
    <row r="229" spans="1:8" ht="34.5" customHeight="1">
      <c r="A229" s="1"/>
      <c r="B229" s="93">
        <f t="shared" si="31"/>
        <v>42677</v>
      </c>
      <c r="C229" s="30" t="s">
        <v>10</v>
      </c>
      <c r="D229" s="29" t="s">
        <v>188</v>
      </c>
      <c r="E229" s="80"/>
      <c r="F229" s="30" t="s">
        <v>11</v>
      </c>
      <c r="G229" s="29" t="s">
        <v>192</v>
      </c>
      <c r="H229" s="80"/>
    </row>
    <row r="230" spans="1:8" ht="34.5" customHeight="1">
      <c r="A230" s="1"/>
      <c r="B230" s="93">
        <f t="shared" si="31"/>
        <v>42677</v>
      </c>
      <c r="C230" s="30" t="s">
        <v>12</v>
      </c>
      <c r="D230" s="28" t="s">
        <v>189</v>
      </c>
      <c r="E230" s="28"/>
      <c r="F230" s="30" t="s">
        <v>131</v>
      </c>
      <c r="G230" s="28"/>
      <c r="H230" s="28"/>
    </row>
    <row r="231" spans="1:8" ht="34.5" customHeight="1">
      <c r="A231" s="1"/>
      <c r="B231" s="93">
        <f t="shared" si="31"/>
        <v>42677</v>
      </c>
      <c r="C231" s="30" t="s">
        <v>13</v>
      </c>
      <c r="D231" s="16" t="s">
        <v>23</v>
      </c>
      <c r="E231" s="79" t="s">
        <v>320</v>
      </c>
      <c r="F231" s="30" t="s">
        <v>13</v>
      </c>
      <c r="G231" s="16" t="s">
        <v>23</v>
      </c>
      <c r="H231" s="79" t="s">
        <v>320</v>
      </c>
    </row>
    <row r="232" spans="1:8" ht="34.5" customHeight="1">
      <c r="A232" s="1"/>
      <c r="B232" s="94">
        <f t="shared" si="31"/>
        <v>42677</v>
      </c>
      <c r="C232" s="30" t="s">
        <v>14</v>
      </c>
      <c r="D232" s="20" t="s">
        <v>315</v>
      </c>
      <c r="E232" s="78" t="s">
        <v>320</v>
      </c>
      <c r="F232" s="30" t="s">
        <v>14</v>
      </c>
      <c r="G232" s="20" t="s">
        <v>316</v>
      </c>
      <c r="H232" s="78" t="s">
        <v>320</v>
      </c>
    </row>
    <row r="233" spans="1:8" ht="34.5" customHeight="1">
      <c r="A233" s="1"/>
      <c r="B233" s="8"/>
      <c r="C233" s="9"/>
      <c r="D233" s="19"/>
      <c r="E233" s="19"/>
      <c r="F233" s="6"/>
      <c r="G233" s="19"/>
      <c r="H233" s="19"/>
    </row>
    <row r="234" spans="1:8" ht="34.5" customHeight="1">
      <c r="A234" s="15" t="s">
        <v>4</v>
      </c>
      <c r="B234" s="10">
        <f>$B$10+32</f>
        <v>42678</v>
      </c>
      <c r="C234" s="38" t="s">
        <v>5</v>
      </c>
      <c r="D234" s="18" t="s">
        <v>193</v>
      </c>
      <c r="E234" s="18" t="s">
        <v>320</v>
      </c>
      <c r="F234" s="38" t="s">
        <v>6</v>
      </c>
      <c r="G234" s="18" t="s">
        <v>31</v>
      </c>
      <c r="H234" s="18"/>
    </row>
    <row r="235" spans="1:8" ht="34.5" customHeight="1">
      <c r="A235" s="37" t="s">
        <v>77</v>
      </c>
      <c r="B235" s="92">
        <f t="shared" ref="B235:B239" si="32">$B$10+32</f>
        <v>42678</v>
      </c>
      <c r="C235" s="30" t="s">
        <v>8</v>
      </c>
      <c r="D235" s="18" t="s">
        <v>194</v>
      </c>
      <c r="E235" s="81"/>
      <c r="F235" s="30" t="s">
        <v>9</v>
      </c>
      <c r="G235" s="18" t="s">
        <v>197</v>
      </c>
      <c r="H235" s="81"/>
    </row>
    <row r="236" spans="1:8" ht="34.5" customHeight="1">
      <c r="A236" s="1"/>
      <c r="B236" s="93">
        <f t="shared" si="32"/>
        <v>42678</v>
      </c>
      <c r="C236" s="30" t="s">
        <v>10</v>
      </c>
      <c r="D236" s="25" t="s">
        <v>195</v>
      </c>
      <c r="E236" s="28"/>
      <c r="F236" s="30" t="s">
        <v>11</v>
      </c>
      <c r="G236" s="25" t="s">
        <v>198</v>
      </c>
      <c r="H236" s="28"/>
    </row>
    <row r="237" spans="1:8" ht="34.5" customHeight="1">
      <c r="A237" s="1"/>
      <c r="B237" s="93">
        <f t="shared" si="32"/>
        <v>42678</v>
      </c>
      <c r="C237" s="30" t="s">
        <v>12</v>
      </c>
      <c r="D237" s="25" t="s">
        <v>196</v>
      </c>
      <c r="E237" s="28"/>
      <c r="F237" s="30" t="s">
        <v>131</v>
      </c>
      <c r="G237" s="25"/>
      <c r="H237" s="28"/>
    </row>
    <row r="238" spans="1:8" ht="34.5" customHeight="1">
      <c r="A238" s="1"/>
      <c r="B238" s="93">
        <f t="shared" si="32"/>
        <v>42678</v>
      </c>
      <c r="C238" s="30" t="s">
        <v>13</v>
      </c>
      <c r="D238" s="16" t="s">
        <v>23</v>
      </c>
      <c r="E238" s="79" t="s">
        <v>320</v>
      </c>
      <c r="F238" s="30" t="s">
        <v>13</v>
      </c>
      <c r="G238" s="16" t="s">
        <v>23</v>
      </c>
      <c r="H238" s="79" t="s">
        <v>320</v>
      </c>
    </row>
    <row r="239" spans="1:8" ht="34.5" customHeight="1">
      <c r="A239" s="1"/>
      <c r="B239" s="94">
        <f t="shared" si="32"/>
        <v>42678</v>
      </c>
      <c r="C239" s="30" t="s">
        <v>14</v>
      </c>
      <c r="D239" s="27" t="s">
        <v>86</v>
      </c>
      <c r="E239" s="26" t="s">
        <v>320</v>
      </c>
      <c r="F239" s="30" t="s">
        <v>14</v>
      </c>
      <c r="G239" s="27" t="s">
        <v>108</v>
      </c>
      <c r="H239" s="26" t="s">
        <v>320</v>
      </c>
    </row>
    <row r="240" spans="1:8" ht="34.5" customHeight="1">
      <c r="A240" s="1"/>
      <c r="B240" s="8"/>
      <c r="C240" s="9"/>
      <c r="D240" s="19"/>
      <c r="E240" s="19"/>
      <c r="F240" s="6"/>
      <c r="G240" s="19"/>
      <c r="H240" s="19"/>
    </row>
    <row r="241" spans="1:8" ht="34.5" customHeight="1">
      <c r="A241" s="15" t="s">
        <v>4</v>
      </c>
      <c r="B241" s="10">
        <f>$B$10+33</f>
        <v>42679</v>
      </c>
      <c r="C241" s="38" t="s">
        <v>5</v>
      </c>
      <c r="D241" s="18" t="s">
        <v>199</v>
      </c>
      <c r="E241" s="18" t="s">
        <v>320</v>
      </c>
      <c r="F241" s="38" t="s">
        <v>6</v>
      </c>
      <c r="G241" s="18" t="s">
        <v>203</v>
      </c>
      <c r="H241" s="18"/>
    </row>
    <row r="242" spans="1:8" ht="34.5" customHeight="1">
      <c r="A242" s="37" t="s">
        <v>77</v>
      </c>
      <c r="B242" s="92">
        <f t="shared" ref="B242:B246" si="33">$B$10+33</f>
        <v>42679</v>
      </c>
      <c r="C242" s="30" t="s">
        <v>8</v>
      </c>
      <c r="D242" s="18" t="s">
        <v>200</v>
      </c>
      <c r="E242" s="81"/>
      <c r="F242" s="30" t="s">
        <v>9</v>
      </c>
      <c r="G242" s="18" t="s">
        <v>204</v>
      </c>
      <c r="H242" s="81"/>
    </row>
    <row r="243" spans="1:8" ht="34.5" customHeight="1">
      <c r="A243" s="1"/>
      <c r="B243" s="93">
        <f t="shared" si="33"/>
        <v>42679</v>
      </c>
      <c r="C243" s="30" t="s">
        <v>10</v>
      </c>
      <c r="D243" s="18" t="s">
        <v>53</v>
      </c>
      <c r="E243" s="81"/>
      <c r="F243" s="30" t="s">
        <v>11</v>
      </c>
      <c r="G243" s="18"/>
      <c r="H243" s="81"/>
    </row>
    <row r="244" spans="1:8" ht="34.5" customHeight="1">
      <c r="A244" s="1"/>
      <c r="B244" s="93">
        <f t="shared" si="33"/>
        <v>42679</v>
      </c>
      <c r="C244" s="30" t="s">
        <v>12</v>
      </c>
      <c r="D244" s="18" t="s">
        <v>201</v>
      </c>
      <c r="E244" s="81"/>
      <c r="F244" s="30" t="s">
        <v>131</v>
      </c>
      <c r="G244" s="18"/>
      <c r="H244" s="81"/>
    </row>
    <row r="245" spans="1:8" ht="34.5" customHeight="1">
      <c r="A245" s="1"/>
      <c r="B245" s="93">
        <f t="shared" si="33"/>
        <v>42679</v>
      </c>
      <c r="C245" s="30" t="s">
        <v>13</v>
      </c>
      <c r="D245" s="16" t="s">
        <v>23</v>
      </c>
      <c r="E245" s="79" t="s">
        <v>320</v>
      </c>
      <c r="F245" s="30" t="s">
        <v>13</v>
      </c>
      <c r="G245" s="16" t="s">
        <v>23</v>
      </c>
      <c r="H245" s="79" t="s">
        <v>320</v>
      </c>
    </row>
    <row r="246" spans="1:8" ht="34.5" customHeight="1">
      <c r="A246" s="1"/>
      <c r="B246" s="94">
        <f t="shared" si="33"/>
        <v>42679</v>
      </c>
      <c r="C246" s="30" t="s">
        <v>14</v>
      </c>
      <c r="D246" s="18" t="s">
        <v>202</v>
      </c>
      <c r="E246" s="81" t="s">
        <v>320</v>
      </c>
      <c r="F246" s="30" t="s">
        <v>14</v>
      </c>
      <c r="G246" s="18" t="s">
        <v>317</v>
      </c>
      <c r="H246" s="81" t="s">
        <v>320</v>
      </c>
    </row>
    <row r="247" spans="1:8" ht="34.5" customHeight="1">
      <c r="A247" s="1"/>
      <c r="B247" s="8"/>
      <c r="C247" s="9"/>
      <c r="D247" s="19"/>
      <c r="E247" s="19"/>
      <c r="F247" s="6"/>
      <c r="G247" s="19"/>
      <c r="H247" s="19"/>
    </row>
    <row r="248" spans="1:8" ht="34.5" customHeight="1">
      <c r="A248" s="15" t="s">
        <v>4</v>
      </c>
      <c r="B248" s="10">
        <f>$B$10+34</f>
        <v>42680</v>
      </c>
      <c r="C248" s="38" t="s">
        <v>5</v>
      </c>
      <c r="D248" s="18" t="s">
        <v>205</v>
      </c>
      <c r="E248" s="18" t="s">
        <v>320</v>
      </c>
      <c r="F248" s="38" t="s">
        <v>6</v>
      </c>
      <c r="G248" s="18" t="s">
        <v>209</v>
      </c>
      <c r="H248" s="18"/>
    </row>
    <row r="249" spans="1:8" ht="34.5" customHeight="1">
      <c r="A249" s="37" t="s">
        <v>77</v>
      </c>
      <c r="B249" s="92">
        <f t="shared" ref="B249:B253" si="34">$B$10+34</f>
        <v>42680</v>
      </c>
      <c r="C249" s="30" t="s">
        <v>8</v>
      </c>
      <c r="D249" s="18" t="s">
        <v>124</v>
      </c>
      <c r="E249" s="81"/>
      <c r="F249" s="30" t="s">
        <v>9</v>
      </c>
      <c r="G249" s="18" t="s">
        <v>210</v>
      </c>
      <c r="H249" s="81" t="s">
        <v>320</v>
      </c>
    </row>
    <row r="250" spans="1:8" ht="34.5" customHeight="1">
      <c r="A250" s="1"/>
      <c r="B250" s="93">
        <f t="shared" si="34"/>
        <v>42680</v>
      </c>
      <c r="C250" s="30" t="s">
        <v>10</v>
      </c>
      <c r="D250" s="18" t="s">
        <v>206</v>
      </c>
      <c r="E250" s="81"/>
      <c r="F250" s="30" t="s">
        <v>11</v>
      </c>
      <c r="G250" s="18" t="s">
        <v>211</v>
      </c>
      <c r="H250" s="81"/>
    </row>
    <row r="251" spans="1:8" ht="34.5" customHeight="1">
      <c r="A251" s="1"/>
      <c r="B251" s="93">
        <f t="shared" si="34"/>
        <v>42680</v>
      </c>
      <c r="C251" s="30" t="s">
        <v>12</v>
      </c>
      <c r="D251" s="18" t="s">
        <v>207</v>
      </c>
      <c r="E251" s="81"/>
      <c r="F251" s="30" t="s">
        <v>131</v>
      </c>
      <c r="G251" s="18"/>
      <c r="H251" s="81"/>
    </row>
    <row r="252" spans="1:8" ht="34.5" customHeight="1">
      <c r="A252" s="1"/>
      <c r="B252" s="93">
        <f t="shared" si="34"/>
        <v>42680</v>
      </c>
      <c r="C252" s="30" t="s">
        <v>13</v>
      </c>
      <c r="D252" s="16" t="s">
        <v>23</v>
      </c>
      <c r="E252" s="79" t="s">
        <v>320</v>
      </c>
      <c r="F252" s="30" t="s">
        <v>13</v>
      </c>
      <c r="G252" s="16" t="s">
        <v>23</v>
      </c>
      <c r="H252" s="79" t="s">
        <v>320</v>
      </c>
    </row>
    <row r="253" spans="1:8" ht="34.5" customHeight="1">
      <c r="A253" s="1"/>
      <c r="B253" s="94">
        <f t="shared" si="34"/>
        <v>42680</v>
      </c>
      <c r="C253" s="30" t="s">
        <v>14</v>
      </c>
      <c r="D253" s="18" t="s">
        <v>319</v>
      </c>
      <c r="E253" s="81" t="s">
        <v>320</v>
      </c>
      <c r="F253" s="30" t="s">
        <v>14</v>
      </c>
      <c r="G253" s="18" t="s">
        <v>318</v>
      </c>
      <c r="H253" s="81" t="s">
        <v>320</v>
      </c>
    </row>
    <row r="254" spans="1:8" ht="34.5" customHeight="1">
      <c r="A254" s="31"/>
      <c r="B254" s="8"/>
      <c r="C254" s="88"/>
      <c r="D254" s="89"/>
      <c r="E254" s="89"/>
      <c r="F254" s="88"/>
      <c r="G254" s="87"/>
      <c r="H254" s="87"/>
    </row>
    <row r="255" spans="1:8" ht="34.5" customHeight="1">
      <c r="A255" s="31"/>
      <c r="B255" s="8"/>
      <c r="C255" s="88"/>
      <c r="D255" s="109" t="s">
        <v>326</v>
      </c>
      <c r="E255" s="109"/>
      <c r="F255" s="109"/>
      <c r="G255" s="109"/>
      <c r="H255" s="87"/>
    </row>
    <row r="256" spans="1:8" ht="34.5" customHeight="1">
      <c r="A256" s="1"/>
      <c r="B256" s="8"/>
      <c r="C256" s="9"/>
      <c r="D256" s="19"/>
      <c r="E256" s="19"/>
      <c r="F256" s="6"/>
      <c r="G256" s="19"/>
      <c r="H256" s="19"/>
    </row>
    <row r="257" spans="1:8" ht="34.5" customHeight="1">
      <c r="A257" s="110" t="s">
        <v>327</v>
      </c>
      <c r="B257" s="10"/>
      <c r="C257" s="38" t="s">
        <v>5</v>
      </c>
      <c r="D257" s="18"/>
      <c r="E257" s="18"/>
      <c r="F257" s="38" t="s">
        <v>6</v>
      </c>
      <c r="G257" s="18"/>
      <c r="H257" s="18"/>
    </row>
    <row r="258" spans="1:8" ht="34.5" customHeight="1">
      <c r="A258" s="110"/>
      <c r="B258" s="92"/>
      <c r="C258" s="30" t="s">
        <v>8</v>
      </c>
      <c r="D258" s="18"/>
      <c r="E258" s="81"/>
      <c r="F258" s="30" t="s">
        <v>9</v>
      </c>
      <c r="G258" s="18"/>
      <c r="H258" s="81"/>
    </row>
    <row r="259" spans="1:8" ht="34.5" customHeight="1">
      <c r="A259" s="110"/>
      <c r="B259" s="93"/>
      <c r="C259" s="30" t="s">
        <v>10</v>
      </c>
      <c r="D259" s="18"/>
      <c r="E259" s="81"/>
      <c r="F259" s="30" t="s">
        <v>11</v>
      </c>
      <c r="G259" s="18"/>
      <c r="H259" s="81"/>
    </row>
    <row r="260" spans="1:8" ht="34.5" customHeight="1">
      <c r="A260" s="110"/>
      <c r="B260" s="93"/>
      <c r="C260" s="30" t="s">
        <v>12</v>
      </c>
      <c r="D260" s="28"/>
      <c r="E260" s="28"/>
      <c r="F260" s="30" t="s">
        <v>131</v>
      </c>
      <c r="G260" s="28"/>
      <c r="H260" s="28"/>
    </row>
    <row r="261" spans="1:8" ht="34.5" customHeight="1">
      <c r="A261" s="110"/>
      <c r="B261" s="93"/>
      <c r="C261" s="30" t="s">
        <v>13</v>
      </c>
      <c r="D261" s="16" t="s">
        <v>23</v>
      </c>
      <c r="E261" s="79"/>
      <c r="F261" s="30" t="s">
        <v>13</v>
      </c>
      <c r="G261" s="16" t="s">
        <v>23</v>
      </c>
      <c r="H261" s="79"/>
    </row>
    <row r="262" spans="1:8" ht="34.5" customHeight="1">
      <c r="A262" s="110"/>
      <c r="B262" s="94"/>
      <c r="C262" s="30" t="s">
        <v>14</v>
      </c>
      <c r="D262" s="20"/>
      <c r="E262" s="78"/>
      <c r="F262" s="30" t="s">
        <v>14</v>
      </c>
      <c r="G262" s="20"/>
      <c r="H262" s="78"/>
    </row>
    <row r="263" spans="1:8" ht="34.5" customHeight="1">
      <c r="A263" s="1"/>
      <c r="B263" s="8"/>
      <c r="C263" s="9"/>
      <c r="D263" s="19"/>
      <c r="E263" s="19"/>
      <c r="F263" s="6"/>
      <c r="G263" s="19"/>
      <c r="H263" s="19"/>
    </row>
    <row r="264" spans="1:8" ht="34.5" customHeight="1">
      <c r="A264" s="110" t="s">
        <v>328</v>
      </c>
      <c r="B264" s="10"/>
      <c r="C264" s="38" t="s">
        <v>5</v>
      </c>
      <c r="D264" s="18"/>
      <c r="E264" s="18"/>
      <c r="F264" s="38" t="s">
        <v>6</v>
      </c>
      <c r="G264" s="18"/>
      <c r="H264" s="18"/>
    </row>
    <row r="265" spans="1:8" ht="34.5" customHeight="1">
      <c r="A265" s="110"/>
      <c r="B265" s="92"/>
      <c r="C265" s="30" t="s">
        <v>8</v>
      </c>
      <c r="D265" s="18"/>
      <c r="E265" s="81"/>
      <c r="F265" s="30" t="s">
        <v>9</v>
      </c>
      <c r="G265" s="18"/>
      <c r="H265" s="81"/>
    </row>
    <row r="266" spans="1:8" ht="34.5" customHeight="1">
      <c r="A266" s="110"/>
      <c r="B266" s="93"/>
      <c r="C266" s="30" t="s">
        <v>10</v>
      </c>
      <c r="D266" s="18"/>
      <c r="E266" s="81"/>
      <c r="F266" s="30" t="s">
        <v>11</v>
      </c>
      <c r="G266" s="18"/>
      <c r="H266" s="81"/>
    </row>
    <row r="267" spans="1:8" ht="34.5" customHeight="1">
      <c r="A267" s="110"/>
      <c r="B267" s="93"/>
      <c r="C267" s="30" t="s">
        <v>12</v>
      </c>
      <c r="D267" s="29"/>
      <c r="E267" s="80"/>
      <c r="F267" s="30" t="s">
        <v>131</v>
      </c>
      <c r="G267" s="29"/>
      <c r="H267" s="80"/>
    </row>
    <row r="268" spans="1:8" ht="34.5" customHeight="1">
      <c r="A268" s="110"/>
      <c r="B268" s="93"/>
      <c r="C268" s="30" t="s">
        <v>13</v>
      </c>
      <c r="D268" s="16" t="s">
        <v>23</v>
      </c>
      <c r="E268" s="79"/>
      <c r="F268" s="30" t="s">
        <v>13</v>
      </c>
      <c r="G268" s="16" t="s">
        <v>23</v>
      </c>
      <c r="H268" s="79"/>
    </row>
    <row r="269" spans="1:8" ht="34.5" customHeight="1">
      <c r="A269" s="110"/>
      <c r="B269" s="94"/>
      <c r="C269" s="30" t="s">
        <v>14</v>
      </c>
      <c r="D269" s="20"/>
      <c r="E269" s="78"/>
      <c r="F269" s="30" t="s">
        <v>14</v>
      </c>
      <c r="G269" s="20"/>
      <c r="H269" s="78"/>
    </row>
    <row r="270" spans="1:8" ht="34.5" customHeight="1">
      <c r="A270" s="1"/>
      <c r="B270" s="8"/>
      <c r="C270" s="9"/>
      <c r="D270" s="19"/>
      <c r="E270" s="19"/>
      <c r="F270" s="6"/>
      <c r="G270" s="19"/>
      <c r="H270" s="19"/>
    </row>
    <row r="271" spans="1:8" ht="34.5" customHeight="1">
      <c r="A271" s="110" t="s">
        <v>329</v>
      </c>
      <c r="B271" s="10"/>
      <c r="C271" s="38" t="s">
        <v>5</v>
      </c>
      <c r="D271" s="18"/>
      <c r="E271" s="18"/>
      <c r="F271" s="38" t="s">
        <v>6</v>
      </c>
      <c r="G271" s="18"/>
      <c r="H271" s="18"/>
    </row>
    <row r="272" spans="1:8" ht="34.5" customHeight="1">
      <c r="A272" s="110"/>
      <c r="B272" s="92"/>
      <c r="C272" s="30" t="s">
        <v>8</v>
      </c>
      <c r="D272" s="18"/>
      <c r="E272" s="81"/>
      <c r="F272" s="30" t="s">
        <v>9</v>
      </c>
      <c r="G272" s="18"/>
      <c r="H272" s="81"/>
    </row>
    <row r="273" spans="1:8" ht="34.5" customHeight="1">
      <c r="A273" s="110"/>
      <c r="B273" s="93"/>
      <c r="C273" s="30" t="s">
        <v>10</v>
      </c>
      <c r="D273" s="18"/>
      <c r="E273" s="81"/>
      <c r="F273" s="30" t="s">
        <v>11</v>
      </c>
      <c r="G273" s="18"/>
      <c r="H273" s="81"/>
    </row>
    <row r="274" spans="1:8" ht="34.5" customHeight="1">
      <c r="A274" s="110"/>
      <c r="B274" s="93"/>
      <c r="C274" s="30" t="s">
        <v>12</v>
      </c>
      <c r="D274" s="18"/>
      <c r="E274" s="81"/>
      <c r="F274" s="30" t="s">
        <v>131</v>
      </c>
      <c r="G274" s="18"/>
      <c r="H274" s="81"/>
    </row>
    <row r="275" spans="1:8" ht="34.5" customHeight="1">
      <c r="A275" s="110"/>
      <c r="B275" s="93"/>
      <c r="C275" s="30" t="s">
        <v>13</v>
      </c>
      <c r="D275" s="16" t="s">
        <v>23</v>
      </c>
      <c r="E275" s="79"/>
      <c r="F275" s="30" t="s">
        <v>13</v>
      </c>
      <c r="G275" s="16" t="s">
        <v>23</v>
      </c>
      <c r="H275" s="79"/>
    </row>
    <row r="276" spans="1:8" ht="34.5" customHeight="1">
      <c r="A276" s="110"/>
      <c r="B276" s="94"/>
      <c r="C276" s="30" t="s">
        <v>14</v>
      </c>
      <c r="D276" s="20"/>
      <c r="E276" s="78"/>
      <c r="F276" s="30" t="s">
        <v>14</v>
      </c>
      <c r="G276" s="20"/>
      <c r="H276" s="78"/>
    </row>
    <row r="277" spans="1:8" ht="34.5" customHeight="1">
      <c r="A277" s="1"/>
      <c r="B277" s="8"/>
      <c r="C277" s="9"/>
      <c r="D277" s="19"/>
      <c r="E277" s="19"/>
      <c r="F277" s="6"/>
      <c r="G277" s="19"/>
      <c r="H277" s="19"/>
    </row>
    <row r="278" spans="1:8" ht="34.5" customHeight="1">
      <c r="A278" s="110" t="s">
        <v>330</v>
      </c>
      <c r="B278" s="10"/>
      <c r="C278" s="38" t="s">
        <v>5</v>
      </c>
      <c r="D278" s="18"/>
      <c r="E278" s="18"/>
      <c r="F278" s="38" t="s">
        <v>6</v>
      </c>
      <c r="G278" s="18"/>
      <c r="H278" s="18"/>
    </row>
    <row r="279" spans="1:8" ht="34.5" customHeight="1">
      <c r="A279" s="110"/>
      <c r="B279" s="92"/>
      <c r="C279" s="30" t="s">
        <v>8</v>
      </c>
      <c r="D279" s="18"/>
      <c r="E279" s="81"/>
      <c r="F279" s="30" t="s">
        <v>9</v>
      </c>
      <c r="G279" s="18"/>
      <c r="H279" s="81"/>
    </row>
    <row r="280" spans="1:8" ht="34.5" customHeight="1">
      <c r="A280" s="110"/>
      <c r="B280" s="93"/>
      <c r="C280" s="30" t="s">
        <v>10</v>
      </c>
      <c r="D280" s="18"/>
      <c r="E280" s="81"/>
      <c r="F280" s="30" t="s">
        <v>11</v>
      </c>
      <c r="G280" s="18"/>
      <c r="H280" s="81"/>
    </row>
    <row r="281" spans="1:8" ht="34.5" customHeight="1">
      <c r="A281" s="110"/>
      <c r="B281" s="93"/>
      <c r="C281" s="30" t="s">
        <v>12</v>
      </c>
      <c r="D281" s="18"/>
      <c r="E281" s="81"/>
      <c r="F281" s="30" t="s">
        <v>131</v>
      </c>
      <c r="G281" s="18"/>
      <c r="H281" s="81"/>
    </row>
    <row r="282" spans="1:8" ht="34.5" customHeight="1">
      <c r="A282" s="110"/>
      <c r="B282" s="93"/>
      <c r="C282" s="30" t="s">
        <v>13</v>
      </c>
      <c r="D282" s="16" t="s">
        <v>23</v>
      </c>
      <c r="E282" s="79"/>
      <c r="F282" s="30" t="s">
        <v>13</v>
      </c>
      <c r="G282" s="16" t="s">
        <v>23</v>
      </c>
      <c r="H282" s="79"/>
    </row>
    <row r="283" spans="1:8" ht="34.5" customHeight="1">
      <c r="A283" s="110"/>
      <c r="B283" s="94"/>
      <c r="C283" s="30" t="s">
        <v>14</v>
      </c>
      <c r="D283" s="20"/>
      <c r="E283" s="78"/>
      <c r="F283" s="30" t="s">
        <v>14</v>
      </c>
      <c r="G283" s="20"/>
      <c r="H283" s="78"/>
    </row>
    <row r="284" spans="1:8" ht="34.5" customHeight="1">
      <c r="A284" s="1"/>
      <c r="B284" s="8"/>
      <c r="C284" s="9"/>
      <c r="D284" s="19"/>
      <c r="E284" s="19"/>
      <c r="F284" s="6"/>
      <c r="G284" s="19"/>
      <c r="H284" s="19"/>
    </row>
    <row r="285" spans="1:8" ht="34.5" customHeight="1">
      <c r="A285" s="110" t="s">
        <v>331</v>
      </c>
      <c r="B285" s="10"/>
      <c r="C285" s="38" t="s">
        <v>5</v>
      </c>
      <c r="D285" s="18"/>
      <c r="E285" s="18"/>
      <c r="F285" s="38" t="s">
        <v>6</v>
      </c>
      <c r="G285" s="18"/>
      <c r="H285" s="18"/>
    </row>
    <row r="286" spans="1:8" ht="34.5" customHeight="1">
      <c r="A286" s="110"/>
      <c r="B286" s="92"/>
      <c r="C286" s="30" t="s">
        <v>8</v>
      </c>
      <c r="D286" s="18"/>
      <c r="E286" s="81"/>
      <c r="F286" s="30" t="s">
        <v>9</v>
      </c>
      <c r="G286" s="18"/>
      <c r="H286" s="81"/>
    </row>
    <row r="287" spans="1:8" ht="34.5" customHeight="1">
      <c r="A287" s="110"/>
      <c r="B287" s="93"/>
      <c r="C287" s="30" t="s">
        <v>10</v>
      </c>
      <c r="D287" s="29"/>
      <c r="E287" s="80"/>
      <c r="F287" s="30" t="s">
        <v>11</v>
      </c>
      <c r="G287" s="29"/>
      <c r="H287" s="80"/>
    </row>
    <row r="288" spans="1:8" ht="34.5" customHeight="1">
      <c r="A288" s="110"/>
      <c r="B288" s="93"/>
      <c r="C288" s="30" t="s">
        <v>12</v>
      </c>
      <c r="D288" s="29"/>
      <c r="E288" s="80"/>
      <c r="F288" s="30" t="s">
        <v>131</v>
      </c>
      <c r="G288" s="29"/>
      <c r="H288" s="80"/>
    </row>
    <row r="289" spans="1:8" ht="34.5" customHeight="1">
      <c r="A289" s="110"/>
      <c r="B289" s="93"/>
      <c r="C289" s="30" t="s">
        <v>13</v>
      </c>
      <c r="D289" s="16" t="s">
        <v>23</v>
      </c>
      <c r="E289" s="79"/>
      <c r="F289" s="30" t="s">
        <v>13</v>
      </c>
      <c r="G289" s="16" t="s">
        <v>23</v>
      </c>
      <c r="H289" s="79"/>
    </row>
    <row r="290" spans="1:8" ht="34.5" customHeight="1">
      <c r="A290" s="110"/>
      <c r="B290" s="94"/>
      <c r="C290" s="30" t="s">
        <v>14</v>
      </c>
      <c r="D290" s="27"/>
      <c r="E290" s="26"/>
      <c r="F290" s="30" t="s">
        <v>14</v>
      </c>
      <c r="G290" s="27"/>
      <c r="H290" s="26"/>
    </row>
    <row r="291" spans="1:8" ht="34.5" customHeight="1">
      <c r="A291" s="1"/>
      <c r="B291" s="8"/>
      <c r="C291" s="9"/>
      <c r="D291" s="14"/>
      <c r="E291" s="14"/>
      <c r="F291" s="6"/>
      <c r="G291" s="14"/>
      <c r="H291" s="14"/>
    </row>
    <row r="292" spans="1:8" ht="34.5" customHeight="1">
      <c r="A292" s="110" t="s">
        <v>332</v>
      </c>
      <c r="B292" s="10"/>
      <c r="C292" s="38" t="s">
        <v>5</v>
      </c>
      <c r="D292" s="18"/>
      <c r="E292" s="18"/>
      <c r="F292" s="38" t="s">
        <v>6</v>
      </c>
      <c r="G292" s="18"/>
      <c r="H292" s="18"/>
    </row>
    <row r="293" spans="1:8" ht="34.5" customHeight="1">
      <c r="A293" s="110"/>
      <c r="B293" s="92"/>
      <c r="C293" s="30" t="s">
        <v>8</v>
      </c>
      <c r="D293" s="18"/>
      <c r="E293" s="81"/>
      <c r="F293" s="30" t="s">
        <v>9</v>
      </c>
      <c r="G293" s="18"/>
      <c r="H293" s="81"/>
    </row>
    <row r="294" spans="1:8" ht="34.5" customHeight="1">
      <c r="A294" s="110"/>
      <c r="B294" s="93"/>
      <c r="C294" s="30" t="s">
        <v>10</v>
      </c>
      <c r="D294" s="18"/>
      <c r="E294" s="81"/>
      <c r="F294" s="30" t="s">
        <v>11</v>
      </c>
      <c r="G294" s="18"/>
      <c r="H294" s="81"/>
    </row>
    <row r="295" spans="1:8" ht="34.5" customHeight="1">
      <c r="A295" s="110"/>
      <c r="B295" s="93"/>
      <c r="C295" s="30" t="s">
        <v>12</v>
      </c>
      <c r="D295" s="18"/>
      <c r="E295" s="81"/>
      <c r="F295" s="30" t="s">
        <v>131</v>
      </c>
      <c r="G295" s="18"/>
      <c r="H295" s="81"/>
    </row>
    <row r="296" spans="1:8" ht="34.5" customHeight="1">
      <c r="A296" s="110"/>
      <c r="B296" s="93"/>
      <c r="C296" s="30" t="s">
        <v>13</v>
      </c>
      <c r="D296" s="16" t="s">
        <v>23</v>
      </c>
      <c r="E296" s="79"/>
      <c r="F296" s="30" t="s">
        <v>13</v>
      </c>
      <c r="G296" s="16" t="s">
        <v>23</v>
      </c>
      <c r="H296" s="79"/>
    </row>
    <row r="297" spans="1:8" ht="34.5" customHeight="1">
      <c r="A297" s="110"/>
      <c r="B297" s="94"/>
      <c r="C297" s="30" t="s">
        <v>14</v>
      </c>
      <c r="D297" s="18"/>
      <c r="E297" s="81"/>
      <c r="F297" s="30" t="s">
        <v>14</v>
      </c>
      <c r="G297" s="18"/>
      <c r="H297" s="81"/>
    </row>
    <row r="298" spans="1:8" ht="34.5" customHeight="1">
      <c r="A298" s="1"/>
      <c r="B298" s="8"/>
      <c r="C298" s="9"/>
      <c r="D298" s="19"/>
      <c r="E298" s="19"/>
      <c r="F298" s="6"/>
      <c r="G298" s="19"/>
      <c r="H298" s="19"/>
    </row>
    <row r="299" spans="1:8" ht="34.5" customHeight="1">
      <c r="A299" s="110" t="s">
        <v>333</v>
      </c>
      <c r="B299" s="10"/>
      <c r="C299" s="38" t="s">
        <v>5</v>
      </c>
      <c r="D299" s="18"/>
      <c r="E299" s="18"/>
      <c r="F299" s="38" t="s">
        <v>6</v>
      </c>
      <c r="G299" s="18"/>
      <c r="H299" s="18"/>
    </row>
    <row r="300" spans="1:8" ht="34.5" customHeight="1">
      <c r="A300" s="110"/>
      <c r="B300" s="92"/>
      <c r="C300" s="30" t="s">
        <v>8</v>
      </c>
      <c r="D300" s="18"/>
      <c r="E300" s="81"/>
      <c r="F300" s="30" t="s">
        <v>9</v>
      </c>
      <c r="G300" s="18"/>
      <c r="H300" s="81"/>
    </row>
    <row r="301" spans="1:8" ht="34.5" customHeight="1">
      <c r="A301" s="110"/>
      <c r="B301" s="93"/>
      <c r="C301" s="30" t="s">
        <v>10</v>
      </c>
      <c r="D301" s="18"/>
      <c r="E301" s="81"/>
      <c r="F301" s="30" t="s">
        <v>11</v>
      </c>
      <c r="G301" s="18"/>
      <c r="H301" s="81"/>
    </row>
    <row r="302" spans="1:8" ht="34.5" customHeight="1">
      <c r="A302" s="110"/>
      <c r="B302" s="93"/>
      <c r="C302" s="30" t="s">
        <v>12</v>
      </c>
      <c r="D302" s="18"/>
      <c r="E302" s="81"/>
      <c r="F302" s="30" t="s">
        <v>131</v>
      </c>
      <c r="G302" s="18"/>
      <c r="H302" s="81"/>
    </row>
    <row r="303" spans="1:8" ht="34.5" customHeight="1">
      <c r="A303" s="110"/>
      <c r="B303" s="93"/>
      <c r="C303" s="30" t="s">
        <v>13</v>
      </c>
      <c r="D303" s="16" t="s">
        <v>23</v>
      </c>
      <c r="E303" s="79"/>
      <c r="F303" s="30" t="s">
        <v>13</v>
      </c>
      <c r="G303" s="16" t="s">
        <v>23</v>
      </c>
      <c r="H303" s="79"/>
    </row>
    <row r="304" spans="1:8" ht="34.5" customHeight="1">
      <c r="A304" s="110"/>
      <c r="B304" s="94"/>
      <c r="C304" s="30" t="s">
        <v>14</v>
      </c>
      <c r="D304" s="18"/>
      <c r="E304" s="81"/>
      <c r="F304" s="30" t="s">
        <v>14</v>
      </c>
      <c r="G304" s="18"/>
      <c r="H304" s="81"/>
    </row>
  </sheetData>
  <mergeCells count="11">
    <mergeCell ref="A299:A304"/>
    <mergeCell ref="A264:A269"/>
    <mergeCell ref="A271:A276"/>
    <mergeCell ref="A278:A283"/>
    <mergeCell ref="A285:A290"/>
    <mergeCell ref="A292:A297"/>
    <mergeCell ref="D7:E7"/>
    <mergeCell ref="G7:H7"/>
    <mergeCell ref="D5:H5"/>
    <mergeCell ref="D255:G255"/>
    <mergeCell ref="A257:A262"/>
  </mergeCells>
  <pageMargins left="0.7" right="0.7" top="0.75" bottom="0.75" header="0.3" footer="0.3"/>
  <pageSetup paperSize="9" orientation="portrait" horizontalDpi="360" verticalDpi="360" r:id="rId1"/>
  <ignoredErrors>
    <ignoredError sqref="B11:B1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FFFF00"/>
  </sheetPr>
  <dimension ref="B1:CD44"/>
  <sheetViews>
    <sheetView showZeros="0" tabSelected="1" zoomScale="90" zoomScaleNormal="90" workbookViewId="0">
      <selection activeCell="B11" sqref="B11:D11"/>
    </sheetView>
  </sheetViews>
  <sheetFormatPr baseColWidth="10" defaultRowHeight="15"/>
  <cols>
    <col min="1" max="1" width="1.140625" style="40" customWidth="1"/>
    <col min="2" max="4" width="2" style="40" customWidth="1"/>
    <col min="5" max="8" width="1.42578125" style="40" customWidth="1"/>
    <col min="9" max="29" width="2.7109375" style="40" customWidth="1"/>
    <col min="30" max="34" width="1.140625" style="40" customWidth="1"/>
    <col min="35" max="39" width="2.140625" style="40" customWidth="1"/>
    <col min="40" max="45" width="1.140625" style="40" customWidth="1"/>
    <col min="46" max="50" width="2.140625" style="40" customWidth="1"/>
    <col min="51" max="56" width="1.140625" style="40" customWidth="1"/>
    <col min="57" max="61" width="2.140625" style="40" customWidth="1"/>
    <col min="62" max="67" width="1.42578125" style="40" customWidth="1"/>
    <col min="68" max="73" width="1.7109375" style="40" customWidth="1"/>
    <col min="74" max="74" width="1.140625" style="41" customWidth="1"/>
    <col min="75" max="256" width="11.42578125" style="40"/>
    <col min="257" max="257" width="1.140625" style="40" customWidth="1"/>
    <col min="258" max="277" width="2.28515625" style="40" customWidth="1"/>
    <col min="278" max="278" width="2.7109375" style="40" customWidth="1"/>
    <col min="279" max="286" width="2.28515625" style="40" customWidth="1"/>
    <col min="287" max="287" width="2.5703125" style="40" customWidth="1"/>
    <col min="288" max="329" width="2.28515625" style="40" customWidth="1"/>
    <col min="330" max="330" width="1.140625" style="40" customWidth="1"/>
    <col min="331" max="512" width="11.42578125" style="40"/>
    <col min="513" max="513" width="1.140625" style="40" customWidth="1"/>
    <col min="514" max="533" width="2.28515625" style="40" customWidth="1"/>
    <col min="534" max="534" width="2.7109375" style="40" customWidth="1"/>
    <col min="535" max="542" width="2.28515625" style="40" customWidth="1"/>
    <col min="543" max="543" width="2.5703125" style="40" customWidth="1"/>
    <col min="544" max="585" width="2.28515625" style="40" customWidth="1"/>
    <col min="586" max="586" width="1.140625" style="40" customWidth="1"/>
    <col min="587" max="768" width="11.42578125" style="40"/>
    <col min="769" max="769" width="1.140625" style="40" customWidth="1"/>
    <col min="770" max="789" width="2.28515625" style="40" customWidth="1"/>
    <col min="790" max="790" width="2.7109375" style="40" customWidth="1"/>
    <col min="791" max="798" width="2.28515625" style="40" customWidth="1"/>
    <col min="799" max="799" width="2.5703125" style="40" customWidth="1"/>
    <col min="800" max="841" width="2.28515625" style="40" customWidth="1"/>
    <col min="842" max="842" width="1.140625" style="40" customWidth="1"/>
    <col min="843" max="1024" width="11.42578125" style="40"/>
    <col min="1025" max="1025" width="1.140625" style="40" customWidth="1"/>
    <col min="1026" max="1045" width="2.28515625" style="40" customWidth="1"/>
    <col min="1046" max="1046" width="2.7109375" style="40" customWidth="1"/>
    <col min="1047" max="1054" width="2.28515625" style="40" customWidth="1"/>
    <col min="1055" max="1055" width="2.5703125" style="40" customWidth="1"/>
    <col min="1056" max="1097" width="2.28515625" style="40" customWidth="1"/>
    <col min="1098" max="1098" width="1.140625" style="40" customWidth="1"/>
    <col min="1099" max="1280" width="11.42578125" style="40"/>
    <col min="1281" max="1281" width="1.140625" style="40" customWidth="1"/>
    <col min="1282" max="1301" width="2.28515625" style="40" customWidth="1"/>
    <col min="1302" max="1302" width="2.7109375" style="40" customWidth="1"/>
    <col min="1303" max="1310" width="2.28515625" style="40" customWidth="1"/>
    <col min="1311" max="1311" width="2.5703125" style="40" customWidth="1"/>
    <col min="1312" max="1353" width="2.28515625" style="40" customWidth="1"/>
    <col min="1354" max="1354" width="1.140625" style="40" customWidth="1"/>
    <col min="1355" max="1536" width="11.42578125" style="40"/>
    <col min="1537" max="1537" width="1.140625" style="40" customWidth="1"/>
    <col min="1538" max="1557" width="2.28515625" style="40" customWidth="1"/>
    <col min="1558" max="1558" width="2.7109375" style="40" customWidth="1"/>
    <col min="1559" max="1566" width="2.28515625" style="40" customWidth="1"/>
    <col min="1567" max="1567" width="2.5703125" style="40" customWidth="1"/>
    <col min="1568" max="1609" width="2.28515625" style="40" customWidth="1"/>
    <col min="1610" max="1610" width="1.140625" style="40" customWidth="1"/>
    <col min="1611" max="1792" width="11.42578125" style="40"/>
    <col min="1793" max="1793" width="1.140625" style="40" customWidth="1"/>
    <col min="1794" max="1813" width="2.28515625" style="40" customWidth="1"/>
    <col min="1814" max="1814" width="2.7109375" style="40" customWidth="1"/>
    <col min="1815" max="1822" width="2.28515625" style="40" customWidth="1"/>
    <col min="1823" max="1823" width="2.5703125" style="40" customWidth="1"/>
    <col min="1824" max="1865" width="2.28515625" style="40" customWidth="1"/>
    <col min="1866" max="1866" width="1.140625" style="40" customWidth="1"/>
    <col min="1867" max="2048" width="11.42578125" style="40"/>
    <col min="2049" max="2049" width="1.140625" style="40" customWidth="1"/>
    <col min="2050" max="2069" width="2.28515625" style="40" customWidth="1"/>
    <col min="2070" max="2070" width="2.7109375" style="40" customWidth="1"/>
    <col min="2071" max="2078" width="2.28515625" style="40" customWidth="1"/>
    <col min="2079" max="2079" width="2.5703125" style="40" customWidth="1"/>
    <col min="2080" max="2121" width="2.28515625" style="40" customWidth="1"/>
    <col min="2122" max="2122" width="1.140625" style="40" customWidth="1"/>
    <col min="2123" max="2304" width="11.42578125" style="40"/>
    <col min="2305" max="2305" width="1.140625" style="40" customWidth="1"/>
    <col min="2306" max="2325" width="2.28515625" style="40" customWidth="1"/>
    <col min="2326" max="2326" width="2.7109375" style="40" customWidth="1"/>
    <col min="2327" max="2334" width="2.28515625" style="40" customWidth="1"/>
    <col min="2335" max="2335" width="2.5703125" style="40" customWidth="1"/>
    <col min="2336" max="2377" width="2.28515625" style="40" customWidth="1"/>
    <col min="2378" max="2378" width="1.140625" style="40" customWidth="1"/>
    <col min="2379" max="2560" width="11.42578125" style="40"/>
    <col min="2561" max="2561" width="1.140625" style="40" customWidth="1"/>
    <col min="2562" max="2581" width="2.28515625" style="40" customWidth="1"/>
    <col min="2582" max="2582" width="2.7109375" style="40" customWidth="1"/>
    <col min="2583" max="2590" width="2.28515625" style="40" customWidth="1"/>
    <col min="2591" max="2591" width="2.5703125" style="40" customWidth="1"/>
    <col min="2592" max="2633" width="2.28515625" style="40" customWidth="1"/>
    <col min="2634" max="2634" width="1.140625" style="40" customWidth="1"/>
    <col min="2635" max="2816" width="11.42578125" style="40"/>
    <col min="2817" max="2817" width="1.140625" style="40" customWidth="1"/>
    <col min="2818" max="2837" width="2.28515625" style="40" customWidth="1"/>
    <col min="2838" max="2838" width="2.7109375" style="40" customWidth="1"/>
    <col min="2839" max="2846" width="2.28515625" style="40" customWidth="1"/>
    <col min="2847" max="2847" width="2.5703125" style="40" customWidth="1"/>
    <col min="2848" max="2889" width="2.28515625" style="40" customWidth="1"/>
    <col min="2890" max="2890" width="1.140625" style="40" customWidth="1"/>
    <col min="2891" max="3072" width="11.42578125" style="40"/>
    <col min="3073" max="3073" width="1.140625" style="40" customWidth="1"/>
    <col min="3074" max="3093" width="2.28515625" style="40" customWidth="1"/>
    <col min="3094" max="3094" width="2.7109375" style="40" customWidth="1"/>
    <col min="3095" max="3102" width="2.28515625" style="40" customWidth="1"/>
    <col min="3103" max="3103" width="2.5703125" style="40" customWidth="1"/>
    <col min="3104" max="3145" width="2.28515625" style="40" customWidth="1"/>
    <col min="3146" max="3146" width="1.140625" style="40" customWidth="1"/>
    <col min="3147" max="3328" width="11.42578125" style="40"/>
    <col min="3329" max="3329" width="1.140625" style="40" customWidth="1"/>
    <col min="3330" max="3349" width="2.28515625" style="40" customWidth="1"/>
    <col min="3350" max="3350" width="2.7109375" style="40" customWidth="1"/>
    <col min="3351" max="3358" width="2.28515625" style="40" customWidth="1"/>
    <col min="3359" max="3359" width="2.5703125" style="40" customWidth="1"/>
    <col min="3360" max="3401" width="2.28515625" style="40" customWidth="1"/>
    <col min="3402" max="3402" width="1.140625" style="40" customWidth="1"/>
    <col min="3403" max="3584" width="11.42578125" style="40"/>
    <col min="3585" max="3585" width="1.140625" style="40" customWidth="1"/>
    <col min="3586" max="3605" width="2.28515625" style="40" customWidth="1"/>
    <col min="3606" max="3606" width="2.7109375" style="40" customWidth="1"/>
    <col min="3607" max="3614" width="2.28515625" style="40" customWidth="1"/>
    <col min="3615" max="3615" width="2.5703125" style="40" customWidth="1"/>
    <col min="3616" max="3657" width="2.28515625" style="40" customWidth="1"/>
    <col min="3658" max="3658" width="1.140625" style="40" customWidth="1"/>
    <col min="3659" max="3840" width="11.42578125" style="40"/>
    <col min="3841" max="3841" width="1.140625" style="40" customWidth="1"/>
    <col min="3842" max="3861" width="2.28515625" style="40" customWidth="1"/>
    <col min="3862" max="3862" width="2.7109375" style="40" customWidth="1"/>
    <col min="3863" max="3870" width="2.28515625" style="40" customWidth="1"/>
    <col min="3871" max="3871" width="2.5703125" style="40" customWidth="1"/>
    <col min="3872" max="3913" width="2.28515625" style="40" customWidth="1"/>
    <col min="3914" max="3914" width="1.140625" style="40" customWidth="1"/>
    <col min="3915" max="4096" width="11.42578125" style="40"/>
    <col min="4097" max="4097" width="1.140625" style="40" customWidth="1"/>
    <col min="4098" max="4117" width="2.28515625" style="40" customWidth="1"/>
    <col min="4118" max="4118" width="2.7109375" style="40" customWidth="1"/>
    <col min="4119" max="4126" width="2.28515625" style="40" customWidth="1"/>
    <col min="4127" max="4127" width="2.5703125" style="40" customWidth="1"/>
    <col min="4128" max="4169" width="2.28515625" style="40" customWidth="1"/>
    <col min="4170" max="4170" width="1.140625" style="40" customWidth="1"/>
    <col min="4171" max="4352" width="11.42578125" style="40"/>
    <col min="4353" max="4353" width="1.140625" style="40" customWidth="1"/>
    <col min="4354" max="4373" width="2.28515625" style="40" customWidth="1"/>
    <col min="4374" max="4374" width="2.7109375" style="40" customWidth="1"/>
    <col min="4375" max="4382" width="2.28515625" style="40" customWidth="1"/>
    <col min="4383" max="4383" width="2.5703125" style="40" customWidth="1"/>
    <col min="4384" max="4425" width="2.28515625" style="40" customWidth="1"/>
    <col min="4426" max="4426" width="1.140625" style="40" customWidth="1"/>
    <col min="4427" max="4608" width="11.42578125" style="40"/>
    <col min="4609" max="4609" width="1.140625" style="40" customWidth="1"/>
    <col min="4610" max="4629" width="2.28515625" style="40" customWidth="1"/>
    <col min="4630" max="4630" width="2.7109375" style="40" customWidth="1"/>
    <col min="4631" max="4638" width="2.28515625" style="40" customWidth="1"/>
    <col min="4639" max="4639" width="2.5703125" style="40" customWidth="1"/>
    <col min="4640" max="4681" width="2.28515625" style="40" customWidth="1"/>
    <col min="4682" max="4682" width="1.140625" style="40" customWidth="1"/>
    <col min="4683" max="4864" width="11.42578125" style="40"/>
    <col min="4865" max="4865" width="1.140625" style="40" customWidth="1"/>
    <col min="4866" max="4885" width="2.28515625" style="40" customWidth="1"/>
    <col min="4886" max="4886" width="2.7109375" style="40" customWidth="1"/>
    <col min="4887" max="4894" width="2.28515625" style="40" customWidth="1"/>
    <col min="4895" max="4895" width="2.5703125" style="40" customWidth="1"/>
    <col min="4896" max="4937" width="2.28515625" style="40" customWidth="1"/>
    <col min="4938" max="4938" width="1.140625" style="40" customWidth="1"/>
    <col min="4939" max="5120" width="11.42578125" style="40"/>
    <col min="5121" max="5121" width="1.140625" style="40" customWidth="1"/>
    <col min="5122" max="5141" width="2.28515625" style="40" customWidth="1"/>
    <col min="5142" max="5142" width="2.7109375" style="40" customWidth="1"/>
    <col min="5143" max="5150" width="2.28515625" style="40" customWidth="1"/>
    <col min="5151" max="5151" width="2.5703125" style="40" customWidth="1"/>
    <col min="5152" max="5193" width="2.28515625" style="40" customWidth="1"/>
    <col min="5194" max="5194" width="1.140625" style="40" customWidth="1"/>
    <col min="5195" max="5376" width="11.42578125" style="40"/>
    <col min="5377" max="5377" width="1.140625" style="40" customWidth="1"/>
    <col min="5378" max="5397" width="2.28515625" style="40" customWidth="1"/>
    <col min="5398" max="5398" width="2.7109375" style="40" customWidth="1"/>
    <col min="5399" max="5406" width="2.28515625" style="40" customWidth="1"/>
    <col min="5407" max="5407" width="2.5703125" style="40" customWidth="1"/>
    <col min="5408" max="5449" width="2.28515625" style="40" customWidth="1"/>
    <col min="5450" max="5450" width="1.140625" style="40" customWidth="1"/>
    <col min="5451" max="5632" width="11.42578125" style="40"/>
    <col min="5633" max="5633" width="1.140625" style="40" customWidth="1"/>
    <col min="5634" max="5653" width="2.28515625" style="40" customWidth="1"/>
    <col min="5654" max="5654" width="2.7109375" style="40" customWidth="1"/>
    <col min="5655" max="5662" width="2.28515625" style="40" customWidth="1"/>
    <col min="5663" max="5663" width="2.5703125" style="40" customWidth="1"/>
    <col min="5664" max="5705" width="2.28515625" style="40" customWidth="1"/>
    <col min="5706" max="5706" width="1.140625" style="40" customWidth="1"/>
    <col min="5707" max="5888" width="11.42578125" style="40"/>
    <col min="5889" max="5889" width="1.140625" style="40" customWidth="1"/>
    <col min="5890" max="5909" width="2.28515625" style="40" customWidth="1"/>
    <col min="5910" max="5910" width="2.7109375" style="40" customWidth="1"/>
    <col min="5911" max="5918" width="2.28515625" style="40" customWidth="1"/>
    <col min="5919" max="5919" width="2.5703125" style="40" customWidth="1"/>
    <col min="5920" max="5961" width="2.28515625" style="40" customWidth="1"/>
    <col min="5962" max="5962" width="1.140625" style="40" customWidth="1"/>
    <col min="5963" max="6144" width="11.42578125" style="40"/>
    <col min="6145" max="6145" width="1.140625" style="40" customWidth="1"/>
    <col min="6146" max="6165" width="2.28515625" style="40" customWidth="1"/>
    <col min="6166" max="6166" width="2.7109375" style="40" customWidth="1"/>
    <col min="6167" max="6174" width="2.28515625" style="40" customWidth="1"/>
    <col min="6175" max="6175" width="2.5703125" style="40" customWidth="1"/>
    <col min="6176" max="6217" width="2.28515625" style="40" customWidth="1"/>
    <col min="6218" max="6218" width="1.140625" style="40" customWidth="1"/>
    <col min="6219" max="6400" width="11.42578125" style="40"/>
    <col min="6401" max="6401" width="1.140625" style="40" customWidth="1"/>
    <col min="6402" max="6421" width="2.28515625" style="40" customWidth="1"/>
    <col min="6422" max="6422" width="2.7109375" style="40" customWidth="1"/>
    <col min="6423" max="6430" width="2.28515625" style="40" customWidth="1"/>
    <col min="6431" max="6431" width="2.5703125" style="40" customWidth="1"/>
    <col min="6432" max="6473" width="2.28515625" style="40" customWidth="1"/>
    <col min="6474" max="6474" width="1.140625" style="40" customWidth="1"/>
    <col min="6475" max="6656" width="11.42578125" style="40"/>
    <col min="6657" max="6657" width="1.140625" style="40" customWidth="1"/>
    <col min="6658" max="6677" width="2.28515625" style="40" customWidth="1"/>
    <col min="6678" max="6678" width="2.7109375" style="40" customWidth="1"/>
    <col min="6679" max="6686" width="2.28515625" style="40" customWidth="1"/>
    <col min="6687" max="6687" width="2.5703125" style="40" customWidth="1"/>
    <col min="6688" max="6729" width="2.28515625" style="40" customWidth="1"/>
    <col min="6730" max="6730" width="1.140625" style="40" customWidth="1"/>
    <col min="6731" max="6912" width="11.42578125" style="40"/>
    <col min="6913" max="6913" width="1.140625" style="40" customWidth="1"/>
    <col min="6914" max="6933" width="2.28515625" style="40" customWidth="1"/>
    <col min="6934" max="6934" width="2.7109375" style="40" customWidth="1"/>
    <col min="6935" max="6942" width="2.28515625" style="40" customWidth="1"/>
    <col min="6943" max="6943" width="2.5703125" style="40" customWidth="1"/>
    <col min="6944" max="6985" width="2.28515625" style="40" customWidth="1"/>
    <col min="6986" max="6986" width="1.140625" style="40" customWidth="1"/>
    <col min="6987" max="7168" width="11.42578125" style="40"/>
    <col min="7169" max="7169" width="1.140625" style="40" customWidth="1"/>
    <col min="7170" max="7189" width="2.28515625" style="40" customWidth="1"/>
    <col min="7190" max="7190" width="2.7109375" style="40" customWidth="1"/>
    <col min="7191" max="7198" width="2.28515625" style="40" customWidth="1"/>
    <col min="7199" max="7199" width="2.5703125" style="40" customWidth="1"/>
    <col min="7200" max="7241" width="2.28515625" style="40" customWidth="1"/>
    <col min="7242" max="7242" width="1.140625" style="40" customWidth="1"/>
    <col min="7243" max="7424" width="11.42578125" style="40"/>
    <col min="7425" max="7425" width="1.140625" style="40" customWidth="1"/>
    <col min="7426" max="7445" width="2.28515625" style="40" customWidth="1"/>
    <col min="7446" max="7446" width="2.7109375" style="40" customWidth="1"/>
    <col min="7447" max="7454" width="2.28515625" style="40" customWidth="1"/>
    <col min="7455" max="7455" width="2.5703125" style="40" customWidth="1"/>
    <col min="7456" max="7497" width="2.28515625" style="40" customWidth="1"/>
    <col min="7498" max="7498" width="1.140625" style="40" customWidth="1"/>
    <col min="7499" max="7680" width="11.42578125" style="40"/>
    <col min="7681" max="7681" width="1.140625" style="40" customWidth="1"/>
    <col min="7682" max="7701" width="2.28515625" style="40" customWidth="1"/>
    <col min="7702" max="7702" width="2.7109375" style="40" customWidth="1"/>
    <col min="7703" max="7710" width="2.28515625" style="40" customWidth="1"/>
    <col min="7711" max="7711" width="2.5703125" style="40" customWidth="1"/>
    <col min="7712" max="7753" width="2.28515625" style="40" customWidth="1"/>
    <col min="7754" max="7754" width="1.140625" style="40" customWidth="1"/>
    <col min="7755" max="7936" width="11.42578125" style="40"/>
    <col min="7937" max="7937" width="1.140625" style="40" customWidth="1"/>
    <col min="7938" max="7957" width="2.28515625" style="40" customWidth="1"/>
    <col min="7958" max="7958" width="2.7109375" style="40" customWidth="1"/>
    <col min="7959" max="7966" width="2.28515625" style="40" customWidth="1"/>
    <col min="7967" max="7967" width="2.5703125" style="40" customWidth="1"/>
    <col min="7968" max="8009" width="2.28515625" style="40" customWidth="1"/>
    <col min="8010" max="8010" width="1.140625" style="40" customWidth="1"/>
    <col min="8011" max="8192" width="11.42578125" style="40"/>
    <col min="8193" max="8193" width="1.140625" style="40" customWidth="1"/>
    <col min="8194" max="8213" width="2.28515625" style="40" customWidth="1"/>
    <col min="8214" max="8214" width="2.7109375" style="40" customWidth="1"/>
    <col min="8215" max="8222" width="2.28515625" style="40" customWidth="1"/>
    <col min="8223" max="8223" width="2.5703125" style="40" customWidth="1"/>
    <col min="8224" max="8265" width="2.28515625" style="40" customWidth="1"/>
    <col min="8266" max="8266" width="1.140625" style="40" customWidth="1"/>
    <col min="8267" max="8448" width="11.42578125" style="40"/>
    <col min="8449" max="8449" width="1.140625" style="40" customWidth="1"/>
    <col min="8450" max="8469" width="2.28515625" style="40" customWidth="1"/>
    <col min="8470" max="8470" width="2.7109375" style="40" customWidth="1"/>
    <col min="8471" max="8478" width="2.28515625" style="40" customWidth="1"/>
    <col min="8479" max="8479" width="2.5703125" style="40" customWidth="1"/>
    <col min="8480" max="8521" width="2.28515625" style="40" customWidth="1"/>
    <col min="8522" max="8522" width="1.140625" style="40" customWidth="1"/>
    <col min="8523" max="8704" width="11.42578125" style="40"/>
    <col min="8705" max="8705" width="1.140625" style="40" customWidth="1"/>
    <col min="8706" max="8725" width="2.28515625" style="40" customWidth="1"/>
    <col min="8726" max="8726" width="2.7109375" style="40" customWidth="1"/>
    <col min="8727" max="8734" width="2.28515625" style="40" customWidth="1"/>
    <col min="8735" max="8735" width="2.5703125" style="40" customWidth="1"/>
    <col min="8736" max="8777" width="2.28515625" style="40" customWidth="1"/>
    <col min="8778" max="8778" width="1.140625" style="40" customWidth="1"/>
    <col min="8779" max="8960" width="11.42578125" style="40"/>
    <col min="8961" max="8961" width="1.140625" style="40" customWidth="1"/>
    <col min="8962" max="8981" width="2.28515625" style="40" customWidth="1"/>
    <col min="8982" max="8982" width="2.7109375" style="40" customWidth="1"/>
    <col min="8983" max="8990" width="2.28515625" style="40" customWidth="1"/>
    <col min="8991" max="8991" width="2.5703125" style="40" customWidth="1"/>
    <col min="8992" max="9033" width="2.28515625" style="40" customWidth="1"/>
    <col min="9034" max="9034" width="1.140625" style="40" customWidth="1"/>
    <col min="9035" max="9216" width="11.42578125" style="40"/>
    <col min="9217" max="9217" width="1.140625" style="40" customWidth="1"/>
    <col min="9218" max="9237" width="2.28515625" style="40" customWidth="1"/>
    <col min="9238" max="9238" width="2.7109375" style="40" customWidth="1"/>
    <col min="9239" max="9246" width="2.28515625" style="40" customWidth="1"/>
    <col min="9247" max="9247" width="2.5703125" style="40" customWidth="1"/>
    <col min="9248" max="9289" width="2.28515625" style="40" customWidth="1"/>
    <col min="9290" max="9290" width="1.140625" style="40" customWidth="1"/>
    <col min="9291" max="9472" width="11.42578125" style="40"/>
    <col min="9473" max="9473" width="1.140625" style="40" customWidth="1"/>
    <col min="9474" max="9493" width="2.28515625" style="40" customWidth="1"/>
    <col min="9494" max="9494" width="2.7109375" style="40" customWidth="1"/>
    <col min="9495" max="9502" width="2.28515625" style="40" customWidth="1"/>
    <col min="9503" max="9503" width="2.5703125" style="40" customWidth="1"/>
    <col min="9504" max="9545" width="2.28515625" style="40" customWidth="1"/>
    <col min="9546" max="9546" width="1.140625" style="40" customWidth="1"/>
    <col min="9547" max="9728" width="11.42578125" style="40"/>
    <col min="9729" max="9729" width="1.140625" style="40" customWidth="1"/>
    <col min="9730" max="9749" width="2.28515625" style="40" customWidth="1"/>
    <col min="9750" max="9750" width="2.7109375" style="40" customWidth="1"/>
    <col min="9751" max="9758" width="2.28515625" style="40" customWidth="1"/>
    <col min="9759" max="9759" width="2.5703125" style="40" customWidth="1"/>
    <col min="9760" max="9801" width="2.28515625" style="40" customWidth="1"/>
    <col min="9802" max="9802" width="1.140625" style="40" customWidth="1"/>
    <col min="9803" max="9984" width="11.42578125" style="40"/>
    <col min="9985" max="9985" width="1.140625" style="40" customWidth="1"/>
    <col min="9986" max="10005" width="2.28515625" style="40" customWidth="1"/>
    <col min="10006" max="10006" width="2.7109375" style="40" customWidth="1"/>
    <col min="10007" max="10014" width="2.28515625" style="40" customWidth="1"/>
    <col min="10015" max="10015" width="2.5703125" style="40" customWidth="1"/>
    <col min="10016" max="10057" width="2.28515625" style="40" customWidth="1"/>
    <col min="10058" max="10058" width="1.140625" style="40" customWidth="1"/>
    <col min="10059" max="10240" width="11.42578125" style="40"/>
    <col min="10241" max="10241" width="1.140625" style="40" customWidth="1"/>
    <col min="10242" max="10261" width="2.28515625" style="40" customWidth="1"/>
    <col min="10262" max="10262" width="2.7109375" style="40" customWidth="1"/>
    <col min="10263" max="10270" width="2.28515625" style="40" customWidth="1"/>
    <col min="10271" max="10271" width="2.5703125" style="40" customWidth="1"/>
    <col min="10272" max="10313" width="2.28515625" style="40" customWidth="1"/>
    <col min="10314" max="10314" width="1.140625" style="40" customWidth="1"/>
    <col min="10315" max="10496" width="11.42578125" style="40"/>
    <col min="10497" max="10497" width="1.140625" style="40" customWidth="1"/>
    <col min="10498" max="10517" width="2.28515625" style="40" customWidth="1"/>
    <col min="10518" max="10518" width="2.7109375" style="40" customWidth="1"/>
    <col min="10519" max="10526" width="2.28515625" style="40" customWidth="1"/>
    <col min="10527" max="10527" width="2.5703125" style="40" customWidth="1"/>
    <col min="10528" max="10569" width="2.28515625" style="40" customWidth="1"/>
    <col min="10570" max="10570" width="1.140625" style="40" customWidth="1"/>
    <col min="10571" max="10752" width="11.42578125" style="40"/>
    <col min="10753" max="10753" width="1.140625" style="40" customWidth="1"/>
    <col min="10754" max="10773" width="2.28515625" style="40" customWidth="1"/>
    <col min="10774" max="10774" width="2.7109375" style="40" customWidth="1"/>
    <col min="10775" max="10782" width="2.28515625" style="40" customWidth="1"/>
    <col min="10783" max="10783" width="2.5703125" style="40" customWidth="1"/>
    <col min="10784" max="10825" width="2.28515625" style="40" customWidth="1"/>
    <col min="10826" max="10826" width="1.140625" style="40" customWidth="1"/>
    <col min="10827" max="11008" width="11.42578125" style="40"/>
    <col min="11009" max="11009" width="1.140625" style="40" customWidth="1"/>
    <col min="11010" max="11029" width="2.28515625" style="40" customWidth="1"/>
    <col min="11030" max="11030" width="2.7109375" style="40" customWidth="1"/>
    <col min="11031" max="11038" width="2.28515625" style="40" customWidth="1"/>
    <col min="11039" max="11039" width="2.5703125" style="40" customWidth="1"/>
    <col min="11040" max="11081" width="2.28515625" style="40" customWidth="1"/>
    <col min="11082" max="11082" width="1.140625" style="40" customWidth="1"/>
    <col min="11083" max="11264" width="11.42578125" style="40"/>
    <col min="11265" max="11265" width="1.140625" style="40" customWidth="1"/>
    <col min="11266" max="11285" width="2.28515625" style="40" customWidth="1"/>
    <col min="11286" max="11286" width="2.7109375" style="40" customWidth="1"/>
    <col min="11287" max="11294" width="2.28515625" style="40" customWidth="1"/>
    <col min="11295" max="11295" width="2.5703125" style="40" customWidth="1"/>
    <col min="11296" max="11337" width="2.28515625" style="40" customWidth="1"/>
    <col min="11338" max="11338" width="1.140625" style="40" customWidth="1"/>
    <col min="11339" max="11520" width="11.42578125" style="40"/>
    <col min="11521" max="11521" width="1.140625" style="40" customWidth="1"/>
    <col min="11522" max="11541" width="2.28515625" style="40" customWidth="1"/>
    <col min="11542" max="11542" width="2.7109375" style="40" customWidth="1"/>
    <col min="11543" max="11550" width="2.28515625" style="40" customWidth="1"/>
    <col min="11551" max="11551" width="2.5703125" style="40" customWidth="1"/>
    <col min="11552" max="11593" width="2.28515625" style="40" customWidth="1"/>
    <col min="11594" max="11594" width="1.140625" style="40" customWidth="1"/>
    <col min="11595" max="11776" width="11.42578125" style="40"/>
    <col min="11777" max="11777" width="1.140625" style="40" customWidth="1"/>
    <col min="11778" max="11797" width="2.28515625" style="40" customWidth="1"/>
    <col min="11798" max="11798" width="2.7109375" style="40" customWidth="1"/>
    <col min="11799" max="11806" width="2.28515625" style="40" customWidth="1"/>
    <col min="11807" max="11807" width="2.5703125" style="40" customWidth="1"/>
    <col min="11808" max="11849" width="2.28515625" style="40" customWidth="1"/>
    <col min="11850" max="11850" width="1.140625" style="40" customWidth="1"/>
    <col min="11851" max="12032" width="11.42578125" style="40"/>
    <col min="12033" max="12033" width="1.140625" style="40" customWidth="1"/>
    <col min="12034" max="12053" width="2.28515625" style="40" customWidth="1"/>
    <col min="12054" max="12054" width="2.7109375" style="40" customWidth="1"/>
    <col min="12055" max="12062" width="2.28515625" style="40" customWidth="1"/>
    <col min="12063" max="12063" width="2.5703125" style="40" customWidth="1"/>
    <col min="12064" max="12105" width="2.28515625" style="40" customWidth="1"/>
    <col min="12106" max="12106" width="1.140625" style="40" customWidth="1"/>
    <col min="12107" max="12288" width="11.42578125" style="40"/>
    <col min="12289" max="12289" width="1.140625" style="40" customWidth="1"/>
    <col min="12290" max="12309" width="2.28515625" style="40" customWidth="1"/>
    <col min="12310" max="12310" width="2.7109375" style="40" customWidth="1"/>
    <col min="12311" max="12318" width="2.28515625" style="40" customWidth="1"/>
    <col min="12319" max="12319" width="2.5703125" style="40" customWidth="1"/>
    <col min="12320" max="12361" width="2.28515625" style="40" customWidth="1"/>
    <col min="12362" max="12362" width="1.140625" style="40" customWidth="1"/>
    <col min="12363" max="12544" width="11.42578125" style="40"/>
    <col min="12545" max="12545" width="1.140625" style="40" customWidth="1"/>
    <col min="12546" max="12565" width="2.28515625" style="40" customWidth="1"/>
    <col min="12566" max="12566" width="2.7109375" style="40" customWidth="1"/>
    <col min="12567" max="12574" width="2.28515625" style="40" customWidth="1"/>
    <col min="12575" max="12575" width="2.5703125" style="40" customWidth="1"/>
    <col min="12576" max="12617" width="2.28515625" style="40" customWidth="1"/>
    <col min="12618" max="12618" width="1.140625" style="40" customWidth="1"/>
    <col min="12619" max="12800" width="11.42578125" style="40"/>
    <col min="12801" max="12801" width="1.140625" style="40" customWidth="1"/>
    <col min="12802" max="12821" width="2.28515625" style="40" customWidth="1"/>
    <col min="12822" max="12822" width="2.7109375" style="40" customWidth="1"/>
    <col min="12823" max="12830" width="2.28515625" style="40" customWidth="1"/>
    <col min="12831" max="12831" width="2.5703125" style="40" customWidth="1"/>
    <col min="12832" max="12873" width="2.28515625" style="40" customWidth="1"/>
    <col min="12874" max="12874" width="1.140625" style="40" customWidth="1"/>
    <col min="12875" max="13056" width="11.42578125" style="40"/>
    <col min="13057" max="13057" width="1.140625" style="40" customWidth="1"/>
    <col min="13058" max="13077" width="2.28515625" style="40" customWidth="1"/>
    <col min="13078" max="13078" width="2.7109375" style="40" customWidth="1"/>
    <col min="13079" max="13086" width="2.28515625" style="40" customWidth="1"/>
    <col min="13087" max="13087" width="2.5703125" style="40" customWidth="1"/>
    <col min="13088" max="13129" width="2.28515625" style="40" customWidth="1"/>
    <col min="13130" max="13130" width="1.140625" style="40" customWidth="1"/>
    <col min="13131" max="13312" width="11.42578125" style="40"/>
    <col min="13313" max="13313" width="1.140625" style="40" customWidth="1"/>
    <col min="13314" max="13333" width="2.28515625" style="40" customWidth="1"/>
    <col min="13334" max="13334" width="2.7109375" style="40" customWidth="1"/>
    <col min="13335" max="13342" width="2.28515625" style="40" customWidth="1"/>
    <col min="13343" max="13343" width="2.5703125" style="40" customWidth="1"/>
    <col min="13344" max="13385" width="2.28515625" style="40" customWidth="1"/>
    <col min="13386" max="13386" width="1.140625" style="40" customWidth="1"/>
    <col min="13387" max="13568" width="11.42578125" style="40"/>
    <col min="13569" max="13569" width="1.140625" style="40" customWidth="1"/>
    <col min="13570" max="13589" width="2.28515625" style="40" customWidth="1"/>
    <col min="13590" max="13590" width="2.7109375" style="40" customWidth="1"/>
    <col min="13591" max="13598" width="2.28515625" style="40" customWidth="1"/>
    <col min="13599" max="13599" width="2.5703125" style="40" customWidth="1"/>
    <col min="13600" max="13641" width="2.28515625" style="40" customWidth="1"/>
    <col min="13642" max="13642" width="1.140625" style="40" customWidth="1"/>
    <col min="13643" max="13824" width="11.42578125" style="40"/>
    <col min="13825" max="13825" width="1.140625" style="40" customWidth="1"/>
    <col min="13826" max="13845" width="2.28515625" style="40" customWidth="1"/>
    <col min="13846" max="13846" width="2.7109375" style="40" customWidth="1"/>
    <col min="13847" max="13854" width="2.28515625" style="40" customWidth="1"/>
    <col min="13855" max="13855" width="2.5703125" style="40" customWidth="1"/>
    <col min="13856" max="13897" width="2.28515625" style="40" customWidth="1"/>
    <col min="13898" max="13898" width="1.140625" style="40" customWidth="1"/>
    <col min="13899" max="14080" width="11.42578125" style="40"/>
    <col min="14081" max="14081" width="1.140625" style="40" customWidth="1"/>
    <col min="14082" max="14101" width="2.28515625" style="40" customWidth="1"/>
    <col min="14102" max="14102" width="2.7109375" style="40" customWidth="1"/>
    <col min="14103" max="14110" width="2.28515625" style="40" customWidth="1"/>
    <col min="14111" max="14111" width="2.5703125" style="40" customWidth="1"/>
    <col min="14112" max="14153" width="2.28515625" style="40" customWidth="1"/>
    <col min="14154" max="14154" width="1.140625" style="40" customWidth="1"/>
    <col min="14155" max="14336" width="11.42578125" style="40"/>
    <col min="14337" max="14337" width="1.140625" style="40" customWidth="1"/>
    <col min="14338" max="14357" width="2.28515625" style="40" customWidth="1"/>
    <col min="14358" max="14358" width="2.7109375" style="40" customWidth="1"/>
    <col min="14359" max="14366" width="2.28515625" style="40" customWidth="1"/>
    <col min="14367" max="14367" width="2.5703125" style="40" customWidth="1"/>
    <col min="14368" max="14409" width="2.28515625" style="40" customWidth="1"/>
    <col min="14410" max="14410" width="1.140625" style="40" customWidth="1"/>
    <col min="14411" max="14592" width="11.42578125" style="40"/>
    <col min="14593" max="14593" width="1.140625" style="40" customWidth="1"/>
    <col min="14594" max="14613" width="2.28515625" style="40" customWidth="1"/>
    <col min="14614" max="14614" width="2.7109375" style="40" customWidth="1"/>
    <col min="14615" max="14622" width="2.28515625" style="40" customWidth="1"/>
    <col min="14623" max="14623" width="2.5703125" style="40" customWidth="1"/>
    <col min="14624" max="14665" width="2.28515625" style="40" customWidth="1"/>
    <col min="14666" max="14666" width="1.140625" style="40" customWidth="1"/>
    <col min="14667" max="14848" width="11.42578125" style="40"/>
    <col min="14849" max="14849" width="1.140625" style="40" customWidth="1"/>
    <col min="14850" max="14869" width="2.28515625" style="40" customWidth="1"/>
    <col min="14870" max="14870" width="2.7109375" style="40" customWidth="1"/>
    <col min="14871" max="14878" width="2.28515625" style="40" customWidth="1"/>
    <col min="14879" max="14879" width="2.5703125" style="40" customWidth="1"/>
    <col min="14880" max="14921" width="2.28515625" style="40" customWidth="1"/>
    <col min="14922" max="14922" width="1.140625" style="40" customWidth="1"/>
    <col min="14923" max="15104" width="11.42578125" style="40"/>
    <col min="15105" max="15105" width="1.140625" style="40" customWidth="1"/>
    <col min="15106" max="15125" width="2.28515625" style="40" customWidth="1"/>
    <col min="15126" max="15126" width="2.7109375" style="40" customWidth="1"/>
    <col min="15127" max="15134" width="2.28515625" style="40" customWidth="1"/>
    <col min="15135" max="15135" width="2.5703125" style="40" customWidth="1"/>
    <col min="15136" max="15177" width="2.28515625" style="40" customWidth="1"/>
    <col min="15178" max="15178" width="1.140625" style="40" customWidth="1"/>
    <col min="15179" max="15360" width="11.42578125" style="40"/>
    <col min="15361" max="15361" width="1.140625" style="40" customWidth="1"/>
    <col min="15362" max="15381" width="2.28515625" style="40" customWidth="1"/>
    <col min="15382" max="15382" width="2.7109375" style="40" customWidth="1"/>
    <col min="15383" max="15390" width="2.28515625" style="40" customWidth="1"/>
    <col min="15391" max="15391" width="2.5703125" style="40" customWidth="1"/>
    <col min="15392" max="15433" width="2.28515625" style="40" customWidth="1"/>
    <col min="15434" max="15434" width="1.140625" style="40" customWidth="1"/>
    <col min="15435" max="15616" width="11.42578125" style="40"/>
    <col min="15617" max="15617" width="1.140625" style="40" customWidth="1"/>
    <col min="15618" max="15637" width="2.28515625" style="40" customWidth="1"/>
    <col min="15638" max="15638" width="2.7109375" style="40" customWidth="1"/>
    <col min="15639" max="15646" width="2.28515625" style="40" customWidth="1"/>
    <col min="15647" max="15647" width="2.5703125" style="40" customWidth="1"/>
    <col min="15648" max="15689" width="2.28515625" style="40" customWidth="1"/>
    <col min="15690" max="15690" width="1.140625" style="40" customWidth="1"/>
    <col min="15691" max="15872" width="11.42578125" style="40"/>
    <col min="15873" max="15873" width="1.140625" style="40" customWidth="1"/>
    <col min="15874" max="15893" width="2.28515625" style="40" customWidth="1"/>
    <col min="15894" max="15894" width="2.7109375" style="40" customWidth="1"/>
    <col min="15895" max="15902" width="2.28515625" style="40" customWidth="1"/>
    <col min="15903" max="15903" width="2.5703125" style="40" customWidth="1"/>
    <col min="15904" max="15945" width="2.28515625" style="40" customWidth="1"/>
    <col min="15946" max="15946" width="1.140625" style="40" customWidth="1"/>
    <col min="15947" max="16128" width="11.42578125" style="40"/>
    <col min="16129" max="16129" width="1.140625" style="40" customWidth="1"/>
    <col min="16130" max="16149" width="2.28515625" style="40" customWidth="1"/>
    <col min="16150" max="16150" width="2.7109375" style="40" customWidth="1"/>
    <col min="16151" max="16158" width="2.28515625" style="40" customWidth="1"/>
    <col min="16159" max="16159" width="2.5703125" style="40" customWidth="1"/>
    <col min="16160" max="16201" width="2.28515625" style="40" customWidth="1"/>
    <col min="16202" max="16202" width="1.140625" style="40" customWidth="1"/>
    <col min="16203" max="16384" width="11.42578125" style="40"/>
  </cols>
  <sheetData>
    <row r="1" spans="2:78" ht="5.0999999999999996" customHeight="1"/>
    <row r="2" spans="2:78" s="42" customFormat="1" ht="17.25" customHeight="1">
      <c r="B2" s="127" t="s">
        <v>215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8" t="s">
        <v>216</v>
      </c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9" t="s">
        <v>217</v>
      </c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</row>
    <row r="3" spans="2:78" s="42" customFormat="1" ht="14.25" customHeight="1">
      <c r="B3" s="43"/>
      <c r="C3" s="43"/>
      <c r="D3" s="43"/>
      <c r="E3" s="43"/>
      <c r="F3" s="43"/>
      <c r="G3" s="43"/>
      <c r="H3" s="43"/>
      <c r="I3" s="43"/>
      <c r="J3" s="44"/>
      <c r="K3" s="44"/>
      <c r="L3" s="44"/>
      <c r="M3" s="44"/>
      <c r="N3" s="44"/>
      <c r="O3" s="44"/>
      <c r="P3" s="44"/>
      <c r="Q3" s="130" t="s">
        <v>218</v>
      </c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29" t="s">
        <v>219</v>
      </c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</row>
    <row r="4" spans="2:78" s="42" customFormat="1" ht="14.25" customHeight="1">
      <c r="B4" s="43"/>
      <c r="C4" s="43"/>
      <c r="D4" s="43"/>
      <c r="E4" s="43"/>
      <c r="F4" s="43"/>
      <c r="G4" s="43"/>
      <c r="H4" s="43"/>
      <c r="I4" s="43"/>
      <c r="J4" s="45"/>
      <c r="K4" s="45"/>
      <c r="L4" s="45"/>
      <c r="M4" s="45"/>
      <c r="N4" s="45"/>
      <c r="O4" s="45"/>
      <c r="P4" s="45"/>
      <c r="Q4" s="131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2"/>
      <c r="AN4" s="132"/>
      <c r="AO4" s="132"/>
      <c r="AP4" s="132"/>
      <c r="AQ4" s="132"/>
      <c r="AR4" s="132"/>
      <c r="AS4" s="132"/>
      <c r="AT4" s="132"/>
      <c r="AU4" s="132"/>
      <c r="AV4" s="132"/>
      <c r="AW4" s="132"/>
      <c r="AX4" s="132"/>
      <c r="AY4" s="132"/>
      <c r="AZ4" s="132"/>
      <c r="BA4" s="132"/>
      <c r="BB4" s="132"/>
      <c r="BC4" s="132"/>
      <c r="BD4" s="132"/>
      <c r="BE4" s="132"/>
      <c r="BF4" s="132"/>
      <c r="BG4" s="129" t="s">
        <v>220</v>
      </c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</row>
    <row r="5" spans="2:78" s="46" customFormat="1" ht="12.75" customHeight="1">
      <c r="B5" s="134" t="s">
        <v>221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5" t="str">
        <f>ACCUEIL!D3</f>
        <v>AC6202</v>
      </c>
      <c r="P5" s="135"/>
      <c r="Q5" s="135"/>
      <c r="R5" s="135"/>
      <c r="S5" s="135"/>
      <c r="T5" s="135"/>
      <c r="U5" s="135"/>
      <c r="V5" s="135"/>
      <c r="W5" s="135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</row>
    <row r="6" spans="2:78" s="46" customFormat="1" ht="4.5" customHeight="1"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</row>
    <row r="7" spans="2:78" ht="13.5" customHeight="1">
      <c r="B7" s="134" t="s">
        <v>222</v>
      </c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6">
        <f>B11</f>
        <v>42653</v>
      </c>
      <c r="P7" s="136"/>
      <c r="Q7" s="136"/>
      <c r="R7" s="136"/>
      <c r="S7" s="136"/>
      <c r="T7" s="136"/>
      <c r="U7" s="136"/>
      <c r="V7" s="136"/>
      <c r="W7" s="136"/>
      <c r="X7" s="136"/>
      <c r="Y7" s="137"/>
      <c r="Z7" s="138"/>
      <c r="AA7" s="138"/>
      <c r="AB7" s="138"/>
      <c r="AC7" s="138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40"/>
    </row>
    <row r="8" spans="2:78" s="48" customFormat="1" ht="12.75" customHeight="1">
      <c r="B8" s="139" t="s">
        <v>223</v>
      </c>
      <c r="C8" s="139"/>
      <c r="D8" s="139"/>
      <c r="E8" s="111" t="s">
        <v>224</v>
      </c>
      <c r="F8" s="111"/>
      <c r="G8" s="111"/>
      <c r="H8" s="111"/>
      <c r="I8" s="114" t="s">
        <v>225</v>
      </c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5" t="s">
        <v>226</v>
      </c>
      <c r="AE8" s="115"/>
      <c r="AF8" s="115"/>
      <c r="AG8" s="115"/>
      <c r="AH8" s="115"/>
      <c r="AI8" s="115"/>
      <c r="AJ8" s="115"/>
      <c r="AK8" s="115"/>
      <c r="AL8" s="115"/>
      <c r="AM8" s="115"/>
      <c r="AN8" s="116" t="s">
        <v>227</v>
      </c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  <c r="BJ8" s="118" t="s">
        <v>228</v>
      </c>
      <c r="BK8" s="119"/>
      <c r="BL8" s="119"/>
      <c r="BM8" s="119"/>
      <c r="BN8" s="119"/>
      <c r="BO8" s="120"/>
      <c r="BP8" s="133" t="s">
        <v>229</v>
      </c>
      <c r="BQ8" s="133"/>
      <c r="BR8" s="133"/>
      <c r="BS8" s="133"/>
      <c r="BT8" s="133"/>
      <c r="BU8" s="133"/>
      <c r="BV8" s="49"/>
      <c r="BW8" s="49"/>
      <c r="BX8" s="49"/>
      <c r="BY8" s="49"/>
      <c r="BZ8" s="49"/>
    </row>
    <row r="9" spans="2:78" s="48" customFormat="1" ht="11.25" customHeight="1">
      <c r="B9" s="140"/>
      <c r="C9" s="140"/>
      <c r="D9" s="140"/>
      <c r="E9" s="112"/>
      <c r="F9" s="112"/>
      <c r="G9" s="112"/>
      <c r="H9" s="112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33" t="s">
        <v>230</v>
      </c>
      <c r="AE9" s="133"/>
      <c r="AF9" s="133"/>
      <c r="AG9" s="133"/>
      <c r="AH9" s="133"/>
      <c r="AI9" s="114" t="s">
        <v>231</v>
      </c>
      <c r="AJ9" s="114"/>
      <c r="AK9" s="114"/>
      <c r="AL9" s="114"/>
      <c r="AM9" s="114"/>
      <c r="AN9" s="114" t="s">
        <v>232</v>
      </c>
      <c r="AO9" s="114"/>
      <c r="AP9" s="114"/>
      <c r="AQ9" s="114"/>
      <c r="AR9" s="114"/>
      <c r="AS9" s="114"/>
      <c r="AT9" s="114"/>
      <c r="AU9" s="114"/>
      <c r="AV9" s="114"/>
      <c r="AW9" s="114"/>
      <c r="AX9" s="114"/>
      <c r="AY9" s="114" t="s">
        <v>233</v>
      </c>
      <c r="AZ9" s="114"/>
      <c r="BA9" s="114"/>
      <c r="BB9" s="114"/>
      <c r="BC9" s="114"/>
      <c r="BD9" s="114"/>
      <c r="BE9" s="114"/>
      <c r="BF9" s="114"/>
      <c r="BG9" s="114"/>
      <c r="BH9" s="114"/>
      <c r="BI9" s="116"/>
      <c r="BJ9" s="121"/>
      <c r="BK9" s="122"/>
      <c r="BL9" s="122"/>
      <c r="BM9" s="122"/>
      <c r="BN9" s="122"/>
      <c r="BO9" s="123"/>
      <c r="BP9" s="133"/>
      <c r="BQ9" s="133"/>
      <c r="BR9" s="133"/>
      <c r="BS9" s="133"/>
      <c r="BT9" s="133"/>
      <c r="BU9" s="133"/>
      <c r="BV9" s="49"/>
      <c r="BW9" s="49"/>
      <c r="BX9" s="49"/>
      <c r="BY9" s="49"/>
      <c r="BZ9" s="49"/>
    </row>
    <row r="10" spans="2:78" s="48" customFormat="1" ht="12" customHeight="1">
      <c r="B10" s="141"/>
      <c r="C10" s="141"/>
      <c r="D10" s="141"/>
      <c r="E10" s="113"/>
      <c r="F10" s="113"/>
      <c r="G10" s="113"/>
      <c r="H10" s="113"/>
      <c r="I10" s="114" t="s">
        <v>234</v>
      </c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 t="s">
        <v>235</v>
      </c>
      <c r="U10" s="114"/>
      <c r="V10" s="114"/>
      <c r="W10" s="114"/>
      <c r="X10" s="114"/>
      <c r="Y10" s="114"/>
      <c r="Z10" s="114"/>
      <c r="AA10" s="114"/>
      <c r="AB10" s="114"/>
      <c r="AC10" s="114"/>
      <c r="AD10" s="133"/>
      <c r="AE10" s="133"/>
      <c r="AF10" s="133"/>
      <c r="AG10" s="133"/>
      <c r="AH10" s="133"/>
      <c r="AI10" s="114"/>
      <c r="AJ10" s="114"/>
      <c r="AK10" s="114"/>
      <c r="AL10" s="114"/>
      <c r="AM10" s="114"/>
      <c r="AN10" s="114" t="s">
        <v>236</v>
      </c>
      <c r="AO10" s="114"/>
      <c r="AP10" s="114"/>
      <c r="AQ10" s="114"/>
      <c r="AR10" s="114"/>
      <c r="AS10" s="114"/>
      <c r="AT10" s="114" t="s">
        <v>231</v>
      </c>
      <c r="AU10" s="114"/>
      <c r="AV10" s="114"/>
      <c r="AW10" s="114"/>
      <c r="AX10" s="114"/>
      <c r="AY10" s="114" t="s">
        <v>236</v>
      </c>
      <c r="AZ10" s="114"/>
      <c r="BA10" s="114"/>
      <c r="BB10" s="114"/>
      <c r="BC10" s="114"/>
      <c r="BD10" s="114"/>
      <c r="BE10" s="114" t="s">
        <v>231</v>
      </c>
      <c r="BF10" s="114"/>
      <c r="BG10" s="114"/>
      <c r="BH10" s="114"/>
      <c r="BI10" s="116"/>
      <c r="BJ10" s="124"/>
      <c r="BK10" s="125"/>
      <c r="BL10" s="125"/>
      <c r="BM10" s="125"/>
      <c r="BN10" s="125"/>
      <c r="BO10" s="126"/>
      <c r="BP10" s="133"/>
      <c r="BQ10" s="133"/>
      <c r="BR10" s="133"/>
      <c r="BS10" s="133"/>
      <c r="BT10" s="133"/>
      <c r="BU10" s="133"/>
      <c r="BV10" s="49"/>
      <c r="BW10" s="49"/>
      <c r="BX10" s="49"/>
      <c r="BY10" s="49"/>
      <c r="BZ10" s="49"/>
    </row>
    <row r="11" spans="2:78" s="48" customFormat="1" ht="20.100000000000001" customHeight="1">
      <c r="B11" s="146">
        <f>ACCUEIL!$B$4</f>
        <v>42653</v>
      </c>
      <c r="C11" s="143"/>
      <c r="D11" s="144"/>
      <c r="E11" s="147" t="s">
        <v>259</v>
      </c>
      <c r="F11" s="147"/>
      <c r="G11" s="147"/>
      <c r="H11" s="147"/>
      <c r="I11" s="148" t="str">
        <f>IF(ACCUEIL!$E10="","",IF($B11=ACCUEIL!$B10,ACCUEIL!$D10,IF($B11=ACCUEIL!$B17,ACCUEIL!$D17,IF($B11=ACCUEIL!$B24,ACCUEIL!$D24,IF($B11=ACCUEIL!$B31,ACCUEIL!$D31,IF($B11=ACCUEIL!$B38,ACCUEIL!$D38,IF($B11=ACCUEIL!$B45,ACCUEIL!$D45,IF($B11=ACCUEIL!$B52,ACCUEIL!$D52,IF($B11=ACCUEIL!$B59,ACCUEIL!$D59,IF($B11=ACCUEIL!$B66,ACCUEIL!$D66,IF($B11=ACCUEIL!$B73,ACCUEIL!$D73,IF($B11=ACCUEIL!$B80,ACCUEIL!$D80,IF($B11=ACCUEIL!$B87,ACCUEIL!$D87,IF($B11=ACCUEIL!$B94,ACCUEIL!$D94,IF($B11=ACCUEIL!$B101,ACCUEIL!$D101,IF($B11=ACCUEIL!$B108,ACCUEIL!$D108,IF($B11=ACCUEIL!$B115,ACCUEIL!$D115,IF($B11=ACCUEIL!$B122,ACCUEIL!$D122,IF($B11=ACCUEIL!$B129,ACCUEIL!$D129,IF($B11=ACCUEIL!$B136,ACCUEIL!$D136,IF($B11=ACCUEIL!$B143,ACCUEIL!$D143,IF($B11=ACCUEIL!$B150,ACCUEIL!$D150,IF($B11=ACCUEIL!$B157,ACCUEIL!$D157,IF($B11=ACCUEIL!$B164,ACCUEIL!$D164,IF($B11=ACCUEIL!$B171,ACCUEIL!$D171,IF($B11=ACCUEIL!$B178,ACCUEIL!$D178,IF($B11=ACCUEIL!$B185,ACCUEIL!$D185,IF($B11=ACCUEIL!$B192,ACCUEIL!$D192,IF($B11=ACCUEIL!$B199,ACCUEIL!$D199,IF($B11=ACCUEIL!$B206,ACCUEIL!$D206,IF($B11=ACCUEIL!$B213,ACCUEIL!$D213,IF($B11=ACCUEIL!$B220,ACCUEIL!$D220,IF($B11=ACCUEIL!$B227,ACCUEIL!$D227,IF($B11=ACCUEIL!$B234,ACCUEIL!$D234,IF($B11=ACCUEIL!$B241,ACCUEIL!$D241,IF($B11=ACCUEIL!$B248,ACCUEIL!$D248,""))))))))))))))))))))))))))))))))))))</f>
        <v>Salade Coleslaw</v>
      </c>
      <c r="J11" s="149"/>
      <c r="K11" s="149"/>
      <c r="L11" s="149"/>
      <c r="M11" s="149"/>
      <c r="N11" s="149"/>
      <c r="O11" s="149"/>
      <c r="P11" s="149"/>
      <c r="Q11" s="149"/>
      <c r="R11" s="149"/>
      <c r="S11" s="150"/>
      <c r="T11" s="148" t="str">
        <f>IF(ACCUEIL!$E10="x","",IF($B11=ACCUEIL!$B10,ACCUEIL!$D10,IF($B11=ACCUEIL!$B17,ACCUEIL!$D17,IF($B11=ACCUEIL!$B24,ACCUEIL!$D24,IF($B11=ACCUEIL!$B31,ACCUEIL!$D31,IF($B11=ACCUEIL!$B38,ACCUEIL!$D38,IF($B11=ACCUEIL!$B45,ACCUEIL!$D45,IF($B11=ACCUEIL!$B52,ACCUEIL!$D52,IF($B11=ACCUEIL!$B59,ACCUEIL!$D59,IF($B11=ACCUEIL!$B66,ACCUEIL!$D66,IF($B11=ACCUEIL!$B73,ACCUEIL!$D73,IF($B11=ACCUEIL!$B80,ACCUEIL!$D80,IF($B11=ACCUEIL!$B87,ACCUEIL!$D87,IF($B11=ACCUEIL!$B94,ACCUEIL!$D94,IF($B11=ACCUEIL!$B101,ACCUEIL!$D101,IF($B11=ACCUEIL!$B108,ACCUEIL!$D108,IF($B11=ACCUEIL!$B115,ACCUEIL!$D115,IF($B11=ACCUEIL!$B122,ACCUEIL!$D122,IF($B11=ACCUEIL!$B129,ACCUEIL!$D129,IF($B11=ACCUEIL!$B136,ACCUEIL!$D136,IF($B11=ACCUEIL!$B143,ACCUEIL!$D143,IF($B11=ACCUEIL!$B150,ACCUEIL!$D150,IF($B11=ACCUEIL!$B157,ACCUEIL!$D157,IF($B11=ACCUEIL!$B164,ACCUEIL!$D164,IF($B11=ACCUEIL!$B171,ACCUEIL!$D171,IF($B11=ACCUEIL!$B178,ACCUEIL!$D178,IF($B11=ACCUEIL!$B185,ACCUEIL!$D185,IF($B11=ACCUEIL!$B192,ACCUEIL!$D192,IF($B11=ACCUEIL!$B199,ACCUEIL!$D199,IF($B11=ACCUEIL!$B206,ACCUEIL!$D206,IF($B11=ACCUEIL!$B213,ACCUEIL!$D213,IF($B11=ACCUEIL!$B220,ACCUEIL!$D220,IF($B11=ACCUEIL!$B227,ACCUEIL!$D227,IF($B11=ACCUEIL!$B234,ACCUEIL!$D234,IF($B11=ACCUEIL!$B241,ACCUEIL!$D241,IF($B11=ACCUEIL!$B248,ACCUEIL!$D248,""))))))))))))))))))))))))))))))))))))</f>
        <v/>
      </c>
      <c r="U11" s="149"/>
      <c r="V11" s="149"/>
      <c r="W11" s="149"/>
      <c r="X11" s="149"/>
      <c r="Y11" s="149"/>
      <c r="Z11" s="149"/>
      <c r="AA11" s="149"/>
      <c r="AB11" s="149"/>
      <c r="AC11" s="150"/>
      <c r="AD11" s="145" t="str">
        <f>IF(I11=T11,"",IF(T11="","12H00",""))</f>
        <v>12H00</v>
      </c>
      <c r="AE11" s="145"/>
      <c r="AF11" s="145"/>
      <c r="AG11" s="145"/>
      <c r="AH11" s="145"/>
      <c r="AI11" s="145"/>
      <c r="AJ11" s="145"/>
      <c r="AK11" s="145"/>
      <c r="AL11" s="145"/>
      <c r="AM11" s="145"/>
      <c r="AN11" s="145" t="str">
        <f>IF(I11=T11,"",IF(I11="","12H00",""))</f>
        <v/>
      </c>
      <c r="AO11" s="145"/>
      <c r="AP11" s="145"/>
      <c r="AQ11" s="145"/>
      <c r="AR11" s="145"/>
      <c r="AS11" s="145"/>
      <c r="AT11" s="145"/>
      <c r="AU11" s="145"/>
      <c r="AV11" s="145"/>
      <c r="AW11" s="145"/>
      <c r="AX11" s="145"/>
      <c r="AY11" s="145" t="str">
        <f>IF(I11=T11,"",IF(I11="","12H15",""))</f>
        <v/>
      </c>
      <c r="AZ11" s="145"/>
      <c r="BA11" s="145"/>
      <c r="BB11" s="145"/>
      <c r="BC11" s="145"/>
      <c r="BD11" s="145"/>
      <c r="BE11" s="145"/>
      <c r="BF11" s="145"/>
      <c r="BG11" s="145"/>
      <c r="BH11" s="145"/>
      <c r="BI11" s="145"/>
      <c r="BJ11" s="142"/>
      <c r="BK11" s="143"/>
      <c r="BL11" s="143"/>
      <c r="BM11" s="143"/>
      <c r="BN11" s="143"/>
      <c r="BO11" s="144"/>
      <c r="BP11" s="145"/>
      <c r="BQ11" s="145"/>
      <c r="BR11" s="145"/>
      <c r="BS11" s="145"/>
      <c r="BT11" s="145"/>
      <c r="BU11" s="145"/>
      <c r="BV11" s="49"/>
      <c r="BW11" s="49"/>
      <c r="BX11" s="49"/>
      <c r="BY11" s="49"/>
      <c r="BZ11" s="49"/>
    </row>
    <row r="12" spans="2:78" s="48" customFormat="1" ht="20.100000000000001" customHeight="1">
      <c r="B12" s="146">
        <f>$B$11</f>
        <v>42653</v>
      </c>
      <c r="C12" s="143"/>
      <c r="D12" s="144"/>
      <c r="E12" s="147" t="s">
        <v>259</v>
      </c>
      <c r="F12" s="147"/>
      <c r="G12" s="147"/>
      <c r="H12" s="147"/>
      <c r="I12" s="148" t="str">
        <f>IF(ACCUEIL!$E11="","",IF($B12=ACCUEIL!$B11,ACCUEIL!$D11,IF($B12=ACCUEIL!$B18,ACCUEIL!$D18,IF($B12=ACCUEIL!$B25,ACCUEIL!$D25,IF($B12=ACCUEIL!$B32,ACCUEIL!$D32,IF($B12=ACCUEIL!$B39,ACCUEIL!$D39,IF($B12=ACCUEIL!$B46,ACCUEIL!$D46,IF($B12=ACCUEIL!$B53,ACCUEIL!$D53,IF($B12=ACCUEIL!$B60,ACCUEIL!$D60,IF($B12=ACCUEIL!$B67,ACCUEIL!$D67,IF($B12=ACCUEIL!$B74,ACCUEIL!$D74,IF($B12=ACCUEIL!$B81,ACCUEIL!$D81,IF($B12=ACCUEIL!$B88,ACCUEIL!$D88,IF($B12=ACCUEIL!$B95,ACCUEIL!$D95,IF($B12=ACCUEIL!$B102,ACCUEIL!$D102,IF($B12=ACCUEIL!$B109,ACCUEIL!$D109,IF($B12=ACCUEIL!$B116,ACCUEIL!$D116,IF($B12=ACCUEIL!$B123,ACCUEIL!$D123,IF($B12=ACCUEIL!$B130,ACCUEIL!$D130,IF($B12=ACCUEIL!$B137,ACCUEIL!$D137,IF($B12=ACCUEIL!$B144,ACCUEIL!$D144,IF($B12=ACCUEIL!$B151,ACCUEIL!$D151,IF($B12=ACCUEIL!$B158,ACCUEIL!$D158,IF($B12=ACCUEIL!$B165,ACCUEIL!$D165,IF($B12=ACCUEIL!$B172,ACCUEIL!$D172,IF($B12=ACCUEIL!$B179,ACCUEIL!$D179,IF($B12=ACCUEIL!$B186,ACCUEIL!$D186,IF($B12=ACCUEIL!$B193,ACCUEIL!$D193,IF($B12=ACCUEIL!$B200,ACCUEIL!$D200,IF($B12=ACCUEIL!$B207,ACCUEIL!$D207,IF($B12=ACCUEIL!$B214,ACCUEIL!$D214,IF($B12=ACCUEIL!$B221,ACCUEIL!$D221,IF($B12=ACCUEIL!$B228,ACCUEIL!$D228,IF($B12=ACCUEIL!$B235,ACCUEIL!$D235,IF($B12=ACCUEIL!$B242,ACCUEIL!$D242,IF($B12=ACCUEIL!$B249,ACCUEIL!$D249,""))))))))))))))))))))))))))))))))))))</f>
        <v/>
      </c>
      <c r="J12" s="149"/>
      <c r="K12" s="149"/>
      <c r="L12" s="149"/>
      <c r="M12" s="149"/>
      <c r="N12" s="149"/>
      <c r="O12" s="149"/>
      <c r="P12" s="149"/>
      <c r="Q12" s="149"/>
      <c r="R12" s="149"/>
      <c r="S12" s="150"/>
      <c r="T12" s="148" t="str">
        <f>IF(ACCUEIL!$E11="x","",IF($B12=ACCUEIL!$B11,ACCUEIL!$D11,IF($B12=ACCUEIL!$B18,ACCUEIL!$D18,IF($B12=ACCUEIL!$B25,ACCUEIL!$D25,IF($B12=ACCUEIL!$B32,ACCUEIL!$D32,IF($B12=ACCUEIL!$B39,ACCUEIL!$D39,IF($B12=ACCUEIL!$B46,ACCUEIL!$D46,IF($B12=ACCUEIL!$B53,ACCUEIL!$D53,IF($B12=ACCUEIL!$B60,ACCUEIL!$D60,IF($B12=ACCUEIL!$B67,ACCUEIL!$D67,IF($B12=ACCUEIL!$B74,ACCUEIL!$D74,IF($B12=ACCUEIL!$B81,ACCUEIL!$D81,IF($B12=ACCUEIL!$B88,ACCUEIL!$D88,IF($B12=ACCUEIL!$B95,ACCUEIL!$D95,IF($B12=ACCUEIL!$B102,ACCUEIL!$D102,IF($B12=ACCUEIL!$B109,ACCUEIL!$D109,IF($B12=ACCUEIL!$B116,ACCUEIL!$D116,IF($B12=ACCUEIL!$B123,ACCUEIL!$D123,IF($B12=ACCUEIL!$B130,ACCUEIL!$D130,IF($B12=ACCUEIL!$B137,ACCUEIL!$D137,IF($B12=ACCUEIL!$B144,ACCUEIL!$D144,IF($B12=ACCUEIL!$B151,ACCUEIL!$D151,IF($B12=ACCUEIL!$B158,ACCUEIL!$D158,IF($B12=ACCUEIL!$B165,ACCUEIL!$D165,IF($B12=ACCUEIL!$B172,ACCUEIL!$D172,IF($B12=ACCUEIL!$B179,ACCUEIL!$D179,IF($B12=ACCUEIL!$B186,ACCUEIL!$D186,IF($B12=ACCUEIL!$B193,ACCUEIL!$D193,IF($B12=ACCUEIL!$B200,ACCUEIL!$D200,IF($B12=ACCUEIL!$B207,ACCUEIL!$D207,IF($B12=ACCUEIL!$B214,ACCUEIL!$D214,IF($B12=ACCUEIL!$B221,ACCUEIL!$D221,IF($B12=ACCUEIL!$B228,ACCUEIL!$D228,IF($B12=ACCUEIL!$B235,ACCUEIL!$D235,IF($B12=ACCUEIL!$B242,ACCUEIL!$D242,IF($B12=ACCUEIL!$B249,ACCUEIL!$D249,""))))))))))))))))))))))))))))))))))))</f>
        <v>Emincé de dinde Colombo</v>
      </c>
      <c r="U12" s="149"/>
      <c r="V12" s="149"/>
      <c r="W12" s="149"/>
      <c r="X12" s="149"/>
      <c r="Y12" s="149"/>
      <c r="Z12" s="149"/>
      <c r="AA12" s="149"/>
      <c r="AB12" s="149"/>
      <c r="AC12" s="150"/>
      <c r="AD12" s="145" t="str">
        <f>IF(I12=T12,"",IF(T12="","12H15",""))</f>
        <v/>
      </c>
      <c r="AE12" s="145"/>
      <c r="AF12" s="145"/>
      <c r="AG12" s="145"/>
      <c r="AH12" s="145"/>
      <c r="AI12" s="145"/>
      <c r="AJ12" s="145"/>
      <c r="AK12" s="145"/>
      <c r="AL12" s="145"/>
      <c r="AM12" s="145"/>
      <c r="AN12" s="145" t="str">
        <f>IF(I12=T12,"",IF(I12="","12H15",""))</f>
        <v>12H15</v>
      </c>
      <c r="AO12" s="145"/>
      <c r="AP12" s="145"/>
      <c r="AQ12" s="145"/>
      <c r="AR12" s="145"/>
      <c r="AS12" s="145"/>
      <c r="AT12" s="145"/>
      <c r="AU12" s="145"/>
      <c r="AV12" s="145"/>
      <c r="AW12" s="145"/>
      <c r="AX12" s="145"/>
      <c r="AY12" s="145" t="str">
        <f>IF(I12=T12,"",IF(I12="","12H40",""))</f>
        <v>12H40</v>
      </c>
      <c r="AZ12" s="145"/>
      <c r="BA12" s="145"/>
      <c r="BB12" s="145"/>
      <c r="BC12" s="145"/>
      <c r="BD12" s="145"/>
      <c r="BE12" s="145"/>
      <c r="BF12" s="145"/>
      <c r="BG12" s="145"/>
      <c r="BH12" s="145"/>
      <c r="BI12" s="145"/>
      <c r="BJ12" s="142"/>
      <c r="BK12" s="143"/>
      <c r="BL12" s="143"/>
      <c r="BM12" s="143"/>
      <c r="BN12" s="143"/>
      <c r="BO12" s="144"/>
      <c r="BP12" s="145"/>
      <c r="BQ12" s="145"/>
      <c r="BR12" s="145"/>
      <c r="BS12" s="145"/>
      <c r="BT12" s="145"/>
      <c r="BU12" s="145"/>
      <c r="BV12" s="49"/>
      <c r="BW12" s="49"/>
      <c r="BX12" s="49"/>
      <c r="BY12" s="49"/>
      <c r="BZ12" s="49"/>
    </row>
    <row r="13" spans="2:78" s="48" customFormat="1" ht="20.100000000000001" customHeight="1">
      <c r="B13" s="146">
        <f t="shared" ref="B13:B23" si="0">$B$11</f>
        <v>42653</v>
      </c>
      <c r="C13" s="143"/>
      <c r="D13" s="144"/>
      <c r="E13" s="147" t="s">
        <v>259</v>
      </c>
      <c r="F13" s="147"/>
      <c r="G13" s="147"/>
      <c r="H13" s="147"/>
      <c r="I13" s="148" t="str">
        <f>IF(ACCUEIL!$E12="","",IF($B13=ACCUEIL!$B12,ACCUEIL!$D12,IF($B13=ACCUEIL!$B19,ACCUEIL!$D19,IF($B13=ACCUEIL!$B26,ACCUEIL!$D26,IF($B13=ACCUEIL!$B33,ACCUEIL!$D33,IF($B13=ACCUEIL!$B40,ACCUEIL!$D40,IF($B13=ACCUEIL!$B47,ACCUEIL!$D47,IF($B13=ACCUEIL!$B54,ACCUEIL!$D54,IF($B13=ACCUEIL!$B61,ACCUEIL!$D61,IF($B13=ACCUEIL!$B68,ACCUEIL!$D68,IF($B13=ACCUEIL!$B75,ACCUEIL!$D75,IF($B13=ACCUEIL!$B82,ACCUEIL!$D82,IF($B13=ACCUEIL!$B89,ACCUEIL!$D89,IF($B13=ACCUEIL!$B96,ACCUEIL!$D96,IF($B13=ACCUEIL!$B103,ACCUEIL!$D103,IF($B13=ACCUEIL!$B110,ACCUEIL!$D110,IF($B13=ACCUEIL!$B117,ACCUEIL!$D117,IF($B13=ACCUEIL!$B124,ACCUEIL!$D124,IF($B13=ACCUEIL!$B131,ACCUEIL!$D131,IF($B13=ACCUEIL!$B138,ACCUEIL!$D138,IF($B13=ACCUEIL!$B145,ACCUEIL!$D145,IF($B13=ACCUEIL!$B152,ACCUEIL!$D152,IF($B13=ACCUEIL!$B159,ACCUEIL!$D159,IF($B13=ACCUEIL!$B166,ACCUEIL!$D166,IF($B13=ACCUEIL!$B173,ACCUEIL!$D173,IF($B13=ACCUEIL!$B180,ACCUEIL!$D180,IF($B13=ACCUEIL!$B187,ACCUEIL!$D187,IF($B13=ACCUEIL!$B194,ACCUEIL!$D194,IF($B13=ACCUEIL!$B201,ACCUEIL!$D201,IF($B13=ACCUEIL!$B208,ACCUEIL!$D208,IF($B13=ACCUEIL!$B215,ACCUEIL!$D215,IF($B13=ACCUEIL!$B222,ACCUEIL!$D222,IF($B13=ACCUEIL!$B229,ACCUEIL!$D229,IF($B13=ACCUEIL!$B236,ACCUEIL!$D236,IF($B13=ACCUEIL!$B243,ACCUEIL!$D243,IF($B13=ACCUEIL!$B250,ACCUEIL!$D250,""))))))))))))))))))))))))))))))))))))</f>
        <v/>
      </c>
      <c r="J13" s="149"/>
      <c r="K13" s="149"/>
      <c r="L13" s="149"/>
      <c r="M13" s="149"/>
      <c r="N13" s="149"/>
      <c r="O13" s="149"/>
      <c r="P13" s="149"/>
      <c r="Q13" s="149"/>
      <c r="R13" s="149"/>
      <c r="S13" s="150"/>
      <c r="T13" s="148" t="str">
        <f>IF(ACCUEIL!$E12="x","",IF($B13=ACCUEIL!$B12,ACCUEIL!$D12,IF($B13=ACCUEIL!$B19,ACCUEIL!$D19,IF($B13=ACCUEIL!$B26,ACCUEIL!$D26,IF($B13=ACCUEIL!$B33,ACCUEIL!$D33,IF($B13=ACCUEIL!$B40,ACCUEIL!$D40,IF($B13=ACCUEIL!$B47,ACCUEIL!$D47,IF($B13=ACCUEIL!$B54,ACCUEIL!$D54,IF($B13=ACCUEIL!$B61,ACCUEIL!$D61,IF($B13=ACCUEIL!$B68,ACCUEIL!$D68,IF($B13=ACCUEIL!$B75,ACCUEIL!$D75,IF($B13=ACCUEIL!$B82,ACCUEIL!$D82,IF($B13=ACCUEIL!$B89,ACCUEIL!$D89,IF($B13=ACCUEIL!$B96,ACCUEIL!$D96,IF($B13=ACCUEIL!$B103,ACCUEIL!$D103,IF($B13=ACCUEIL!$B110,ACCUEIL!$D110,IF($B13=ACCUEIL!$B117,ACCUEIL!$D117,IF($B13=ACCUEIL!$B124,ACCUEIL!$D124,IF($B13=ACCUEIL!$B131,ACCUEIL!$D131,IF($B13=ACCUEIL!$B138,ACCUEIL!$D138,IF($B13=ACCUEIL!$B145,ACCUEIL!$D145,IF($B13=ACCUEIL!$B152,ACCUEIL!$D152,IF($B13=ACCUEIL!$B159,ACCUEIL!$D159,IF($B13=ACCUEIL!$B166,ACCUEIL!$D166,IF($B13=ACCUEIL!$B173,ACCUEIL!$D173,IF($B13=ACCUEIL!$B180,ACCUEIL!$D180,IF($B13=ACCUEIL!$B187,ACCUEIL!$D187,IF($B13=ACCUEIL!$B194,ACCUEIL!$D194,IF($B13=ACCUEIL!$B201,ACCUEIL!$D201,IF($B13=ACCUEIL!$B208,ACCUEIL!$D208,IF($B13=ACCUEIL!$B215,ACCUEIL!$D215,IF($B13=ACCUEIL!$B222,ACCUEIL!$D222,IF($B13=ACCUEIL!$B229,ACCUEIL!$D229,IF($B13=ACCUEIL!$B236,ACCUEIL!$D236,IF($B13=ACCUEIL!$B243,ACCUEIL!$D243,IF($B13=ACCUEIL!$B250,ACCUEIL!$D250,""))))))))))))))))))))))))))))))))))))</f>
        <v>Purée de Panais</v>
      </c>
      <c r="U13" s="149"/>
      <c r="V13" s="149"/>
      <c r="W13" s="149"/>
      <c r="X13" s="149"/>
      <c r="Y13" s="149"/>
      <c r="Z13" s="149"/>
      <c r="AA13" s="149"/>
      <c r="AB13" s="149"/>
      <c r="AC13" s="150"/>
      <c r="AD13" s="145" t="str">
        <f t="shared" ref="AD13:AD14" si="1">IF(I13=T13,"",IF(T13="","12H15",""))</f>
        <v/>
      </c>
      <c r="AE13" s="145"/>
      <c r="AF13" s="145"/>
      <c r="AG13" s="145"/>
      <c r="AH13" s="145"/>
      <c r="AI13" s="145"/>
      <c r="AJ13" s="145"/>
      <c r="AK13" s="145"/>
      <c r="AL13" s="145"/>
      <c r="AM13" s="145"/>
      <c r="AN13" s="145" t="str">
        <f t="shared" ref="AN13:AN14" si="2">IF(I13=T13,"",IF(I13="","12H15",""))</f>
        <v>12H15</v>
      </c>
      <c r="AO13" s="145"/>
      <c r="AP13" s="145"/>
      <c r="AQ13" s="145"/>
      <c r="AR13" s="145"/>
      <c r="AS13" s="145"/>
      <c r="AT13" s="145"/>
      <c r="AU13" s="145"/>
      <c r="AV13" s="145"/>
      <c r="AW13" s="145"/>
      <c r="AX13" s="145"/>
      <c r="AY13" s="145" t="str">
        <f t="shared" ref="AY13:AY14" si="3">IF(I13=T13,"",IF(I13="","12H40",""))</f>
        <v>12H40</v>
      </c>
      <c r="AZ13" s="145"/>
      <c r="BA13" s="145"/>
      <c r="BB13" s="145"/>
      <c r="BC13" s="145"/>
      <c r="BD13" s="145"/>
      <c r="BE13" s="145"/>
      <c r="BF13" s="145"/>
      <c r="BG13" s="145"/>
      <c r="BH13" s="145"/>
      <c r="BI13" s="145"/>
      <c r="BJ13" s="142"/>
      <c r="BK13" s="143"/>
      <c r="BL13" s="143"/>
      <c r="BM13" s="143"/>
      <c r="BN13" s="143"/>
      <c r="BO13" s="144"/>
      <c r="BP13" s="145"/>
      <c r="BQ13" s="145"/>
      <c r="BR13" s="145"/>
      <c r="BS13" s="145"/>
      <c r="BT13" s="145"/>
      <c r="BU13" s="145"/>
      <c r="BV13" s="49"/>
      <c r="BW13" s="49"/>
      <c r="BX13" s="49"/>
      <c r="BY13" s="49"/>
      <c r="BZ13" s="49"/>
    </row>
    <row r="14" spans="2:78" s="48" customFormat="1" ht="20.100000000000001" customHeight="1">
      <c r="B14" s="146">
        <f t="shared" si="0"/>
        <v>42653</v>
      </c>
      <c r="C14" s="143"/>
      <c r="D14" s="144"/>
      <c r="E14" s="147" t="s">
        <v>259</v>
      </c>
      <c r="F14" s="147"/>
      <c r="G14" s="147"/>
      <c r="H14" s="147"/>
      <c r="I14" s="148" t="str">
        <f>IF(ACCUEIL!$E13="","",IF($B14=ACCUEIL!$B13,ACCUEIL!$D13,IF($B14=ACCUEIL!$B20,ACCUEIL!$D20,IF($B14=ACCUEIL!$B27,ACCUEIL!$D27,IF($B14=ACCUEIL!$B34,ACCUEIL!$D34,IF($B14=ACCUEIL!$B41,ACCUEIL!$D41,IF($B14=ACCUEIL!$B48,ACCUEIL!$D48,IF($B14=ACCUEIL!$B55,ACCUEIL!$D55,IF($B14=ACCUEIL!$B62,ACCUEIL!$D62,IF($B14=ACCUEIL!$B69,ACCUEIL!$D69,IF($B14=ACCUEIL!$B76,ACCUEIL!$D76,IF($B14=ACCUEIL!$B83,ACCUEIL!$D83,IF($B14=ACCUEIL!$B90,ACCUEIL!$D90,IF($B14=ACCUEIL!$B97,ACCUEIL!$D97,IF($B14=ACCUEIL!$B104,ACCUEIL!$D104,IF($B14=ACCUEIL!$B111,ACCUEIL!$D111,IF($B14=ACCUEIL!$B118,ACCUEIL!$D118,IF($B14=ACCUEIL!$B125,ACCUEIL!$D125,IF($B14=ACCUEIL!$B132,ACCUEIL!$D132,IF($B14=ACCUEIL!$B139,ACCUEIL!$D139,IF($B14=ACCUEIL!$B146,ACCUEIL!$D146,IF($B14=ACCUEIL!$B153,ACCUEIL!$D153,IF($B14=ACCUEIL!$B160,ACCUEIL!$D160,IF($B14=ACCUEIL!$B167,ACCUEIL!$D167,IF($B14=ACCUEIL!$B174,ACCUEIL!$D174,IF($B14=ACCUEIL!$B181,ACCUEIL!$D181,IF($B14=ACCUEIL!$B188,ACCUEIL!$D188,IF($B14=ACCUEIL!$B195,ACCUEIL!$D195,IF($B14=ACCUEIL!$B202,ACCUEIL!$D202,IF($B14=ACCUEIL!$B209,ACCUEIL!$D209,IF($B14=ACCUEIL!$B216,ACCUEIL!$D216,IF($B14=ACCUEIL!$B223,ACCUEIL!$D223,IF($B14=ACCUEIL!$B230,ACCUEIL!$D230,IF($B14=ACCUEIL!$B237,ACCUEIL!$D237,IF($B14=ACCUEIL!$B244,ACCUEIL!$D244,IF($B14=ACCUEIL!$B251,ACCUEIL!$D251,""))))))))))))))))))))))))))))))))))))</f>
        <v/>
      </c>
      <c r="J14" s="149"/>
      <c r="K14" s="149"/>
      <c r="L14" s="149"/>
      <c r="M14" s="149"/>
      <c r="N14" s="149"/>
      <c r="O14" s="149"/>
      <c r="P14" s="149"/>
      <c r="Q14" s="149"/>
      <c r="R14" s="149"/>
      <c r="S14" s="150"/>
      <c r="T14" s="148" t="str">
        <f>IF(ACCUEIL!$E13="x","",IF($B14=ACCUEIL!$B13,ACCUEIL!$D13,IF($B14=ACCUEIL!$B20,ACCUEIL!$D20,IF($B14=ACCUEIL!$B27,ACCUEIL!$D27,IF($B14=ACCUEIL!$B34,ACCUEIL!$D34,IF($B14=ACCUEIL!$B41,ACCUEIL!$D41,IF($B14=ACCUEIL!$B48,ACCUEIL!$D48,IF($B14=ACCUEIL!$B55,ACCUEIL!$D55,IF($B14=ACCUEIL!$B62,ACCUEIL!$D62,IF($B14=ACCUEIL!$B69,ACCUEIL!$D69,IF($B14=ACCUEIL!$B76,ACCUEIL!$D76,IF($B14=ACCUEIL!$B83,ACCUEIL!$D83,IF($B14=ACCUEIL!$B90,ACCUEIL!$D90,IF($B14=ACCUEIL!$B97,ACCUEIL!$D97,IF($B14=ACCUEIL!$B104,ACCUEIL!$D104,IF($B14=ACCUEIL!$B111,ACCUEIL!$D111,IF($B14=ACCUEIL!$B118,ACCUEIL!$D118,IF($B14=ACCUEIL!$B125,ACCUEIL!$D125,IF($B14=ACCUEIL!$B132,ACCUEIL!$D132,IF($B14=ACCUEIL!$B139,ACCUEIL!$D139,IF($B14=ACCUEIL!$B146,ACCUEIL!$D146,IF($B14=ACCUEIL!$B153,ACCUEIL!$D153,IF($B14=ACCUEIL!$B160,ACCUEIL!$D160,IF($B14=ACCUEIL!$B167,ACCUEIL!$D167,IF($B14=ACCUEIL!$B174,ACCUEIL!$D174,IF($B14=ACCUEIL!$B181,ACCUEIL!$D181,IF($B14=ACCUEIL!$B188,ACCUEIL!$D188,IF($B14=ACCUEIL!$B195,ACCUEIL!$D195,IF($B14=ACCUEIL!$B202,ACCUEIL!$D202,IF($B14=ACCUEIL!$B209,ACCUEIL!$D209,IF($B14=ACCUEIL!$B216,ACCUEIL!$D216,IF($B14=ACCUEIL!$B223,ACCUEIL!$D223,IF($B14=ACCUEIL!$B230,ACCUEIL!$D230,IF($B14=ACCUEIL!$B237,ACCUEIL!$D237,IF($B14=ACCUEIL!$B244,ACCUEIL!$D244,IF($B14=ACCUEIL!$B251,ACCUEIL!$D251,""))))))))))))))))))))))))))))))))))))</f>
        <v>Purée de Carottes</v>
      </c>
      <c r="U14" s="149"/>
      <c r="V14" s="149"/>
      <c r="W14" s="149"/>
      <c r="X14" s="149"/>
      <c r="Y14" s="149"/>
      <c r="Z14" s="149"/>
      <c r="AA14" s="149"/>
      <c r="AB14" s="149"/>
      <c r="AC14" s="150"/>
      <c r="AD14" s="145" t="str">
        <f t="shared" si="1"/>
        <v/>
      </c>
      <c r="AE14" s="145"/>
      <c r="AF14" s="145"/>
      <c r="AG14" s="145"/>
      <c r="AH14" s="145"/>
      <c r="AI14" s="145"/>
      <c r="AJ14" s="145"/>
      <c r="AK14" s="145"/>
      <c r="AL14" s="145"/>
      <c r="AM14" s="145"/>
      <c r="AN14" s="145" t="str">
        <f t="shared" si="2"/>
        <v>12H15</v>
      </c>
      <c r="AO14" s="145"/>
      <c r="AP14" s="145"/>
      <c r="AQ14" s="145"/>
      <c r="AR14" s="145"/>
      <c r="AS14" s="145"/>
      <c r="AT14" s="145"/>
      <c r="AU14" s="145"/>
      <c r="AV14" s="145"/>
      <c r="AW14" s="145"/>
      <c r="AX14" s="145"/>
      <c r="AY14" s="145" t="str">
        <f t="shared" si="3"/>
        <v>12H40</v>
      </c>
      <c r="AZ14" s="145"/>
      <c r="BA14" s="145"/>
      <c r="BB14" s="145"/>
      <c r="BC14" s="145"/>
      <c r="BD14" s="145"/>
      <c r="BE14" s="145"/>
      <c r="BF14" s="145"/>
      <c r="BG14" s="145"/>
      <c r="BH14" s="145"/>
      <c r="BI14" s="145"/>
      <c r="BJ14" s="142"/>
      <c r="BK14" s="143"/>
      <c r="BL14" s="143"/>
      <c r="BM14" s="143"/>
      <c r="BN14" s="143"/>
      <c r="BO14" s="144"/>
      <c r="BP14" s="145"/>
      <c r="BQ14" s="145"/>
      <c r="BR14" s="145"/>
      <c r="BS14" s="145"/>
      <c r="BT14" s="145"/>
      <c r="BU14" s="145"/>
      <c r="BV14" s="49"/>
      <c r="BW14" s="49"/>
      <c r="BX14" s="49"/>
      <c r="BY14" s="49"/>
      <c r="BZ14" s="49"/>
    </row>
    <row r="15" spans="2:78" s="48" customFormat="1" ht="20.100000000000001" customHeight="1">
      <c r="B15" s="146">
        <f t="shared" si="0"/>
        <v>42653</v>
      </c>
      <c r="C15" s="143"/>
      <c r="D15" s="144"/>
      <c r="E15" s="147" t="s">
        <v>259</v>
      </c>
      <c r="F15" s="147"/>
      <c r="G15" s="147"/>
      <c r="H15" s="147"/>
      <c r="I15" s="148" t="str">
        <f>IF(ACCUEIL!$E14="","",IF($B15=ACCUEIL!$B14,ACCUEIL!$D14,IF($B15=ACCUEIL!$B21,ACCUEIL!$D21,IF($B15=ACCUEIL!$B28,ACCUEIL!$D28,IF($B15=ACCUEIL!$B35,ACCUEIL!$D35,IF($B15=ACCUEIL!$B42,ACCUEIL!$D42,IF($B15=ACCUEIL!$B49,ACCUEIL!$D49,IF($B15=ACCUEIL!$B56,ACCUEIL!$D56,IF($B15=ACCUEIL!$B63,ACCUEIL!$D63,IF($B15=ACCUEIL!$B70,ACCUEIL!$D70,IF($B15=ACCUEIL!$B77,ACCUEIL!$D77,IF($B15=ACCUEIL!$B84,ACCUEIL!$D84,IF($B15=ACCUEIL!$B91,ACCUEIL!$D91,IF($B15=ACCUEIL!$B98,ACCUEIL!$D98,IF($B15=ACCUEIL!$B105,ACCUEIL!$D105,IF($B15=ACCUEIL!$B112,ACCUEIL!$D112,IF($B15=ACCUEIL!$B119,ACCUEIL!$D119,IF($B15=ACCUEIL!$B126,ACCUEIL!$D126,IF($B15=ACCUEIL!$B133,ACCUEIL!$D133,IF($B15=ACCUEIL!$B140,ACCUEIL!$D140,IF($B15=ACCUEIL!$B147,ACCUEIL!$D147,IF($B15=ACCUEIL!$B154,ACCUEIL!$D154,IF($B15=ACCUEIL!$B161,ACCUEIL!$D161,IF($B15=ACCUEIL!$B168,ACCUEIL!$D168,IF($B15=ACCUEIL!$B175,ACCUEIL!$D175,IF($B15=ACCUEIL!$B182,ACCUEIL!$D182,IF($B15=ACCUEIL!$B189,ACCUEIL!$D189,IF($B15=ACCUEIL!$B196,ACCUEIL!$D196,IF($B15=ACCUEIL!$B203,ACCUEIL!$D203,IF($B15=ACCUEIL!$B210,ACCUEIL!$D210,IF($B15=ACCUEIL!$B217,ACCUEIL!$D217,IF($B15=ACCUEIL!$B224,ACCUEIL!$D224,IF($B15=ACCUEIL!$B231,ACCUEIL!$D231,IF($B15=ACCUEIL!$B238,ACCUEIL!$D238,IF($B15=ACCUEIL!$B245,ACCUEIL!$D245,IF($B15=ACCUEIL!$B252,ACCUEIL!$D252,""))))))))))))))))))))))))))))))))))))</f>
        <v>Plateau de Fromages ou laitages</v>
      </c>
      <c r="J15" s="149"/>
      <c r="K15" s="149"/>
      <c r="L15" s="149"/>
      <c r="M15" s="149"/>
      <c r="N15" s="149"/>
      <c r="O15" s="149"/>
      <c r="P15" s="149"/>
      <c r="Q15" s="149"/>
      <c r="R15" s="149"/>
      <c r="S15" s="150"/>
      <c r="T15" s="148" t="str">
        <f>IF(ACCUEIL!$E14="x","",IF($B15=ACCUEIL!$B14,ACCUEIL!$D14,IF($B15=ACCUEIL!$B21,ACCUEIL!$D21,IF($B15=ACCUEIL!$B28,ACCUEIL!$D28,IF($B15=ACCUEIL!$B35,ACCUEIL!$D35,IF($B15=ACCUEIL!$B42,ACCUEIL!$D42,IF($B15=ACCUEIL!$B49,ACCUEIL!$D49,IF($B15=ACCUEIL!$B56,ACCUEIL!$D56,IF($B15=ACCUEIL!$B63,ACCUEIL!$D63,IF($B15=ACCUEIL!$B70,ACCUEIL!$D70,IF($B15=ACCUEIL!$B77,ACCUEIL!$D77,IF($B15=ACCUEIL!$B84,ACCUEIL!$D84,IF($B15=ACCUEIL!$B91,ACCUEIL!$D91,IF($B15=ACCUEIL!$B98,ACCUEIL!$D98,IF($B15=ACCUEIL!$B105,ACCUEIL!$D105,IF($B15=ACCUEIL!$B112,ACCUEIL!$D112,IF($B15=ACCUEIL!$B119,ACCUEIL!$D119,IF($B15=ACCUEIL!$B126,ACCUEIL!$D126,IF($B15=ACCUEIL!$B133,ACCUEIL!$D133,IF($B15=ACCUEIL!$B140,ACCUEIL!$D140,IF($B15=ACCUEIL!$B147,ACCUEIL!$D147,IF($B15=ACCUEIL!$B154,ACCUEIL!$D154,IF($B15=ACCUEIL!$B161,ACCUEIL!$D161,IF($B15=ACCUEIL!$B168,ACCUEIL!$D168,IF($B15=ACCUEIL!$B175,ACCUEIL!$D175,IF($B15=ACCUEIL!$B182,ACCUEIL!$D182,IF($B15=ACCUEIL!$B189,ACCUEIL!$D189,IF($B15=ACCUEIL!$B196,ACCUEIL!$D196,IF($B15=ACCUEIL!$B203,ACCUEIL!$D203,IF($B15=ACCUEIL!$B210,ACCUEIL!$D210,IF($B15=ACCUEIL!$B217,ACCUEIL!$D217,IF($B15=ACCUEIL!$B224,ACCUEIL!$D224,IF($B15=ACCUEIL!$B231,ACCUEIL!$D231,IF($B15=ACCUEIL!$B238,ACCUEIL!$D238,IF($B15=ACCUEIL!$B245,ACCUEIL!$D245,IF($B15=ACCUEIL!$B252,ACCUEIL!$D252,""))))))))))))))))))))))))))))))))))))</f>
        <v/>
      </c>
      <c r="U15" s="149"/>
      <c r="V15" s="149"/>
      <c r="W15" s="149"/>
      <c r="X15" s="149"/>
      <c r="Y15" s="149"/>
      <c r="Z15" s="149"/>
      <c r="AA15" s="149"/>
      <c r="AB15" s="149"/>
      <c r="AC15" s="150"/>
      <c r="AD15" s="145" t="str">
        <f>IF(I15=T15,"",IF(T15="","12H45",""))</f>
        <v>12H45</v>
      </c>
      <c r="AE15" s="145"/>
      <c r="AF15" s="145"/>
      <c r="AG15" s="145"/>
      <c r="AH15" s="145"/>
      <c r="AI15" s="145"/>
      <c r="AJ15" s="145"/>
      <c r="AK15" s="145"/>
      <c r="AL15" s="145"/>
      <c r="AM15" s="145"/>
      <c r="AN15" s="145" t="str">
        <f>IF(I15=T15,"",IF(I15="","12H45",""))</f>
        <v/>
      </c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 t="str">
        <f>IF(I15=T15,"",IF(I15="","12H55",""))</f>
        <v/>
      </c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2"/>
      <c r="BK15" s="143"/>
      <c r="BL15" s="143"/>
      <c r="BM15" s="143"/>
      <c r="BN15" s="143"/>
      <c r="BO15" s="144"/>
      <c r="BP15" s="145"/>
      <c r="BQ15" s="145"/>
      <c r="BR15" s="145"/>
      <c r="BS15" s="145"/>
      <c r="BT15" s="145"/>
      <c r="BU15" s="145"/>
      <c r="BV15" s="49"/>
    </row>
    <row r="16" spans="2:78" s="48" customFormat="1" ht="20.100000000000001" customHeight="1">
      <c r="B16" s="146">
        <f t="shared" si="0"/>
        <v>42653</v>
      </c>
      <c r="C16" s="143"/>
      <c r="D16" s="144"/>
      <c r="E16" s="147" t="s">
        <v>259</v>
      </c>
      <c r="F16" s="147"/>
      <c r="G16" s="147"/>
      <c r="H16" s="147"/>
      <c r="I16" s="148" t="str">
        <f>IF(ACCUEIL!$E15="","",IF($B16=ACCUEIL!$B15,ACCUEIL!$D15,IF($B16=ACCUEIL!$B22,ACCUEIL!$D22,IF($B16=ACCUEIL!$B29,ACCUEIL!$D29,IF($B16=ACCUEIL!$B36,ACCUEIL!$D36,IF($B16=ACCUEIL!$B43,ACCUEIL!$D43,IF($B16=ACCUEIL!$B50,ACCUEIL!$D50,IF($B16=ACCUEIL!$B57,ACCUEIL!$D57,IF($B16=ACCUEIL!$B64,ACCUEIL!$D64,IF($B16=ACCUEIL!$B71,ACCUEIL!$D71,IF($B16=ACCUEIL!$B78,ACCUEIL!$D78,IF($B16=ACCUEIL!$B85,ACCUEIL!$D85,IF($B16=ACCUEIL!$B92,ACCUEIL!$D92,IF($B16=ACCUEIL!$B99,ACCUEIL!$D99,IF($B16=ACCUEIL!$B106,ACCUEIL!$D106,IF($B16=ACCUEIL!$B113,ACCUEIL!$D113,IF($B16=ACCUEIL!$B120,ACCUEIL!$D120,IF($B16=ACCUEIL!$B127,ACCUEIL!$D127,IF($B16=ACCUEIL!$B134,ACCUEIL!$D134,IF($B16=ACCUEIL!$B141,ACCUEIL!$D141,IF($B16=ACCUEIL!$B148,ACCUEIL!$D148,IF($B16=ACCUEIL!$B155,ACCUEIL!$D155,IF($B16=ACCUEIL!$B162,ACCUEIL!$D162,IF($B16=ACCUEIL!$B169,ACCUEIL!$D169,IF($B16=ACCUEIL!$B176,ACCUEIL!$D176,IF($B16=ACCUEIL!$B183,ACCUEIL!$D183,IF($B16=ACCUEIL!$B190,ACCUEIL!$D190,IF($B16=ACCUEIL!$B197,ACCUEIL!$D197,IF($B16=ACCUEIL!$B204,ACCUEIL!$D204,IF($B16=ACCUEIL!$B211,ACCUEIL!$D211,IF($B16=ACCUEIL!$B218,ACCUEIL!$D218,IF($B16=ACCUEIL!$B225,ACCUEIL!$D225,IF($B16=ACCUEIL!$B232,ACCUEIL!$D232,IF($B16=ACCUEIL!$B239,ACCUEIL!$D239,IF($B16=ACCUEIL!$B246,ACCUEIL!$D246,IF($B16=ACCUEIL!$B253,ACCUEIL!$D253,""))))))))))))))))))))))))))))))))))))</f>
        <v>Crème caramel</v>
      </c>
      <c r="J16" s="149"/>
      <c r="K16" s="149"/>
      <c r="L16" s="149"/>
      <c r="M16" s="149"/>
      <c r="N16" s="149"/>
      <c r="O16" s="149"/>
      <c r="P16" s="149"/>
      <c r="Q16" s="149"/>
      <c r="R16" s="149"/>
      <c r="S16" s="150"/>
      <c r="T16" s="148" t="str">
        <f>IF(ACCUEIL!$E15="x","",IF($B16=ACCUEIL!$B15,ACCUEIL!$D15,IF($B16=ACCUEIL!$B22,ACCUEIL!$D22,IF($B16=ACCUEIL!$B29,ACCUEIL!$D29,IF($B16=ACCUEIL!$B36,ACCUEIL!$D36,IF($B16=ACCUEIL!$B43,ACCUEIL!$D43,IF($B16=ACCUEIL!$B50,ACCUEIL!$D50,IF($B16=ACCUEIL!$B57,ACCUEIL!$D57,IF($B16=ACCUEIL!$B64,ACCUEIL!$D64,IF($B16=ACCUEIL!$B71,ACCUEIL!$D71,IF($B16=ACCUEIL!$B78,ACCUEIL!$D78,IF($B16=ACCUEIL!$B85,ACCUEIL!$D85,IF($B16=ACCUEIL!$B92,ACCUEIL!$D92,IF($B16=ACCUEIL!$B99,ACCUEIL!$D99,IF($B16=ACCUEIL!$B106,ACCUEIL!$D106,IF($B16=ACCUEIL!$B113,ACCUEIL!$D113,IF($B16=ACCUEIL!$B120,ACCUEIL!$D120,IF($B16=ACCUEIL!$B127,ACCUEIL!$D127,IF($B16=ACCUEIL!$B134,ACCUEIL!$D134,IF($B16=ACCUEIL!$B141,ACCUEIL!$D141,IF($B16=ACCUEIL!$B148,ACCUEIL!$D148,IF($B16=ACCUEIL!$B155,ACCUEIL!$D155,IF($B16=ACCUEIL!$B162,ACCUEIL!$D162,IF($B16=ACCUEIL!$B169,ACCUEIL!$D169,IF($B16=ACCUEIL!$B176,ACCUEIL!$D176,IF($B16=ACCUEIL!$B183,ACCUEIL!$D183,IF($B16=ACCUEIL!$B190,ACCUEIL!$D190,IF($B16=ACCUEIL!$B197,ACCUEIL!$D197,IF($B16=ACCUEIL!$B204,ACCUEIL!$D204,IF($B16=ACCUEIL!$B211,ACCUEIL!$D211,IF($B16=ACCUEIL!$B218,ACCUEIL!$D218,IF($B16=ACCUEIL!$B225,ACCUEIL!$D225,IF($B16=ACCUEIL!$B232,ACCUEIL!$D232,IF($B16=ACCUEIL!$B239,ACCUEIL!$D239,IF($B16=ACCUEIL!$B246,ACCUEIL!$D246,IF($B16=ACCUEIL!$B253,ACCUEIL!$D253,""))))))))))))))))))))))))))))))))))))</f>
        <v/>
      </c>
      <c r="U16" s="149"/>
      <c r="V16" s="149"/>
      <c r="W16" s="149"/>
      <c r="X16" s="149"/>
      <c r="Y16" s="149"/>
      <c r="Z16" s="149"/>
      <c r="AA16" s="149"/>
      <c r="AB16" s="149"/>
      <c r="AC16" s="150"/>
      <c r="AD16" s="145" t="str">
        <f>IF(I16=T16,"",IF(T16="","12H55",""))</f>
        <v>12H55</v>
      </c>
      <c r="AE16" s="145"/>
      <c r="AF16" s="145"/>
      <c r="AG16" s="145"/>
      <c r="AH16" s="145"/>
      <c r="AI16" s="145"/>
      <c r="AJ16" s="145"/>
      <c r="AK16" s="145"/>
      <c r="AL16" s="145"/>
      <c r="AM16" s="145"/>
      <c r="AN16" s="145" t="str">
        <f>IF(I16=T16,"",IF(I16="","12H55",""))</f>
        <v/>
      </c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 t="str">
        <f>IF(I16=T16,"",IF(I16="","13H10",""))</f>
        <v/>
      </c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2"/>
      <c r="BK16" s="143"/>
      <c r="BL16" s="143"/>
      <c r="BM16" s="143"/>
      <c r="BN16" s="143"/>
      <c r="BO16" s="144"/>
      <c r="BP16" s="145"/>
      <c r="BQ16" s="145"/>
      <c r="BR16" s="145"/>
      <c r="BS16" s="145"/>
      <c r="BT16" s="145"/>
      <c r="BU16" s="145"/>
      <c r="BV16" s="49"/>
    </row>
    <row r="17" spans="2:82" s="48" customFormat="1" ht="20.100000000000001" customHeight="1">
      <c r="B17" s="146"/>
      <c r="C17" s="143"/>
      <c r="D17" s="144"/>
      <c r="E17" s="147"/>
      <c r="F17" s="147"/>
      <c r="G17" s="147"/>
      <c r="H17" s="147"/>
      <c r="I17" s="148"/>
      <c r="J17" s="149"/>
      <c r="K17" s="149"/>
      <c r="L17" s="149"/>
      <c r="M17" s="149"/>
      <c r="N17" s="149"/>
      <c r="O17" s="149"/>
      <c r="P17" s="149"/>
      <c r="Q17" s="149"/>
      <c r="R17" s="149"/>
      <c r="S17" s="150"/>
      <c r="T17" s="148"/>
      <c r="U17" s="149"/>
      <c r="V17" s="149"/>
      <c r="W17" s="149"/>
      <c r="X17" s="149"/>
      <c r="Y17" s="149"/>
      <c r="Z17" s="149"/>
      <c r="AA17" s="149"/>
      <c r="AB17" s="149"/>
      <c r="AC17" s="150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2"/>
      <c r="BK17" s="143"/>
      <c r="BL17" s="143"/>
      <c r="BM17" s="143"/>
      <c r="BN17" s="143"/>
      <c r="BO17" s="144"/>
      <c r="BP17" s="145"/>
      <c r="BQ17" s="145"/>
      <c r="BR17" s="145"/>
      <c r="BS17" s="145"/>
      <c r="BT17" s="145"/>
      <c r="BU17" s="145"/>
      <c r="BV17" s="49"/>
    </row>
    <row r="18" spans="2:82" s="48" customFormat="1" ht="20.100000000000001" customHeight="1">
      <c r="B18" s="146">
        <f t="shared" si="0"/>
        <v>42653</v>
      </c>
      <c r="C18" s="143"/>
      <c r="D18" s="144"/>
      <c r="E18" s="147" t="s">
        <v>260</v>
      </c>
      <c r="F18" s="147"/>
      <c r="G18" s="147"/>
      <c r="H18" s="147"/>
      <c r="I18" s="148" t="str">
        <f>IF(ACCUEIL!$H10="","",IF($B11=ACCUEIL!$B10,ACCUEIL!$G10,IF($B11=ACCUEIL!$B17,ACCUEIL!$G17,IF($B11=ACCUEIL!$B24,ACCUEIL!$G24,IF($B11=ACCUEIL!$B31,ACCUEIL!$G31,IF($B11=ACCUEIL!$B38,ACCUEIL!$G38, IF($B11=ACCUEIL!$B45,ACCUEIL!$G45, IF($B11=ACCUEIL!$B52,ACCUEIL!$G52, IF($B11=ACCUEIL!$B59,ACCUEIL!$G59, IF($B11=ACCUEIL!$B66,ACCUEIL!$G66, IF($B11=ACCUEIL!$B73,ACCUEIL!$G73, IF($B11=ACCUEIL!$B80,ACCUEIL!$G80, IF($B11=ACCUEIL!$B87,ACCUEIL!$G87, IF($B11=ACCUEIL!$B94,ACCUEIL!$G94, IF($B11=ACCUEIL!$B101,ACCUEIL!$G101, IF($B11=ACCUEIL!$B108,ACCUEIL!$G108, IF($B11=ACCUEIL!$B115,ACCUEIL!$G115, IF($B11=ACCUEIL!$B122,ACCUEIL!$G122, IF($B11=ACCUEIL!$B129,ACCUEIL!$G129, IF($B11=ACCUEIL!$B136,ACCUEIL!$G136, IF($B11=ACCUEIL!$B143,ACCUEIL!$G143, IF($B11=ACCUEIL!$B150,ACCUEIL!$G150, IF($B11=ACCUEIL!$B157,ACCUEIL!$G157, IF($B11=ACCUEIL!$B164,ACCUEIL!$G164, IF($B11=ACCUEIL!$B171,ACCUEIL!$G171, IF($B11=ACCUEIL!$B178,ACCUEIL!$G178, IF($B11=ACCUEIL!$B185,ACCUEIL!$G185, IF($B11=ACCUEIL!$B192,ACCUEIL!$G192, IF($B11=ACCUEIL!$B199,ACCUEIL!$G199, IF($B11=ACCUEIL!$B206,ACCUEIL!$G206, IF($B11=ACCUEIL!$B213,ACCUEIL!$G213, IF($B11=ACCUEIL!$B220,ACCUEIL!$G220, IF($B11=ACCUEIL!$B227,ACCUEIL!$G227, IF($B11=ACCUEIL!$B234,ACCUEIL!$G234, IF($B11=ACCUEIL!$B241,ACCUEIL!$G241, IF($B11=ACCUEIL!$B248,ACCUEIL!$G248,""))))))))))))))))))))))))))))))))))))</f>
        <v/>
      </c>
      <c r="J18" s="149"/>
      <c r="K18" s="149"/>
      <c r="L18" s="149"/>
      <c r="M18" s="149"/>
      <c r="N18" s="149"/>
      <c r="O18" s="149"/>
      <c r="P18" s="149"/>
      <c r="Q18" s="149"/>
      <c r="R18" s="149"/>
      <c r="S18" s="150"/>
      <c r="T18" s="148" t="str">
        <f>IF(ACCUEIL!$H10="X","",IF($B11=ACCUEIL!$B10,ACCUEIL!$G10,IF($B11=ACCUEIL!$B17,ACCUEIL!$G17,IF($B11=ACCUEIL!$B24,ACCUEIL!$G24,IF($B11=ACCUEIL!$B31,ACCUEIL!$G31,IF($B11=ACCUEIL!$B38,ACCUEIL!$G38, IF($B11=ACCUEIL!$B45,ACCUEIL!$G45, IF($B11=ACCUEIL!$B52,ACCUEIL!$G52, IF($B11=ACCUEIL!$B59,ACCUEIL!$G59, IF($B11=ACCUEIL!$B66,ACCUEIL!$G66, IF($B11=ACCUEIL!$B73,ACCUEIL!$G73, IF($B11=ACCUEIL!$B80,ACCUEIL!$G80, IF($B11=ACCUEIL!$B87,ACCUEIL!$G87, IF($B11=ACCUEIL!$B94,ACCUEIL!$G94, IF($B11=ACCUEIL!$B101,ACCUEIL!$G101, IF($B11=ACCUEIL!$B108,ACCUEIL!$G108, IF($B11=ACCUEIL!$B115,ACCUEIL!$G115, IF($B11=ACCUEIL!$B122,ACCUEIL!$G122, IF($B11=ACCUEIL!$B129,ACCUEIL!$G129, IF($B11=ACCUEIL!$B136,ACCUEIL!$G136, IF($B11=ACCUEIL!$B143,ACCUEIL!$G143, IF($B11=ACCUEIL!$B150,ACCUEIL!$G150, IF($B11=ACCUEIL!$B157,ACCUEIL!$G157, IF($B11=ACCUEIL!$B164,ACCUEIL!$G164, IF($B11=ACCUEIL!$B171,ACCUEIL!$G171, IF($B11=ACCUEIL!$B178,ACCUEIL!$G178, IF($B11=ACCUEIL!$B185,ACCUEIL!$G185, IF($B11=ACCUEIL!$B192,ACCUEIL!$G192, IF($B11=ACCUEIL!$B199,ACCUEIL!$G199, IF($B11=ACCUEIL!$B206,ACCUEIL!$G206, IF($B11=ACCUEIL!$B213,ACCUEIL!$G213, IF($B11=ACCUEIL!$B220,ACCUEIL!$G220, IF($B11=ACCUEIL!$B227,ACCUEIL!$G227, IF($B11=ACCUEIL!$B234,ACCUEIL!$G234, IF($B11=ACCUEIL!$B241,ACCUEIL!$G241, IF($B11=ACCUEIL!$B248,ACCUEIL!$G248,""))))))))))))))))))))))))))))))))))))</f>
        <v>Potage de légumes verts</v>
      </c>
      <c r="U18" s="149"/>
      <c r="V18" s="149"/>
      <c r="W18" s="149"/>
      <c r="X18" s="149"/>
      <c r="Y18" s="149"/>
      <c r="Z18" s="149"/>
      <c r="AA18" s="149"/>
      <c r="AB18" s="149"/>
      <c r="AC18" s="150"/>
      <c r="AD18" s="145" t="str">
        <f>IF(I18=T18,"",IF(T18="","18H00",""))</f>
        <v/>
      </c>
      <c r="AE18" s="145"/>
      <c r="AF18" s="145"/>
      <c r="AG18" s="145"/>
      <c r="AH18" s="145"/>
      <c r="AI18" s="145"/>
      <c r="AJ18" s="145"/>
      <c r="AK18" s="145"/>
      <c r="AL18" s="145"/>
      <c r="AM18" s="145"/>
      <c r="AN18" s="145" t="str">
        <f>IF(I18=T18,"",IF(I18="","18H00",""))</f>
        <v>18H00</v>
      </c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 t="str">
        <f>IF(I18=T18,"",IF(I18="","18H15",""))</f>
        <v>18H15</v>
      </c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2"/>
      <c r="BK18" s="143"/>
      <c r="BL18" s="143"/>
      <c r="BM18" s="143"/>
      <c r="BN18" s="143"/>
      <c r="BO18" s="144"/>
      <c r="BP18" s="145"/>
      <c r="BQ18" s="145"/>
      <c r="BR18" s="145"/>
      <c r="BS18" s="145"/>
      <c r="BT18" s="145"/>
      <c r="BU18" s="145"/>
      <c r="BV18" s="49"/>
    </row>
    <row r="19" spans="2:82" s="48" customFormat="1" ht="20.100000000000001" customHeight="1">
      <c r="B19" s="146">
        <f t="shared" si="0"/>
        <v>42653</v>
      </c>
      <c r="C19" s="143"/>
      <c r="D19" s="144"/>
      <c r="E19" s="147" t="s">
        <v>260</v>
      </c>
      <c r="F19" s="147"/>
      <c r="G19" s="147"/>
      <c r="H19" s="147"/>
      <c r="I19" s="148" t="str">
        <f>IF(ACCUEIL!$H11="","",IF($B12=ACCUEIL!$B11,ACCUEIL!$G11,IF($B12=ACCUEIL!$B18,ACCUEIL!$G18,IF($B12=ACCUEIL!$B25,ACCUEIL!$G25,IF($B12=ACCUEIL!$B32,ACCUEIL!$G32,IF($B12=ACCUEIL!$B39,ACCUEIL!$G39, IF($B12=ACCUEIL!$B46,ACCUEIL!$G46, IF($B12=ACCUEIL!$B53,ACCUEIL!$G53, IF($B12=ACCUEIL!$B60,ACCUEIL!$G60, IF($B12=ACCUEIL!$B67,ACCUEIL!$G67, IF($B12=ACCUEIL!$B74,ACCUEIL!$G74, IF($B12=ACCUEIL!$B81,ACCUEIL!$G81, IF($B12=ACCUEIL!$B88,ACCUEIL!$G88, IF($B12=ACCUEIL!$B95,ACCUEIL!$G95, IF($B12=ACCUEIL!$B102,ACCUEIL!$G102, IF($B12=ACCUEIL!$B109,ACCUEIL!$G109, IF($B12=ACCUEIL!$B116,ACCUEIL!$G116, IF($B12=ACCUEIL!$B123,ACCUEIL!$G123, IF($B12=ACCUEIL!$B130,ACCUEIL!$G130, IF($B12=ACCUEIL!$B137,ACCUEIL!$G137, IF($B12=ACCUEIL!$B144,ACCUEIL!$G144, IF($B12=ACCUEIL!$B151,ACCUEIL!$G151, IF($B12=ACCUEIL!$B158,ACCUEIL!$G158, IF($B12=ACCUEIL!$B165,ACCUEIL!$G165, IF($B12=ACCUEIL!$B172,ACCUEIL!$G172, IF($B12=ACCUEIL!$B179,ACCUEIL!$G179, IF($B12=ACCUEIL!$B186,ACCUEIL!$G186, IF($B12=ACCUEIL!$B193,ACCUEIL!$G193, IF($B12=ACCUEIL!$B200,ACCUEIL!$G200, IF($B12=ACCUEIL!$B207,ACCUEIL!$G207, IF($B12=ACCUEIL!$B214,ACCUEIL!$G214, IF($B12=ACCUEIL!$B221,ACCUEIL!$G221, IF($B12=ACCUEIL!$B228,ACCUEIL!$G228, IF($B12=ACCUEIL!$B235,ACCUEIL!$G235, IF($B12=ACCUEIL!$B242,ACCUEIL!$G242, IF($B12=ACCUEIL!$B249,ACCUEIL!$G249,""))))))))))))))))))))))))))))))))))))</f>
        <v/>
      </c>
      <c r="J19" s="149"/>
      <c r="K19" s="149"/>
      <c r="L19" s="149"/>
      <c r="M19" s="149"/>
      <c r="N19" s="149"/>
      <c r="O19" s="149"/>
      <c r="P19" s="149"/>
      <c r="Q19" s="149"/>
      <c r="R19" s="149"/>
      <c r="S19" s="150"/>
      <c r="T19" s="148" t="str">
        <f>IF(ACCUEIL!$H11="X","",IF($B12=ACCUEIL!$B11,ACCUEIL!$G11,IF($B12=ACCUEIL!$B18,ACCUEIL!$G18,IF($B12=ACCUEIL!$B25,ACCUEIL!$G25,IF($B12=ACCUEIL!$B32,ACCUEIL!$G32,IF($B12=ACCUEIL!$B39,ACCUEIL!$G39, IF($B12=ACCUEIL!$B46,ACCUEIL!$G46, IF($B12=ACCUEIL!$B53,ACCUEIL!$G53, IF($B12=ACCUEIL!$B60,ACCUEIL!$G60, IF($B12=ACCUEIL!$B67,ACCUEIL!$G67, IF($B12=ACCUEIL!$B74,ACCUEIL!$G74, IF($B12=ACCUEIL!$B81,ACCUEIL!$G81, IF($B12=ACCUEIL!$B88,ACCUEIL!$G88, IF($B12=ACCUEIL!$B95,ACCUEIL!$G95, IF($B12=ACCUEIL!$B102,ACCUEIL!$G102, IF($B12=ACCUEIL!$B109,ACCUEIL!$G109, IF($B12=ACCUEIL!$B116,ACCUEIL!$G116, IF($B12=ACCUEIL!$B123,ACCUEIL!$G123, IF($B12=ACCUEIL!$B130,ACCUEIL!$G130, IF($B12=ACCUEIL!$B137,ACCUEIL!$G137, IF($B12=ACCUEIL!$B144,ACCUEIL!$G144, IF($B12=ACCUEIL!$B151,ACCUEIL!$G151, IF($B12=ACCUEIL!$B158,ACCUEIL!$G158, IF($B12=ACCUEIL!$B165,ACCUEIL!$G165, IF($B12=ACCUEIL!$B172,ACCUEIL!$G172, IF($B12=ACCUEIL!$B179,ACCUEIL!$G179, IF($B12=ACCUEIL!$B186,ACCUEIL!$G186, IF($B12=ACCUEIL!$B193,ACCUEIL!$G193, IF($B12=ACCUEIL!$B200,ACCUEIL!$G200, IF($B12=ACCUEIL!$B207,ACCUEIL!$G207, IF($B12=ACCUEIL!$B214,ACCUEIL!$G214, IF($B12=ACCUEIL!$B221,ACCUEIL!$G221, IF($B12=ACCUEIL!$B228,ACCUEIL!$G228, IF($B12=ACCUEIL!$B235,ACCUEIL!$G235, IF($B12=ACCUEIL!$B242,ACCUEIL!$G242, IF($B12=ACCUEIL!$B249,ACCUEIL!$G249,""))))))))))))))))))))))))))))))))))))</f>
        <v>Gratin de macaronis aux œufs</v>
      </c>
      <c r="U19" s="149"/>
      <c r="V19" s="149"/>
      <c r="W19" s="149"/>
      <c r="X19" s="149"/>
      <c r="Y19" s="149"/>
      <c r="Z19" s="149"/>
      <c r="AA19" s="149"/>
      <c r="AB19" s="149"/>
      <c r="AC19" s="150"/>
      <c r="AD19" s="145" t="str">
        <f>IF(I19=T19,"",IF(T19="","18H20",""))</f>
        <v/>
      </c>
      <c r="AE19" s="145"/>
      <c r="AF19" s="145"/>
      <c r="AG19" s="145"/>
      <c r="AH19" s="145"/>
      <c r="AI19" s="145"/>
      <c r="AJ19" s="145"/>
      <c r="AK19" s="145"/>
      <c r="AL19" s="145"/>
      <c r="AM19" s="145"/>
      <c r="AN19" s="145" t="str">
        <f>IF(I19=T19,"",IF(I19="","18H20",""))</f>
        <v>18H20</v>
      </c>
      <c r="AO19" s="145"/>
      <c r="AP19" s="145"/>
      <c r="AQ19" s="145"/>
      <c r="AR19" s="145"/>
      <c r="AS19" s="145"/>
      <c r="AT19" s="145"/>
      <c r="AU19" s="145"/>
      <c r="AV19" s="145"/>
      <c r="AW19" s="145"/>
      <c r="AX19" s="145"/>
      <c r="AY19" s="145" t="str">
        <f>IF(I19=T19,"",IF(I19="","18H50",""))</f>
        <v>18H50</v>
      </c>
      <c r="AZ19" s="145"/>
      <c r="BA19" s="145"/>
      <c r="BB19" s="145"/>
      <c r="BC19" s="145"/>
      <c r="BD19" s="145"/>
      <c r="BE19" s="145"/>
      <c r="BF19" s="145"/>
      <c r="BG19" s="145"/>
      <c r="BH19" s="145"/>
      <c r="BI19" s="145"/>
      <c r="BJ19" s="142"/>
      <c r="BK19" s="143"/>
      <c r="BL19" s="143"/>
      <c r="BM19" s="143"/>
      <c r="BN19" s="143"/>
      <c r="BO19" s="144"/>
      <c r="BP19" s="145"/>
      <c r="BQ19" s="145"/>
      <c r="BR19" s="145"/>
      <c r="BS19" s="145"/>
      <c r="BT19" s="145"/>
      <c r="BU19" s="145"/>
      <c r="BV19" s="49"/>
    </row>
    <row r="20" spans="2:82" s="48" customFormat="1" ht="20.100000000000001" customHeight="1">
      <c r="B20" s="146">
        <f t="shared" si="0"/>
        <v>42653</v>
      </c>
      <c r="C20" s="143"/>
      <c r="D20" s="144"/>
      <c r="E20" s="147" t="s">
        <v>260</v>
      </c>
      <c r="F20" s="147"/>
      <c r="G20" s="147"/>
      <c r="H20" s="147"/>
      <c r="I20" s="148">
        <f>IF(ACCUEIL!$H12="","",IF($B13=ACCUEIL!$B12,ACCUEIL!$G12,IF($B13=ACCUEIL!$B19,ACCUEIL!$G19,IF($B13=ACCUEIL!$B26,ACCUEIL!$G26,IF($B13=ACCUEIL!$B33,ACCUEIL!$G33,IF($B13=ACCUEIL!$B40,ACCUEIL!$G40, IF($B13=ACCUEIL!$B47,ACCUEIL!$G47, IF($B13=ACCUEIL!$B54,ACCUEIL!$G54, IF($B13=ACCUEIL!$B61,ACCUEIL!$G61, IF($B13=ACCUEIL!$B68,ACCUEIL!$G68, IF($B13=ACCUEIL!$B75,ACCUEIL!$G75, IF($B13=ACCUEIL!$B82,ACCUEIL!$G82, IF($B13=ACCUEIL!$B89,ACCUEIL!$G89, IF($B13=ACCUEIL!$B96,ACCUEIL!$G96, IF($B13=ACCUEIL!$B103,ACCUEIL!$G103, IF($B13=ACCUEIL!$B110,ACCUEIL!$G110, IF($B13=ACCUEIL!$B117,ACCUEIL!$G117, IF($B13=ACCUEIL!$B124,ACCUEIL!$G124, IF($B13=ACCUEIL!$B131,ACCUEIL!$G131, IF($B13=ACCUEIL!$B138,ACCUEIL!$G138, IF($B13=ACCUEIL!$B145,ACCUEIL!$G145, IF($B13=ACCUEIL!$B152,ACCUEIL!$G152, IF($B13=ACCUEIL!$B159,ACCUEIL!$G159, IF($B13=ACCUEIL!$B166,ACCUEIL!$G166, IF($B13=ACCUEIL!$B173,ACCUEIL!$G173, IF($B13=ACCUEIL!$B180,ACCUEIL!$G180, IF($B13=ACCUEIL!$B187,ACCUEIL!$G187, IF($B13=ACCUEIL!$B194,ACCUEIL!$G194, IF($B13=ACCUEIL!$B201,ACCUEIL!$G201, IF($B13=ACCUEIL!$B208,ACCUEIL!$G208, IF($B13=ACCUEIL!$B215,ACCUEIL!$G215, IF($B13=ACCUEIL!$B222,ACCUEIL!$G222, IF($B13=ACCUEIL!$B229,ACCUEIL!$G229, IF($B13=ACCUEIL!$B236,ACCUEIL!$G236, IF($B13=ACCUEIL!$B243,ACCUEIL!$G243, IF($B13=ACCUEIL!$B250,ACCUEIL!$G250,""))))))))))))))))))))))))))))))))))))</f>
        <v>0</v>
      </c>
      <c r="J20" s="149"/>
      <c r="K20" s="149"/>
      <c r="L20" s="149"/>
      <c r="M20" s="149"/>
      <c r="N20" s="149"/>
      <c r="O20" s="149"/>
      <c r="P20" s="149"/>
      <c r="Q20" s="149"/>
      <c r="R20" s="149"/>
      <c r="S20" s="150"/>
      <c r="T20" s="148" t="str">
        <f>IF(ACCUEIL!$H12="X","",IF($B13=ACCUEIL!$B12,ACCUEIL!$G12,IF($B13=ACCUEIL!$B19,ACCUEIL!$G19,IF($B13=ACCUEIL!$B26,ACCUEIL!$G26,IF($B13=ACCUEIL!$B33,ACCUEIL!$G33,IF($B13=ACCUEIL!$B40,ACCUEIL!$G40, IF($B13=ACCUEIL!$B47,ACCUEIL!$G47, IF($B13=ACCUEIL!$B54,ACCUEIL!$G54, IF($B13=ACCUEIL!$B61,ACCUEIL!$G61, IF($B13=ACCUEIL!$B68,ACCUEIL!$G68, IF($B13=ACCUEIL!$B75,ACCUEIL!$G75, IF($B13=ACCUEIL!$B82,ACCUEIL!$G82, IF($B13=ACCUEIL!$B89,ACCUEIL!$G89, IF($B13=ACCUEIL!$B96,ACCUEIL!$G96, IF($B13=ACCUEIL!$B103,ACCUEIL!$G103, IF($B13=ACCUEIL!$B110,ACCUEIL!$G110, IF($B13=ACCUEIL!$B117,ACCUEIL!$G117, IF($B13=ACCUEIL!$B124,ACCUEIL!$G124, IF($B13=ACCUEIL!$B131,ACCUEIL!$G131, IF($B13=ACCUEIL!$B138,ACCUEIL!$G138, IF($B13=ACCUEIL!$B145,ACCUEIL!$G145, IF($B13=ACCUEIL!$B152,ACCUEIL!$G152, IF($B13=ACCUEIL!$B159,ACCUEIL!$G159, IF($B13=ACCUEIL!$B166,ACCUEIL!$G166, IF($B13=ACCUEIL!$B173,ACCUEIL!$G173, IF($B13=ACCUEIL!$B180,ACCUEIL!$G180, IF($B13=ACCUEIL!$B187,ACCUEIL!$G187, IF($B13=ACCUEIL!$B194,ACCUEIL!$G194, IF($B13=ACCUEIL!$B201,ACCUEIL!$G201, IF($B13=ACCUEIL!$B208,ACCUEIL!$G208, IF($B13=ACCUEIL!$B215,ACCUEIL!$G215, IF($B13=ACCUEIL!$B222,ACCUEIL!$G222, IF($B13=ACCUEIL!$B229,ACCUEIL!$G229, IF($B13=ACCUEIL!$B236,ACCUEIL!$G236, IF($B13=ACCUEIL!$B243,ACCUEIL!$G243, IF($B13=ACCUEIL!$B250,ACCUEIL!$G250,""))))))))))))))))))))))))))))))))))))</f>
        <v/>
      </c>
      <c r="U20" s="149"/>
      <c r="V20" s="149"/>
      <c r="W20" s="149"/>
      <c r="X20" s="149"/>
      <c r="Y20" s="149"/>
      <c r="Z20" s="149"/>
      <c r="AA20" s="149"/>
      <c r="AB20" s="149"/>
      <c r="AC20" s="150"/>
      <c r="AD20" s="145" t="str">
        <f t="shared" ref="AD20:AD21" si="4">IF(I20=T20,"",IF(T20="","18H20",""))</f>
        <v>18H20</v>
      </c>
      <c r="AE20" s="145"/>
      <c r="AF20" s="145"/>
      <c r="AG20" s="145"/>
      <c r="AH20" s="145"/>
      <c r="AI20" s="145"/>
      <c r="AJ20" s="145"/>
      <c r="AK20" s="145"/>
      <c r="AL20" s="145"/>
      <c r="AM20" s="145"/>
      <c r="AN20" s="145" t="str">
        <f t="shared" ref="AN20:AN21" si="5">IF(I20=T20,"",IF(I20="","18H20",""))</f>
        <v/>
      </c>
      <c r="AO20" s="145"/>
      <c r="AP20" s="145"/>
      <c r="AQ20" s="145"/>
      <c r="AR20" s="145"/>
      <c r="AS20" s="145"/>
      <c r="AT20" s="145"/>
      <c r="AU20" s="145"/>
      <c r="AV20" s="145"/>
      <c r="AW20" s="145"/>
      <c r="AX20" s="145"/>
      <c r="AY20" s="145" t="str">
        <f t="shared" ref="AY20:AY21" si="6">IF(I20=T20,"",IF(I20="","18H50",""))</f>
        <v/>
      </c>
      <c r="AZ20" s="145"/>
      <c r="BA20" s="145"/>
      <c r="BB20" s="145"/>
      <c r="BC20" s="145"/>
      <c r="BD20" s="145"/>
      <c r="BE20" s="145"/>
      <c r="BF20" s="145"/>
      <c r="BG20" s="145"/>
      <c r="BH20" s="145"/>
      <c r="BI20" s="145"/>
      <c r="BJ20" s="142"/>
      <c r="BK20" s="143"/>
      <c r="BL20" s="143"/>
      <c r="BM20" s="143"/>
      <c r="BN20" s="143"/>
      <c r="BO20" s="144"/>
      <c r="BP20" s="145"/>
      <c r="BQ20" s="145"/>
      <c r="BR20" s="145"/>
      <c r="BS20" s="145"/>
      <c r="BT20" s="145"/>
      <c r="BU20" s="145"/>
      <c r="BV20" s="49"/>
    </row>
    <row r="21" spans="2:82" ht="20.100000000000001" customHeight="1">
      <c r="B21" s="146">
        <f t="shared" si="0"/>
        <v>42653</v>
      </c>
      <c r="C21" s="143"/>
      <c r="D21" s="144"/>
      <c r="E21" s="147" t="s">
        <v>260</v>
      </c>
      <c r="F21" s="147"/>
      <c r="G21" s="147"/>
      <c r="H21" s="147"/>
      <c r="I21" s="148" t="str">
        <f>IF(ACCUEIL!$H13="","",IF($B14=ACCUEIL!$B13,ACCUEIL!$G13,IF($B14=ACCUEIL!$B20,ACCUEIL!$G20,IF($B14=ACCUEIL!$B27,ACCUEIL!$G27,IF($B14=ACCUEIL!$B34,ACCUEIL!$G34,IF($B14=ACCUEIL!$B41,ACCUEIL!$G41, IF($B14=ACCUEIL!$B48,ACCUEIL!$G48, IF($B14=ACCUEIL!$B55,ACCUEIL!$G55, IF($B14=ACCUEIL!$B62,ACCUEIL!$G62, IF($B14=ACCUEIL!$B69,ACCUEIL!$G69, IF($B14=ACCUEIL!$B76,ACCUEIL!$G76, IF($B14=ACCUEIL!$B83,ACCUEIL!$G83, IF($B14=ACCUEIL!$B90,ACCUEIL!$G90, IF($B14=ACCUEIL!$B97,ACCUEIL!$G97, IF($B14=ACCUEIL!$B104,ACCUEIL!$G104, IF($B14=ACCUEIL!$B111,ACCUEIL!$G111, IF($B14=ACCUEIL!$B118,ACCUEIL!$G118, IF($B14=ACCUEIL!$B125,ACCUEIL!$G125, IF($B14=ACCUEIL!$B132,ACCUEIL!$G132, IF($B14=ACCUEIL!$B139,ACCUEIL!$G139, IF($B14=ACCUEIL!$B146,ACCUEIL!$G146, IF($B14=ACCUEIL!$B153,ACCUEIL!$G153, IF($B14=ACCUEIL!$B160,ACCUEIL!$G160, IF($B14=ACCUEIL!$B167,ACCUEIL!$G167, IF($B14=ACCUEIL!$B174,ACCUEIL!$G174, IF($B14=ACCUEIL!$B181,ACCUEIL!$G181, IF($B14=ACCUEIL!$B188,ACCUEIL!$G188, IF($B14=ACCUEIL!$B195,ACCUEIL!$G195, IF($B14=ACCUEIL!$B202,ACCUEIL!$G202, IF($B14=ACCUEIL!$B209,ACCUEIL!$G209, IF($B14=ACCUEIL!$B216,ACCUEIL!$G216, IF($B14=ACCUEIL!$B223,ACCUEIL!$G223, IF($B14=ACCUEIL!$B230,ACCUEIL!$G230, IF($B14=ACCUEIL!$B237,ACCUEIL!$G237, IF($B14=ACCUEIL!$B244,ACCUEIL!$G244, IF($B14=ACCUEIL!$B251,ACCUEIL!$G251,""))))))))))))))))))))))))))))))))))))</f>
        <v/>
      </c>
      <c r="J21" s="149"/>
      <c r="K21" s="149"/>
      <c r="L21" s="149"/>
      <c r="M21" s="149"/>
      <c r="N21" s="149"/>
      <c r="O21" s="149"/>
      <c r="P21" s="149"/>
      <c r="Q21" s="149"/>
      <c r="R21" s="149"/>
      <c r="S21" s="150"/>
      <c r="T21" s="148">
        <f>IF(ACCUEIL!$H13="X","",IF($B14=ACCUEIL!$B13,ACCUEIL!$G13,IF($B14=ACCUEIL!$B20,ACCUEIL!$G20,IF($B14=ACCUEIL!$B27,ACCUEIL!$G27,IF($B14=ACCUEIL!$B34,ACCUEIL!$G34,IF($B14=ACCUEIL!$B41,ACCUEIL!$G41, IF($B14=ACCUEIL!$B48,ACCUEIL!$G48, IF($B14=ACCUEIL!$B55,ACCUEIL!$G55, IF($B14=ACCUEIL!$B62,ACCUEIL!$G62, IF($B14=ACCUEIL!$B69,ACCUEIL!$G69, IF($B14=ACCUEIL!$B76,ACCUEIL!$G76, IF($B14=ACCUEIL!$B83,ACCUEIL!$G83, IF($B14=ACCUEIL!$B90,ACCUEIL!$G90, IF($B14=ACCUEIL!$B97,ACCUEIL!$G97, IF($B14=ACCUEIL!$B104,ACCUEIL!$G104, IF($B14=ACCUEIL!$B111,ACCUEIL!$G111, IF($B14=ACCUEIL!$B118,ACCUEIL!$G118, IF($B14=ACCUEIL!$B125,ACCUEIL!$G125, IF($B14=ACCUEIL!$B132,ACCUEIL!$G132, IF($B14=ACCUEIL!$B139,ACCUEIL!$G139, IF($B14=ACCUEIL!$B146,ACCUEIL!$G146, IF($B14=ACCUEIL!$B153,ACCUEIL!$G153, IF($B14=ACCUEIL!$B160,ACCUEIL!$G160, IF($B14=ACCUEIL!$B167,ACCUEIL!$G167, IF($B14=ACCUEIL!$B174,ACCUEIL!$G174, IF($B14=ACCUEIL!$B181,ACCUEIL!$G181, IF($B14=ACCUEIL!$B188,ACCUEIL!$G188, IF($B14=ACCUEIL!$B195,ACCUEIL!$G195, IF($B14=ACCUEIL!$B202,ACCUEIL!$G202, IF($B14=ACCUEIL!$B209,ACCUEIL!$G209, IF($B14=ACCUEIL!$B216,ACCUEIL!$G216, IF($B14=ACCUEIL!$B223,ACCUEIL!$G223, IF($B14=ACCUEIL!$B230,ACCUEIL!$G230, IF($B14=ACCUEIL!$B237,ACCUEIL!$G237, IF($B14=ACCUEIL!$B244,ACCUEIL!$G244, IF($B14=ACCUEIL!$B251,ACCUEIL!$G251,""))))))))))))))))))))))))))))))))))))</f>
        <v>0</v>
      </c>
      <c r="U21" s="149"/>
      <c r="V21" s="149"/>
      <c r="W21" s="149"/>
      <c r="X21" s="149"/>
      <c r="Y21" s="149"/>
      <c r="Z21" s="149"/>
      <c r="AA21" s="149"/>
      <c r="AB21" s="149"/>
      <c r="AC21" s="150"/>
      <c r="AD21" s="145" t="str">
        <f t="shared" si="4"/>
        <v/>
      </c>
      <c r="AE21" s="145"/>
      <c r="AF21" s="145"/>
      <c r="AG21" s="145"/>
      <c r="AH21" s="145"/>
      <c r="AI21" s="145"/>
      <c r="AJ21" s="145"/>
      <c r="AK21" s="145"/>
      <c r="AL21" s="145"/>
      <c r="AM21" s="145"/>
      <c r="AN21" s="145" t="str">
        <f t="shared" si="5"/>
        <v>18H20</v>
      </c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 t="str">
        <f t="shared" si="6"/>
        <v>18H50</v>
      </c>
      <c r="AZ21" s="145"/>
      <c r="BA21" s="145"/>
      <c r="BB21" s="145"/>
      <c r="BC21" s="145"/>
      <c r="BD21" s="145"/>
      <c r="BE21" s="145"/>
      <c r="BF21" s="145"/>
      <c r="BG21" s="145"/>
      <c r="BH21" s="145"/>
      <c r="BI21" s="145"/>
      <c r="BJ21" s="142"/>
      <c r="BK21" s="143"/>
      <c r="BL21" s="143"/>
      <c r="BM21" s="143"/>
      <c r="BN21" s="143"/>
      <c r="BO21" s="144"/>
      <c r="BP21" s="145"/>
      <c r="BQ21" s="145"/>
      <c r="BR21" s="145"/>
      <c r="BS21" s="145"/>
      <c r="BT21" s="145"/>
      <c r="BU21" s="145"/>
      <c r="BV21" s="50"/>
      <c r="BW21" s="50"/>
      <c r="BX21" s="50"/>
      <c r="BY21" s="51"/>
      <c r="BZ21" s="51"/>
      <c r="CA21" s="51"/>
      <c r="CB21" s="51"/>
      <c r="CC21" s="51"/>
      <c r="CD21" s="51"/>
    </row>
    <row r="22" spans="2:82" ht="20.100000000000001" customHeight="1">
      <c r="B22" s="146">
        <f t="shared" si="0"/>
        <v>42653</v>
      </c>
      <c r="C22" s="143"/>
      <c r="D22" s="144"/>
      <c r="E22" s="147" t="s">
        <v>260</v>
      </c>
      <c r="F22" s="147"/>
      <c r="G22" s="147"/>
      <c r="H22" s="147"/>
      <c r="I22" s="148" t="str">
        <f>IF(ACCUEIL!$H14="","",IF($B15=ACCUEIL!$B14,ACCUEIL!$G14,IF($B15=ACCUEIL!$B21,ACCUEIL!$G21,IF($B15=ACCUEIL!$B28,ACCUEIL!$G28,IF($B15=ACCUEIL!$B35,ACCUEIL!$G35,IF($B15=ACCUEIL!$B42,ACCUEIL!$G42, IF($B15=ACCUEIL!$B49,ACCUEIL!$G49, IF($B15=ACCUEIL!$B56,ACCUEIL!$G56, IF($B15=ACCUEIL!$B63,ACCUEIL!$G63, IF($B15=ACCUEIL!$B70,ACCUEIL!$G70, IF($B15=ACCUEIL!$B77,ACCUEIL!$G77, IF($B15=ACCUEIL!$B84,ACCUEIL!$G84, IF($B15=ACCUEIL!$B91,ACCUEIL!$G91, IF($B15=ACCUEIL!$B98,ACCUEIL!$G98, IF($B15=ACCUEIL!$B105,ACCUEIL!$G105, IF($B15=ACCUEIL!$B112,ACCUEIL!$G112, IF($B15=ACCUEIL!$B119,ACCUEIL!$G119, IF($B15=ACCUEIL!$B126,ACCUEIL!$G126, IF($B15=ACCUEIL!$B133,ACCUEIL!$G133, IF($B15=ACCUEIL!$B140,ACCUEIL!$G140, IF($B15=ACCUEIL!$B147,ACCUEIL!$G147, IF($B15=ACCUEIL!$B154,ACCUEIL!$G154, IF($B15=ACCUEIL!$B161,ACCUEIL!$G161, IF($B15=ACCUEIL!$B168,ACCUEIL!$G168, IF($B15=ACCUEIL!$B175,ACCUEIL!$G175, IF($B15=ACCUEIL!$B182,ACCUEIL!$G182, IF($B15=ACCUEIL!$B189,ACCUEIL!$G189, IF($B15=ACCUEIL!$B196,ACCUEIL!$G196, IF($B15=ACCUEIL!$B203,ACCUEIL!$G203, IF($B15=ACCUEIL!$B210,ACCUEIL!$G210, IF($B15=ACCUEIL!$B217,ACCUEIL!$G217, IF($B15=ACCUEIL!$B224,ACCUEIL!$G224, IF($B15=ACCUEIL!$B231,ACCUEIL!$G231, IF($B15=ACCUEIL!$B238,ACCUEIL!$G238, IF($B15=ACCUEIL!$B245,ACCUEIL!$G245, IF($B15=ACCUEIL!$B252,ACCUEIL!$G252,""))))))))))))))))))))))))))))))))))))</f>
        <v>Plateaux de fromages ou laitages</v>
      </c>
      <c r="J22" s="149"/>
      <c r="K22" s="149"/>
      <c r="L22" s="149"/>
      <c r="M22" s="149"/>
      <c r="N22" s="149"/>
      <c r="O22" s="149"/>
      <c r="P22" s="149"/>
      <c r="Q22" s="149"/>
      <c r="R22" s="149"/>
      <c r="S22" s="150"/>
      <c r="T22" s="148" t="str">
        <f>IF(ACCUEIL!$H14="X","",IF($B15=ACCUEIL!$B14,ACCUEIL!$G14,IF($B15=ACCUEIL!$B21,ACCUEIL!$G21,IF($B15=ACCUEIL!$B28,ACCUEIL!$G28,IF($B15=ACCUEIL!$B35,ACCUEIL!$G35,IF($B15=ACCUEIL!$B42,ACCUEIL!$G42, IF($B15=ACCUEIL!$B49,ACCUEIL!$G49, IF($B15=ACCUEIL!$B56,ACCUEIL!$G56, IF($B15=ACCUEIL!$B63,ACCUEIL!$G63, IF($B15=ACCUEIL!$B70,ACCUEIL!$G70, IF($B15=ACCUEIL!$B77,ACCUEIL!$G77, IF($B15=ACCUEIL!$B84,ACCUEIL!$G84, IF($B15=ACCUEIL!$B91,ACCUEIL!$G91, IF($B15=ACCUEIL!$B98,ACCUEIL!$G98, IF($B15=ACCUEIL!$B105,ACCUEIL!$G105, IF($B15=ACCUEIL!$B112,ACCUEIL!$G112, IF($B15=ACCUEIL!$B119,ACCUEIL!$G119, IF($B15=ACCUEIL!$B126,ACCUEIL!$G126, IF($B15=ACCUEIL!$B133,ACCUEIL!$G133, IF($B15=ACCUEIL!$B140,ACCUEIL!$G140, IF($B15=ACCUEIL!$B147,ACCUEIL!$G147, IF($B15=ACCUEIL!$B154,ACCUEIL!$G154, IF($B15=ACCUEIL!$B161,ACCUEIL!$G161, IF($B15=ACCUEIL!$B168,ACCUEIL!$G168, IF($B15=ACCUEIL!$B175,ACCUEIL!$G175, IF($B15=ACCUEIL!$B182,ACCUEIL!$G182, IF($B15=ACCUEIL!$B189,ACCUEIL!$G189, IF($B15=ACCUEIL!$B196,ACCUEIL!$G196, IF($B15=ACCUEIL!$B203,ACCUEIL!$G203, IF($B15=ACCUEIL!$B210,ACCUEIL!$G210, IF($B15=ACCUEIL!$B217,ACCUEIL!$G217, IF($B15=ACCUEIL!$B224,ACCUEIL!$G224, IF($B15=ACCUEIL!$B231,ACCUEIL!$G231, IF($B15=ACCUEIL!$B238,ACCUEIL!$G238, IF($B15=ACCUEIL!$B245,ACCUEIL!$G245, IF($B15=ACCUEIL!$B252,ACCUEIL!$G252,""))))))))))))))))))))))))))))))))))))</f>
        <v/>
      </c>
      <c r="U22" s="149"/>
      <c r="V22" s="149"/>
      <c r="W22" s="149"/>
      <c r="X22" s="149"/>
      <c r="Y22" s="149"/>
      <c r="Z22" s="149"/>
      <c r="AA22" s="149"/>
      <c r="AB22" s="149"/>
      <c r="AC22" s="150"/>
      <c r="AD22" s="145" t="str">
        <f>IF(I22=T22,"",IF(T22="","18H50",""))</f>
        <v>18H50</v>
      </c>
      <c r="AE22" s="145"/>
      <c r="AF22" s="145"/>
      <c r="AG22" s="145"/>
      <c r="AH22" s="145"/>
      <c r="AI22" s="145"/>
      <c r="AJ22" s="145"/>
      <c r="AK22" s="145"/>
      <c r="AL22" s="145"/>
      <c r="AM22" s="145"/>
      <c r="AN22" s="145" t="str">
        <f>IF(I22=T22,"",IF(I22="","18H50",""))</f>
        <v/>
      </c>
      <c r="AO22" s="145"/>
      <c r="AP22" s="145"/>
      <c r="AQ22" s="145"/>
      <c r="AR22" s="145"/>
      <c r="AS22" s="145"/>
      <c r="AT22" s="145"/>
      <c r="AU22" s="145"/>
      <c r="AV22" s="145"/>
      <c r="AW22" s="145"/>
      <c r="AX22" s="145"/>
      <c r="AY22" s="145" t="str">
        <f>IF(I22=T22,"",IF(I22="","19H00",""))</f>
        <v/>
      </c>
      <c r="AZ22" s="145"/>
      <c r="BA22" s="145"/>
      <c r="BB22" s="145"/>
      <c r="BC22" s="145"/>
      <c r="BD22" s="145"/>
      <c r="BE22" s="145"/>
      <c r="BF22" s="145"/>
      <c r="BG22" s="145"/>
      <c r="BH22" s="145"/>
      <c r="BI22" s="145"/>
      <c r="BJ22" s="142"/>
      <c r="BK22" s="143"/>
      <c r="BL22" s="143"/>
      <c r="BM22" s="143"/>
      <c r="BN22" s="143"/>
      <c r="BO22" s="144"/>
      <c r="BP22" s="145"/>
      <c r="BQ22" s="145"/>
      <c r="BR22" s="145"/>
      <c r="BS22" s="145"/>
      <c r="BT22" s="145"/>
      <c r="BU22" s="145"/>
      <c r="BV22" s="51"/>
      <c r="BW22" s="51"/>
      <c r="BX22" s="51"/>
      <c r="BY22" s="51"/>
      <c r="BZ22" s="51"/>
      <c r="CA22" s="51"/>
      <c r="CB22" s="51"/>
      <c r="CC22" s="51"/>
      <c r="CD22" s="51"/>
    </row>
    <row r="23" spans="2:82" ht="20.100000000000001" customHeight="1">
      <c r="B23" s="146">
        <f t="shared" si="0"/>
        <v>42653</v>
      </c>
      <c r="C23" s="143"/>
      <c r="D23" s="144"/>
      <c r="E23" s="147" t="s">
        <v>260</v>
      </c>
      <c r="F23" s="147"/>
      <c r="G23" s="147"/>
      <c r="H23" s="147"/>
      <c r="I23" s="148" t="str">
        <f>IF(ACCUEIL!$H15="","",IF($B16=ACCUEIL!$B15,ACCUEIL!$G15,IF($B16=ACCUEIL!$B22,ACCUEIL!$G22,IF($B16=ACCUEIL!$B29,ACCUEIL!$G29,IF($B16=ACCUEIL!$B36,ACCUEIL!$G36,IF($B16=ACCUEIL!$B43,ACCUEIL!$G43, IF($B16=ACCUEIL!$B50,ACCUEIL!$G50, IF($B16=ACCUEIL!$B57,ACCUEIL!$G57, IF($B16=ACCUEIL!$B64,ACCUEIL!$G64, IF($B16=ACCUEIL!$B71,ACCUEIL!$G71, IF($B16=ACCUEIL!$B78,ACCUEIL!$G78, IF($B16=ACCUEIL!$B85,ACCUEIL!$G85, IF($B16=ACCUEIL!$B92,ACCUEIL!$G92, IF($B16=ACCUEIL!$B99,ACCUEIL!$G99, IF($B16=ACCUEIL!$B106,ACCUEIL!$G106, IF($B16=ACCUEIL!$B113,ACCUEIL!$G113, IF($B16=ACCUEIL!$B120,ACCUEIL!$G120, IF($B16=ACCUEIL!$B127,ACCUEIL!$G127, IF($B16=ACCUEIL!$B134,ACCUEIL!$G134, IF($B16=ACCUEIL!$B141,ACCUEIL!$G141, IF($B16=ACCUEIL!$B148,ACCUEIL!$G148, IF($B16=ACCUEIL!$B155,ACCUEIL!$G155, IF($B16=ACCUEIL!$B162,ACCUEIL!$G162, IF($B16=ACCUEIL!$B169,ACCUEIL!$G169, IF($B16=ACCUEIL!$B176,ACCUEIL!$G176, IF($B16=ACCUEIL!$B183,ACCUEIL!$G183, IF($B16=ACCUEIL!$B190,ACCUEIL!$G190, IF($B16=ACCUEIL!$B197,ACCUEIL!$G197, IF($B16=ACCUEIL!$B204,ACCUEIL!$G204, IF($B16=ACCUEIL!$B211,ACCUEIL!$G211, IF($B16=ACCUEIL!$B218,ACCUEIL!$G218, IF($B16=ACCUEIL!$B225,ACCUEIL!$G225, IF($B16=ACCUEIL!$B232,ACCUEIL!$G232, IF($B16=ACCUEIL!$B239,ACCUEIL!$G239, IF($B16=ACCUEIL!$B246,ACCUEIL!$G246, IF($B16=ACCUEIL!$B253,ACCUEIL!$G253,""))))))))))))))))))))))))))))))))))))</f>
        <v>Salade de fruits frais</v>
      </c>
      <c r="J23" s="149"/>
      <c r="K23" s="149"/>
      <c r="L23" s="149"/>
      <c r="M23" s="149"/>
      <c r="N23" s="149"/>
      <c r="O23" s="149"/>
      <c r="P23" s="149"/>
      <c r="Q23" s="149"/>
      <c r="R23" s="149"/>
      <c r="S23" s="150"/>
      <c r="T23" s="148" t="str">
        <f>IF(ACCUEIL!$H15="X","",IF($B16=ACCUEIL!$B15,ACCUEIL!$G15,IF($B16=ACCUEIL!$B22,ACCUEIL!$G22,IF($B16=ACCUEIL!$B29,ACCUEIL!$G29,IF($B16=ACCUEIL!$B36,ACCUEIL!$G36,IF($B16=ACCUEIL!$B43,ACCUEIL!$G43, IF($B16=ACCUEIL!$B50,ACCUEIL!$G50, IF($B16=ACCUEIL!$B57,ACCUEIL!$G57, IF($B16=ACCUEIL!$B64,ACCUEIL!$G64, IF($B16=ACCUEIL!$B71,ACCUEIL!$G71, IF($B16=ACCUEIL!$B78,ACCUEIL!$G78, IF($B16=ACCUEIL!$B85,ACCUEIL!$G85, IF($B16=ACCUEIL!$B92,ACCUEIL!$G92, IF($B16=ACCUEIL!$B99,ACCUEIL!$G99, IF($B16=ACCUEIL!$B106,ACCUEIL!$G106, IF($B16=ACCUEIL!$B113,ACCUEIL!$G113, IF($B16=ACCUEIL!$B120,ACCUEIL!$G120, IF($B16=ACCUEIL!$B127,ACCUEIL!$G127, IF($B16=ACCUEIL!$B134,ACCUEIL!$G134, IF($B16=ACCUEIL!$B141,ACCUEIL!$G141, IF($B16=ACCUEIL!$B148,ACCUEIL!$G148, IF($B16=ACCUEIL!$B155,ACCUEIL!$G155, IF($B16=ACCUEIL!$B162,ACCUEIL!$G162, IF($B16=ACCUEIL!$B169,ACCUEIL!$G169, IF($B16=ACCUEIL!$B176,ACCUEIL!$G176, IF($B16=ACCUEIL!$B183,ACCUEIL!$G183, IF($B16=ACCUEIL!$B190,ACCUEIL!$G190, IF($B16=ACCUEIL!$B197,ACCUEIL!$G197, IF($B16=ACCUEIL!$B204,ACCUEIL!$G204, IF($B16=ACCUEIL!$B211,ACCUEIL!$G211, IF($B16=ACCUEIL!$B218,ACCUEIL!$G218, IF($B16=ACCUEIL!$B225,ACCUEIL!$G225, IF($B16=ACCUEIL!$B232,ACCUEIL!$G232, IF($B16=ACCUEIL!$B239,ACCUEIL!$G239, IF($B16=ACCUEIL!$B246,ACCUEIL!$G246, IF($B16=ACCUEIL!$B253,ACCUEIL!$G253,""))))))))))))))))))))))))))))))))))))</f>
        <v/>
      </c>
      <c r="U23" s="149"/>
      <c r="V23" s="149"/>
      <c r="W23" s="149"/>
      <c r="X23" s="149"/>
      <c r="Y23" s="149"/>
      <c r="Z23" s="149"/>
      <c r="AA23" s="149"/>
      <c r="AB23" s="149"/>
      <c r="AC23" s="150"/>
      <c r="AD23" s="145" t="str">
        <f>IF(I23=T23,"",IF(T23="","19H00",""))</f>
        <v>19H00</v>
      </c>
      <c r="AE23" s="145"/>
      <c r="AF23" s="145"/>
      <c r="AG23" s="145"/>
      <c r="AH23" s="145"/>
      <c r="AI23" s="145"/>
      <c r="AJ23" s="145"/>
      <c r="AK23" s="145"/>
      <c r="AL23" s="145"/>
      <c r="AM23" s="145"/>
      <c r="AN23" s="145" t="str">
        <f>IF(I23=T23,"",IF(I23="","19H00",""))</f>
        <v/>
      </c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 t="str">
        <f>IF(I23=T23,"",IF(I23="","19H15",""))</f>
        <v/>
      </c>
      <c r="AZ23" s="145"/>
      <c r="BA23" s="145"/>
      <c r="BB23" s="145"/>
      <c r="BC23" s="145"/>
      <c r="BD23" s="145"/>
      <c r="BE23" s="145"/>
      <c r="BF23" s="145"/>
      <c r="BG23" s="145"/>
      <c r="BH23" s="145"/>
      <c r="BI23" s="145"/>
      <c r="BJ23" s="142"/>
      <c r="BK23" s="143"/>
      <c r="BL23" s="143"/>
      <c r="BM23" s="143"/>
      <c r="BN23" s="143"/>
      <c r="BO23" s="144"/>
      <c r="BP23" s="145"/>
      <c r="BQ23" s="145"/>
      <c r="BR23" s="145"/>
      <c r="BS23" s="145"/>
      <c r="BT23" s="145"/>
      <c r="BU23" s="145"/>
      <c r="BV23" s="51"/>
      <c r="BW23" s="51"/>
      <c r="BX23" s="51"/>
      <c r="BY23" s="51"/>
      <c r="BZ23" s="51"/>
      <c r="CA23" s="51"/>
      <c r="CB23" s="51"/>
      <c r="CC23" s="51"/>
      <c r="CD23" s="51"/>
    </row>
    <row r="24" spans="2:82" ht="6.95" customHeight="1"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40"/>
    </row>
    <row r="25" spans="2:82" s="52" customFormat="1" ht="12" customHeight="1">
      <c r="B25" s="158" t="s">
        <v>237</v>
      </c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  <c r="AF25" s="159"/>
      <c r="AG25" s="159"/>
      <c r="AH25" s="159"/>
      <c r="AI25" s="160"/>
      <c r="AK25" s="161" t="s">
        <v>238</v>
      </c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3"/>
    </row>
    <row r="26" spans="2:82" s="53" customFormat="1" ht="12" customHeight="1">
      <c r="B26" s="54"/>
      <c r="C26" s="151">
        <v>1</v>
      </c>
      <c r="D26" s="152" t="s">
        <v>239</v>
      </c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2"/>
      <c r="T26" s="152"/>
      <c r="U26" s="152"/>
      <c r="V26" s="152"/>
      <c r="W26" s="152"/>
      <c r="X26" s="152"/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3"/>
      <c r="AK26" s="54"/>
      <c r="AL26" s="164" t="s">
        <v>240</v>
      </c>
      <c r="AM26" s="164"/>
      <c r="AN26" s="164"/>
      <c r="AO26" s="164"/>
      <c r="AP26" s="164"/>
      <c r="AQ26" s="164"/>
      <c r="AR26" s="164"/>
      <c r="AS26" s="164"/>
      <c r="AT26" s="164"/>
      <c r="AU26" s="164"/>
      <c r="AV26" s="164"/>
      <c r="AW26" s="164"/>
      <c r="AX26" s="164"/>
      <c r="AY26" s="164"/>
      <c r="AZ26" s="164"/>
      <c r="BA26" s="164"/>
      <c r="BB26" s="164"/>
      <c r="BC26" s="164"/>
      <c r="BD26" s="164"/>
      <c r="BE26" s="164"/>
      <c r="BF26" s="164"/>
      <c r="BG26" s="164"/>
      <c r="BH26" s="164"/>
      <c r="BI26" s="164"/>
      <c r="BJ26" s="164"/>
      <c r="BK26" s="164"/>
      <c r="BL26" s="164"/>
      <c r="BM26" s="164"/>
      <c r="BN26" s="164"/>
      <c r="BO26" s="164"/>
      <c r="BP26" s="164"/>
      <c r="BQ26" s="164"/>
      <c r="BR26" s="164"/>
      <c r="BS26" s="164"/>
      <c r="BT26" s="165"/>
    </row>
    <row r="27" spans="2:82" s="53" customFormat="1" ht="12" customHeight="1">
      <c r="B27" s="54"/>
      <c r="C27" s="151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  <c r="AI27" s="153"/>
      <c r="AK27" s="55"/>
      <c r="AL27" s="154" t="s">
        <v>241</v>
      </c>
      <c r="AM27" s="154"/>
      <c r="AN27" s="154"/>
      <c r="AO27" s="154"/>
      <c r="AP27" s="154"/>
      <c r="AQ27" s="154"/>
      <c r="AR27" s="154"/>
      <c r="AS27" s="154"/>
      <c r="AT27" s="154"/>
      <c r="AU27" s="154"/>
      <c r="AV27" s="154"/>
      <c r="AW27" s="154"/>
      <c r="AX27" s="154"/>
      <c r="AY27" s="154"/>
      <c r="AZ27" s="154"/>
      <c r="BA27" s="154"/>
      <c r="BB27" s="154"/>
      <c r="BC27" s="154"/>
      <c r="BD27" s="154"/>
      <c r="BE27" s="154"/>
      <c r="BF27" s="154"/>
      <c r="BG27" s="154"/>
      <c r="BH27" s="154"/>
      <c r="BI27" s="154"/>
      <c r="BJ27" s="154"/>
      <c r="BK27" s="154"/>
      <c r="BL27" s="154"/>
      <c r="BM27" s="154"/>
      <c r="BN27" s="154"/>
      <c r="BO27" s="154"/>
      <c r="BP27" s="154"/>
      <c r="BQ27" s="154"/>
      <c r="BR27" s="154"/>
      <c r="BS27" s="154"/>
      <c r="BT27" s="155"/>
    </row>
    <row r="28" spans="2:82" s="53" customFormat="1" ht="12" customHeight="1">
      <c r="B28" s="54"/>
      <c r="C28" s="151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3"/>
      <c r="AK28" s="55"/>
      <c r="AL28" s="56"/>
      <c r="AM28" s="156" t="s">
        <v>242</v>
      </c>
      <c r="AN28" s="156"/>
      <c r="AO28" s="156"/>
      <c r="AP28" s="156"/>
      <c r="AQ28" s="156"/>
      <c r="AR28" s="156"/>
      <c r="AS28" s="156"/>
      <c r="AT28" s="156"/>
      <c r="AU28" s="156"/>
      <c r="AV28" s="156"/>
      <c r="AW28" s="156"/>
      <c r="AX28" s="156"/>
      <c r="AY28" s="156"/>
      <c r="AZ28" s="156"/>
      <c r="BA28" s="156"/>
      <c r="BB28" s="156"/>
      <c r="BC28" s="156"/>
      <c r="BD28" s="156"/>
      <c r="BE28" s="156"/>
      <c r="BF28" s="156"/>
      <c r="BG28" s="156"/>
      <c r="BH28" s="156"/>
      <c r="BI28" s="156"/>
      <c r="BJ28" s="156"/>
      <c r="BK28" s="156"/>
      <c r="BL28" s="156"/>
      <c r="BM28" s="156"/>
      <c r="BN28" s="156"/>
      <c r="BO28" s="156"/>
      <c r="BP28" s="156"/>
      <c r="BQ28" s="156"/>
      <c r="BR28" s="156"/>
      <c r="BS28" s="156"/>
      <c r="BT28" s="157"/>
    </row>
    <row r="29" spans="2:82" s="53" customFormat="1" ht="12" customHeight="1">
      <c r="B29" s="54"/>
      <c r="C29" s="151">
        <v>2</v>
      </c>
      <c r="D29" s="152" t="s">
        <v>243</v>
      </c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3"/>
      <c r="AK29" s="55"/>
      <c r="AL29" s="154" t="s">
        <v>244</v>
      </c>
      <c r="AM29" s="154"/>
      <c r="AN29" s="154"/>
      <c r="AO29" s="154"/>
      <c r="AP29" s="154"/>
      <c r="AQ29" s="154"/>
      <c r="AR29" s="154"/>
      <c r="AS29" s="154"/>
      <c r="AT29" s="154"/>
      <c r="AU29" s="154"/>
      <c r="AV29" s="154"/>
      <c r="AW29" s="154"/>
      <c r="AX29" s="154"/>
      <c r="AY29" s="154"/>
      <c r="AZ29" s="154"/>
      <c r="BA29" s="154"/>
      <c r="BB29" s="154"/>
      <c r="BC29" s="154"/>
      <c r="BD29" s="154"/>
      <c r="BE29" s="154"/>
      <c r="BF29" s="154"/>
      <c r="BG29" s="154"/>
      <c r="BH29" s="154"/>
      <c r="BI29" s="154"/>
      <c r="BJ29" s="154"/>
      <c r="BK29" s="154"/>
      <c r="BL29" s="154"/>
      <c r="BM29" s="154"/>
      <c r="BN29" s="154"/>
      <c r="BO29" s="154"/>
      <c r="BP29" s="154"/>
      <c r="BQ29" s="154"/>
      <c r="BR29" s="154"/>
      <c r="BS29" s="154"/>
      <c r="BT29" s="155"/>
    </row>
    <row r="30" spans="2:82" s="53" customFormat="1" ht="12" customHeight="1">
      <c r="B30" s="54"/>
      <c r="C30" s="151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  <c r="AF30" s="152"/>
      <c r="AG30" s="152"/>
      <c r="AH30" s="152"/>
      <c r="AI30" s="153"/>
      <c r="AK30" s="55"/>
      <c r="AL30" s="56"/>
      <c r="AM30" s="156" t="s">
        <v>245</v>
      </c>
      <c r="AN30" s="156"/>
      <c r="AO30" s="156"/>
      <c r="AP30" s="156"/>
      <c r="AQ30" s="156"/>
      <c r="AR30" s="156"/>
      <c r="AS30" s="156"/>
      <c r="AT30" s="156"/>
      <c r="AU30" s="156"/>
      <c r="AV30" s="156"/>
      <c r="AW30" s="156"/>
      <c r="AX30" s="156"/>
      <c r="AY30" s="156"/>
      <c r="AZ30" s="156"/>
      <c r="BA30" s="156"/>
      <c r="BB30" s="156"/>
      <c r="BC30" s="156"/>
      <c r="BD30" s="156"/>
      <c r="BE30" s="156"/>
      <c r="BF30" s="156"/>
      <c r="BG30" s="156"/>
      <c r="BH30" s="156"/>
      <c r="BI30" s="156"/>
      <c r="BJ30" s="156"/>
      <c r="BK30" s="156"/>
      <c r="BL30" s="156"/>
      <c r="BM30" s="156"/>
      <c r="BN30" s="156"/>
      <c r="BO30" s="156"/>
      <c r="BP30" s="156"/>
      <c r="BQ30" s="156"/>
      <c r="BR30" s="156"/>
      <c r="BS30" s="156"/>
      <c r="BT30" s="157"/>
    </row>
    <row r="31" spans="2:82" s="53" customFormat="1" ht="12" customHeight="1">
      <c r="B31" s="54"/>
      <c r="C31" s="57">
        <v>3</v>
      </c>
      <c r="D31" s="152" t="s">
        <v>246</v>
      </c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3"/>
      <c r="AK31" s="55"/>
      <c r="AL31" s="154" t="s">
        <v>247</v>
      </c>
      <c r="AM31" s="154"/>
      <c r="AN31" s="154"/>
      <c r="AO31" s="154"/>
      <c r="AP31" s="154"/>
      <c r="AQ31" s="154"/>
      <c r="AR31" s="154"/>
      <c r="AS31" s="154"/>
      <c r="AT31" s="154"/>
      <c r="AU31" s="154"/>
      <c r="AV31" s="154"/>
      <c r="AW31" s="154"/>
      <c r="AX31" s="154"/>
      <c r="AY31" s="154"/>
      <c r="AZ31" s="154"/>
      <c r="BA31" s="154"/>
      <c r="BB31" s="154"/>
      <c r="BC31" s="154"/>
      <c r="BD31" s="154"/>
      <c r="BE31" s="154"/>
      <c r="BF31" s="154"/>
      <c r="BG31" s="154"/>
      <c r="BH31" s="154"/>
      <c r="BI31" s="154"/>
      <c r="BJ31" s="154"/>
      <c r="BK31" s="154"/>
      <c r="BL31" s="154"/>
      <c r="BM31" s="154"/>
      <c r="BN31" s="154"/>
      <c r="BO31" s="154"/>
      <c r="BP31" s="154"/>
      <c r="BQ31" s="154"/>
      <c r="BR31" s="154"/>
      <c r="BS31" s="154"/>
      <c r="BT31" s="155"/>
    </row>
    <row r="32" spans="2:82" s="53" customFormat="1" ht="12" customHeight="1">
      <c r="B32" s="54"/>
      <c r="C32" s="57">
        <v>4</v>
      </c>
      <c r="D32" s="152" t="s">
        <v>248</v>
      </c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3"/>
      <c r="AJ32" s="41"/>
      <c r="AK32" s="55"/>
      <c r="AL32" s="56"/>
      <c r="AM32" s="156" t="s">
        <v>249</v>
      </c>
      <c r="AN32" s="156"/>
      <c r="AO32" s="156"/>
      <c r="AP32" s="156"/>
      <c r="AQ32" s="156"/>
      <c r="AR32" s="156"/>
      <c r="AS32" s="156"/>
      <c r="AT32" s="156"/>
      <c r="AU32" s="156"/>
      <c r="AV32" s="156"/>
      <c r="AW32" s="156"/>
      <c r="AX32" s="156"/>
      <c r="AY32" s="156"/>
      <c r="AZ32" s="156"/>
      <c r="BA32" s="156"/>
      <c r="BB32" s="156"/>
      <c r="BC32" s="156"/>
      <c r="BD32" s="156"/>
      <c r="BE32" s="156"/>
      <c r="BF32" s="156"/>
      <c r="BG32" s="156"/>
      <c r="BH32" s="156"/>
      <c r="BI32" s="156"/>
      <c r="BJ32" s="156"/>
      <c r="BK32" s="156"/>
      <c r="BL32" s="156"/>
      <c r="BM32" s="156"/>
      <c r="BN32" s="156"/>
      <c r="BO32" s="156"/>
      <c r="BP32" s="156"/>
      <c r="BQ32" s="156"/>
      <c r="BR32" s="156"/>
      <c r="BS32" s="156"/>
      <c r="BT32" s="157"/>
    </row>
    <row r="33" spans="2:74" s="53" customFormat="1" ht="12" customHeight="1">
      <c r="B33" s="58"/>
      <c r="C33" s="59">
        <v>5</v>
      </c>
      <c r="D33" s="186" t="s">
        <v>250</v>
      </c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7"/>
      <c r="AK33" s="60"/>
      <c r="AL33" s="61" t="s">
        <v>251</v>
      </c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62"/>
    </row>
    <row r="34" spans="2:74" s="53" customFormat="1" ht="12" customHeight="1">
      <c r="AK34" s="60"/>
      <c r="AL34" s="154" t="s">
        <v>252</v>
      </c>
      <c r="AM34" s="154"/>
      <c r="AN34" s="154"/>
      <c r="AO34" s="154"/>
      <c r="AP34" s="154"/>
      <c r="AQ34" s="154"/>
      <c r="AR34" s="154"/>
      <c r="AS34" s="154"/>
      <c r="AT34" s="154"/>
      <c r="AU34" s="154"/>
      <c r="AV34" s="154"/>
      <c r="AW34" s="154"/>
      <c r="AX34" s="154"/>
      <c r="AY34" s="154"/>
      <c r="AZ34" s="154"/>
      <c r="BA34" s="154"/>
      <c r="BB34" s="154"/>
      <c r="BC34" s="154"/>
      <c r="BD34" s="154"/>
      <c r="BE34" s="154"/>
      <c r="BF34" s="154"/>
      <c r="BG34" s="154"/>
      <c r="BH34" s="154"/>
      <c r="BI34" s="154"/>
      <c r="BJ34" s="154"/>
      <c r="BK34" s="154"/>
      <c r="BL34" s="154"/>
      <c r="BM34" s="154"/>
      <c r="BN34" s="154"/>
      <c r="BO34" s="154"/>
      <c r="BP34" s="154"/>
      <c r="BQ34" s="154"/>
      <c r="BR34" s="154"/>
      <c r="BS34" s="154"/>
      <c r="BT34" s="63"/>
    </row>
    <row r="35" spans="2:74" ht="12" customHeight="1">
      <c r="B35" s="188" t="s">
        <v>253</v>
      </c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89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90"/>
      <c r="AK35" s="64"/>
      <c r="AL35" s="65"/>
      <c r="AM35" s="154" t="s">
        <v>254</v>
      </c>
      <c r="AN35" s="154"/>
      <c r="AO35" s="154"/>
      <c r="AP35" s="154"/>
      <c r="AQ35" s="154"/>
      <c r="AR35" s="154"/>
      <c r="AS35" s="154"/>
      <c r="AT35" s="154"/>
      <c r="AU35" s="154"/>
      <c r="AV35" s="154"/>
      <c r="AW35" s="154"/>
      <c r="AX35" s="154"/>
      <c r="AY35" s="154"/>
      <c r="AZ35" s="154"/>
      <c r="BA35" s="154"/>
      <c r="BB35" s="154"/>
      <c r="BC35" s="154"/>
      <c r="BD35" s="154"/>
      <c r="BE35" s="154"/>
      <c r="BF35" s="154"/>
      <c r="BG35" s="154"/>
      <c r="BH35" s="154"/>
      <c r="BI35" s="154"/>
      <c r="BJ35" s="154"/>
      <c r="BK35" s="154"/>
      <c r="BL35" s="154"/>
      <c r="BM35" s="154"/>
      <c r="BN35" s="154"/>
      <c r="BO35" s="154"/>
      <c r="BP35" s="154"/>
      <c r="BQ35" s="154"/>
      <c r="BR35" s="154"/>
      <c r="BS35" s="154"/>
      <c r="BT35" s="62"/>
      <c r="BV35" s="40"/>
    </row>
    <row r="36" spans="2:74" ht="12" customHeight="1">
      <c r="B36" s="181" t="s">
        <v>223</v>
      </c>
      <c r="C36" s="182"/>
      <c r="D36" s="182"/>
      <c r="E36" s="183"/>
      <c r="F36" s="181" t="s">
        <v>255</v>
      </c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3"/>
      <c r="U36" s="181" t="s">
        <v>256</v>
      </c>
      <c r="V36" s="182"/>
      <c r="W36" s="182"/>
      <c r="X36" s="182"/>
      <c r="Y36" s="182"/>
      <c r="Z36" s="182"/>
      <c r="AA36" s="182"/>
      <c r="AB36" s="182"/>
      <c r="AC36" s="182"/>
      <c r="AD36" s="182"/>
      <c r="AE36" s="182"/>
      <c r="AF36" s="182"/>
      <c r="AG36" s="182"/>
      <c r="AH36" s="182"/>
      <c r="AI36" s="183"/>
      <c r="AK36" s="66"/>
      <c r="AL36" s="154" t="s">
        <v>257</v>
      </c>
      <c r="AM36" s="154"/>
      <c r="AN36" s="154"/>
      <c r="AO36" s="154"/>
      <c r="AP36" s="154"/>
      <c r="AQ36" s="154"/>
      <c r="AR36" s="154"/>
      <c r="AS36" s="154"/>
      <c r="AT36" s="154"/>
      <c r="AU36" s="154"/>
      <c r="AV36" s="154"/>
      <c r="AW36" s="154"/>
      <c r="AX36" s="154"/>
      <c r="AY36" s="154"/>
      <c r="AZ36" s="154"/>
      <c r="BA36" s="154"/>
      <c r="BB36" s="154"/>
      <c r="BC36" s="154"/>
      <c r="BD36" s="154"/>
      <c r="BE36" s="154"/>
      <c r="BF36" s="154"/>
      <c r="BG36" s="154"/>
      <c r="BH36" s="154"/>
      <c r="BI36" s="154"/>
      <c r="BJ36" s="154"/>
      <c r="BK36" s="154"/>
      <c r="BL36" s="154"/>
      <c r="BM36" s="154"/>
      <c r="BN36" s="154"/>
      <c r="BO36" s="154"/>
      <c r="BP36" s="154"/>
      <c r="BQ36" s="154"/>
      <c r="BR36" s="154"/>
      <c r="BS36" s="154"/>
      <c r="BT36" s="155"/>
      <c r="BV36" s="40"/>
    </row>
    <row r="37" spans="2:74" s="67" customFormat="1" ht="12" customHeight="1">
      <c r="B37" s="166"/>
      <c r="C37" s="167"/>
      <c r="D37" s="167"/>
      <c r="E37" s="168"/>
      <c r="F37" s="166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8"/>
      <c r="U37" s="166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8"/>
      <c r="AJ37" s="68"/>
      <c r="AK37" s="69"/>
      <c r="AL37" s="70"/>
      <c r="AM37" s="184" t="s">
        <v>249</v>
      </c>
      <c r="AN37" s="184"/>
      <c r="AO37" s="184"/>
      <c r="AP37" s="184"/>
      <c r="AQ37" s="184"/>
      <c r="AR37" s="184"/>
      <c r="AS37" s="184"/>
      <c r="AT37" s="184"/>
      <c r="AU37" s="184"/>
      <c r="AV37" s="184"/>
      <c r="AW37" s="184"/>
      <c r="AX37" s="184"/>
      <c r="AY37" s="184"/>
      <c r="AZ37" s="184"/>
      <c r="BA37" s="184"/>
      <c r="BB37" s="184"/>
      <c r="BC37" s="184"/>
      <c r="BD37" s="184"/>
      <c r="BE37" s="184"/>
      <c r="BF37" s="184"/>
      <c r="BG37" s="184"/>
      <c r="BH37" s="184"/>
      <c r="BI37" s="184"/>
      <c r="BJ37" s="184"/>
      <c r="BK37" s="184"/>
      <c r="BL37" s="184"/>
      <c r="BM37" s="184"/>
      <c r="BN37" s="184"/>
      <c r="BO37" s="184"/>
      <c r="BP37" s="184"/>
      <c r="BQ37" s="184"/>
      <c r="BR37" s="184"/>
      <c r="BS37" s="184"/>
      <c r="BT37" s="185"/>
    </row>
    <row r="38" spans="2:74" s="67" customFormat="1" ht="12" customHeight="1">
      <c r="B38" s="169"/>
      <c r="C38" s="170"/>
      <c r="D38" s="170"/>
      <c r="E38" s="171"/>
      <c r="F38" s="169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1"/>
      <c r="U38" s="169"/>
      <c r="V38" s="170"/>
      <c r="W38" s="170"/>
      <c r="X38" s="170"/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1"/>
      <c r="AJ38" s="68"/>
    </row>
    <row r="39" spans="2:74" s="67" customFormat="1" ht="12" customHeight="1">
      <c r="B39" s="166"/>
      <c r="C39" s="167"/>
      <c r="D39" s="167"/>
      <c r="E39" s="168"/>
      <c r="F39" s="166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7"/>
      <c r="T39" s="168"/>
      <c r="U39" s="166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8"/>
      <c r="AJ39" s="71"/>
      <c r="AK39" s="71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172" t="s">
        <v>258</v>
      </c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4"/>
      <c r="BI39" s="172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4"/>
      <c r="BU39" s="68"/>
    </row>
    <row r="40" spans="2:74" s="67" customFormat="1" ht="12" customHeight="1">
      <c r="B40" s="169"/>
      <c r="C40" s="170"/>
      <c r="D40" s="170"/>
      <c r="E40" s="171"/>
      <c r="F40" s="169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1"/>
      <c r="U40" s="169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1"/>
      <c r="AJ40" s="40"/>
      <c r="AK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175"/>
      <c r="AX40" s="176"/>
      <c r="AY40" s="176"/>
      <c r="AZ40" s="176"/>
      <c r="BA40" s="176"/>
      <c r="BB40" s="176"/>
      <c r="BC40" s="176"/>
      <c r="BD40" s="176"/>
      <c r="BE40" s="176"/>
      <c r="BF40" s="176"/>
      <c r="BG40" s="176"/>
      <c r="BH40" s="177"/>
      <c r="BI40" s="175"/>
      <c r="BJ40" s="176"/>
      <c r="BK40" s="176"/>
      <c r="BL40" s="176"/>
      <c r="BM40" s="176"/>
      <c r="BN40" s="176"/>
      <c r="BO40" s="176"/>
      <c r="BP40" s="176"/>
      <c r="BQ40" s="176"/>
      <c r="BR40" s="176"/>
      <c r="BS40" s="176"/>
      <c r="BT40" s="177"/>
      <c r="BU40" s="68"/>
    </row>
    <row r="41" spans="2:74" s="67" customFormat="1" ht="9.75" customHeight="1">
      <c r="B41" s="65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175"/>
      <c r="AX41" s="176"/>
      <c r="AY41" s="176"/>
      <c r="AZ41" s="176"/>
      <c r="BA41" s="176"/>
      <c r="BB41" s="176"/>
      <c r="BC41" s="176"/>
      <c r="BD41" s="176"/>
      <c r="BE41" s="176"/>
      <c r="BF41" s="176"/>
      <c r="BG41" s="176"/>
      <c r="BH41" s="177"/>
      <c r="BI41" s="175"/>
      <c r="BJ41" s="176"/>
      <c r="BK41" s="176"/>
      <c r="BL41" s="176"/>
      <c r="BM41" s="176"/>
      <c r="BN41" s="176"/>
      <c r="BO41" s="176"/>
      <c r="BP41" s="176"/>
      <c r="BQ41" s="176"/>
      <c r="BR41" s="176"/>
      <c r="BS41" s="176"/>
      <c r="BT41" s="177"/>
      <c r="BU41" s="41"/>
    </row>
    <row r="42" spans="2:74" s="67" customFormat="1" ht="8.25" customHeight="1"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178"/>
      <c r="AX42" s="179"/>
      <c r="AY42" s="179"/>
      <c r="AZ42" s="179"/>
      <c r="BA42" s="179"/>
      <c r="BB42" s="179"/>
      <c r="BC42" s="179"/>
      <c r="BD42" s="179"/>
      <c r="BE42" s="179"/>
      <c r="BF42" s="179"/>
      <c r="BG42" s="179"/>
      <c r="BH42" s="180"/>
      <c r="BI42" s="178"/>
      <c r="BJ42" s="179"/>
      <c r="BK42" s="179"/>
      <c r="BL42" s="179"/>
      <c r="BM42" s="179"/>
      <c r="BN42" s="179"/>
      <c r="BO42" s="179"/>
      <c r="BP42" s="179"/>
      <c r="BQ42" s="179"/>
      <c r="BR42" s="179"/>
      <c r="BS42" s="179"/>
      <c r="BT42" s="180"/>
      <c r="BU42" s="41"/>
    </row>
    <row r="43" spans="2:74"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</row>
    <row r="44" spans="2:74"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</row>
  </sheetData>
  <mergeCells count="217">
    <mergeCell ref="B17:D17"/>
    <mergeCell ref="E17:H17"/>
    <mergeCell ref="BP16:BU16"/>
    <mergeCell ref="AI16:AM16"/>
    <mergeCell ref="AN16:AS16"/>
    <mergeCell ref="AT16:AX16"/>
    <mergeCell ref="AY16:BD16"/>
    <mergeCell ref="BE16:BI16"/>
    <mergeCell ref="BJ16:BO16"/>
    <mergeCell ref="AN17:AS17"/>
    <mergeCell ref="AT17:AX17"/>
    <mergeCell ref="AY17:BD17"/>
    <mergeCell ref="BE17:BI17"/>
    <mergeCell ref="BJ17:BO17"/>
    <mergeCell ref="BP17:BU17"/>
    <mergeCell ref="I17:S17"/>
    <mergeCell ref="T17:AC17"/>
    <mergeCell ref="AD17:AH17"/>
    <mergeCell ref="AI17:AM17"/>
    <mergeCell ref="BE19:BI19"/>
    <mergeCell ref="BJ19:BO19"/>
    <mergeCell ref="BP19:BU19"/>
    <mergeCell ref="B18:D18"/>
    <mergeCell ref="E18:H18"/>
    <mergeCell ref="I18:S18"/>
    <mergeCell ref="T18:AC18"/>
    <mergeCell ref="AD18:AH18"/>
    <mergeCell ref="AI18:AM18"/>
    <mergeCell ref="AN18:AS18"/>
    <mergeCell ref="B19:D19"/>
    <mergeCell ref="E19:H19"/>
    <mergeCell ref="I19:S19"/>
    <mergeCell ref="T19:AC19"/>
    <mergeCell ref="AD19:AH19"/>
    <mergeCell ref="AI19:AM19"/>
    <mergeCell ref="AN19:AS19"/>
    <mergeCell ref="AT19:AX19"/>
    <mergeCell ref="AY19:BD19"/>
    <mergeCell ref="AT18:AX18"/>
    <mergeCell ref="AY18:BD18"/>
    <mergeCell ref="BE18:BI18"/>
    <mergeCell ref="BJ18:BO18"/>
    <mergeCell ref="BP18:BU18"/>
    <mergeCell ref="B39:E40"/>
    <mergeCell ref="F39:T40"/>
    <mergeCell ref="U39:AI40"/>
    <mergeCell ref="AW39:BH42"/>
    <mergeCell ref="BI39:BT42"/>
    <mergeCell ref="B16:D16"/>
    <mergeCell ref="E16:H16"/>
    <mergeCell ref="I16:S16"/>
    <mergeCell ref="T16:AC16"/>
    <mergeCell ref="AD16:AH16"/>
    <mergeCell ref="B36:E36"/>
    <mergeCell ref="F36:T36"/>
    <mergeCell ref="U36:AI36"/>
    <mergeCell ref="AL36:BT36"/>
    <mergeCell ref="B37:E38"/>
    <mergeCell ref="F37:T38"/>
    <mergeCell ref="U37:AI38"/>
    <mergeCell ref="AM37:BT37"/>
    <mergeCell ref="D32:AI32"/>
    <mergeCell ref="AM32:BT32"/>
    <mergeCell ref="D33:AI33"/>
    <mergeCell ref="AL34:BS34"/>
    <mergeCell ref="B35:AI35"/>
    <mergeCell ref="AM35:BS35"/>
    <mergeCell ref="C29:C30"/>
    <mergeCell ref="D29:AI30"/>
    <mergeCell ref="AL29:BT29"/>
    <mergeCell ref="AM30:BT30"/>
    <mergeCell ref="D31:AI31"/>
    <mergeCell ref="AL31:BT31"/>
    <mergeCell ref="B25:AI25"/>
    <mergeCell ref="AK25:BT25"/>
    <mergeCell ref="C26:C28"/>
    <mergeCell ref="D26:AI28"/>
    <mergeCell ref="AL26:BT26"/>
    <mergeCell ref="AL27:BT27"/>
    <mergeCell ref="AM28:BT28"/>
    <mergeCell ref="AN23:AS23"/>
    <mergeCell ref="AT23:AX23"/>
    <mergeCell ref="AY23:BD23"/>
    <mergeCell ref="BE23:BI23"/>
    <mergeCell ref="BJ23:BO23"/>
    <mergeCell ref="BP23:BU23"/>
    <mergeCell ref="B23:D23"/>
    <mergeCell ref="E23:H23"/>
    <mergeCell ref="I23:S23"/>
    <mergeCell ref="T23:AC23"/>
    <mergeCell ref="AD23:AH23"/>
    <mergeCell ref="AI23:AM23"/>
    <mergeCell ref="AN22:AS22"/>
    <mergeCell ref="AT22:AX22"/>
    <mergeCell ref="AY22:BD22"/>
    <mergeCell ref="BE22:BI22"/>
    <mergeCell ref="BJ22:BO22"/>
    <mergeCell ref="BP22:BU22"/>
    <mergeCell ref="B22:D22"/>
    <mergeCell ref="E22:H22"/>
    <mergeCell ref="I22:S22"/>
    <mergeCell ref="T22:AC22"/>
    <mergeCell ref="AD22:AH22"/>
    <mergeCell ref="AI22:AM22"/>
    <mergeCell ref="AN21:AS21"/>
    <mergeCell ref="AT21:AX21"/>
    <mergeCell ref="AY21:BD21"/>
    <mergeCell ref="BE21:BI21"/>
    <mergeCell ref="BJ21:BO21"/>
    <mergeCell ref="BP21:BU21"/>
    <mergeCell ref="B21:D21"/>
    <mergeCell ref="E21:H21"/>
    <mergeCell ref="I21:S21"/>
    <mergeCell ref="T21:AC21"/>
    <mergeCell ref="AD21:AH21"/>
    <mergeCell ref="AI21:AM21"/>
    <mergeCell ref="AN20:AS20"/>
    <mergeCell ref="AT20:AX20"/>
    <mergeCell ref="AY20:BD20"/>
    <mergeCell ref="BE20:BI20"/>
    <mergeCell ref="BJ20:BO20"/>
    <mergeCell ref="BP20:BU20"/>
    <mergeCell ref="B20:D20"/>
    <mergeCell ref="E20:H20"/>
    <mergeCell ref="I20:S20"/>
    <mergeCell ref="T20:AC20"/>
    <mergeCell ref="AD20:AH20"/>
    <mergeCell ref="AI20:AM20"/>
    <mergeCell ref="AN15:AS15"/>
    <mergeCell ref="AT15:AX15"/>
    <mergeCell ref="AY15:BD15"/>
    <mergeCell ref="BE15:BI15"/>
    <mergeCell ref="BJ15:BO15"/>
    <mergeCell ref="BP15:BU15"/>
    <mergeCell ref="B15:D15"/>
    <mergeCell ref="E15:H15"/>
    <mergeCell ref="I15:S15"/>
    <mergeCell ref="T15:AC15"/>
    <mergeCell ref="AD15:AH15"/>
    <mergeCell ref="AI15:AM15"/>
    <mergeCell ref="B14:D14"/>
    <mergeCell ref="E14:H14"/>
    <mergeCell ref="I14:S14"/>
    <mergeCell ref="T14:AC14"/>
    <mergeCell ref="AD14:AH14"/>
    <mergeCell ref="AI14:AM14"/>
    <mergeCell ref="B13:D13"/>
    <mergeCell ref="E13:H13"/>
    <mergeCell ref="I13:S13"/>
    <mergeCell ref="T13:AC13"/>
    <mergeCell ref="AD13:AH13"/>
    <mergeCell ref="AI13:AM13"/>
    <mergeCell ref="AT11:AX11"/>
    <mergeCell ref="AY11:BD11"/>
    <mergeCell ref="BE11:BI11"/>
    <mergeCell ref="I11:S11"/>
    <mergeCell ref="T11:AC11"/>
    <mergeCell ref="BJ12:BO12"/>
    <mergeCell ref="BP12:BU12"/>
    <mergeCell ref="AN14:AS14"/>
    <mergeCell ref="AT14:AX14"/>
    <mergeCell ref="AY14:BD14"/>
    <mergeCell ref="BE14:BI14"/>
    <mergeCell ref="BJ14:BO14"/>
    <mergeCell ref="BP14:BU14"/>
    <mergeCell ref="AN13:AS13"/>
    <mergeCell ref="AT13:AX13"/>
    <mergeCell ref="AY13:BD13"/>
    <mergeCell ref="BE13:BI13"/>
    <mergeCell ref="B7:N7"/>
    <mergeCell ref="O5:W5"/>
    <mergeCell ref="O7:X7"/>
    <mergeCell ref="Y7:AC7"/>
    <mergeCell ref="B8:D10"/>
    <mergeCell ref="BJ13:BO13"/>
    <mergeCell ref="BP13:BU13"/>
    <mergeCell ref="BJ11:BO11"/>
    <mergeCell ref="BP11:BU11"/>
    <mergeCell ref="B12:D12"/>
    <mergeCell ref="E12:H12"/>
    <mergeCell ref="I12:S12"/>
    <mergeCell ref="T12:AC12"/>
    <mergeCell ref="AD12:AH12"/>
    <mergeCell ref="AI12:AM12"/>
    <mergeCell ref="AN12:AS12"/>
    <mergeCell ref="AT12:AX12"/>
    <mergeCell ref="AY12:BD12"/>
    <mergeCell ref="BE12:BI12"/>
    <mergeCell ref="B11:D11"/>
    <mergeCell ref="E11:H11"/>
    <mergeCell ref="AD11:AH11"/>
    <mergeCell ref="AI11:AM11"/>
    <mergeCell ref="AN11:AS11"/>
    <mergeCell ref="E8:H10"/>
    <mergeCell ref="I8:AC9"/>
    <mergeCell ref="AD8:AM8"/>
    <mergeCell ref="AN8:BI8"/>
    <mergeCell ref="BJ8:BO10"/>
    <mergeCell ref="B2:P2"/>
    <mergeCell ref="Q2:BF2"/>
    <mergeCell ref="BG2:BU2"/>
    <mergeCell ref="Q3:BF3"/>
    <mergeCell ref="BG3:BU3"/>
    <mergeCell ref="Q4:BF4"/>
    <mergeCell ref="BG4:BU4"/>
    <mergeCell ref="BP8:BU10"/>
    <mergeCell ref="AD9:AH10"/>
    <mergeCell ref="AI9:AM10"/>
    <mergeCell ref="AN9:AX9"/>
    <mergeCell ref="AY9:BI9"/>
    <mergeCell ref="I10:S10"/>
    <mergeCell ref="T10:AC10"/>
    <mergeCell ref="AN10:AS10"/>
    <mergeCell ref="AT10:AX10"/>
    <mergeCell ref="AY10:BD10"/>
    <mergeCell ref="BE10:BI10"/>
    <mergeCell ref="B5:N5"/>
  </mergeCells>
  <pageMargins left="7.874015748031496E-2" right="7.874015748031496E-2" top="7.874015748031496E-2" bottom="7.874015748031496E-2" header="0" footer="0"/>
  <pageSetup paperSize="9" orientation="landscape" horizontalDpi="360" verticalDpi="360" r:id="rId1"/>
  <ignoredErrors>
    <ignoredError sqref="AD12 AN12 AN15 AN22 AY22 B1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 T°C SAM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cp:lastPrinted>2016-10-10T14:57:58Z</cp:lastPrinted>
  <dcterms:created xsi:type="dcterms:W3CDTF">2016-10-05T16:44:07Z</dcterms:created>
  <dcterms:modified xsi:type="dcterms:W3CDTF">2016-10-11T16:50:37Z</dcterms:modified>
</cp:coreProperties>
</file>