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840" windowHeight="9795"/>
  </bookViews>
  <sheets>
    <sheet name="ACCUEIL" sheetId="1" r:id="rId1"/>
    <sheet name=" T°C SAM" sheetId="5" r:id="rId2"/>
    <sheet name="T°C CHARIOTS 1" sheetId="6" r:id="rId3"/>
    <sheet name="T°C CHARIOTS 2" sheetId="9" r:id="rId4"/>
    <sheet name="Etiquettes plat témoin MIDI" sheetId="31" r:id="rId5"/>
    <sheet name="Etiquettes plat témoin SOIR" sheetId="34" r:id="rId6"/>
    <sheet name="TRAITEMENT DU PRODUIT" sheetId="33" r:id="rId7"/>
  </sheets>
  <definedNames>
    <definedName name="_xlnm.Print_Area" localSheetId="1">' T°C SAM'!$A$1:$BV$42</definedName>
    <definedName name="_xlnm.Print_Area" localSheetId="2">'T°C CHARIOTS 1'!$A$1:$BV$43</definedName>
    <definedName name="_xlnm.Print_Area" localSheetId="3">'T°C CHARIOTS 2'!$A$1:$BV$43</definedName>
  </definedNames>
  <calcPr calcId="125725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10"/>
  <c r="F10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11"/>
  <c r="F12"/>
  <c r="F13"/>
  <c r="F14"/>
  <c r="F15"/>
  <c r="B310"/>
  <c r="H33" i="33" s="1"/>
  <c r="C33" i="34" l="1"/>
  <c r="D21" i="33"/>
  <c r="D45"/>
  <c r="H27"/>
  <c r="D15"/>
  <c r="D39"/>
  <c r="H21"/>
  <c r="H45"/>
  <c r="D9"/>
  <c r="D33"/>
  <c r="H15"/>
  <c r="H39"/>
  <c r="D3"/>
  <c r="D27"/>
  <c r="H9"/>
  <c r="C9" i="34"/>
  <c r="C21"/>
  <c r="C45"/>
  <c r="H15"/>
  <c r="H39"/>
  <c r="H3"/>
  <c r="H27"/>
  <c r="C3"/>
  <c r="C15"/>
  <c r="C27"/>
  <c r="C39"/>
  <c r="H9"/>
  <c r="H21"/>
  <c r="H33"/>
  <c r="H45"/>
  <c r="H45" i="31"/>
  <c r="H21"/>
  <c r="H15"/>
  <c r="H9"/>
  <c r="H39"/>
  <c r="H3" i="33"/>
  <c r="H33" i="31"/>
  <c r="H3"/>
  <c r="H27"/>
  <c r="C9"/>
  <c r="C21"/>
  <c r="C33"/>
  <c r="C45"/>
  <c r="C3"/>
  <c r="C15"/>
  <c r="C27"/>
  <c r="C39"/>
  <c r="B11" i="5"/>
  <c r="B13" s="1"/>
  <c r="B312" i="1"/>
  <c r="B313"/>
  <c r="B314"/>
  <c r="B315"/>
  <c r="B311"/>
  <c r="B10" i="9"/>
  <c r="B10" i="6"/>
  <c r="H3" i="1"/>
  <c r="J16" i="9"/>
  <c r="O5"/>
  <c r="O5" i="6"/>
  <c r="O5" i="5"/>
  <c r="B13" i="6" l="1"/>
  <c r="B15"/>
  <c r="B18"/>
  <c r="B20"/>
  <c r="B22"/>
  <c r="B12"/>
  <c r="B14"/>
  <c r="B17"/>
  <c r="B19"/>
  <c r="B21"/>
  <c r="B11"/>
  <c r="B12" i="9"/>
  <c r="B14"/>
  <c r="B17"/>
  <c r="B19"/>
  <c r="B21"/>
  <c r="B11"/>
  <c r="B13"/>
  <c r="B15"/>
  <c r="B18"/>
  <c r="B20"/>
  <c r="B22"/>
  <c r="B21" i="5"/>
  <c r="B19"/>
  <c r="B16"/>
  <c r="B14"/>
  <c r="B23"/>
  <c r="B12"/>
  <c r="B22"/>
  <c r="B20"/>
  <c r="B18"/>
  <c r="B15"/>
  <c r="B249" i="1"/>
  <c r="B250"/>
  <c r="B251"/>
  <c r="B252"/>
  <c r="B253"/>
  <c r="B242"/>
  <c r="B243"/>
  <c r="B244"/>
  <c r="B245"/>
  <c r="B246"/>
  <c r="B235"/>
  <c r="B236"/>
  <c r="B237"/>
  <c r="B238"/>
  <c r="B239"/>
  <c r="B228"/>
  <c r="B229"/>
  <c r="B230"/>
  <c r="B231"/>
  <c r="B232"/>
  <c r="B221"/>
  <c r="B222"/>
  <c r="B223"/>
  <c r="B224"/>
  <c r="B225"/>
  <c r="B214"/>
  <c r="B215"/>
  <c r="B216"/>
  <c r="B217"/>
  <c r="B218"/>
  <c r="B207"/>
  <c r="B208"/>
  <c r="B209"/>
  <c r="B210"/>
  <c r="B211"/>
  <c r="B200"/>
  <c r="B201"/>
  <c r="B202"/>
  <c r="B203"/>
  <c r="B204"/>
  <c r="B193"/>
  <c r="B194"/>
  <c r="B195"/>
  <c r="B196"/>
  <c r="B197"/>
  <c r="B186"/>
  <c r="B187"/>
  <c r="B188"/>
  <c r="B189"/>
  <c r="B190"/>
  <c r="B179"/>
  <c r="B180"/>
  <c r="B181"/>
  <c r="B182"/>
  <c r="B183"/>
  <c r="B172"/>
  <c r="B173"/>
  <c r="B174"/>
  <c r="B175"/>
  <c r="B176"/>
  <c r="B165"/>
  <c r="B166"/>
  <c r="B167"/>
  <c r="B168"/>
  <c r="B169"/>
  <c r="B158"/>
  <c r="B159"/>
  <c r="B160"/>
  <c r="B161"/>
  <c r="B162"/>
  <c r="B151"/>
  <c r="B152"/>
  <c r="B153"/>
  <c r="B154"/>
  <c r="B155"/>
  <c r="B144"/>
  <c r="B145"/>
  <c r="B146"/>
  <c r="B147"/>
  <c r="B148"/>
  <c r="B137"/>
  <c r="B138"/>
  <c r="B139"/>
  <c r="B140"/>
  <c r="B141"/>
  <c r="B130"/>
  <c r="B131"/>
  <c r="B132"/>
  <c r="B133"/>
  <c r="B134"/>
  <c r="B123"/>
  <c r="B124"/>
  <c r="B125"/>
  <c r="B126"/>
  <c r="B127"/>
  <c r="B116"/>
  <c r="B117"/>
  <c r="B118"/>
  <c r="B119"/>
  <c r="B120"/>
  <c r="B109"/>
  <c r="B110"/>
  <c r="B111"/>
  <c r="B112"/>
  <c r="B113"/>
  <c r="B102"/>
  <c r="B103"/>
  <c r="B104"/>
  <c r="B105"/>
  <c r="B106"/>
  <c r="B95"/>
  <c r="B96"/>
  <c r="B97"/>
  <c r="B98"/>
  <c r="B99"/>
  <c r="B88"/>
  <c r="B89"/>
  <c r="B90"/>
  <c r="B91"/>
  <c r="B92"/>
  <c r="B81"/>
  <c r="B82"/>
  <c r="B83"/>
  <c r="B84"/>
  <c r="B85"/>
  <c r="B74"/>
  <c r="B75"/>
  <c r="B76"/>
  <c r="B77"/>
  <c r="B78"/>
  <c r="B67"/>
  <c r="B68"/>
  <c r="B69"/>
  <c r="B70"/>
  <c r="B71"/>
  <c r="B60"/>
  <c r="B61"/>
  <c r="B62"/>
  <c r="B63"/>
  <c r="B64"/>
  <c r="B53"/>
  <c r="B54"/>
  <c r="B55"/>
  <c r="B56"/>
  <c r="B57"/>
  <c r="B46"/>
  <c r="B47"/>
  <c r="B48"/>
  <c r="B49"/>
  <c r="B50"/>
  <c r="B39"/>
  <c r="B40"/>
  <c r="B41"/>
  <c r="B42"/>
  <c r="B43"/>
  <c r="B32"/>
  <c r="B33"/>
  <c r="B34"/>
  <c r="B35"/>
  <c r="B36"/>
  <c r="B25"/>
  <c r="B26"/>
  <c r="B27"/>
  <c r="B28"/>
  <c r="B29"/>
  <c r="B18"/>
  <c r="B19"/>
  <c r="B20"/>
  <c r="B21"/>
  <c r="B22"/>
  <c r="B12"/>
  <c r="D312" s="1"/>
  <c r="C26" i="31" s="1"/>
  <c r="B13" i="1"/>
  <c r="B14"/>
  <c r="H314" s="1"/>
  <c r="B15"/>
  <c r="B11"/>
  <c r="I311" s="1"/>
  <c r="I19" i="5" l="1"/>
  <c r="D315" i="1"/>
  <c r="E315"/>
  <c r="H313"/>
  <c r="E313"/>
  <c r="I14" i="5" s="1"/>
  <c r="H315" i="1"/>
  <c r="I315"/>
  <c r="D311"/>
  <c r="D314"/>
  <c r="I312"/>
  <c r="E312"/>
  <c r="I13" i="5" s="1"/>
  <c r="T13" s="1"/>
  <c r="I313" i="1"/>
  <c r="I21" i="5" s="1"/>
  <c r="T21" s="1"/>
  <c r="AD21" s="1"/>
  <c r="E311" i="1"/>
  <c r="I12" i="5" s="1"/>
  <c r="D313" i="1"/>
  <c r="H312"/>
  <c r="I314"/>
  <c r="I22" i="5" s="1"/>
  <c r="T22" s="1"/>
  <c r="E314" i="1"/>
  <c r="I15" i="5" s="1"/>
  <c r="T15" s="1"/>
  <c r="H311" i="1"/>
  <c r="BB5" i="9"/>
  <c r="B241" i="1"/>
  <c r="B227"/>
  <c r="B213"/>
  <c r="B199"/>
  <c r="B185"/>
  <c r="B171"/>
  <c r="B157"/>
  <c r="B143"/>
  <c r="B129"/>
  <c r="B115"/>
  <c r="B101"/>
  <c r="B87"/>
  <c r="B73"/>
  <c r="B59"/>
  <c r="B45"/>
  <c r="B31"/>
  <c r="B17"/>
  <c r="B248"/>
  <c r="B234"/>
  <c r="B220"/>
  <c r="B206"/>
  <c r="B192"/>
  <c r="B178"/>
  <c r="B164"/>
  <c r="B150"/>
  <c r="B136"/>
  <c r="B122"/>
  <c r="B108"/>
  <c r="B94"/>
  <c r="B80"/>
  <c r="B66"/>
  <c r="B52"/>
  <c r="B38"/>
  <c r="B24"/>
  <c r="H2" i="34" l="1"/>
  <c r="H8"/>
  <c r="C20"/>
  <c r="C14"/>
  <c r="C26"/>
  <c r="C32"/>
  <c r="C44"/>
  <c r="C38"/>
  <c r="C38" i="31"/>
  <c r="H2"/>
  <c r="H20"/>
  <c r="H14"/>
  <c r="C14"/>
  <c r="C20"/>
  <c r="I16" i="5"/>
  <c r="T16" s="1"/>
  <c r="I23"/>
  <c r="T23" s="1"/>
  <c r="AD23" s="1"/>
  <c r="I310" i="1"/>
  <c r="E310"/>
  <c r="H310"/>
  <c r="D310"/>
  <c r="J10" i="6"/>
  <c r="J10" i="9" s="1"/>
  <c r="I20" i="5"/>
  <c r="T20" s="1"/>
  <c r="AD20" s="1"/>
  <c r="T12"/>
  <c r="T14"/>
  <c r="AD14" s="1"/>
  <c r="T19"/>
  <c r="AD19" s="1"/>
  <c r="AN21"/>
  <c r="J22" i="6"/>
  <c r="J22" i="9" s="1"/>
  <c r="BB5" i="6"/>
  <c r="AD22" i="5"/>
  <c r="O7"/>
  <c r="AY13"/>
  <c r="J18" i="6"/>
  <c r="J18" i="9" s="1"/>
  <c r="J21" i="6"/>
  <c r="J21" i="9" s="1"/>
  <c r="J13" i="6"/>
  <c r="J13" i="9" s="1"/>
  <c r="J17" i="6"/>
  <c r="J17" i="9" s="1"/>
  <c r="AN13" i="5"/>
  <c r="J12" i="6"/>
  <c r="J12" i="9" s="1"/>
  <c r="AN15" i="5"/>
  <c r="J20" i="6"/>
  <c r="J20" i="9" s="1"/>
  <c r="J15" i="6"/>
  <c r="J15" i="9" s="1"/>
  <c r="J11" i="6"/>
  <c r="J11" i="9" s="1"/>
  <c r="J19" i="6"/>
  <c r="J19" i="9" s="1"/>
  <c r="J14" i="6"/>
  <c r="J14" i="9" s="1"/>
  <c r="AY22" i="5"/>
  <c r="AN22"/>
  <c r="C2" i="34" l="1"/>
  <c r="C2" i="31"/>
  <c r="C8"/>
  <c r="I18" i="5"/>
  <c r="T18" s="1"/>
  <c r="AN18" s="1"/>
  <c r="AN16"/>
  <c r="I11"/>
  <c r="AY20"/>
  <c r="AN20"/>
  <c r="AN19"/>
  <c r="AY23"/>
  <c r="AN23"/>
  <c r="AY21"/>
  <c r="AD16"/>
  <c r="AY19"/>
  <c r="AD13"/>
  <c r="AY16"/>
  <c r="AN14"/>
  <c r="AY14"/>
  <c r="AY15"/>
  <c r="AD15"/>
  <c r="AY12"/>
  <c r="AN12"/>
  <c r="AD12"/>
  <c r="T11" l="1"/>
  <c r="AD11" s="1"/>
  <c r="AY18"/>
  <c r="AD18"/>
  <c r="AN11" l="1"/>
  <c r="AY11"/>
</calcChain>
</file>

<file path=xl/sharedStrings.xml><?xml version="1.0" encoding="utf-8"?>
<sst xmlns="http://schemas.openxmlformats.org/spreadsheetml/2006/main" count="1817" uniqueCount="402">
  <si>
    <t>CYCLE DE MENUS RA</t>
  </si>
  <si>
    <t>DATE</t>
  </si>
  <si>
    <t>DEJEUNER</t>
  </si>
  <si>
    <t>DINER</t>
  </si>
  <si>
    <t>sem</t>
  </si>
  <si>
    <t>Entrée</t>
  </si>
  <si>
    <t>Potage</t>
  </si>
  <si>
    <t>1</t>
  </si>
  <si>
    <t>Viande</t>
  </si>
  <si>
    <t xml:space="preserve">Plat </t>
  </si>
  <si>
    <t>Féculent</t>
  </si>
  <si>
    <t>Garniture</t>
  </si>
  <si>
    <t>Légume</t>
  </si>
  <si>
    <t>Fromage</t>
  </si>
  <si>
    <t>Dessert</t>
  </si>
  <si>
    <t>Sem</t>
  </si>
  <si>
    <t>Salade Coleslaw</t>
  </si>
  <si>
    <t>Potage de légumes verts</t>
  </si>
  <si>
    <t>2</t>
  </si>
  <si>
    <t>Emincé de dinde Colombo</t>
  </si>
  <si>
    <t>Gratin de macaronis aux œufs</t>
  </si>
  <si>
    <t>Purée de Panais</t>
  </si>
  <si>
    <t>Purée de Carottes</t>
  </si>
  <si>
    <t>Plateau de Fromages ou laitages</t>
  </si>
  <si>
    <t>Plateaux de fromages ou laitages</t>
  </si>
  <si>
    <t>Crème caramel</t>
  </si>
  <si>
    <t>Fond d'artichaud</t>
  </si>
  <si>
    <t>Potage Paysanne</t>
  </si>
  <si>
    <t>Palette à la diable</t>
  </si>
  <si>
    <t>Endives au jambon</t>
  </si>
  <si>
    <t>Eventail de pommes</t>
  </si>
  <si>
    <t>Potage de légumes</t>
  </si>
  <si>
    <t>Choucroute</t>
  </si>
  <si>
    <t>Quiche aux poireaux</t>
  </si>
  <si>
    <t>Garnie</t>
  </si>
  <si>
    <t>Salade Verte</t>
  </si>
  <si>
    <t>Fondant au chocolat, Crème anglaise</t>
  </si>
  <si>
    <t>Velouté de Navets</t>
  </si>
  <si>
    <t>Blanquette de Veau à l'ancienne</t>
  </si>
  <si>
    <t>Riz</t>
  </si>
  <si>
    <t>Duo de Raisins</t>
  </si>
  <si>
    <t>Mousse de Canard sur lit de salade Verte</t>
  </si>
  <si>
    <t>Soupe de pois cassés</t>
  </si>
  <si>
    <t>Filet de poisson sauce tartare</t>
  </si>
  <si>
    <t>Courgettes farcies</t>
  </si>
  <si>
    <t>Pomme de terre</t>
  </si>
  <si>
    <t>Purée</t>
  </si>
  <si>
    <t>Champignons Forestiers</t>
  </si>
  <si>
    <t>Potage Parmentier</t>
  </si>
  <si>
    <t>Andouillette rôtie</t>
  </si>
  <si>
    <t>Gratin de Courge à l'emmental</t>
  </si>
  <si>
    <t>Pennes</t>
  </si>
  <si>
    <t>Choux de Bruxelles</t>
  </si>
  <si>
    <t>Ile flottante</t>
  </si>
  <si>
    <t>Eventail d'avocat et crevettes</t>
  </si>
  <si>
    <t>Rôti de bœuf au jus</t>
  </si>
  <si>
    <t>Emincé de Porc</t>
  </si>
  <si>
    <t>Gratin Dauphinois</t>
  </si>
  <si>
    <t>Blettes à la provencale</t>
  </si>
  <si>
    <t>Fôret Noire</t>
  </si>
  <si>
    <t>Duo de choux blanc et rouge</t>
  </si>
  <si>
    <t>Purée de Potiron</t>
  </si>
  <si>
    <t>Fromage blanc au miel</t>
  </si>
  <si>
    <t>Crème de Céleri</t>
  </si>
  <si>
    <t>Quiche Lorraine</t>
  </si>
  <si>
    <t>Salade verte</t>
  </si>
  <si>
    <t>Salade de lentilles aux oignons rouges</t>
  </si>
  <si>
    <t>Semoule</t>
  </si>
  <si>
    <t>Carottes</t>
  </si>
  <si>
    <t>Velouté de Champignons</t>
  </si>
  <si>
    <t>Gratin de poisson</t>
  </si>
  <si>
    <t>Fondu de Poireaux</t>
  </si>
  <si>
    <t>3</t>
  </si>
  <si>
    <t>4</t>
  </si>
  <si>
    <t>5</t>
  </si>
  <si>
    <t>Noix de joue de Porc confite à la bière</t>
  </si>
  <si>
    <t>Celeri Braisé</t>
  </si>
  <si>
    <t>Pomme rôtie à la gelée de groseille</t>
  </si>
  <si>
    <t>Crème de Potiron</t>
  </si>
  <si>
    <t>Epinard à la crème</t>
  </si>
  <si>
    <t>Filet de colin, beurre blanc aux câpres</t>
  </si>
  <si>
    <t>Velouté à l'oseille</t>
  </si>
  <si>
    <t>Quenelles de volaille sauce Nantua</t>
  </si>
  <si>
    <t>Salade de fruits</t>
  </si>
  <si>
    <t>Cœurs de Palmier</t>
  </si>
  <si>
    <t>Filet de poulet aux champignons</t>
  </si>
  <si>
    <t>Frites</t>
  </si>
  <si>
    <t>Fagots de Haricots</t>
  </si>
  <si>
    <t>Clafoutis aux raisins</t>
  </si>
  <si>
    <t>Terrine de saumon</t>
  </si>
  <si>
    <t>Gigot d'agneau au romarin</t>
  </si>
  <si>
    <t>Flageolets</t>
  </si>
  <si>
    <t>Tomate au four</t>
  </si>
  <si>
    <t>Vacherin</t>
  </si>
  <si>
    <t>Potage crecy</t>
  </si>
  <si>
    <t>Salade lyonnaise</t>
  </si>
  <si>
    <t>Salade Lyonnaise</t>
  </si>
  <si>
    <t>Escalope de volaille à la creme</t>
  </si>
  <si>
    <t>Riz au légumes</t>
  </si>
  <si>
    <t>Choux fleurs</t>
  </si>
  <si>
    <t>Creme vanille</t>
  </si>
  <si>
    <t>Brandade de poisson</t>
  </si>
  <si>
    <t>Betteraves rouges</t>
  </si>
  <si>
    <t>Boudin noir</t>
  </si>
  <si>
    <t>Purée de pomme de terre</t>
  </si>
  <si>
    <t>Compote de pommes</t>
  </si>
  <si>
    <t>Crème de lentilles</t>
  </si>
  <si>
    <t>Salade composée</t>
  </si>
  <si>
    <t>Salade d'endives à la mimolette</t>
  </si>
  <si>
    <t>Légumes variés</t>
  </si>
  <si>
    <t>Eclair au café</t>
  </si>
  <si>
    <t>Gratin de pennes</t>
  </si>
  <si>
    <t>Filet de poulet provencale</t>
  </si>
  <si>
    <t>Carottes râpées au citron</t>
  </si>
  <si>
    <t>Moules marinières</t>
  </si>
  <si>
    <t>Compote de Pommes</t>
  </si>
  <si>
    <t>Velouté Dubarry</t>
  </si>
  <si>
    <t>Omelette au fromage</t>
  </si>
  <si>
    <t>Salade</t>
  </si>
  <si>
    <t>Terrine de poisson</t>
  </si>
  <si>
    <t>Poulet rôti</t>
  </si>
  <si>
    <t>Haricots plats</t>
  </si>
  <si>
    <t>Tarte au poires</t>
  </si>
  <si>
    <t>Velouté de légumes</t>
  </si>
  <si>
    <t>Pavé de saumon au beurre blanc</t>
  </si>
  <si>
    <t>Epinard</t>
  </si>
  <si>
    <t>Garniture 2</t>
  </si>
  <si>
    <t>Pâté en croûte Richelieu</t>
  </si>
  <si>
    <t>Rôti de veau à la Bordelaise</t>
  </si>
  <si>
    <t>Pommes Boulangères</t>
  </si>
  <si>
    <t>Tomates rôties</t>
  </si>
  <si>
    <t>Profiteroles</t>
  </si>
  <si>
    <t>Velouté de Courgettes</t>
  </si>
  <si>
    <t>Jambon</t>
  </si>
  <si>
    <t>Purée de Pois cassés</t>
  </si>
  <si>
    <t>Sardines à l'huile</t>
  </si>
  <si>
    <t>Rôti de porc à la Moutarde</t>
  </si>
  <si>
    <t>Pâtes</t>
  </si>
  <si>
    <t>Endives Braisées</t>
  </si>
  <si>
    <t>Escalope de volaille à la crème</t>
  </si>
  <si>
    <t>Poêlée de Brocolis</t>
  </si>
  <si>
    <t>Salade de Haricots verts</t>
  </si>
  <si>
    <t>Sauté de Bœuf aux oignons</t>
  </si>
  <si>
    <t>Carottes à l'étuvée</t>
  </si>
  <si>
    <t>Liegeois Vanille</t>
  </si>
  <si>
    <t>Rougaille de saucisse fumée</t>
  </si>
  <si>
    <t>Purée de PDT</t>
  </si>
  <si>
    <t>Tajine de veau au citron</t>
  </si>
  <si>
    <t>Légumes Tajine</t>
  </si>
  <si>
    <t>Crème Caramel</t>
  </si>
  <si>
    <t>Potage St Germain</t>
  </si>
  <si>
    <t>Œufs brouillés au chorizo</t>
  </si>
  <si>
    <t>Salade de PDT et oignons Rouges</t>
  </si>
  <si>
    <t>Pavé de Saumon au beurre blanc</t>
  </si>
  <si>
    <t>Fondue de Poireaux</t>
  </si>
  <si>
    <t>Fromage blanc au cassis</t>
  </si>
  <si>
    <t>Soupe à l'oignon</t>
  </si>
  <si>
    <t>Moussaka</t>
  </si>
  <si>
    <t>Carottes râpées</t>
  </si>
  <si>
    <t>Petit salé</t>
  </si>
  <si>
    <t>Lentilles</t>
  </si>
  <si>
    <t>Flan pâtissier</t>
  </si>
  <si>
    <t>Fricassée de Volaille à l'ancienne</t>
  </si>
  <si>
    <t>Pommes de terre</t>
  </si>
  <si>
    <t>Blettes sautées</t>
  </si>
  <si>
    <t>Salade Niçoise</t>
  </si>
  <si>
    <t>Cuisse de pintade au cidre</t>
  </si>
  <si>
    <t>Pommes dauphines</t>
  </si>
  <si>
    <t>Salsifis persillés</t>
  </si>
  <si>
    <t>Bavarois aux Fruits Rouges</t>
  </si>
  <si>
    <t>Velouté de Tomates</t>
  </si>
  <si>
    <t>Vol au vent de quenelles aux champignons</t>
  </si>
  <si>
    <t>Duo de Saucissons</t>
  </si>
  <si>
    <t>Langue de Bœuf sauce piquante</t>
  </si>
  <si>
    <t>Poêlée de carottes</t>
  </si>
  <si>
    <t>Coupe de Ananas Kiwi coco</t>
  </si>
  <si>
    <t>Crème d'Asperges</t>
  </si>
  <si>
    <t>Omelette aux herbes</t>
  </si>
  <si>
    <t>Filet de maquereaux et mâche</t>
  </si>
  <si>
    <t>Potage de Lentilles</t>
  </si>
  <si>
    <t>Tarte au thon et tomate</t>
  </si>
  <si>
    <t>Celeri remoulade</t>
  </si>
  <si>
    <t>Osso bucco de dinde</t>
  </si>
  <si>
    <t>PDT au four</t>
  </si>
  <si>
    <t>Navets glacés</t>
  </si>
  <si>
    <t>Crème Dubarry</t>
  </si>
  <si>
    <t>Petits farcis</t>
  </si>
  <si>
    <t>Riz Pilaf</t>
  </si>
  <si>
    <t>Rillettes sur toast</t>
  </si>
  <si>
    <t>Merlu rôti au citron vert</t>
  </si>
  <si>
    <t>Haricots blanc</t>
  </si>
  <si>
    <t>Fenouil Braisé</t>
  </si>
  <si>
    <t>Spaghetti</t>
  </si>
  <si>
    <t>Carbonnara</t>
  </si>
  <si>
    <t>Carottes râpées aux raisins</t>
  </si>
  <si>
    <t>Emincé de Veau au thym</t>
  </si>
  <si>
    <t>Blettes à la tomate</t>
  </si>
  <si>
    <t>Banane au caramel</t>
  </si>
  <si>
    <t>Crème de Légumes</t>
  </si>
  <si>
    <t>Hachis parmentier</t>
  </si>
  <si>
    <t>Salade d'avocats</t>
  </si>
  <si>
    <t>Pomme Noisette</t>
  </si>
  <si>
    <t>Champignons</t>
  </si>
  <si>
    <t>Crumble aux pommes</t>
  </si>
  <si>
    <t>Potage Cresson</t>
  </si>
  <si>
    <t>Jambon Blanc</t>
  </si>
  <si>
    <t>Brocolis à la béchamel</t>
  </si>
  <si>
    <t xml:space="preserve">Garniture 2 </t>
  </si>
  <si>
    <t>Filet de poulet</t>
  </si>
  <si>
    <t>Blettes Braisées</t>
  </si>
  <si>
    <t>PLAN DE MAITRISE SANITAIRE</t>
  </si>
  <si>
    <t>FICHE DE SUIVI DES TEMPERATURES</t>
  </si>
  <si>
    <t>PMS_ENR_022</t>
  </si>
  <si>
    <t>DISTRIBUTION SALLE A MANGER</t>
  </si>
  <si>
    <t>Version C du 25/03/2015</t>
  </si>
  <si>
    <t>Page 1 sur 1</t>
  </si>
  <si>
    <t>ETABLISSEMENT / CODE:</t>
  </si>
  <si>
    <t>MOIS / ANNEE:</t>
  </si>
  <si>
    <t>Jour</t>
  </si>
  <si>
    <t>Midi / Soir</t>
  </si>
  <si>
    <t>Libellés produits</t>
  </si>
  <si>
    <t>Préparations froides</t>
  </si>
  <si>
    <t>Préparations chaudes</t>
  </si>
  <si>
    <t>Validation distribution</t>
  </si>
  <si>
    <t>Visa opérateur</t>
  </si>
  <si>
    <t>Heure envoi</t>
  </si>
  <si>
    <t>T°C</t>
  </si>
  <si>
    <t>Début de service</t>
  </si>
  <si>
    <t>Fin de service</t>
  </si>
  <si>
    <t>Préparation froide</t>
  </si>
  <si>
    <t>Préparation chaude</t>
  </si>
  <si>
    <t>Heure</t>
  </si>
  <si>
    <t>LES REGLES</t>
  </si>
  <si>
    <t>INTERPRETATIONS DES MESURES</t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</si>
  <si>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la température à cœur d'une préparation froide à chaque service et à l'envoi des produits (pas de contrôle fin de distribution) - Objectif: 3°C à cœur des produits (tolérance 10°C si service dans les 2h)</t>
    </r>
  </si>
  <si>
    <t>PLAT CHAUD</t>
  </si>
  <si>
    <t>Si la température des plats est &lt; 63°C en DEBUT de service (hors steaks hachés)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</si>
  <si>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PROLONGER</t>
    </r>
    <r>
      <rPr>
        <sz val="7"/>
        <rFont val="Verdana"/>
        <family val="2"/>
      </rPr>
      <t xml:space="preserve"> la chauffe du produit jusqu'à atteindre 63°C minimum à cœur du produit</t>
    </r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</si>
  <si>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la température à cœur d'une préparation chaude en début et en fin de service - Objectif: 63°C à cœur des produits</t>
    </r>
  </si>
  <si>
    <t>Si la température des plats est entre 58°C et 63°C en FIN de service (hors steaks hachés)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</si>
  <si>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RECHAUFFER</t>
    </r>
    <r>
      <rPr>
        <sz val="7"/>
        <rFont val="Verdana"/>
        <family val="2"/>
      </rPr>
      <t xml:space="preserve"> le plat jusqu'à 63°C à cœur du produit (micro onde) avant de </t>
    </r>
    <r>
      <rPr>
        <sz val="7"/>
        <color indexed="40"/>
        <rFont val="Verdana"/>
        <family val="2"/>
      </rPr>
      <t>SERVIR</t>
    </r>
  </si>
  <si>
    <r>
      <rPr>
        <sz val="8"/>
        <color indexed="40"/>
        <rFont val="Verdana"/>
        <family val="2"/>
      </rPr>
      <t>PRECISER</t>
    </r>
    <r>
      <rPr>
        <sz val="8"/>
        <rFont val="Verdana"/>
        <family val="2"/>
      </rPr>
      <t xml:space="preserve"> dans le libellé produit si il s'agit d'une texture modifiée</t>
    </r>
  </si>
  <si>
    <t>Si la température des plats est &lt; 58°C en FIN de service (hors steaks hachés)</t>
  </si>
  <si>
    <r>
      <rPr>
        <sz val="8"/>
        <color indexed="40"/>
        <rFont val="Verdana"/>
        <family val="2"/>
      </rPr>
      <t>ENREGISTRER</t>
    </r>
    <r>
      <rPr>
        <sz val="8"/>
        <rFont val="Verdana"/>
        <family val="2"/>
      </rPr>
      <t xml:space="preserve"> les relevés de températures dans le tableau ci-dessus.</t>
    </r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</si>
  <si>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DETRUIRE</t>
    </r>
    <r>
      <rPr>
        <sz val="7"/>
        <rFont val="Verdana"/>
        <family val="2"/>
      </rPr>
      <t xml:space="preserve"> le produit et </t>
    </r>
    <r>
      <rPr>
        <sz val="7"/>
        <color indexed="40"/>
        <rFont val="Verdana"/>
        <family val="2"/>
      </rPr>
      <t>PROPOSER</t>
    </r>
    <r>
      <rPr>
        <sz val="7"/>
        <rFont val="Verdana"/>
        <family val="2"/>
      </rPr>
      <t xml:space="preserve"> une substitution</t>
    </r>
  </si>
  <si>
    <r>
      <rPr>
        <sz val="8"/>
        <color indexed="40"/>
        <rFont val="Verdana"/>
        <family val="2"/>
      </rPr>
      <t>VALIDER</t>
    </r>
    <r>
      <rPr>
        <sz val="8"/>
        <rFont val="Verdana"/>
        <family val="2"/>
      </rPr>
      <t xml:space="preserve"> la distribution des repas: conforme "C" ou non conforme "NC"</t>
    </r>
  </si>
  <si>
    <t>PLAT FROID</t>
  </si>
  <si>
    <t>Si la température des plats en DEBUT de service est comprise entre 3°C et 10°C</t>
  </si>
  <si>
    <t>Gestion des températures non conformes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</si>
  <si>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SERVIR</t>
    </r>
    <r>
      <rPr>
        <sz val="7"/>
        <rFont val="Verdana"/>
        <family val="2"/>
      </rPr>
      <t xml:space="preserve"> rapidement le produit dans une limite de 2 heures</t>
    </r>
  </si>
  <si>
    <t>Produit(s) détruit(s)</t>
  </si>
  <si>
    <t>Produit(s) de substitution</t>
  </si>
  <si>
    <t>Si la température des plats en DEBUT de service est &gt; 10°C</t>
  </si>
  <si>
    <r>
      <t xml:space="preserve">Date + Visa du chef gérant
</t>
    </r>
    <r>
      <rPr>
        <i/>
        <sz val="8"/>
        <rFont val="Verdana"/>
        <family val="2"/>
      </rPr>
      <t>(avant archive)</t>
    </r>
  </si>
  <si>
    <t>PMS_ENR_023</t>
  </si>
  <si>
    <t>DISTRIBUTION EN CHARIOT</t>
  </si>
  <si>
    <t>Départ cuisine</t>
  </si>
  <si>
    <t>Service</t>
  </si>
  <si>
    <t>Libellé produit</t>
  </si>
  <si>
    <t>N° chariot</t>
  </si>
  <si>
    <t>Chariot</t>
  </si>
  <si>
    <t>Produit</t>
  </si>
  <si>
    <t>Premier plateau</t>
  </si>
  <si>
    <t>Dernier plateau</t>
  </si>
  <si>
    <t>T°C côté chaud</t>
  </si>
  <si>
    <t>T°C côté froid</t>
  </si>
  <si>
    <r>
      <t xml:space="preserve">Dans le cadre de </t>
    </r>
    <r>
      <rPr>
        <sz val="8"/>
        <color indexed="44"/>
        <rFont val="Verdana"/>
        <family val="2"/>
      </rPr>
      <t>chariots de remise en température</t>
    </r>
    <r>
      <rPr>
        <sz val="8"/>
        <color indexed="23"/>
        <rFont val="Verdana"/>
        <family val="2"/>
      </rPr>
      <t xml:space="preserve">, </t>
    </r>
    <r>
      <rPr>
        <sz val="8"/>
        <color indexed="40"/>
        <rFont val="Verdana"/>
        <family val="2"/>
      </rPr>
      <t>IDENTIFIER</t>
    </r>
    <r>
      <rPr>
        <sz val="8"/>
        <color indexed="23"/>
        <rFont val="Verdana"/>
        <family val="2"/>
      </rPr>
      <t xml:space="preserve"> sur le support de suivi de température les horaires de chauffe.</t>
    </r>
  </si>
  <si>
    <t>DEPART CUISINE</t>
  </si>
  <si>
    <r>
      <t xml:space="preserve">Si la T°C du plat chaud &lt; 63°C (hors steaks hachés),  </t>
    </r>
    <r>
      <rPr>
        <sz val="7"/>
        <color indexed="40"/>
        <rFont val="Verdana"/>
        <family val="2"/>
      </rPr>
      <t>PROLONGER</t>
    </r>
    <r>
      <rPr>
        <sz val="7"/>
        <rFont val="Verdana"/>
        <family val="2"/>
      </rPr>
      <t xml:space="preserve"> la chauffe jusqu'à atteindre 63°C minimum à cœur du produit</t>
    </r>
  </si>
  <si>
    <t>Chariot 1</t>
  </si>
  <si>
    <t>-</t>
  </si>
  <si>
    <t>Midi:</t>
  </si>
  <si>
    <t>Soir:</t>
  </si>
  <si>
    <r>
      <t xml:space="preserve">Si la T°C du plat froid comprise entre 3°C et 10°C, </t>
    </r>
    <r>
      <rPr>
        <sz val="7"/>
        <color indexed="40"/>
        <rFont val="Verdana"/>
        <family val="2"/>
      </rPr>
      <t>CHARGER</t>
    </r>
    <r>
      <rPr>
        <sz val="7"/>
        <rFont val="Verdana"/>
        <family val="2"/>
      </rPr>
      <t xml:space="preserve"> le chariot rapidement</t>
    </r>
  </si>
  <si>
    <t>Chariot 2</t>
  </si>
  <si>
    <t>SERVICE</t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</si>
  <si>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et </t>
    </r>
    <r>
      <rPr>
        <sz val="8"/>
        <color indexed="44"/>
        <rFont val="Verdana"/>
        <family val="2"/>
      </rPr>
      <t>ENREGISTRER</t>
    </r>
    <r>
      <rPr>
        <sz val="8"/>
        <rFont val="Verdana"/>
        <family val="2"/>
      </rPr>
      <t xml:space="preserve"> la température à cœur d'un plat chaud et d'un plat froid à chaque service à l'aide d'un </t>
    </r>
    <r>
      <rPr>
        <sz val="8"/>
        <color indexed="40"/>
        <rFont val="Verdana"/>
        <family val="2"/>
      </rPr>
      <t>thermomètre à sonde désinfecté</t>
    </r>
  </si>
  <si>
    <t>Si la température des plats est entre 58°C et 63°C en DEBUT et/ou FIN de service (hors steaks hachés)</t>
  </si>
  <si>
    <r>
      <rPr>
        <sz val="8"/>
        <color indexed="40"/>
        <rFont val="Verdana"/>
        <family val="2"/>
      </rPr>
      <t>RESPECTER</t>
    </r>
    <r>
      <rPr>
        <sz val="8"/>
        <rFont val="Verdana"/>
        <family val="2"/>
      </rPr>
      <t xml:space="preserve"> une température à cœur des plats chauds </t>
    </r>
    <r>
      <rPr>
        <sz val="8"/>
        <color indexed="40"/>
        <rFont val="Calibri"/>
        <family val="2"/>
      </rPr>
      <t>≥</t>
    </r>
    <r>
      <rPr>
        <sz val="8"/>
        <color indexed="40"/>
        <rFont val="Verdana"/>
        <family val="2"/>
      </rPr>
      <t xml:space="preserve"> 63°C</t>
    </r>
  </si>
  <si>
    <r>
      <rPr>
        <sz val="8"/>
        <color indexed="40"/>
        <rFont val="Verdana"/>
        <family val="2"/>
      </rPr>
      <t>RESPECTER</t>
    </r>
    <r>
      <rPr>
        <sz val="8"/>
        <rFont val="Verdana"/>
        <family val="2"/>
      </rPr>
      <t xml:space="preserve"> une température à cœur des plats froids </t>
    </r>
    <r>
      <rPr>
        <sz val="8"/>
        <color indexed="40"/>
        <rFont val="Verdana"/>
        <family val="2"/>
      </rPr>
      <t>entre 0°C et 3°C</t>
    </r>
    <r>
      <rPr>
        <sz val="8"/>
        <rFont val="Verdana"/>
        <family val="2"/>
      </rPr>
      <t xml:space="preserve"> (tolérance entre 3°C et 10°C maximum si consommation dans les 2 heures)</t>
    </r>
  </si>
  <si>
    <t>Si la température des plats est &lt; 58°C en DEBUT et/ou FIN de service (hors steaks hachés)</t>
  </si>
  <si>
    <t>Si la température des plats en DEBUT et/ou FIN de service est comprise entre 3°C et 10°C</t>
  </si>
  <si>
    <t>Si la température des plats en DEBUT et/ou FIN de service est &gt; 10°C</t>
  </si>
  <si>
    <t>MIDI</t>
  </si>
  <si>
    <t>SOIR</t>
  </si>
  <si>
    <t>12H00</t>
  </si>
  <si>
    <t>18H00</t>
  </si>
  <si>
    <t>BOX 1</t>
  </si>
  <si>
    <t>Plat FROID</t>
  </si>
  <si>
    <t>Rôti de porc</t>
  </si>
  <si>
    <t>Pommes Dauphine</t>
  </si>
  <si>
    <t>Mirabelles au sirop</t>
  </si>
  <si>
    <t>Poire aux amandes grillées</t>
  </si>
  <si>
    <t>Tarte à la crème</t>
  </si>
  <si>
    <t>Flan Pâtissier</t>
  </si>
  <si>
    <t>Compote d'ananas</t>
  </si>
  <si>
    <t>Salade d'endives au Bleu</t>
  </si>
  <si>
    <t>Œufs gratinés à la béchamel</t>
  </si>
  <si>
    <t>Semoule au lait au caramel</t>
  </si>
  <si>
    <t>Salade de betteraves, maïs et pomme granny</t>
  </si>
  <si>
    <t>Gratin de Brocolis et mozzarella</t>
  </si>
  <si>
    <t>Crème dessert café</t>
  </si>
  <si>
    <t>Gateau aux pommes</t>
  </si>
  <si>
    <t>Salade de fruits frais</t>
  </si>
  <si>
    <t>Fromage blanc à la creme de marron</t>
  </si>
  <si>
    <t>Mousse au chocolat</t>
  </si>
  <si>
    <t>Mousse citron</t>
  </si>
  <si>
    <t xml:space="preserve"> sardines</t>
  </si>
  <si>
    <t>Pruneaux au thé</t>
  </si>
  <si>
    <t>Des de poire au coulis de framboise</t>
  </si>
  <si>
    <t>Compote de pêche à la menthe</t>
  </si>
  <si>
    <t>Pommes caramelisées</t>
  </si>
  <si>
    <t>Cocktail de fruits</t>
  </si>
  <si>
    <t>Pannacotta au coulis de pêche</t>
  </si>
  <si>
    <t>Crique de pomme de terre</t>
  </si>
  <si>
    <t>Julienne de légumes</t>
  </si>
  <si>
    <t>Pain perdu</t>
  </si>
  <si>
    <t>Tarte aux poires</t>
  </si>
  <si>
    <t>salade de fruit à la canelle</t>
  </si>
  <si>
    <t>Crème brulée</t>
  </si>
  <si>
    <t>Banane rôtie Chantilly</t>
  </si>
  <si>
    <t>Fruit frais coupés</t>
  </si>
  <si>
    <t>Pommes sautées</t>
  </si>
  <si>
    <t>Entremet praliné</t>
  </si>
  <si>
    <t>Ananas frais</t>
  </si>
  <si>
    <t>Betteraves au chèvre</t>
  </si>
  <si>
    <t>Lard froid</t>
  </si>
  <si>
    <t>Baba au rhum</t>
  </si>
  <si>
    <t>Tarte au Maroilles</t>
  </si>
  <si>
    <t>Gâteau de riz au caramel</t>
  </si>
  <si>
    <t>Macédoine</t>
  </si>
  <si>
    <t>Coupe de banane , pêche et kiwi</t>
  </si>
  <si>
    <t>Pomme cuite à la vanille</t>
  </si>
  <si>
    <t>Salade d'agrumes au miel</t>
  </si>
  <si>
    <t>Pannacotta au fruits rouges</t>
  </si>
  <si>
    <t>Bouillon vermicelle</t>
  </si>
  <si>
    <t>Poule au pot</t>
  </si>
  <si>
    <t>Choux à la crème</t>
  </si>
  <si>
    <t>Crème à la pistache</t>
  </si>
  <si>
    <t>Tarte poire bourdaloue</t>
  </si>
  <si>
    <t>Ananas rôti à la vanille</t>
  </si>
  <si>
    <t>Entremet café</t>
  </si>
  <si>
    <t>Mousse au fruits rouges</t>
  </si>
  <si>
    <t>Tarte Tatin, glace vanille</t>
  </si>
  <si>
    <t>X</t>
  </si>
  <si>
    <t>Cannellonni gratinés</t>
  </si>
  <si>
    <t>Crumble aux fruits rouges</t>
  </si>
  <si>
    <t>Croque Monsieur</t>
  </si>
  <si>
    <t>Chipolatas aux herbes</t>
  </si>
  <si>
    <t>Purée gratinée</t>
  </si>
  <si>
    <t>MENU SPECIAUX</t>
  </si>
  <si>
    <t>MENU SPECIAL 1</t>
  </si>
  <si>
    <t>MENU SPECIAL 2</t>
  </si>
  <si>
    <t>MENU SPECIAL 3</t>
  </si>
  <si>
    <t>MENU SPECIAL 4</t>
  </si>
  <si>
    <t>MENU SPECIAL 5</t>
  </si>
  <si>
    <t>MENU SPECIAL 6</t>
  </si>
  <si>
    <t>MENU SPECIAL 7</t>
  </si>
  <si>
    <t>BOX 2 MIXE</t>
  </si>
  <si>
    <t>CODE ETABLISSEMENT</t>
  </si>
  <si>
    <t>AC6202</t>
  </si>
  <si>
    <t>DATE DU JOUR</t>
  </si>
  <si>
    <t>Date de la traçabilité</t>
  </si>
  <si>
    <t>Date du 1er jour du Cycle</t>
  </si>
  <si>
    <t>Nom du produit :</t>
  </si>
  <si>
    <t xml:space="preserve"> - - - - - - - - - - - - - - - - - - - - - - - - - -</t>
  </si>
  <si>
    <t>Date et heure :</t>
  </si>
  <si>
    <t>Nom de l'opérateur :</t>
  </si>
  <si>
    <t>A conserver pendant 7 jours</t>
  </si>
  <si>
    <t>Et conserver entre 0 et 3°C</t>
  </si>
  <si>
    <t>FORMULES</t>
  </si>
  <si>
    <t>le</t>
  </si>
  <si>
    <t>à 12H00</t>
  </si>
  <si>
    <t>12h00</t>
  </si>
  <si>
    <t>18h00</t>
  </si>
  <si>
    <t>Tartiflette</t>
  </si>
  <si>
    <t>Endives à la flammande</t>
  </si>
  <si>
    <t>Pomme de terre rôtie au romarin</t>
  </si>
  <si>
    <t>Plateau de fromage</t>
  </si>
  <si>
    <t>Goûter mixé</t>
  </si>
  <si>
    <t>Gouter</t>
  </si>
  <si>
    <t>à 15H00</t>
  </si>
  <si>
    <t>Eau gélifiée</t>
  </si>
  <si>
    <t>A consommé jusqu'au _ _/ _ _/_ _</t>
  </si>
  <si>
    <t>Et conserver entre 0 et 3°C ou maintenir à 63°C</t>
  </si>
  <si>
    <t>Le</t>
  </si>
  <si>
    <t>TRACABILITE JOURNALIERE</t>
  </si>
  <si>
    <t>IMPRESSION SEMAINE JOUR</t>
  </si>
  <si>
    <t>IMPRESSION SEMAINE HEBDO</t>
  </si>
  <si>
    <t>ZONE D'IMPRESSION</t>
  </si>
  <si>
    <t>Emincé de bœuf aux échalotes</t>
  </si>
  <si>
    <r>
      <t xml:space="preserve">PLAT TEMOIN
</t>
    </r>
    <r>
      <rPr>
        <u/>
        <sz val="10"/>
        <rFont val="Verdana"/>
        <family val="2"/>
      </rPr>
      <t>PMS_ENR_38 C</t>
    </r>
  </si>
  <si>
    <t>Et conserver entre  0 et 3°C</t>
  </si>
  <si>
    <r>
      <t xml:space="preserve">Fabriqué </t>
    </r>
    <r>
      <rPr>
        <sz val="9"/>
        <rFont val="Wingdings"/>
        <charset val="2"/>
      </rPr>
      <t>o</t>
    </r>
  </si>
  <si>
    <r>
      <t xml:space="preserve">Mis en décongélation </t>
    </r>
    <r>
      <rPr>
        <sz val="9"/>
        <rFont val="Wingdings"/>
        <charset val="2"/>
      </rPr>
      <t>o</t>
    </r>
  </si>
  <si>
    <r>
      <t xml:space="preserve">Entamé </t>
    </r>
    <r>
      <rPr>
        <sz val="9"/>
        <rFont val="Wingdings"/>
        <charset val="2"/>
      </rPr>
      <t>o</t>
    </r>
  </si>
  <si>
    <r>
      <t>TRAITEMENT DU PRODUIT</t>
    </r>
    <r>
      <rPr>
        <u/>
        <sz val="10"/>
        <rFont val="Verdana"/>
        <family val="2"/>
      </rPr>
      <t xml:space="preserve"> PMS_ENR_37 B</t>
    </r>
  </si>
  <si>
    <t>Couscous</t>
  </si>
  <si>
    <t>Royal</t>
  </si>
  <si>
    <t>à 18H00</t>
  </si>
  <si>
    <t>Salade de Betteraves et mâche</t>
  </si>
  <si>
    <t>Plat CHAUD</t>
  </si>
</sst>
</file>

<file path=xl/styles.xml><?xml version="1.0" encoding="utf-8"?>
<styleSheet xmlns="http://schemas.openxmlformats.org/spreadsheetml/2006/main">
  <numFmts count="2">
    <numFmt numFmtId="164" formatCode="[$-40C]dddd\ d\ mmmm\ yyyy"/>
    <numFmt numFmtId="165" formatCode="[$-40C]mmmm\-yy;@"/>
  </numFmts>
  <fonts count="66">
    <font>
      <sz val="11"/>
      <color theme="1"/>
      <name val="Calibri"/>
      <family val="2"/>
      <scheme val="minor"/>
    </font>
    <font>
      <sz val="10"/>
      <name val="Arial"/>
    </font>
    <font>
      <sz val="12"/>
      <name val="Arial"/>
      <family val="2"/>
    </font>
    <font>
      <sz val="12"/>
      <name val="Arial"/>
    </font>
    <font>
      <b/>
      <sz val="12"/>
      <name val="Arial"/>
      <family val="2"/>
    </font>
    <font>
      <b/>
      <sz val="12"/>
      <color indexed="9"/>
      <name val="Arial"/>
      <family val="2"/>
    </font>
    <font>
      <sz val="12"/>
      <name val="Comic Sans MS"/>
      <family val="4"/>
    </font>
    <font>
      <sz val="16"/>
      <name val="Comic Sans MS"/>
      <family val="4"/>
    </font>
    <font>
      <b/>
      <sz val="12"/>
      <color rgb="FFFF0000"/>
      <name val="Arial"/>
      <family val="2"/>
    </font>
    <font>
      <sz val="20"/>
      <name val="Arial"/>
      <family val="2"/>
    </font>
    <font>
      <sz val="10"/>
      <color theme="1"/>
      <name val="Verdana"/>
      <family val="2"/>
    </font>
    <font>
      <b/>
      <sz val="8"/>
      <color theme="3"/>
      <name val="Verdana"/>
      <family val="2"/>
    </font>
    <font>
      <b/>
      <sz val="10"/>
      <color theme="1" tint="-0.249977111117893"/>
      <name val="Verdana"/>
      <family val="2"/>
    </font>
    <font>
      <b/>
      <sz val="10"/>
      <color theme="3"/>
      <name val="Verdana"/>
      <family val="2"/>
    </font>
    <font>
      <b/>
      <sz val="14"/>
      <color theme="3"/>
      <name val="Verdana"/>
      <family val="2"/>
    </font>
    <font>
      <sz val="10"/>
      <color theme="1" tint="-0.249977111117893"/>
      <name val="Verdana"/>
      <family val="2"/>
    </font>
    <font>
      <b/>
      <sz val="10"/>
      <color rgb="FFFF0000"/>
      <name val="Verdana"/>
      <family val="2"/>
    </font>
    <font>
      <sz val="10"/>
      <color theme="3"/>
      <name val="Verdana"/>
      <family val="2"/>
    </font>
    <font>
      <b/>
      <sz val="12"/>
      <name val="Verdana"/>
      <family val="2"/>
    </font>
    <font>
      <b/>
      <sz val="9"/>
      <color theme="3"/>
      <name val="Verdana"/>
      <family val="2"/>
    </font>
    <font>
      <sz val="9"/>
      <color theme="1"/>
      <name val="Verdana"/>
      <family val="2"/>
    </font>
    <font>
      <b/>
      <u/>
      <sz val="10"/>
      <name val="Verdana"/>
      <family val="2"/>
    </font>
    <font>
      <b/>
      <sz val="9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8"/>
      <color indexed="40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7"/>
      <name val="Arial"/>
      <family val="2"/>
    </font>
    <font>
      <sz val="7"/>
      <color indexed="40"/>
      <name val="Verdana"/>
      <family val="2"/>
    </font>
    <font>
      <sz val="7"/>
      <color theme="1"/>
      <name val="Verdana"/>
      <family val="2"/>
    </font>
    <font>
      <b/>
      <sz val="7"/>
      <color theme="0"/>
      <name val="Verdana"/>
      <family val="2"/>
    </font>
    <font>
      <sz val="9"/>
      <color theme="1"/>
      <name val="Calibri"/>
      <family val="2"/>
      <scheme val="minor"/>
    </font>
    <font>
      <i/>
      <sz val="8"/>
      <name val="Verdana"/>
      <family val="2"/>
    </font>
    <font>
      <sz val="9"/>
      <name val="Verdana"/>
      <family val="2"/>
    </font>
    <font>
      <sz val="10"/>
      <name val="Verdana"/>
      <family val="2"/>
    </font>
    <font>
      <sz val="8"/>
      <color indexed="44"/>
      <name val="Verdana"/>
      <family val="2"/>
    </font>
    <font>
      <sz val="8"/>
      <color indexed="23"/>
      <name val="Verdana"/>
      <family val="2"/>
    </font>
    <font>
      <b/>
      <sz val="8"/>
      <color theme="1"/>
      <name val="Verdana"/>
      <family val="2"/>
    </font>
    <font>
      <b/>
      <sz val="8"/>
      <name val="Calibri"/>
      <family val="2"/>
    </font>
    <font>
      <sz val="8"/>
      <color indexed="40"/>
      <name val="Calibri"/>
      <family val="2"/>
    </font>
    <font>
      <b/>
      <sz val="7"/>
      <color theme="3"/>
      <name val="Verdana"/>
      <family val="2"/>
    </font>
    <font>
      <b/>
      <sz val="8"/>
      <name val="Verdana"/>
      <family val="2"/>
    </font>
    <font>
      <b/>
      <sz val="12"/>
      <color rgb="FFFF0000"/>
      <name val="Verdana"/>
      <family val="2"/>
    </font>
    <font>
      <b/>
      <sz val="10"/>
      <name val="Arial"/>
      <family val="2"/>
    </font>
    <font>
      <sz val="12"/>
      <color theme="0"/>
      <name val="Arial"/>
      <family val="2"/>
    </font>
    <font>
      <b/>
      <sz val="6"/>
      <color theme="3"/>
      <name val="Verdana"/>
      <family val="2"/>
    </font>
    <font>
      <b/>
      <sz val="16"/>
      <name val="Arial"/>
      <family val="2"/>
    </font>
    <font>
      <b/>
      <sz val="10"/>
      <name val="Verdana"/>
      <family val="2"/>
    </font>
    <font>
      <b/>
      <sz val="20"/>
      <name val="Arial"/>
      <family val="2"/>
    </font>
    <font>
      <sz val="18"/>
      <color theme="1"/>
      <name val="Calibri"/>
      <family val="2"/>
      <scheme val="minor"/>
    </font>
    <font>
      <b/>
      <sz val="18"/>
      <color indexed="9"/>
      <name val="Arial"/>
      <family val="2"/>
    </font>
    <font>
      <b/>
      <sz val="11"/>
      <name val="Verdana"/>
      <family val="2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1"/>
      <name val="Comic Sans MS"/>
      <family val="4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0"/>
      <name val="Verdana"/>
      <family val="2"/>
    </font>
    <font>
      <sz val="9"/>
      <name val="Wingdings"/>
      <charset val="2"/>
    </font>
    <font>
      <b/>
      <sz val="10"/>
      <color indexed="9"/>
      <name val="Arial"/>
      <family val="2"/>
    </font>
    <font>
      <b/>
      <u/>
      <sz val="14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1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0000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2">
    <xf numFmtId="0" fontId="0" fillId="0" borderId="0" xfId="0"/>
    <xf numFmtId="0" fontId="1" fillId="0" borderId="0" xfId="1"/>
    <xf numFmtId="49" fontId="4" fillId="2" borderId="0" xfId="1" applyNumberFormat="1" applyFont="1" applyFill="1" applyBorder="1" applyAlignment="1">
      <alignment vertical="center" wrapText="1"/>
    </xf>
    <xf numFmtId="49" fontId="3" fillId="2" borderId="0" xfId="1" applyNumberFormat="1" applyFont="1" applyFill="1" applyBorder="1" applyAlignment="1">
      <alignment vertical="center" wrapText="1"/>
    </xf>
    <xf numFmtId="49" fontId="5" fillId="2" borderId="0" xfId="1" applyNumberFormat="1" applyFont="1" applyFill="1" applyBorder="1" applyAlignment="1">
      <alignment horizontal="center" vertical="center" wrapText="1"/>
    </xf>
    <xf numFmtId="49" fontId="4" fillId="3" borderId="1" xfId="1" applyNumberFormat="1" applyFont="1" applyFill="1" applyBorder="1" applyAlignment="1">
      <alignment horizontal="center" vertical="center" wrapText="1"/>
    </xf>
    <xf numFmtId="49" fontId="4" fillId="2" borderId="0" xfId="1" applyNumberFormat="1" applyFont="1" applyFill="1" applyBorder="1" applyAlignment="1">
      <alignment horizontal="center" vertical="center" wrapText="1"/>
    </xf>
    <xf numFmtId="49" fontId="3" fillId="4" borderId="0" xfId="1" applyNumberFormat="1" applyFont="1" applyFill="1" applyBorder="1" applyAlignment="1">
      <alignment horizontal="center" vertical="center" wrapText="1"/>
    </xf>
    <xf numFmtId="164" fontId="2" fillId="2" borderId="0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49" fontId="3" fillId="6" borderId="0" xfId="1" applyNumberFormat="1" applyFont="1" applyFill="1" applyBorder="1" applyAlignment="1">
      <alignment horizontal="center" vertical="center" wrapText="1"/>
    </xf>
    <xf numFmtId="49" fontId="3" fillId="7" borderId="0" xfId="1" applyNumberFormat="1" applyFont="1" applyFill="1" applyBorder="1" applyAlignment="1">
      <alignment horizontal="center" vertical="center" wrapText="1"/>
    </xf>
    <xf numFmtId="49" fontId="3" fillId="5" borderId="0" xfId="1" applyNumberFormat="1" applyFont="1" applyFill="1" applyBorder="1" applyAlignment="1">
      <alignment horizontal="center" vertical="center" wrapText="1"/>
    </xf>
    <xf numFmtId="1" fontId="6" fillId="2" borderId="0" xfId="1" applyNumberFormat="1" applyFont="1" applyFill="1" applyBorder="1" applyAlignment="1">
      <alignment horizontal="center" vertical="center" wrapText="1"/>
    </xf>
    <xf numFmtId="49" fontId="3" fillId="8" borderId="0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Border="1" applyAlignment="1">
      <alignment horizontal="center" vertical="center" wrapText="1"/>
    </xf>
    <xf numFmtId="1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1" fontId="7" fillId="2" borderId="0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49" fontId="3" fillId="0" borderId="0" xfId="1" applyNumberFormat="1" applyFont="1" applyFill="1" applyBorder="1" applyAlignment="1">
      <alignment horizontal="center" vertical="center" wrapText="1"/>
    </xf>
    <xf numFmtId="0" fontId="7" fillId="9" borderId="1" xfId="1" applyFont="1" applyFill="1" applyBorder="1" applyAlignment="1" applyProtection="1">
      <alignment horizontal="center" vertical="center" wrapText="1"/>
      <protection locked="0"/>
    </xf>
    <xf numFmtId="49" fontId="7" fillId="9" borderId="4" xfId="1" applyNumberFormat="1" applyFont="1" applyFill="1" applyBorder="1" applyAlignment="1" applyProtection="1">
      <alignment horizontal="center" vertical="center" wrapText="1"/>
      <protection locked="0"/>
    </xf>
    <xf numFmtId="49" fontId="7" fillId="9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9" borderId="4" xfId="1" applyFont="1" applyFill="1" applyBorder="1" applyAlignment="1" applyProtection="1">
      <alignment horizontal="center" vertical="center" wrapText="1"/>
      <protection locked="0"/>
    </xf>
    <xf numFmtId="1" fontId="7" fillId="9" borderId="1" xfId="1" applyNumberFormat="1" applyFont="1" applyFill="1" applyBorder="1" applyAlignment="1" applyProtection="1">
      <alignment horizontal="center" vertical="center" wrapText="1"/>
      <protection locked="0"/>
    </xf>
    <xf numFmtId="164" fontId="5" fillId="3" borderId="4" xfId="1" applyNumberFormat="1" applyFont="1" applyFill="1" applyBorder="1" applyAlignment="1">
      <alignment horizontal="center" vertical="center" wrapText="1"/>
    </xf>
    <xf numFmtId="0" fontId="1" fillId="0" borderId="0" xfId="1"/>
    <xf numFmtId="49" fontId="3" fillId="2" borderId="0" xfId="1" applyNumberFormat="1" applyFont="1" applyFill="1" applyBorder="1" applyAlignment="1">
      <alignment vertical="center" wrapText="1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" fillId="0" borderId="0" xfId="1" applyAlignment="1"/>
    <xf numFmtId="49" fontId="2" fillId="7" borderId="0" xfId="1" applyNumberFormat="1" applyFont="1" applyFill="1" applyBorder="1" applyAlignment="1">
      <alignment horizontal="center" vertical="center" wrapText="1"/>
    </xf>
    <xf numFmtId="49" fontId="2" fillId="5" borderId="0" xfId="1" applyNumberFormat="1" applyFont="1" applyFill="1" applyBorder="1" applyAlignment="1">
      <alignment horizontal="center" vertical="center" wrapText="1"/>
    </xf>
    <xf numFmtId="49" fontId="2" fillId="8" borderId="0" xfId="1" applyNumberFormat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0" fontId="1" fillId="11" borderId="0" xfId="1" applyFill="1"/>
    <xf numFmtId="0" fontId="10" fillId="11" borderId="0" xfId="0" applyFont="1" applyFill="1"/>
    <xf numFmtId="0" fontId="0" fillId="11" borderId="0" xfId="0" applyFill="1"/>
    <xf numFmtId="0" fontId="10" fillId="11" borderId="0" xfId="0" applyFont="1" applyFill="1" applyAlignment="1">
      <alignment vertical="center"/>
    </xf>
    <xf numFmtId="0" fontId="10" fillId="11" borderId="0" xfId="0" applyFont="1" applyFill="1" applyBorder="1" applyAlignment="1">
      <alignment vertical="center"/>
    </xf>
    <xf numFmtId="0" fontId="14" fillId="11" borderId="0" xfId="0" applyFont="1" applyFill="1" applyBorder="1" applyAlignment="1">
      <alignment vertical="center"/>
    </xf>
    <xf numFmtId="0" fontId="15" fillId="11" borderId="0" xfId="0" applyFont="1" applyFill="1" applyBorder="1" applyAlignment="1">
      <alignment vertical="center"/>
    </xf>
    <xf numFmtId="0" fontId="10" fillId="11" borderId="0" xfId="0" applyFont="1" applyFill="1" applyAlignment="1">
      <alignment horizontal="left" vertical="center"/>
    </xf>
    <xf numFmtId="0" fontId="17" fillId="11" borderId="0" xfId="0" applyFont="1" applyFill="1" applyAlignment="1">
      <alignment horizontal="right" vertical="center"/>
    </xf>
    <xf numFmtId="0" fontId="10" fillId="11" borderId="0" xfId="0" applyFont="1" applyFill="1" applyBorder="1"/>
    <xf numFmtId="0" fontId="11" fillId="11" borderId="0" xfId="0" applyFont="1" applyFill="1" applyBorder="1" applyAlignment="1">
      <alignment vertical="center"/>
    </xf>
    <xf numFmtId="0" fontId="10" fillId="11" borderId="0" xfId="0" applyFont="1" applyFill="1" applyAlignment="1"/>
    <xf numFmtId="0" fontId="10" fillId="11" borderId="0" xfId="0" applyFont="1" applyFill="1" applyAlignment="1">
      <alignment horizontal="center"/>
    </xf>
    <xf numFmtId="0" fontId="10" fillId="11" borderId="0" xfId="0" applyFont="1" applyFill="1" applyAlignment="1">
      <alignment horizontal="center" vertical="center"/>
    </xf>
    <xf numFmtId="0" fontId="23" fillId="11" borderId="0" xfId="0" applyFont="1" applyFill="1"/>
    <xf numFmtId="0" fontId="23" fillId="11" borderId="18" xfId="0" applyFont="1" applyFill="1" applyBorder="1"/>
    <xf numFmtId="0" fontId="26" fillId="11" borderId="0" xfId="0" applyFont="1" applyFill="1" applyBorder="1" applyAlignment="1">
      <alignment horizontal="left" vertical="center"/>
    </xf>
    <xf numFmtId="0" fontId="26" fillId="11" borderId="19" xfId="0" applyFont="1" applyFill="1" applyBorder="1" applyAlignment="1">
      <alignment horizontal="left" vertical="center"/>
    </xf>
    <xf numFmtId="0" fontId="27" fillId="11" borderId="18" xfId="0" applyFont="1" applyFill="1" applyBorder="1" applyAlignment="1">
      <alignment vertical="center" wrapText="1"/>
    </xf>
    <xf numFmtId="0" fontId="27" fillId="11" borderId="0" xfId="0" applyFont="1" applyFill="1" applyBorder="1" applyAlignment="1">
      <alignment vertical="center" wrapText="1"/>
    </xf>
    <xf numFmtId="0" fontId="27" fillId="11" borderId="0" xfId="0" applyFont="1" applyFill="1" applyBorder="1" applyAlignment="1">
      <alignment vertical="center" wrapText="1"/>
    </xf>
    <xf numFmtId="0" fontId="24" fillId="11" borderId="0" xfId="0" applyFont="1" applyFill="1" applyBorder="1" applyAlignment="1">
      <alignment horizontal="center" vertical="center"/>
    </xf>
    <xf numFmtId="0" fontId="23" fillId="11" borderId="21" xfId="0" applyFont="1" applyFill="1" applyBorder="1"/>
    <xf numFmtId="0" fontId="24" fillId="11" borderId="22" xfId="0" applyFont="1" applyFill="1" applyBorder="1" applyAlignment="1">
      <alignment horizontal="center" vertical="center"/>
    </xf>
    <xf numFmtId="0" fontId="30" fillId="11" borderId="18" xfId="0" applyFont="1" applyFill="1" applyBorder="1" applyAlignment="1">
      <alignment horizontal="center"/>
    </xf>
    <xf numFmtId="0" fontId="26" fillId="11" borderId="0" xfId="0" applyFont="1" applyFill="1" applyBorder="1" applyAlignment="1">
      <alignment vertical="center"/>
    </xf>
    <xf numFmtId="0" fontId="27" fillId="11" borderId="19" xfId="0" applyFont="1" applyFill="1" applyBorder="1" applyAlignment="1">
      <alignment vertical="center" wrapText="1"/>
    </xf>
    <xf numFmtId="0" fontId="27" fillId="11" borderId="19" xfId="0" applyFont="1" applyFill="1" applyBorder="1" applyAlignment="1">
      <alignment horizontal="left" vertical="center" wrapText="1"/>
    </xf>
    <xf numFmtId="0" fontId="10" fillId="11" borderId="18" xfId="0" applyFont="1" applyFill="1" applyBorder="1"/>
    <xf numFmtId="0" fontId="30" fillId="11" borderId="0" xfId="0" applyFont="1" applyFill="1" applyBorder="1"/>
    <xf numFmtId="0" fontId="30" fillId="11" borderId="18" xfId="0" applyFont="1" applyFill="1" applyBorder="1"/>
    <xf numFmtId="0" fontId="20" fillId="11" borderId="0" xfId="0" applyFont="1" applyFill="1"/>
    <xf numFmtId="0" fontId="32" fillId="11" borderId="0" xfId="0" applyFont="1" applyFill="1"/>
    <xf numFmtId="0" fontId="30" fillId="11" borderId="21" xfId="0" applyFont="1" applyFill="1" applyBorder="1"/>
    <xf numFmtId="0" fontId="30" fillId="11" borderId="22" xfId="0" applyFont="1" applyFill="1" applyBorder="1"/>
    <xf numFmtId="0" fontId="20" fillId="11" borderId="0" xfId="0" applyFont="1" applyFill="1" applyBorder="1"/>
    <xf numFmtId="0" fontId="17" fillId="11" borderId="0" xfId="0" applyFont="1" applyFill="1" applyAlignment="1">
      <alignment horizontal="right" vertical="center"/>
    </xf>
    <xf numFmtId="0" fontId="18" fillId="11" borderId="0" xfId="0" applyFont="1" applyFill="1" applyBorder="1" applyAlignment="1">
      <alignment horizontal="left" vertical="center"/>
    </xf>
    <xf numFmtId="0" fontId="17" fillId="11" borderId="0" xfId="0" applyFont="1" applyFill="1" applyAlignment="1">
      <alignment vertical="center"/>
    </xf>
    <xf numFmtId="0" fontId="35" fillId="11" borderId="0" xfId="0" applyFont="1" applyFill="1" applyBorder="1" applyAlignment="1">
      <alignment vertical="center"/>
    </xf>
    <xf numFmtId="0" fontId="23" fillId="11" borderId="19" xfId="0" applyFont="1" applyFill="1" applyBorder="1"/>
    <xf numFmtId="0" fontId="26" fillId="11" borderId="18" xfId="0" applyFont="1" applyFill="1" applyBorder="1" applyAlignment="1">
      <alignment horizontal="left" vertical="center"/>
    </xf>
    <xf numFmtId="0" fontId="22" fillId="11" borderId="0" xfId="0" applyFont="1" applyFill="1" applyBorder="1" applyAlignment="1">
      <alignment horizontal="left" vertical="center"/>
    </xf>
    <xf numFmtId="0" fontId="22" fillId="11" borderId="19" xfId="0" applyFont="1" applyFill="1" applyBorder="1" applyAlignment="1">
      <alignment horizontal="left" vertical="center"/>
    </xf>
    <xf numFmtId="0" fontId="38" fillId="11" borderId="0" xfId="0" applyFont="1" applyFill="1"/>
    <xf numFmtId="0" fontId="38" fillId="11" borderId="0" xfId="0" applyFont="1" applyFill="1" applyBorder="1" applyAlignment="1">
      <alignment vertical="center" wrapText="1"/>
    </xf>
    <xf numFmtId="0" fontId="39" fillId="11" borderId="0" xfId="0" applyFont="1" applyFill="1" applyBorder="1" applyAlignment="1">
      <alignment horizontal="center" vertical="center" wrapText="1"/>
    </xf>
    <xf numFmtId="0" fontId="38" fillId="11" borderId="0" xfId="0" applyFont="1" applyFill="1" applyBorder="1" applyAlignment="1">
      <alignment horizontal="left" vertical="center" wrapText="1"/>
    </xf>
    <xf numFmtId="0" fontId="23" fillId="11" borderId="0" xfId="0" applyFont="1" applyFill="1" applyBorder="1" applyAlignment="1">
      <alignment horizontal="left" vertical="center" wrapText="1"/>
    </xf>
    <xf numFmtId="0" fontId="23" fillId="11" borderId="0" xfId="0" applyFont="1" applyFill="1" applyBorder="1"/>
    <xf numFmtId="0" fontId="24" fillId="11" borderId="0" xfId="0" applyFont="1" applyFill="1" applyBorder="1"/>
    <xf numFmtId="0" fontId="24" fillId="11" borderId="22" xfId="0" applyFont="1" applyFill="1" applyBorder="1"/>
    <xf numFmtId="0" fontId="23" fillId="11" borderId="23" xfId="0" applyFont="1" applyFill="1" applyBorder="1"/>
    <xf numFmtId="0" fontId="11" fillId="11" borderId="0" xfId="0" applyFont="1" applyFill="1" applyAlignment="1">
      <alignment horizontal="right" vertical="center"/>
    </xf>
    <xf numFmtId="0" fontId="18" fillId="11" borderId="0" xfId="0" applyFont="1" applyFill="1" applyBorder="1" applyAlignment="1">
      <alignment vertical="center"/>
    </xf>
    <xf numFmtId="0" fontId="1" fillId="11" borderId="0" xfId="1" applyFill="1" applyAlignment="1"/>
    <xf numFmtId="49" fontId="4" fillId="11" borderId="0" xfId="1" applyNumberFormat="1" applyFont="1" applyFill="1" applyBorder="1" applyAlignment="1">
      <alignment horizontal="center" vertical="center" wrapText="1"/>
    </xf>
    <xf numFmtId="0" fontId="1" fillId="11" borderId="0" xfId="1" applyFill="1" applyBorder="1" applyAlignment="1"/>
    <xf numFmtId="49" fontId="7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1" fontId="7" fillId="9" borderId="4" xfId="1" applyNumberFormat="1" applyFont="1" applyFill="1" applyBorder="1" applyAlignment="1" applyProtection="1">
      <alignment horizontal="center" vertical="center" wrapText="1"/>
      <protection locked="0"/>
    </xf>
    <xf numFmtId="1" fontId="7" fillId="2" borderId="4" xfId="1" applyNumberFormat="1" applyFont="1" applyFill="1" applyBorder="1" applyAlignment="1" applyProtection="1">
      <alignment horizontal="center" vertical="center" wrapText="1"/>
      <protection locked="0"/>
    </xf>
    <xf numFmtId="49" fontId="8" fillId="11" borderId="0" xfId="1" applyNumberFormat="1" applyFont="1" applyFill="1" applyBorder="1" applyAlignment="1">
      <alignment horizontal="center" vertical="center" wrapText="1"/>
    </xf>
    <xf numFmtId="14" fontId="9" fillId="11" borderId="0" xfId="1" applyNumberFormat="1" applyFont="1" applyFill="1" applyAlignment="1">
      <alignment horizontal="center" vertical="center"/>
    </xf>
    <xf numFmtId="1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1" fontId="7" fillId="2" borderId="0" xfId="1" applyNumberFormat="1" applyFont="1" applyFill="1" applyBorder="1" applyAlignment="1" applyProtection="1">
      <alignment horizontal="center" vertical="center" wrapText="1"/>
      <protection locked="0"/>
    </xf>
    <xf numFmtId="164" fontId="5" fillId="11" borderId="0" xfId="1" applyNumberFormat="1" applyFont="1" applyFill="1" applyBorder="1" applyAlignment="1">
      <alignment horizontal="center" vertical="center" wrapText="1"/>
    </xf>
    <xf numFmtId="1" fontId="7" fillId="11" borderId="0" xfId="1" applyNumberFormat="1" applyFont="1" applyFill="1" applyBorder="1" applyAlignment="1" applyProtection="1">
      <alignment horizontal="center" vertical="center" wrapText="1"/>
      <protection locked="0"/>
    </xf>
    <xf numFmtId="164" fontId="45" fillId="11" borderId="2" xfId="1" applyNumberFormat="1" applyFont="1" applyFill="1" applyBorder="1" applyAlignment="1">
      <alignment horizontal="center" vertical="center" wrapText="1"/>
    </xf>
    <xf numFmtId="164" fontId="45" fillId="11" borderId="3" xfId="1" applyNumberFormat="1" applyFont="1" applyFill="1" applyBorder="1" applyAlignment="1">
      <alignment horizontal="center" vertical="center" wrapText="1"/>
    </xf>
    <xf numFmtId="164" fontId="45" fillId="11" borderId="4" xfId="1" applyNumberFormat="1" applyFont="1" applyFill="1" applyBorder="1" applyAlignment="1">
      <alignment horizontal="center" vertical="center" wrapText="1"/>
    </xf>
    <xf numFmtId="0" fontId="47" fillId="11" borderId="26" xfId="1" applyFont="1" applyFill="1" applyBorder="1" applyAlignment="1">
      <alignment horizontal="center" vertical="center"/>
    </xf>
    <xf numFmtId="0" fontId="47" fillId="11" borderId="27" xfId="1" applyFont="1" applyFill="1" applyBorder="1" applyAlignment="1">
      <alignment horizontal="center" vertical="center"/>
    </xf>
    <xf numFmtId="0" fontId="18" fillId="11" borderId="22" xfId="0" applyFont="1" applyFill="1" applyBorder="1" applyAlignment="1">
      <alignment vertical="center"/>
    </xf>
    <xf numFmtId="0" fontId="49" fillId="11" borderId="26" xfId="1" applyFont="1" applyFill="1" applyBorder="1" applyAlignment="1">
      <alignment horizontal="center" vertical="center"/>
    </xf>
    <xf numFmtId="14" fontId="9" fillId="11" borderId="27" xfId="1" applyNumberFormat="1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 wrapText="1"/>
    </xf>
    <xf numFmtId="0" fontId="35" fillId="0" borderId="0" xfId="0" applyFont="1" applyBorder="1"/>
    <xf numFmtId="0" fontId="48" fillId="0" borderId="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right" vertical="center"/>
    </xf>
    <xf numFmtId="14" fontId="48" fillId="0" borderId="0" xfId="0" applyNumberFormat="1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 wrapText="1"/>
    </xf>
    <xf numFmtId="0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53" fillId="11" borderId="29" xfId="0" applyNumberFormat="1" applyFont="1" applyFill="1" applyBorder="1"/>
    <xf numFmtId="164" fontId="53" fillId="11" borderId="25" xfId="0" applyNumberFormat="1" applyFont="1" applyFill="1" applyBorder="1"/>
    <xf numFmtId="164" fontId="53" fillId="11" borderId="30" xfId="0" applyNumberFormat="1" applyFont="1" applyFill="1" applyBorder="1"/>
    <xf numFmtId="0" fontId="55" fillId="0" borderId="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/>
    </xf>
    <xf numFmtId="14" fontId="9" fillId="15" borderId="27" xfId="1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2" fillId="0" borderId="0" xfId="0" applyFont="1" applyBorder="1" applyAlignment="1">
      <alignment vertical="center"/>
    </xf>
    <xf numFmtId="0" fontId="52" fillId="2" borderId="0" xfId="0" applyFont="1" applyFill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4" fontId="22" fillId="0" borderId="0" xfId="0" applyNumberFormat="1" applyFont="1" applyBorder="1" applyAlignment="1">
      <alignment horizontal="left" vertical="center"/>
    </xf>
    <xf numFmtId="14" fontId="22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49" fontId="44" fillId="2" borderId="26" xfId="1" applyNumberFormat="1" applyFont="1" applyFill="1" applyBorder="1" applyAlignment="1">
      <alignment horizontal="center" vertical="center" wrapText="1"/>
    </xf>
    <xf numFmtId="164" fontId="60" fillId="3" borderId="6" xfId="1" applyNumberFormat="1" applyFont="1" applyFill="1" applyBorder="1" applyAlignment="1">
      <alignment horizontal="center" vertical="center" wrapText="1"/>
    </xf>
    <xf numFmtId="164" fontId="60" fillId="3" borderId="4" xfId="1" applyNumberFormat="1" applyFont="1" applyFill="1" applyBorder="1" applyAlignment="1">
      <alignment horizontal="center" vertical="center" wrapText="1"/>
    </xf>
    <xf numFmtId="164" fontId="60" fillId="3" borderId="1" xfId="1" applyNumberFormat="1" applyFont="1" applyFill="1" applyBorder="1" applyAlignment="1">
      <alignment horizontal="center" vertical="center" wrapText="1"/>
    </xf>
    <xf numFmtId="164" fontId="44" fillId="2" borderId="0" xfId="1" applyNumberFormat="1" applyFont="1" applyFill="1" applyBorder="1" applyAlignment="1">
      <alignment horizontal="center" vertical="center" wrapText="1"/>
    </xf>
    <xf numFmtId="164" fontId="60" fillId="11" borderId="0" xfId="1" applyNumberFormat="1" applyFont="1" applyFill="1" applyBorder="1" applyAlignment="1">
      <alignment horizontal="center" vertical="center" wrapText="1"/>
    </xf>
    <xf numFmtId="49" fontId="44" fillId="2" borderId="0" xfId="1" applyNumberFormat="1" applyFont="1" applyFill="1" applyBorder="1" applyAlignment="1">
      <alignment horizontal="center" vertical="center" wrapText="1"/>
    </xf>
    <xf numFmtId="14" fontId="61" fillId="11" borderId="26" xfId="1" applyNumberFormat="1" applyFont="1" applyFill="1" applyBorder="1" applyAlignment="1">
      <alignment horizontal="center" vertical="center"/>
    </xf>
    <xf numFmtId="49" fontId="62" fillId="16" borderId="1" xfId="1" applyNumberFormat="1" applyFont="1" applyFill="1" applyBorder="1" applyAlignment="1">
      <alignment horizontal="center" vertical="center" wrapText="1"/>
    </xf>
    <xf numFmtId="0" fontId="55" fillId="0" borderId="4" xfId="0" applyNumberFormat="1" applyFont="1" applyBorder="1" applyAlignment="1">
      <alignment horizontal="center" vertical="center"/>
    </xf>
    <xf numFmtId="49" fontId="62" fillId="17" borderId="1" xfId="1" applyNumberFormat="1" applyFont="1" applyFill="1" applyBorder="1" applyAlignment="1">
      <alignment horizontal="center" vertical="center" wrapText="1"/>
    </xf>
    <xf numFmtId="49" fontId="7" fillId="11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11" borderId="0" xfId="1" applyFont="1" applyFill="1" applyBorder="1" applyAlignment="1" applyProtection="1">
      <alignment horizontal="center" vertical="center" wrapText="1"/>
      <protection locked="0"/>
    </xf>
    <xf numFmtId="0" fontId="7" fillId="11" borderId="0" xfId="1" applyFont="1" applyFill="1" applyBorder="1" applyAlignment="1">
      <alignment horizontal="center" vertical="center" wrapText="1"/>
    </xf>
    <xf numFmtId="0" fontId="7" fillId="18" borderId="0" xfId="1" applyFont="1" applyFill="1" applyBorder="1" applyAlignment="1" applyProtection="1">
      <alignment horizontal="center" vertical="center" wrapText="1"/>
      <protection locked="0"/>
    </xf>
    <xf numFmtId="0" fontId="50" fillId="11" borderId="0" xfId="0" applyFont="1" applyFill="1" applyAlignment="1">
      <alignment vertical="center"/>
    </xf>
    <xf numFmtId="49" fontId="7" fillId="18" borderId="0" xfId="1" applyNumberFormat="1" applyFont="1" applyFill="1" applyBorder="1" applyAlignment="1" applyProtection="1">
      <alignment horizontal="center" vertical="center" wrapText="1"/>
      <protection locked="0"/>
    </xf>
    <xf numFmtId="1" fontId="7" fillId="18" borderId="0" xfId="1" applyNumberFormat="1" applyFont="1" applyFill="1" applyBorder="1" applyAlignment="1" applyProtection="1">
      <alignment horizontal="center" vertical="center" wrapText="1"/>
      <protection locked="0"/>
    </xf>
    <xf numFmtId="1" fontId="7" fillId="11" borderId="0" xfId="1" applyNumberFormat="1" applyFont="1" applyFill="1" applyBorder="1" applyAlignment="1">
      <alignment horizontal="center" vertical="center" wrapText="1"/>
    </xf>
    <xf numFmtId="1" fontId="6" fillId="11" borderId="0" xfId="1" applyNumberFormat="1" applyFont="1" applyFill="1" applyBorder="1" applyAlignment="1">
      <alignment horizontal="center" vertical="center" wrapText="1"/>
    </xf>
    <xf numFmtId="0" fontId="7" fillId="11" borderId="0" xfId="1" applyNumberFormat="1" applyFont="1" applyFill="1" applyBorder="1" applyAlignment="1" applyProtection="1">
      <alignment horizontal="center" vertical="center" wrapText="1"/>
      <protection locked="0"/>
    </xf>
    <xf numFmtId="0" fontId="56" fillId="0" borderId="0" xfId="0" applyFont="1" applyFill="1" applyAlignment="1">
      <alignment vertical="center" wrapText="1"/>
    </xf>
    <xf numFmtId="49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Fill="1" applyBorder="1" applyAlignment="1" applyProtection="1">
      <alignment horizontal="center" vertical="center" wrapText="1"/>
      <protection locked="0"/>
    </xf>
    <xf numFmtId="0" fontId="56" fillId="0" borderId="0" xfId="0" applyFont="1" applyFill="1" applyAlignment="1">
      <alignment horizontal="center"/>
    </xf>
    <xf numFmtId="0" fontId="56" fillId="0" borderId="0" xfId="0" applyFont="1" applyFill="1"/>
    <xf numFmtId="0" fontId="7" fillId="0" borderId="0" xfId="1" applyFont="1" applyFill="1" applyBorder="1" applyAlignment="1">
      <alignment horizontal="center" vertical="center" wrapText="1"/>
    </xf>
    <xf numFmtId="0" fontId="50" fillId="0" borderId="0" xfId="0" applyFont="1" applyFill="1" applyAlignment="1">
      <alignment vertical="center"/>
    </xf>
    <xf numFmtId="164" fontId="7" fillId="2" borderId="1" xfId="1" applyNumberFormat="1" applyFont="1" applyFill="1" applyBorder="1" applyAlignment="1">
      <alignment horizontal="center" vertical="center" wrapText="1"/>
    </xf>
    <xf numFmtId="164" fontId="7" fillId="2" borderId="5" xfId="1" applyNumberFormat="1" applyFont="1" applyFill="1" applyBorder="1" applyAlignment="1">
      <alignment horizontal="center" vertical="center" wrapText="1"/>
    </xf>
    <xf numFmtId="164" fontId="63" fillId="2" borderId="2" xfId="1" applyNumberFormat="1" applyFont="1" applyFill="1" applyBorder="1" applyAlignment="1">
      <alignment horizontal="center" vertical="center" wrapText="1"/>
    </xf>
    <xf numFmtId="164" fontId="44" fillId="15" borderId="28" xfId="1" applyNumberFormat="1" applyFont="1" applyFill="1" applyBorder="1" applyAlignment="1" applyProtection="1">
      <alignment horizontal="center" vertical="center" wrapText="1"/>
      <protection locked="0"/>
    </xf>
    <xf numFmtId="164" fontId="64" fillId="11" borderId="3" xfId="1" applyNumberFormat="1" applyFont="1" applyFill="1" applyBorder="1" applyAlignment="1" applyProtection="1">
      <alignment horizontal="center" vertical="center" wrapText="1"/>
      <protection locked="0"/>
    </xf>
    <xf numFmtId="164" fontId="64" fillId="11" borderId="4" xfId="1" applyNumberFormat="1" applyFont="1" applyFill="1" applyBorder="1" applyAlignment="1" applyProtection="1">
      <alignment horizontal="center" vertical="center" wrapText="1"/>
      <protection locked="0"/>
    </xf>
    <xf numFmtId="164" fontId="63" fillId="2" borderId="0" xfId="1" applyNumberFormat="1" applyFont="1" applyFill="1" applyBorder="1" applyAlignment="1">
      <alignment horizontal="center" vertical="center" wrapText="1"/>
    </xf>
    <xf numFmtId="164" fontId="64" fillId="11" borderId="2" xfId="1" applyNumberFormat="1" applyFont="1" applyFill="1" applyBorder="1" applyAlignment="1">
      <alignment horizontal="center" vertical="center" wrapText="1"/>
    </xf>
    <xf numFmtId="164" fontId="64" fillId="11" borderId="3" xfId="1" applyNumberFormat="1" applyFont="1" applyFill="1" applyBorder="1" applyAlignment="1">
      <alignment horizontal="center" vertical="center" wrapText="1"/>
    </xf>
    <xf numFmtId="164" fontId="64" fillId="11" borderId="4" xfId="1" applyNumberFormat="1" applyFont="1" applyFill="1" applyBorder="1" applyAlignment="1">
      <alignment horizontal="center" vertical="center" wrapText="1"/>
    </xf>
    <xf numFmtId="164" fontId="63" fillId="13" borderId="28" xfId="1" applyNumberFormat="1" applyFont="1" applyFill="1" applyBorder="1" applyAlignment="1" applyProtection="1">
      <alignment horizontal="center" vertical="center" wrapText="1"/>
      <protection locked="0"/>
    </xf>
    <xf numFmtId="0" fontId="56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7" fillId="0" borderId="7" xfId="0" applyFont="1" applyFill="1" applyBorder="1" applyAlignment="1">
      <alignment horizontal="center" vertical="center" wrapText="1"/>
    </xf>
    <xf numFmtId="0" fontId="57" fillId="0" borderId="8" xfId="0" applyFont="1" applyFill="1" applyBorder="1" applyAlignment="1">
      <alignment horizontal="center" vertical="center" wrapText="1"/>
    </xf>
    <xf numFmtId="0" fontId="57" fillId="0" borderId="9" xfId="0" applyFont="1" applyFill="1" applyBorder="1" applyAlignment="1">
      <alignment horizontal="center" vertical="center" wrapText="1"/>
    </xf>
    <xf numFmtId="0" fontId="56" fillId="0" borderId="0" xfId="0" applyFont="1" applyFill="1" applyAlignment="1">
      <alignment horizontal="center" vertical="center" wrapText="1"/>
    </xf>
    <xf numFmtId="0" fontId="54" fillId="14" borderId="0" xfId="0" applyFont="1" applyFill="1" applyAlignment="1">
      <alignment horizontal="center" vertical="center" textRotation="255"/>
    </xf>
    <xf numFmtId="49" fontId="4" fillId="3" borderId="7" xfId="1" applyNumberFormat="1" applyFont="1" applyFill="1" applyBorder="1" applyAlignment="1">
      <alignment horizontal="center" vertical="center" wrapText="1"/>
    </xf>
    <xf numFmtId="49" fontId="4" fillId="3" borderId="9" xfId="1" applyNumberFormat="1" applyFont="1" applyFill="1" applyBorder="1" applyAlignment="1">
      <alignment horizontal="center" vertical="center" wrapText="1"/>
    </xf>
    <xf numFmtId="49" fontId="51" fillId="10" borderId="7" xfId="1" applyNumberFormat="1" applyFont="1" applyFill="1" applyBorder="1" applyAlignment="1">
      <alignment horizontal="center" vertical="center" wrapText="1"/>
    </xf>
    <xf numFmtId="49" fontId="51" fillId="10" borderId="8" xfId="1" applyNumberFormat="1" applyFont="1" applyFill="1" applyBorder="1" applyAlignment="1">
      <alignment horizontal="center" vertical="center" wrapText="1"/>
    </xf>
    <xf numFmtId="49" fontId="51" fillId="10" borderId="9" xfId="1" applyNumberFormat="1" applyFont="1" applyFill="1" applyBorder="1" applyAlignment="1">
      <alignment horizontal="center" vertical="center" wrapText="1"/>
    </xf>
    <xf numFmtId="1" fontId="7" fillId="12" borderId="0" xfId="1" applyNumberFormat="1" applyFont="1" applyFill="1" applyBorder="1" applyAlignment="1" applyProtection="1">
      <alignment horizontal="center" vertical="center" wrapText="1"/>
      <protection locked="0"/>
    </xf>
    <xf numFmtId="49" fontId="44" fillId="12" borderId="25" xfId="1" applyNumberFormat="1" applyFont="1" applyFill="1" applyBorder="1" applyAlignment="1">
      <alignment horizontal="center" vertical="center" textRotation="255" wrapText="1"/>
    </xf>
    <xf numFmtId="0" fontId="19" fillId="11" borderId="10" xfId="0" applyFont="1" applyFill="1" applyBorder="1" applyAlignment="1">
      <alignment horizontal="center" vertical="center" wrapText="1"/>
    </xf>
    <xf numFmtId="0" fontId="19" fillId="11" borderId="17" xfId="0" applyFont="1" applyFill="1" applyBorder="1" applyAlignment="1">
      <alignment horizontal="center" vertical="center" wrapText="1"/>
    </xf>
    <xf numFmtId="0" fontId="19" fillId="11" borderId="20" xfId="0" applyFont="1" applyFill="1" applyBorder="1" applyAlignment="1">
      <alignment horizontal="center" vertical="center" wrapText="1"/>
    </xf>
    <xf numFmtId="0" fontId="11" fillId="11" borderId="11" xfId="0" applyFont="1" applyFill="1" applyBorder="1" applyAlignment="1">
      <alignment horizontal="center" vertical="center"/>
    </xf>
    <xf numFmtId="0" fontId="41" fillId="11" borderId="11" xfId="0" applyFont="1" applyFill="1" applyBorder="1" applyAlignment="1">
      <alignment horizontal="center" vertical="center"/>
    </xf>
    <xf numFmtId="0" fontId="11" fillId="11" borderId="12" xfId="0" applyFont="1" applyFill="1" applyBorder="1" applyAlignment="1">
      <alignment horizontal="center" vertical="center"/>
    </xf>
    <xf numFmtId="0" fontId="11" fillId="11" borderId="13" xfId="0" applyFont="1" applyFill="1" applyBorder="1" applyAlignment="1">
      <alignment horizontal="center" vertical="center"/>
    </xf>
    <xf numFmtId="0" fontId="46" fillId="11" borderId="14" xfId="0" applyFont="1" applyFill="1" applyBorder="1" applyAlignment="1">
      <alignment horizontal="center" vertical="center" wrapText="1"/>
    </xf>
    <xf numFmtId="0" fontId="46" fillId="11" borderId="15" xfId="0" applyFont="1" applyFill="1" applyBorder="1" applyAlignment="1">
      <alignment horizontal="center" vertical="center" wrapText="1"/>
    </xf>
    <xf numFmtId="0" fontId="46" fillId="11" borderId="16" xfId="0" applyFont="1" applyFill="1" applyBorder="1" applyAlignment="1">
      <alignment horizontal="center" vertical="center" wrapText="1"/>
    </xf>
    <xf numFmtId="0" fontId="46" fillId="11" borderId="18" xfId="0" applyFont="1" applyFill="1" applyBorder="1" applyAlignment="1">
      <alignment horizontal="center" vertical="center" wrapText="1"/>
    </xf>
    <xf numFmtId="0" fontId="46" fillId="11" borderId="0" xfId="0" applyFont="1" applyFill="1" applyBorder="1" applyAlignment="1">
      <alignment horizontal="center" vertical="center" wrapText="1"/>
    </xf>
    <xf numFmtId="0" fontId="46" fillId="11" borderId="19" xfId="0" applyFont="1" applyFill="1" applyBorder="1" applyAlignment="1">
      <alignment horizontal="center" vertical="center" wrapText="1"/>
    </xf>
    <xf numFmtId="0" fontId="46" fillId="11" borderId="21" xfId="0" applyFont="1" applyFill="1" applyBorder="1" applyAlignment="1">
      <alignment horizontal="center" vertical="center" wrapText="1"/>
    </xf>
    <xf numFmtId="0" fontId="46" fillId="11" borderId="22" xfId="0" applyFont="1" applyFill="1" applyBorder="1" applyAlignment="1">
      <alignment horizontal="center" vertical="center" wrapText="1"/>
    </xf>
    <xf numFmtId="0" fontId="46" fillId="11" borderId="23" xfId="0" applyFont="1" applyFill="1" applyBorder="1" applyAlignment="1">
      <alignment horizontal="center" vertical="center" wrapText="1"/>
    </xf>
    <xf numFmtId="0" fontId="11" fillId="11" borderId="0" xfId="0" applyFont="1" applyFill="1" applyBorder="1" applyAlignment="1">
      <alignment horizontal="center" vertical="center"/>
    </xf>
    <xf numFmtId="0" fontId="12" fillId="11" borderId="0" xfId="0" applyFont="1" applyFill="1" applyBorder="1" applyAlignment="1">
      <alignment horizontal="center" vertical="center" wrapText="1"/>
    </xf>
    <xf numFmtId="0" fontId="13" fillId="11" borderId="0" xfId="0" applyFont="1" applyFill="1" applyBorder="1" applyAlignment="1">
      <alignment horizontal="center" vertical="center"/>
    </xf>
    <xf numFmtId="0" fontId="14" fillId="11" borderId="0" xfId="0" applyFont="1" applyFill="1" applyBorder="1" applyAlignment="1">
      <alignment horizontal="center" vertical="center"/>
    </xf>
    <xf numFmtId="0" fontId="16" fillId="11" borderId="0" xfId="0" applyFont="1" applyFill="1" applyBorder="1" applyAlignment="1">
      <alignment horizontal="center" vertical="center" wrapText="1"/>
    </xf>
    <xf numFmtId="0" fontId="16" fillId="11" borderId="0" xfId="0" applyFont="1" applyFill="1" applyBorder="1" applyAlignment="1">
      <alignment horizontal="center" vertical="center"/>
    </xf>
    <xf numFmtId="0" fontId="11" fillId="11" borderId="11" xfId="0" applyFont="1" applyFill="1" applyBorder="1" applyAlignment="1">
      <alignment horizontal="center" vertical="center" wrapText="1"/>
    </xf>
    <xf numFmtId="0" fontId="17" fillId="11" borderId="0" xfId="0" applyFont="1" applyFill="1" applyAlignment="1">
      <alignment horizontal="right" vertical="center"/>
    </xf>
    <xf numFmtId="0" fontId="18" fillId="11" borderId="0" xfId="0" applyFont="1" applyFill="1" applyBorder="1" applyAlignment="1">
      <alignment horizontal="center" vertical="center"/>
    </xf>
    <xf numFmtId="165" fontId="18" fillId="11" borderId="22" xfId="0" applyNumberFormat="1" applyFont="1" applyFill="1" applyBorder="1" applyAlignment="1">
      <alignment horizontal="center" vertical="center"/>
    </xf>
    <xf numFmtId="16" fontId="18" fillId="11" borderId="22" xfId="0" applyNumberFormat="1" applyFont="1" applyFill="1" applyBorder="1" applyAlignment="1">
      <alignment horizontal="center" vertical="center"/>
    </xf>
    <xf numFmtId="0" fontId="18" fillId="11" borderId="22" xfId="0" applyFont="1" applyFill="1" applyBorder="1" applyAlignment="1">
      <alignment horizontal="center" vertical="center"/>
    </xf>
    <xf numFmtId="0" fontId="19" fillId="11" borderId="10" xfId="0" applyFont="1" applyFill="1" applyBorder="1" applyAlignment="1">
      <alignment horizontal="center" vertical="center"/>
    </xf>
    <xf numFmtId="0" fontId="19" fillId="11" borderId="17" xfId="0" applyFont="1" applyFill="1" applyBorder="1" applyAlignment="1">
      <alignment horizontal="center" vertical="center"/>
    </xf>
    <xf numFmtId="0" fontId="19" fillId="11" borderId="20" xfId="0" applyFont="1" applyFill="1" applyBorder="1" applyAlignment="1">
      <alignment horizontal="center" vertical="center"/>
    </xf>
    <xf numFmtId="0" fontId="24" fillId="11" borderId="12" xfId="0" applyFont="1" applyFill="1" applyBorder="1" applyAlignment="1">
      <alignment horizontal="center" vertical="center"/>
    </xf>
    <xf numFmtId="0" fontId="24" fillId="11" borderId="13" xfId="0" applyFont="1" applyFill="1" applyBorder="1" applyAlignment="1">
      <alignment horizontal="center" vertical="center"/>
    </xf>
    <xf numFmtId="0" fontId="24" fillId="11" borderId="24" xfId="0" applyFont="1" applyFill="1" applyBorder="1" applyAlignment="1">
      <alignment horizontal="center" vertical="center"/>
    </xf>
    <xf numFmtId="0" fontId="24" fillId="11" borderId="11" xfId="0" applyFont="1" applyFill="1" applyBorder="1" applyAlignment="1">
      <alignment horizontal="center" vertical="center"/>
    </xf>
    <xf numFmtId="16" fontId="24" fillId="11" borderId="12" xfId="0" applyNumberFormat="1" applyFont="1" applyFill="1" applyBorder="1" applyAlignment="1">
      <alignment horizontal="center" vertical="center"/>
    </xf>
    <xf numFmtId="0" fontId="34" fillId="11" borderId="11" xfId="0" applyFont="1" applyFill="1" applyBorder="1" applyAlignment="1">
      <alignment horizontal="center" vertical="center"/>
    </xf>
    <xf numFmtId="0" fontId="24" fillId="11" borderId="12" xfId="0" applyFont="1" applyFill="1" applyBorder="1" applyAlignment="1">
      <alignment horizontal="center" vertical="center" wrapText="1"/>
    </xf>
    <xf numFmtId="0" fontId="24" fillId="11" borderId="13" xfId="0" applyFont="1" applyFill="1" applyBorder="1" applyAlignment="1">
      <alignment horizontal="center" vertical="center" wrapText="1"/>
    </xf>
    <xf numFmtId="0" fontId="24" fillId="11" borderId="24" xfId="0" applyFont="1" applyFill="1" applyBorder="1" applyAlignment="1">
      <alignment horizontal="center" vertical="center" wrapText="1"/>
    </xf>
    <xf numFmtId="0" fontId="24" fillId="11" borderId="0" xfId="0" applyFont="1" applyFill="1" applyBorder="1" applyAlignment="1">
      <alignment horizontal="center" vertical="center"/>
    </xf>
    <xf numFmtId="0" fontId="24" fillId="11" borderId="0" xfId="0" applyFont="1" applyFill="1" applyBorder="1" applyAlignment="1">
      <alignment horizontal="left" vertical="center" wrapText="1"/>
    </xf>
    <xf numFmtId="0" fontId="24" fillId="11" borderId="19" xfId="0" applyFont="1" applyFill="1" applyBorder="1" applyAlignment="1">
      <alignment horizontal="left" vertical="center" wrapText="1"/>
    </xf>
    <xf numFmtId="0" fontId="27" fillId="11" borderId="0" xfId="0" applyFont="1" applyFill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left" vertical="center" wrapText="1"/>
    </xf>
    <xf numFmtId="0" fontId="27" fillId="11" borderId="0" xfId="0" applyFont="1" applyFill="1" applyBorder="1" applyAlignment="1">
      <alignment vertical="center" wrapText="1"/>
    </xf>
    <xf numFmtId="0" fontId="27" fillId="11" borderId="19" xfId="0" applyFont="1" applyFill="1" applyBorder="1" applyAlignment="1">
      <alignment vertical="center" wrapText="1"/>
    </xf>
    <xf numFmtId="0" fontId="21" fillId="11" borderId="14" xfId="0" applyFont="1" applyFill="1" applyBorder="1" applyAlignment="1">
      <alignment horizontal="center" vertical="center"/>
    </xf>
    <xf numFmtId="0" fontId="21" fillId="11" borderId="15" xfId="0" applyFont="1" applyFill="1" applyBorder="1" applyAlignment="1">
      <alignment horizontal="center" vertical="center"/>
    </xf>
    <xf numFmtId="0" fontId="21" fillId="11" borderId="16" xfId="0" applyFont="1" applyFill="1" applyBorder="1" applyAlignment="1">
      <alignment horizontal="center" vertical="center"/>
    </xf>
    <xf numFmtId="0" fontId="22" fillId="11" borderId="14" xfId="0" applyFont="1" applyFill="1" applyBorder="1" applyAlignment="1">
      <alignment horizontal="left" vertical="center"/>
    </xf>
    <xf numFmtId="0" fontId="22" fillId="11" borderId="15" xfId="0" applyFont="1" applyFill="1" applyBorder="1" applyAlignment="1">
      <alignment horizontal="left" vertical="center"/>
    </xf>
    <xf numFmtId="0" fontId="22" fillId="11" borderId="16" xfId="0" applyFont="1" applyFill="1" applyBorder="1" applyAlignment="1">
      <alignment horizontal="left" vertical="center"/>
    </xf>
    <xf numFmtId="0" fontId="26" fillId="11" borderId="0" xfId="0" applyFont="1" applyFill="1" applyBorder="1" applyAlignment="1">
      <alignment horizontal="left" vertical="center"/>
    </xf>
    <xf numFmtId="0" fontId="26" fillId="11" borderId="19" xfId="0" applyFont="1" applyFill="1" applyBorder="1" applyAlignment="1">
      <alignment horizontal="left" vertical="center"/>
    </xf>
    <xf numFmtId="0" fontId="20" fillId="11" borderId="14" xfId="0" applyFont="1" applyFill="1" applyBorder="1" applyAlignment="1">
      <alignment horizontal="center"/>
    </xf>
    <xf numFmtId="0" fontId="20" fillId="11" borderId="15" xfId="0" applyFont="1" applyFill="1" applyBorder="1" applyAlignment="1">
      <alignment horizontal="center"/>
    </xf>
    <xf numFmtId="0" fontId="20" fillId="11" borderId="16" xfId="0" applyFont="1" applyFill="1" applyBorder="1" applyAlignment="1">
      <alignment horizontal="center"/>
    </xf>
    <xf numFmtId="0" fontId="20" fillId="11" borderId="21" xfId="0" applyFont="1" applyFill="1" applyBorder="1" applyAlignment="1">
      <alignment horizontal="center"/>
    </xf>
    <xf numFmtId="0" fontId="20" fillId="11" borderId="22" xfId="0" applyFont="1" applyFill="1" applyBorder="1" applyAlignment="1">
      <alignment horizontal="center"/>
    </xf>
    <xf numFmtId="0" fontId="20" fillId="11" borderId="23" xfId="0" applyFont="1" applyFill="1" applyBorder="1" applyAlignment="1">
      <alignment horizontal="center"/>
    </xf>
    <xf numFmtId="0" fontId="22" fillId="11" borderId="14" xfId="0" applyFont="1" applyFill="1" applyBorder="1" applyAlignment="1">
      <alignment horizontal="center" vertical="center" wrapText="1"/>
    </xf>
    <xf numFmtId="0" fontId="22" fillId="11" borderId="15" xfId="0" applyFont="1" applyFill="1" applyBorder="1" applyAlignment="1">
      <alignment horizontal="center" vertical="center" wrapText="1"/>
    </xf>
    <xf numFmtId="0" fontId="22" fillId="11" borderId="16" xfId="0" applyFont="1" applyFill="1" applyBorder="1" applyAlignment="1">
      <alignment horizontal="center" vertical="center" wrapText="1"/>
    </xf>
    <xf numFmtId="0" fontId="22" fillId="11" borderId="18" xfId="0" applyFont="1" applyFill="1" applyBorder="1" applyAlignment="1">
      <alignment horizontal="center" vertical="center" wrapText="1"/>
    </xf>
    <xf numFmtId="0" fontId="22" fillId="11" borderId="0" xfId="0" applyFont="1" applyFill="1" applyBorder="1" applyAlignment="1">
      <alignment horizontal="center" vertical="center" wrapText="1"/>
    </xf>
    <xf numFmtId="0" fontId="22" fillId="11" borderId="19" xfId="0" applyFont="1" applyFill="1" applyBorder="1" applyAlignment="1">
      <alignment horizontal="center" vertical="center" wrapText="1"/>
    </xf>
    <xf numFmtId="0" fontId="22" fillId="11" borderId="21" xfId="0" applyFont="1" applyFill="1" applyBorder="1" applyAlignment="1">
      <alignment horizontal="center" vertical="center" wrapText="1"/>
    </xf>
    <xf numFmtId="0" fontId="22" fillId="11" borderId="22" xfId="0" applyFont="1" applyFill="1" applyBorder="1" applyAlignment="1">
      <alignment horizontal="center" vertical="center" wrapText="1"/>
    </xf>
    <xf numFmtId="0" fontId="22" fillId="11" borderId="23" xfId="0" applyFont="1" applyFill="1" applyBorder="1" applyAlignment="1">
      <alignment horizontal="center" vertical="center" wrapText="1"/>
    </xf>
    <xf numFmtId="0" fontId="26" fillId="11" borderId="12" xfId="0" applyFont="1" applyFill="1" applyBorder="1" applyAlignment="1">
      <alignment horizontal="center" vertical="center"/>
    </xf>
    <xf numFmtId="0" fontId="26" fillId="11" borderId="13" xfId="0" applyFont="1" applyFill="1" applyBorder="1" applyAlignment="1">
      <alignment horizontal="center" vertical="center"/>
    </xf>
    <xf numFmtId="0" fontId="26" fillId="11" borderId="24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vertical="center" wrapText="1"/>
    </xf>
    <xf numFmtId="0" fontId="27" fillId="11" borderId="23" xfId="0" applyFont="1" applyFill="1" applyBorder="1" applyAlignment="1">
      <alignment vertical="center" wrapText="1"/>
    </xf>
    <xf numFmtId="0" fontId="24" fillId="11" borderId="22" xfId="0" applyFont="1" applyFill="1" applyBorder="1" applyAlignment="1">
      <alignment horizontal="left" vertical="center" wrapText="1"/>
    </xf>
    <xf numFmtId="0" fontId="24" fillId="11" borderId="23" xfId="0" applyFont="1" applyFill="1" applyBorder="1" applyAlignment="1">
      <alignment horizontal="left" vertical="center" wrapText="1"/>
    </xf>
    <xf numFmtId="0" fontId="31" fillId="11" borderId="12" xfId="0" applyFont="1" applyFill="1" applyBorder="1" applyAlignment="1">
      <alignment horizontal="center" vertical="center"/>
    </xf>
    <xf numFmtId="0" fontId="31" fillId="11" borderId="13" xfId="0" applyFont="1" applyFill="1" applyBorder="1" applyAlignment="1">
      <alignment horizontal="center" vertical="center"/>
    </xf>
    <xf numFmtId="0" fontId="31" fillId="11" borderId="24" xfId="0" applyFont="1" applyFill="1" applyBorder="1" applyAlignment="1">
      <alignment horizontal="center" vertical="center"/>
    </xf>
    <xf numFmtId="0" fontId="48" fillId="11" borderId="0" xfId="0" applyFont="1" applyFill="1" applyBorder="1" applyAlignment="1">
      <alignment horizontal="left" vertical="center"/>
    </xf>
    <xf numFmtId="165" fontId="48" fillId="11" borderId="0" xfId="0" applyNumberFormat="1" applyFont="1" applyFill="1" applyBorder="1" applyAlignment="1">
      <alignment horizontal="left" vertical="center"/>
    </xf>
    <xf numFmtId="16" fontId="34" fillId="11" borderId="11" xfId="0" applyNumberFormat="1" applyFont="1" applyFill="1" applyBorder="1" applyAlignment="1">
      <alignment horizontal="center" vertical="center"/>
    </xf>
    <xf numFmtId="0" fontId="34" fillId="11" borderId="12" xfId="0" applyFont="1" applyFill="1" applyBorder="1" applyAlignment="1">
      <alignment horizontal="center" vertical="center"/>
    </xf>
    <xf numFmtId="0" fontId="34" fillId="11" borderId="13" xfId="0" applyFont="1" applyFill="1" applyBorder="1" applyAlignment="1">
      <alignment horizontal="center" vertical="center"/>
    </xf>
    <xf numFmtId="0" fontId="34" fillId="11" borderId="24" xfId="0" applyFont="1" applyFill="1" applyBorder="1" applyAlignment="1">
      <alignment horizontal="center" vertical="center"/>
    </xf>
    <xf numFmtId="0" fontId="22" fillId="11" borderId="10" xfId="0" applyFont="1" applyFill="1" applyBorder="1" applyAlignment="1">
      <alignment horizontal="center" vertical="center" wrapText="1"/>
    </xf>
    <xf numFmtId="0" fontId="22" fillId="11" borderId="17" xfId="0" applyFont="1" applyFill="1" applyBorder="1" applyAlignment="1">
      <alignment horizontal="center" vertical="center" wrapText="1"/>
    </xf>
    <xf numFmtId="0" fontId="22" fillId="11" borderId="20" xfId="0" applyFont="1" applyFill="1" applyBorder="1" applyAlignment="1">
      <alignment horizontal="center" vertical="center" wrapText="1"/>
    </xf>
    <xf numFmtId="0" fontId="26" fillId="11" borderId="0" xfId="0" applyFont="1" applyFill="1" applyBorder="1" applyAlignment="1">
      <alignment horizontal="left" vertical="center" wrapText="1"/>
    </xf>
    <xf numFmtId="0" fontId="0" fillId="11" borderId="0" xfId="0" applyFill="1" applyAlignment="1">
      <alignment horizontal="left" vertical="center" wrapText="1"/>
    </xf>
    <xf numFmtId="0" fontId="38" fillId="11" borderId="0" xfId="0" applyFont="1" applyFill="1" applyBorder="1" applyAlignment="1">
      <alignment horizontal="center" vertical="center" wrapText="1"/>
    </xf>
    <xf numFmtId="0" fontId="23" fillId="11" borderId="0" xfId="0" applyFont="1" applyFill="1" applyBorder="1" applyAlignment="1">
      <alignment horizontal="left" vertical="center" wrapText="1"/>
    </xf>
    <xf numFmtId="0" fontId="10" fillId="11" borderId="0" xfId="0" applyFont="1" applyFill="1" applyAlignment="1">
      <alignment horizontal="center"/>
    </xf>
    <xf numFmtId="0" fontId="11" fillId="11" borderId="14" xfId="0" applyFont="1" applyFill="1" applyBorder="1" applyAlignment="1">
      <alignment horizontal="center" vertical="center"/>
    </xf>
    <xf numFmtId="0" fontId="11" fillId="11" borderId="15" xfId="0" applyFont="1" applyFill="1" applyBorder="1" applyAlignment="1">
      <alignment horizontal="center" vertical="center"/>
    </xf>
    <xf numFmtId="0" fontId="11" fillId="11" borderId="16" xfId="0" applyFont="1" applyFill="1" applyBorder="1" applyAlignment="1">
      <alignment horizontal="center" vertical="center"/>
    </xf>
    <xf numFmtId="0" fontId="11" fillId="11" borderId="21" xfId="0" applyFont="1" applyFill="1" applyBorder="1" applyAlignment="1">
      <alignment horizontal="center" vertical="center"/>
    </xf>
    <xf numFmtId="0" fontId="11" fillId="11" borderId="22" xfId="0" applyFont="1" applyFill="1" applyBorder="1" applyAlignment="1">
      <alignment horizontal="center" vertical="center"/>
    </xf>
    <xf numFmtId="0" fontId="11" fillId="11" borderId="23" xfId="0" applyFont="1" applyFill="1" applyBorder="1" applyAlignment="1">
      <alignment horizontal="center" vertical="center"/>
    </xf>
    <xf numFmtId="0" fontId="11" fillId="11" borderId="14" xfId="0" applyFont="1" applyFill="1" applyBorder="1" applyAlignment="1">
      <alignment horizontal="center" vertical="center" wrapText="1"/>
    </xf>
    <xf numFmtId="0" fontId="11" fillId="11" borderId="15" xfId="0" applyFont="1" applyFill="1" applyBorder="1" applyAlignment="1">
      <alignment horizontal="center" vertical="center" wrapText="1"/>
    </xf>
    <xf numFmtId="0" fontId="11" fillId="11" borderId="16" xfId="0" applyFont="1" applyFill="1" applyBorder="1" applyAlignment="1">
      <alignment horizontal="center" vertical="center" wrapText="1"/>
    </xf>
    <xf numFmtId="0" fontId="11" fillId="11" borderId="21" xfId="0" applyFont="1" applyFill="1" applyBorder="1" applyAlignment="1">
      <alignment horizontal="center" vertical="center" wrapText="1"/>
    </xf>
    <xf numFmtId="0" fontId="11" fillId="11" borderId="22" xfId="0" applyFont="1" applyFill="1" applyBorder="1" applyAlignment="1">
      <alignment horizontal="center" vertical="center" wrapText="1"/>
    </xf>
    <xf numFmtId="0" fontId="11" fillId="11" borderId="23" xfId="0" applyFont="1" applyFill="1" applyBorder="1" applyAlignment="1">
      <alignment horizontal="center" vertical="center" wrapText="1"/>
    </xf>
    <xf numFmtId="0" fontId="41" fillId="11" borderId="14" xfId="0" applyFont="1" applyFill="1" applyBorder="1" applyAlignment="1">
      <alignment horizontal="center" vertical="center" wrapText="1"/>
    </xf>
    <xf numFmtId="0" fontId="41" fillId="11" borderId="15" xfId="0" applyFont="1" applyFill="1" applyBorder="1" applyAlignment="1">
      <alignment horizontal="center" vertical="center" wrapText="1"/>
    </xf>
    <xf numFmtId="0" fontId="41" fillId="11" borderId="16" xfId="0" applyFont="1" applyFill="1" applyBorder="1" applyAlignment="1">
      <alignment horizontal="center" vertical="center" wrapText="1"/>
    </xf>
    <xf numFmtId="0" fontId="41" fillId="11" borderId="21" xfId="0" applyFont="1" applyFill="1" applyBorder="1" applyAlignment="1">
      <alignment horizontal="center" vertical="center" wrapText="1"/>
    </xf>
    <xf numFmtId="0" fontId="41" fillId="11" borderId="22" xfId="0" applyFont="1" applyFill="1" applyBorder="1" applyAlignment="1">
      <alignment horizontal="center" vertical="center" wrapText="1"/>
    </xf>
    <xf numFmtId="0" fontId="41" fillId="11" borderId="23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/>
    </xf>
    <xf numFmtId="0" fontId="13" fillId="11" borderId="0" xfId="0" applyFont="1" applyFill="1" applyBorder="1" applyAlignment="1">
      <alignment vertical="center"/>
    </xf>
    <xf numFmtId="0" fontId="43" fillId="11" borderId="0" xfId="0" applyFont="1" applyFill="1" applyBorder="1" applyAlignment="1">
      <alignment horizontal="center" vertical="center" wrapText="1"/>
    </xf>
    <xf numFmtId="0" fontId="43" fillId="11" borderId="0" xfId="0" applyFont="1" applyFill="1" applyBorder="1" applyAlignment="1">
      <alignment horizontal="center" vertical="center"/>
    </xf>
    <xf numFmtId="0" fontId="41" fillId="11" borderId="11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8" fillId="0" borderId="0" xfId="0" applyFont="1" applyBorder="1" applyAlignment="1">
      <alignment horizontal="center" vertical="center" shrinkToFit="1"/>
    </xf>
    <xf numFmtId="0" fontId="35" fillId="0" borderId="0" xfId="0" applyFont="1" applyBorder="1" applyAlignment="1">
      <alignment horizontal="left"/>
    </xf>
    <xf numFmtId="0" fontId="22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34" fillId="0" borderId="0" xfId="0" applyFont="1" applyBorder="1" applyAlignment="1">
      <alignment horizontal="right" vertical="center"/>
    </xf>
    <xf numFmtId="0" fontId="4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C9B372.E6B9A6E0" TargetMode="External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C9B372.E6B9A6E0" TargetMode="External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C9B372.E6B9A6E0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76201</xdr:colOff>
      <xdr:row>2</xdr:row>
      <xdr:rowOff>21167</xdr:rowOff>
    </xdr:from>
    <xdr:to>
      <xdr:col>17</xdr:col>
      <xdr:colOff>32809</xdr:colOff>
      <xdr:row>3</xdr:row>
      <xdr:rowOff>105834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1118" y="296334"/>
          <a:ext cx="1733550" cy="264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73</xdr:col>
      <xdr:colOff>30483</xdr:colOff>
      <xdr:row>4</xdr:row>
      <xdr:rowOff>1815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11089008" cy="716190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104776</xdr:colOff>
      <xdr:row>1</xdr:row>
      <xdr:rowOff>200025</xdr:rowOff>
    </xdr:from>
    <xdr:to>
      <xdr:col>14</xdr:col>
      <xdr:colOff>104775</xdr:colOff>
      <xdr:row>3</xdr:row>
      <xdr:rowOff>95250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1" y="257175"/>
          <a:ext cx="1733549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73</xdr:col>
      <xdr:colOff>28575</xdr:colOff>
      <xdr:row>3</xdr:row>
      <xdr:rowOff>177075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9420225" cy="567600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104776</xdr:colOff>
      <xdr:row>1</xdr:row>
      <xdr:rowOff>200025</xdr:rowOff>
    </xdr:from>
    <xdr:to>
      <xdr:col>14</xdr:col>
      <xdr:colOff>104775</xdr:colOff>
      <xdr:row>3</xdr:row>
      <xdr:rowOff>95250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1" y="257175"/>
          <a:ext cx="1733549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73</xdr:col>
      <xdr:colOff>28575</xdr:colOff>
      <xdr:row>3</xdr:row>
      <xdr:rowOff>310425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9420225" cy="567600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1</xdr:rowOff>
    </xdr:from>
    <xdr:to>
      <xdr:col>0</xdr:col>
      <xdr:colOff>1178719</xdr:colOff>
      <xdr:row>0</xdr:row>
      <xdr:rowOff>318417</xdr:rowOff>
    </xdr:to>
    <xdr:pic>
      <xdr:nvPicPr>
        <xdr:cNvPr id="2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14300" y="1"/>
          <a:ext cx="1064419" cy="3184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123825</xdr:colOff>
      <xdr:row>6</xdr:row>
      <xdr:rowOff>47625</xdr:rowOff>
    </xdr:from>
    <xdr:to>
      <xdr:col>5</xdr:col>
      <xdr:colOff>1238250</xdr:colOff>
      <xdr:row>6</xdr:row>
      <xdr:rowOff>381000</xdr:rowOff>
    </xdr:to>
    <xdr:pic>
      <xdr:nvPicPr>
        <xdr:cNvPr id="4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552950" y="2447925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114300</xdr:colOff>
      <xdr:row>6</xdr:row>
      <xdr:rowOff>38100</xdr:rowOff>
    </xdr:from>
    <xdr:to>
      <xdr:col>0</xdr:col>
      <xdr:colOff>1228725</xdr:colOff>
      <xdr:row>6</xdr:row>
      <xdr:rowOff>371475</xdr:rowOff>
    </xdr:to>
    <xdr:pic>
      <xdr:nvPicPr>
        <xdr:cNvPr id="5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14300" y="24384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12</xdr:row>
      <xdr:rowOff>47625</xdr:rowOff>
    </xdr:from>
    <xdr:to>
      <xdr:col>0</xdr:col>
      <xdr:colOff>1257300</xdr:colOff>
      <xdr:row>12</xdr:row>
      <xdr:rowOff>381000</xdr:rowOff>
    </xdr:to>
    <xdr:pic>
      <xdr:nvPicPr>
        <xdr:cNvPr id="6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2875" y="4848225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104775</xdr:colOff>
      <xdr:row>12</xdr:row>
      <xdr:rowOff>38100</xdr:rowOff>
    </xdr:from>
    <xdr:to>
      <xdr:col>5</xdr:col>
      <xdr:colOff>1219200</xdr:colOff>
      <xdr:row>12</xdr:row>
      <xdr:rowOff>371475</xdr:rowOff>
    </xdr:to>
    <xdr:pic>
      <xdr:nvPicPr>
        <xdr:cNvPr id="7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533900" y="48387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133350</xdr:colOff>
      <xdr:row>18</xdr:row>
      <xdr:rowOff>38100</xdr:rowOff>
    </xdr:from>
    <xdr:to>
      <xdr:col>5</xdr:col>
      <xdr:colOff>1247775</xdr:colOff>
      <xdr:row>18</xdr:row>
      <xdr:rowOff>371475</xdr:rowOff>
    </xdr:to>
    <xdr:pic>
      <xdr:nvPicPr>
        <xdr:cNvPr id="8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562475" y="72390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123825</xdr:colOff>
      <xdr:row>18</xdr:row>
      <xdr:rowOff>38100</xdr:rowOff>
    </xdr:from>
    <xdr:to>
      <xdr:col>0</xdr:col>
      <xdr:colOff>1238250</xdr:colOff>
      <xdr:row>18</xdr:row>
      <xdr:rowOff>371475</xdr:rowOff>
    </xdr:to>
    <xdr:pic>
      <xdr:nvPicPr>
        <xdr:cNvPr id="9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23825" y="72390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24</xdr:row>
      <xdr:rowOff>38100</xdr:rowOff>
    </xdr:from>
    <xdr:to>
      <xdr:col>0</xdr:col>
      <xdr:colOff>1257300</xdr:colOff>
      <xdr:row>24</xdr:row>
      <xdr:rowOff>371475</xdr:rowOff>
    </xdr:to>
    <xdr:pic>
      <xdr:nvPicPr>
        <xdr:cNvPr id="10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2875" y="96393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114300</xdr:colOff>
      <xdr:row>24</xdr:row>
      <xdr:rowOff>38100</xdr:rowOff>
    </xdr:from>
    <xdr:to>
      <xdr:col>5</xdr:col>
      <xdr:colOff>1228725</xdr:colOff>
      <xdr:row>24</xdr:row>
      <xdr:rowOff>371475</xdr:rowOff>
    </xdr:to>
    <xdr:pic>
      <xdr:nvPicPr>
        <xdr:cNvPr id="11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543425" y="96393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114300</xdr:colOff>
      <xdr:row>30</xdr:row>
      <xdr:rowOff>47625</xdr:rowOff>
    </xdr:from>
    <xdr:to>
      <xdr:col>5</xdr:col>
      <xdr:colOff>1228725</xdr:colOff>
      <xdr:row>30</xdr:row>
      <xdr:rowOff>381000</xdr:rowOff>
    </xdr:to>
    <xdr:pic>
      <xdr:nvPicPr>
        <xdr:cNvPr id="12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543425" y="12049125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133350</xdr:colOff>
      <xdr:row>30</xdr:row>
      <xdr:rowOff>38100</xdr:rowOff>
    </xdr:from>
    <xdr:to>
      <xdr:col>0</xdr:col>
      <xdr:colOff>1247775</xdr:colOff>
      <xdr:row>30</xdr:row>
      <xdr:rowOff>371475</xdr:rowOff>
    </xdr:to>
    <xdr:pic>
      <xdr:nvPicPr>
        <xdr:cNvPr id="13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33350" y="120396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133350</xdr:colOff>
      <xdr:row>36</xdr:row>
      <xdr:rowOff>47625</xdr:rowOff>
    </xdr:from>
    <xdr:to>
      <xdr:col>0</xdr:col>
      <xdr:colOff>1247775</xdr:colOff>
      <xdr:row>36</xdr:row>
      <xdr:rowOff>381000</xdr:rowOff>
    </xdr:to>
    <xdr:pic>
      <xdr:nvPicPr>
        <xdr:cNvPr id="14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33350" y="14449425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133350</xdr:colOff>
      <xdr:row>36</xdr:row>
      <xdr:rowOff>47625</xdr:rowOff>
    </xdr:from>
    <xdr:to>
      <xdr:col>5</xdr:col>
      <xdr:colOff>1247775</xdr:colOff>
      <xdr:row>36</xdr:row>
      <xdr:rowOff>381000</xdr:rowOff>
    </xdr:to>
    <xdr:pic>
      <xdr:nvPicPr>
        <xdr:cNvPr id="15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562475" y="14449425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133350</xdr:colOff>
      <xdr:row>42</xdr:row>
      <xdr:rowOff>47625</xdr:rowOff>
    </xdr:from>
    <xdr:to>
      <xdr:col>0</xdr:col>
      <xdr:colOff>1247775</xdr:colOff>
      <xdr:row>42</xdr:row>
      <xdr:rowOff>381000</xdr:rowOff>
    </xdr:to>
    <xdr:pic>
      <xdr:nvPicPr>
        <xdr:cNvPr id="16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33350" y="1685925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133350</xdr:colOff>
      <xdr:row>42</xdr:row>
      <xdr:rowOff>47625</xdr:rowOff>
    </xdr:from>
    <xdr:to>
      <xdr:col>5</xdr:col>
      <xdr:colOff>1247775</xdr:colOff>
      <xdr:row>42</xdr:row>
      <xdr:rowOff>381000</xdr:rowOff>
    </xdr:to>
    <xdr:pic>
      <xdr:nvPicPr>
        <xdr:cNvPr id="17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562475" y="1685925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107157</xdr:colOff>
      <xdr:row>0</xdr:row>
      <xdr:rowOff>0</xdr:rowOff>
    </xdr:from>
    <xdr:to>
      <xdr:col>5</xdr:col>
      <xdr:colOff>1171576</xdr:colOff>
      <xdr:row>0</xdr:row>
      <xdr:rowOff>318416</xdr:rowOff>
    </xdr:to>
    <xdr:pic>
      <xdr:nvPicPr>
        <xdr:cNvPr id="18" name="Image 17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488532" y="0"/>
          <a:ext cx="1064419" cy="3184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1</xdr:rowOff>
    </xdr:from>
    <xdr:to>
      <xdr:col>0</xdr:col>
      <xdr:colOff>1178719</xdr:colOff>
      <xdr:row>0</xdr:row>
      <xdr:rowOff>318417</xdr:rowOff>
    </xdr:to>
    <xdr:pic>
      <xdr:nvPicPr>
        <xdr:cNvPr id="2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14300" y="1"/>
          <a:ext cx="1064419" cy="3184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123825</xdr:colOff>
      <xdr:row>6</xdr:row>
      <xdr:rowOff>47625</xdr:rowOff>
    </xdr:from>
    <xdr:to>
      <xdr:col>5</xdr:col>
      <xdr:colOff>1238250</xdr:colOff>
      <xdr:row>6</xdr:row>
      <xdr:rowOff>381000</xdr:rowOff>
    </xdr:to>
    <xdr:pic>
      <xdr:nvPicPr>
        <xdr:cNvPr id="3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05200" y="1333500"/>
          <a:ext cx="11144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114300</xdr:colOff>
      <xdr:row>6</xdr:row>
      <xdr:rowOff>38100</xdr:rowOff>
    </xdr:from>
    <xdr:to>
      <xdr:col>0</xdr:col>
      <xdr:colOff>1228725</xdr:colOff>
      <xdr:row>6</xdr:row>
      <xdr:rowOff>371475</xdr:rowOff>
    </xdr:to>
    <xdr:pic>
      <xdr:nvPicPr>
        <xdr:cNvPr id="4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14300" y="1323975"/>
          <a:ext cx="11144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12</xdr:row>
      <xdr:rowOff>47625</xdr:rowOff>
    </xdr:from>
    <xdr:to>
      <xdr:col>0</xdr:col>
      <xdr:colOff>1257300</xdr:colOff>
      <xdr:row>12</xdr:row>
      <xdr:rowOff>381000</xdr:rowOff>
    </xdr:to>
    <xdr:pic>
      <xdr:nvPicPr>
        <xdr:cNvPr id="5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2875" y="2609850"/>
          <a:ext cx="11049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104775</xdr:colOff>
      <xdr:row>12</xdr:row>
      <xdr:rowOff>38100</xdr:rowOff>
    </xdr:from>
    <xdr:to>
      <xdr:col>5</xdr:col>
      <xdr:colOff>1219200</xdr:colOff>
      <xdr:row>12</xdr:row>
      <xdr:rowOff>371475</xdr:rowOff>
    </xdr:to>
    <xdr:pic>
      <xdr:nvPicPr>
        <xdr:cNvPr id="6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486150" y="26003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133350</xdr:colOff>
      <xdr:row>18</xdr:row>
      <xdr:rowOff>38100</xdr:rowOff>
    </xdr:from>
    <xdr:to>
      <xdr:col>5</xdr:col>
      <xdr:colOff>1247775</xdr:colOff>
      <xdr:row>18</xdr:row>
      <xdr:rowOff>371475</xdr:rowOff>
    </xdr:to>
    <xdr:pic>
      <xdr:nvPicPr>
        <xdr:cNvPr id="7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14725" y="38957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123825</xdr:colOff>
      <xdr:row>18</xdr:row>
      <xdr:rowOff>38100</xdr:rowOff>
    </xdr:from>
    <xdr:to>
      <xdr:col>0</xdr:col>
      <xdr:colOff>1238250</xdr:colOff>
      <xdr:row>18</xdr:row>
      <xdr:rowOff>371475</xdr:rowOff>
    </xdr:to>
    <xdr:pic>
      <xdr:nvPicPr>
        <xdr:cNvPr id="8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23825" y="38957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24</xdr:row>
      <xdr:rowOff>38100</xdr:rowOff>
    </xdr:from>
    <xdr:to>
      <xdr:col>0</xdr:col>
      <xdr:colOff>1257300</xdr:colOff>
      <xdr:row>24</xdr:row>
      <xdr:rowOff>371475</xdr:rowOff>
    </xdr:to>
    <xdr:pic>
      <xdr:nvPicPr>
        <xdr:cNvPr id="9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2875" y="5191125"/>
          <a:ext cx="11049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114300</xdr:colOff>
      <xdr:row>24</xdr:row>
      <xdr:rowOff>38100</xdr:rowOff>
    </xdr:from>
    <xdr:to>
      <xdr:col>5</xdr:col>
      <xdr:colOff>1228725</xdr:colOff>
      <xdr:row>24</xdr:row>
      <xdr:rowOff>371475</xdr:rowOff>
    </xdr:to>
    <xdr:pic>
      <xdr:nvPicPr>
        <xdr:cNvPr id="10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495675" y="51911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114300</xdr:colOff>
      <xdr:row>30</xdr:row>
      <xdr:rowOff>47625</xdr:rowOff>
    </xdr:from>
    <xdr:to>
      <xdr:col>5</xdr:col>
      <xdr:colOff>1228725</xdr:colOff>
      <xdr:row>30</xdr:row>
      <xdr:rowOff>381000</xdr:rowOff>
    </xdr:to>
    <xdr:pic>
      <xdr:nvPicPr>
        <xdr:cNvPr id="11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495675" y="6496050"/>
          <a:ext cx="11144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133350</xdr:colOff>
      <xdr:row>30</xdr:row>
      <xdr:rowOff>38100</xdr:rowOff>
    </xdr:from>
    <xdr:to>
      <xdr:col>0</xdr:col>
      <xdr:colOff>1247775</xdr:colOff>
      <xdr:row>30</xdr:row>
      <xdr:rowOff>371475</xdr:rowOff>
    </xdr:to>
    <xdr:pic>
      <xdr:nvPicPr>
        <xdr:cNvPr id="12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33350" y="64865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133350</xdr:colOff>
      <xdr:row>36</xdr:row>
      <xdr:rowOff>47625</xdr:rowOff>
    </xdr:from>
    <xdr:to>
      <xdr:col>0</xdr:col>
      <xdr:colOff>1247775</xdr:colOff>
      <xdr:row>36</xdr:row>
      <xdr:rowOff>381000</xdr:rowOff>
    </xdr:to>
    <xdr:pic>
      <xdr:nvPicPr>
        <xdr:cNvPr id="13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33350" y="7791450"/>
          <a:ext cx="11144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133350</xdr:colOff>
      <xdr:row>36</xdr:row>
      <xdr:rowOff>47625</xdr:rowOff>
    </xdr:from>
    <xdr:to>
      <xdr:col>5</xdr:col>
      <xdr:colOff>1247775</xdr:colOff>
      <xdr:row>36</xdr:row>
      <xdr:rowOff>381000</xdr:rowOff>
    </xdr:to>
    <xdr:pic>
      <xdr:nvPicPr>
        <xdr:cNvPr id="14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14725" y="7791450"/>
          <a:ext cx="11144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133350</xdr:colOff>
      <xdr:row>42</xdr:row>
      <xdr:rowOff>47625</xdr:rowOff>
    </xdr:from>
    <xdr:to>
      <xdr:col>0</xdr:col>
      <xdr:colOff>1247775</xdr:colOff>
      <xdr:row>42</xdr:row>
      <xdr:rowOff>381000</xdr:rowOff>
    </xdr:to>
    <xdr:pic>
      <xdr:nvPicPr>
        <xdr:cNvPr id="15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33350" y="9086850"/>
          <a:ext cx="11144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133350</xdr:colOff>
      <xdr:row>42</xdr:row>
      <xdr:rowOff>47625</xdr:rowOff>
    </xdr:from>
    <xdr:to>
      <xdr:col>5</xdr:col>
      <xdr:colOff>1247775</xdr:colOff>
      <xdr:row>42</xdr:row>
      <xdr:rowOff>381000</xdr:rowOff>
    </xdr:to>
    <xdr:pic>
      <xdr:nvPicPr>
        <xdr:cNvPr id="16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14725" y="9086850"/>
          <a:ext cx="11144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107157</xdr:colOff>
      <xdr:row>0</xdr:row>
      <xdr:rowOff>0</xdr:rowOff>
    </xdr:from>
    <xdr:to>
      <xdr:col>5</xdr:col>
      <xdr:colOff>1171576</xdr:colOff>
      <xdr:row>0</xdr:row>
      <xdr:rowOff>318416</xdr:rowOff>
    </xdr:to>
    <xdr:pic>
      <xdr:nvPicPr>
        <xdr:cNvPr id="17" name="Image 16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488532" y="0"/>
          <a:ext cx="1064419" cy="3184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47625</xdr:rowOff>
    </xdr:from>
    <xdr:to>
      <xdr:col>0</xdr:col>
      <xdr:colOff>1181100</xdr:colOff>
      <xdr:row>1</xdr:row>
      <xdr:rowOff>9525</xdr:rowOff>
    </xdr:to>
    <xdr:pic>
      <xdr:nvPicPr>
        <xdr:cNvPr id="2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476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66675</xdr:colOff>
      <xdr:row>6</xdr:row>
      <xdr:rowOff>47625</xdr:rowOff>
    </xdr:from>
    <xdr:to>
      <xdr:col>0</xdr:col>
      <xdr:colOff>1181100</xdr:colOff>
      <xdr:row>7</xdr:row>
      <xdr:rowOff>9525</xdr:rowOff>
    </xdr:to>
    <xdr:pic>
      <xdr:nvPicPr>
        <xdr:cNvPr id="17" name="Image 16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476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66675</xdr:colOff>
      <xdr:row>12</xdr:row>
      <xdr:rowOff>47625</xdr:rowOff>
    </xdr:from>
    <xdr:to>
      <xdr:col>0</xdr:col>
      <xdr:colOff>1181100</xdr:colOff>
      <xdr:row>13</xdr:row>
      <xdr:rowOff>9525</xdr:rowOff>
    </xdr:to>
    <xdr:pic>
      <xdr:nvPicPr>
        <xdr:cNvPr id="19" name="Image 18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476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66675</xdr:colOff>
      <xdr:row>18</xdr:row>
      <xdr:rowOff>47625</xdr:rowOff>
    </xdr:from>
    <xdr:to>
      <xdr:col>0</xdr:col>
      <xdr:colOff>1181100</xdr:colOff>
      <xdr:row>19</xdr:row>
      <xdr:rowOff>9525</xdr:rowOff>
    </xdr:to>
    <xdr:pic>
      <xdr:nvPicPr>
        <xdr:cNvPr id="21" name="Image 20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476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66675</xdr:colOff>
      <xdr:row>24</xdr:row>
      <xdr:rowOff>47625</xdr:rowOff>
    </xdr:from>
    <xdr:to>
      <xdr:col>0</xdr:col>
      <xdr:colOff>1181100</xdr:colOff>
      <xdr:row>25</xdr:row>
      <xdr:rowOff>9525</xdr:rowOff>
    </xdr:to>
    <xdr:pic>
      <xdr:nvPicPr>
        <xdr:cNvPr id="23" name="Image 22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476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66675</xdr:colOff>
      <xdr:row>30</xdr:row>
      <xdr:rowOff>47625</xdr:rowOff>
    </xdr:from>
    <xdr:to>
      <xdr:col>0</xdr:col>
      <xdr:colOff>1181100</xdr:colOff>
      <xdr:row>31</xdr:row>
      <xdr:rowOff>9525</xdr:rowOff>
    </xdr:to>
    <xdr:pic>
      <xdr:nvPicPr>
        <xdr:cNvPr id="25" name="Image 24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476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66675</xdr:colOff>
      <xdr:row>36</xdr:row>
      <xdr:rowOff>47625</xdr:rowOff>
    </xdr:from>
    <xdr:to>
      <xdr:col>0</xdr:col>
      <xdr:colOff>1181100</xdr:colOff>
      <xdr:row>37</xdr:row>
      <xdr:rowOff>9525</xdr:rowOff>
    </xdr:to>
    <xdr:pic>
      <xdr:nvPicPr>
        <xdr:cNvPr id="27" name="Image 26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476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66675</xdr:colOff>
      <xdr:row>42</xdr:row>
      <xdr:rowOff>47625</xdr:rowOff>
    </xdr:from>
    <xdr:to>
      <xdr:col>0</xdr:col>
      <xdr:colOff>1181100</xdr:colOff>
      <xdr:row>43</xdr:row>
      <xdr:rowOff>9525</xdr:rowOff>
    </xdr:to>
    <xdr:pic>
      <xdr:nvPicPr>
        <xdr:cNvPr id="29" name="Image 28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47625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133350</xdr:colOff>
      <xdr:row>0</xdr:row>
      <xdr:rowOff>57150</xdr:rowOff>
    </xdr:from>
    <xdr:to>
      <xdr:col>5</xdr:col>
      <xdr:colOff>0</xdr:colOff>
      <xdr:row>1</xdr:row>
      <xdr:rowOff>19050</xdr:rowOff>
    </xdr:to>
    <xdr:pic>
      <xdr:nvPicPr>
        <xdr:cNvPr id="31" name="Image 30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14725" y="57150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133350</xdr:colOff>
      <xdr:row>6</xdr:row>
      <xdr:rowOff>57150</xdr:rowOff>
    </xdr:from>
    <xdr:to>
      <xdr:col>5</xdr:col>
      <xdr:colOff>0</xdr:colOff>
      <xdr:row>7</xdr:row>
      <xdr:rowOff>19050</xdr:rowOff>
    </xdr:to>
    <xdr:pic>
      <xdr:nvPicPr>
        <xdr:cNvPr id="32" name="Image 3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14725" y="1371600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133350</xdr:colOff>
      <xdr:row>12</xdr:row>
      <xdr:rowOff>57150</xdr:rowOff>
    </xdr:from>
    <xdr:to>
      <xdr:col>5</xdr:col>
      <xdr:colOff>0</xdr:colOff>
      <xdr:row>13</xdr:row>
      <xdr:rowOff>19050</xdr:rowOff>
    </xdr:to>
    <xdr:pic>
      <xdr:nvPicPr>
        <xdr:cNvPr id="33" name="Image 32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14725" y="2667000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133350</xdr:colOff>
      <xdr:row>18</xdr:row>
      <xdr:rowOff>57150</xdr:rowOff>
    </xdr:from>
    <xdr:to>
      <xdr:col>5</xdr:col>
      <xdr:colOff>0</xdr:colOff>
      <xdr:row>19</xdr:row>
      <xdr:rowOff>19050</xdr:rowOff>
    </xdr:to>
    <xdr:pic>
      <xdr:nvPicPr>
        <xdr:cNvPr id="34" name="Image 33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14725" y="3962400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133350</xdr:colOff>
      <xdr:row>24</xdr:row>
      <xdr:rowOff>57150</xdr:rowOff>
    </xdr:from>
    <xdr:to>
      <xdr:col>5</xdr:col>
      <xdr:colOff>0</xdr:colOff>
      <xdr:row>25</xdr:row>
      <xdr:rowOff>19050</xdr:rowOff>
    </xdr:to>
    <xdr:pic>
      <xdr:nvPicPr>
        <xdr:cNvPr id="35" name="Image 34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14725" y="5257800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133350</xdr:colOff>
      <xdr:row>30</xdr:row>
      <xdr:rowOff>57150</xdr:rowOff>
    </xdr:from>
    <xdr:to>
      <xdr:col>5</xdr:col>
      <xdr:colOff>0</xdr:colOff>
      <xdr:row>31</xdr:row>
      <xdr:rowOff>19050</xdr:rowOff>
    </xdr:to>
    <xdr:pic>
      <xdr:nvPicPr>
        <xdr:cNvPr id="36" name="Image 35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14725" y="6553200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133350</xdr:colOff>
      <xdr:row>36</xdr:row>
      <xdr:rowOff>57150</xdr:rowOff>
    </xdr:from>
    <xdr:to>
      <xdr:col>5</xdr:col>
      <xdr:colOff>0</xdr:colOff>
      <xdr:row>37</xdr:row>
      <xdr:rowOff>19050</xdr:rowOff>
    </xdr:to>
    <xdr:pic>
      <xdr:nvPicPr>
        <xdr:cNvPr id="37" name="Image 36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14725" y="7848600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133350</xdr:colOff>
      <xdr:row>42</xdr:row>
      <xdr:rowOff>57150</xdr:rowOff>
    </xdr:from>
    <xdr:to>
      <xdr:col>5</xdr:col>
      <xdr:colOff>0</xdr:colOff>
      <xdr:row>43</xdr:row>
      <xdr:rowOff>19050</xdr:rowOff>
    </xdr:to>
    <xdr:pic>
      <xdr:nvPicPr>
        <xdr:cNvPr id="38" name="Image 37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514725" y="9144000"/>
          <a:ext cx="11144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FF"/>
  </sheetPr>
  <dimension ref="A1:AX315"/>
  <sheetViews>
    <sheetView tabSelected="1" zoomScale="60" zoomScaleNormal="60" workbookViewId="0">
      <selection activeCell="O11" sqref="O11"/>
    </sheetView>
  </sheetViews>
  <sheetFormatPr baseColWidth="10" defaultRowHeight="15"/>
  <cols>
    <col min="1" max="1" width="6" customWidth="1"/>
    <col min="2" max="2" width="30" customWidth="1"/>
    <col min="3" max="3" width="11.5703125" customWidth="1"/>
    <col min="4" max="4" width="60.7109375" customWidth="1"/>
    <col min="5" max="6" width="8.85546875" customWidth="1"/>
    <col min="7" max="7" width="11.7109375" customWidth="1"/>
    <col min="8" max="8" width="60.7109375" customWidth="1"/>
    <col min="9" max="11" width="8.85546875" customWidth="1"/>
    <col min="12" max="13" width="25.7109375" customWidth="1"/>
    <col min="14" max="14" width="2.5703125" customWidth="1"/>
    <col min="15" max="16" width="25.7109375" customWidth="1"/>
  </cols>
  <sheetData>
    <row r="1" spans="1:50" ht="15.75" thickBot="1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</row>
    <row r="2" spans="1:50" ht="34.5" customHeight="1" thickBot="1">
      <c r="A2" s="92"/>
      <c r="B2" s="100"/>
      <c r="C2" s="94"/>
      <c r="D2" s="109" t="s">
        <v>359</v>
      </c>
      <c r="E2" s="92"/>
      <c r="F2" s="92"/>
      <c r="G2" s="92"/>
      <c r="H2" s="112" t="s">
        <v>361</v>
      </c>
      <c r="I2" s="92"/>
      <c r="J2" s="39"/>
      <c r="K2" s="102"/>
      <c r="L2" s="184" t="s">
        <v>389</v>
      </c>
      <c r="M2" s="185"/>
      <c r="N2" s="185"/>
      <c r="O2" s="185"/>
      <c r="P2" s="186"/>
      <c r="Q2" s="102"/>
      <c r="R2" s="102"/>
      <c r="S2" s="102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</row>
    <row r="3" spans="1:50" ht="34.5" customHeight="1" thickBot="1">
      <c r="A3" s="92"/>
      <c r="B3" s="150" t="s">
        <v>362</v>
      </c>
      <c r="C3" s="94"/>
      <c r="D3" s="110" t="s">
        <v>360</v>
      </c>
      <c r="E3" s="92"/>
      <c r="F3" s="92"/>
      <c r="G3" s="92"/>
      <c r="H3" s="113">
        <f ca="1">TODAY()</f>
        <v>42697</v>
      </c>
      <c r="I3" s="92"/>
      <c r="J3" s="39"/>
      <c r="K3" s="102"/>
      <c r="L3" s="187" t="s">
        <v>386</v>
      </c>
      <c r="M3" s="187"/>
      <c r="N3" s="187"/>
      <c r="O3" s="187"/>
      <c r="P3" s="187"/>
      <c r="Q3" s="102"/>
      <c r="R3" s="102"/>
      <c r="S3" s="102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</row>
    <row r="4" spans="1:50" ht="34.5" customHeight="1" thickBot="1">
      <c r="A4" s="92"/>
      <c r="B4" s="128">
        <v>42694</v>
      </c>
      <c r="C4" s="94"/>
      <c r="D4" s="92"/>
      <c r="E4" s="92"/>
      <c r="F4" s="92"/>
      <c r="G4" s="92"/>
      <c r="H4" s="92"/>
      <c r="I4" s="92"/>
      <c r="J4" s="39"/>
      <c r="K4" s="102"/>
      <c r="L4" s="164"/>
      <c r="M4" s="164"/>
      <c r="N4" s="102"/>
      <c r="O4" s="102"/>
      <c r="P4" s="102"/>
      <c r="Q4" s="102"/>
      <c r="R4" s="102"/>
      <c r="S4" s="102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</row>
    <row r="5" spans="1:50" ht="34.5" customHeight="1" thickBot="1">
      <c r="A5" s="37"/>
      <c r="B5" s="32"/>
      <c r="C5" s="30"/>
      <c r="D5" s="191" t="s">
        <v>0</v>
      </c>
      <c r="E5" s="192"/>
      <c r="F5" s="192"/>
      <c r="G5" s="192"/>
      <c r="H5" s="192"/>
      <c r="I5" s="193"/>
      <c r="J5" s="39"/>
      <c r="K5" s="102"/>
      <c r="L5" s="164"/>
      <c r="M5" s="164"/>
      <c r="N5" s="102"/>
      <c r="O5" s="102"/>
      <c r="P5" s="102"/>
      <c r="Q5" s="102"/>
      <c r="R5" s="102"/>
      <c r="S5" s="102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</row>
    <row r="6" spans="1:50" ht="34.5" customHeight="1" thickBot="1">
      <c r="A6" s="37"/>
      <c r="B6" s="3"/>
      <c r="C6" s="2"/>
      <c r="D6" s="4"/>
      <c r="E6" s="4"/>
      <c r="F6" s="4"/>
      <c r="G6" s="4"/>
      <c r="H6" s="4"/>
      <c r="I6" s="4"/>
      <c r="J6" s="39"/>
      <c r="K6" s="102"/>
      <c r="L6" s="164"/>
      <c r="M6" s="164"/>
      <c r="N6" s="102"/>
      <c r="O6" s="102"/>
      <c r="P6" s="102"/>
      <c r="Q6" s="102"/>
      <c r="R6" s="102"/>
      <c r="S6" s="102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</row>
    <row r="7" spans="1:50" ht="34.5" customHeight="1" thickBot="1">
      <c r="A7" s="37"/>
      <c r="B7" s="5" t="s">
        <v>1</v>
      </c>
      <c r="C7" s="37"/>
      <c r="D7" s="189" t="s">
        <v>2</v>
      </c>
      <c r="E7" s="190"/>
      <c r="F7" s="93"/>
      <c r="G7" s="99"/>
      <c r="H7" s="189" t="s">
        <v>3</v>
      </c>
      <c r="I7" s="190"/>
      <c r="J7" s="39"/>
      <c r="K7" s="102"/>
      <c r="L7" s="102"/>
      <c r="M7" s="102"/>
      <c r="N7" s="102"/>
      <c r="O7" s="102"/>
      <c r="P7" s="102"/>
      <c r="Q7" s="102"/>
      <c r="R7" s="102"/>
      <c r="S7" s="102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</row>
    <row r="8" spans="1:50" ht="34.5" customHeight="1" thickBot="1">
      <c r="A8" s="37"/>
      <c r="B8" s="93"/>
      <c r="C8" s="37"/>
      <c r="D8" s="93"/>
      <c r="E8" s="93"/>
      <c r="F8" s="93"/>
      <c r="G8" s="99"/>
      <c r="H8" s="93"/>
      <c r="J8" s="39"/>
      <c r="K8" s="102"/>
      <c r="L8" s="102"/>
      <c r="M8" s="102"/>
      <c r="N8" s="102"/>
      <c r="O8" s="102"/>
      <c r="P8" s="102"/>
      <c r="Q8" s="102"/>
      <c r="R8" s="102"/>
      <c r="S8" s="102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</row>
    <row r="9" spans="1:50" ht="34.5" customHeight="1">
      <c r="A9" s="37"/>
      <c r="B9" s="143" t="s">
        <v>363</v>
      </c>
      <c r="C9" s="1"/>
      <c r="D9" s="6"/>
      <c r="E9" s="151" t="s">
        <v>288</v>
      </c>
      <c r="F9" s="153" t="s">
        <v>401</v>
      </c>
      <c r="G9" s="6"/>
      <c r="H9" s="6"/>
      <c r="I9" s="151" t="s">
        <v>288</v>
      </c>
      <c r="J9" s="153" t="s">
        <v>401</v>
      </c>
      <c r="K9" s="102"/>
      <c r="L9" s="102"/>
      <c r="M9" s="102"/>
      <c r="N9" s="102"/>
      <c r="O9" s="102"/>
      <c r="P9" s="102"/>
      <c r="Q9" s="102"/>
      <c r="R9" s="102"/>
      <c r="S9" s="102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</row>
    <row r="10" spans="1:50" ht="34.5" customHeight="1" thickBot="1">
      <c r="A10" s="7" t="s">
        <v>4</v>
      </c>
      <c r="B10" s="174">
        <v>42681</v>
      </c>
      <c r="C10" s="144" t="s">
        <v>5</v>
      </c>
      <c r="D10" s="19" t="s">
        <v>60</v>
      </c>
      <c r="E10" s="19" t="s">
        <v>344</v>
      </c>
      <c r="F10" s="171" t="str">
        <f>IF(D10="","",IF(E10="X","","X"))</f>
        <v/>
      </c>
      <c r="G10" s="146" t="s">
        <v>6</v>
      </c>
      <c r="H10" s="19" t="s">
        <v>63</v>
      </c>
      <c r="I10" s="19"/>
      <c r="J10" s="171" t="str">
        <f>IF(H10="","",IF(I10="X","","X"))</f>
        <v>X</v>
      </c>
      <c r="K10" s="165"/>
      <c r="L10" s="102"/>
      <c r="M10" s="102"/>
      <c r="N10" s="102"/>
      <c r="O10" s="102"/>
      <c r="P10" s="102"/>
      <c r="Q10" s="102"/>
      <c r="R10" s="102"/>
      <c r="S10" s="102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</row>
    <row r="11" spans="1:50" ht="34.5" customHeight="1">
      <c r="A11" s="22" t="s">
        <v>7</v>
      </c>
      <c r="B11" s="175">
        <f>$B$10</f>
        <v>42681</v>
      </c>
      <c r="C11" s="145" t="s">
        <v>8</v>
      </c>
      <c r="D11" s="19" t="s">
        <v>289</v>
      </c>
      <c r="E11" s="95"/>
      <c r="F11" s="171" t="str">
        <f t="shared" ref="F11:F74" si="0">IF(D11="","",IF(E11="X","","X"))</f>
        <v>X</v>
      </c>
      <c r="G11" s="145" t="s">
        <v>9</v>
      </c>
      <c r="H11" s="19" t="s">
        <v>64</v>
      </c>
      <c r="I11" s="95"/>
      <c r="J11" s="171" t="str">
        <f t="shared" ref="J11:J74" si="1">IF(H11="","",IF(I11="X","","X"))</f>
        <v>X</v>
      </c>
      <c r="K11" s="165"/>
      <c r="L11" s="102"/>
      <c r="M11" s="102"/>
      <c r="N11" s="102"/>
      <c r="O11" s="102"/>
      <c r="P11" s="102"/>
      <c r="Q11" s="102"/>
      <c r="R11" s="102"/>
      <c r="S11" s="102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</row>
    <row r="12" spans="1:50" ht="34.5" customHeight="1">
      <c r="A12" s="1"/>
      <c r="B12" s="175">
        <f t="shared" ref="B12:B15" si="2">$B$10</f>
        <v>42681</v>
      </c>
      <c r="C12" s="145" t="s">
        <v>10</v>
      </c>
      <c r="D12" s="15" t="s">
        <v>290</v>
      </c>
      <c r="E12" s="96"/>
      <c r="F12" s="171" t="str">
        <f t="shared" si="0"/>
        <v>X</v>
      </c>
      <c r="G12" s="145" t="s">
        <v>11</v>
      </c>
      <c r="H12" s="15" t="s">
        <v>65</v>
      </c>
      <c r="I12" s="96" t="s">
        <v>344</v>
      </c>
      <c r="J12" s="171" t="str">
        <f t="shared" si="1"/>
        <v/>
      </c>
      <c r="K12" s="166"/>
      <c r="L12" s="102"/>
      <c r="M12" s="102"/>
      <c r="N12" s="102"/>
      <c r="O12" s="102"/>
      <c r="P12" s="102"/>
      <c r="Q12" s="102"/>
      <c r="R12" s="102"/>
      <c r="S12" s="102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</row>
    <row r="13" spans="1:50" ht="34.5" customHeight="1">
      <c r="A13" s="1"/>
      <c r="B13" s="175">
        <f t="shared" si="2"/>
        <v>42681</v>
      </c>
      <c r="C13" s="145" t="s">
        <v>12</v>
      </c>
      <c r="D13" s="15" t="s">
        <v>52</v>
      </c>
      <c r="E13" s="96"/>
      <c r="F13" s="171" t="str">
        <f t="shared" si="0"/>
        <v>X</v>
      </c>
      <c r="G13" s="145" t="s">
        <v>126</v>
      </c>
      <c r="H13" s="15"/>
      <c r="I13" s="96"/>
      <c r="J13" s="171" t="str">
        <f t="shared" si="1"/>
        <v/>
      </c>
      <c r="K13" s="166"/>
      <c r="L13" s="102"/>
      <c r="M13" s="102"/>
      <c r="N13" s="102"/>
      <c r="O13" s="102"/>
      <c r="P13" s="102"/>
      <c r="Q13" s="102"/>
      <c r="R13" s="102"/>
      <c r="S13" s="102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</row>
    <row r="14" spans="1:50" ht="34.5" customHeight="1">
      <c r="A14" s="1"/>
      <c r="B14" s="175">
        <f t="shared" si="2"/>
        <v>42681</v>
      </c>
      <c r="C14" s="145" t="s">
        <v>13</v>
      </c>
      <c r="D14" s="15" t="s">
        <v>23</v>
      </c>
      <c r="E14" s="96" t="s">
        <v>344</v>
      </c>
      <c r="F14" s="171" t="str">
        <f t="shared" si="0"/>
        <v/>
      </c>
      <c r="G14" s="145" t="s">
        <v>13</v>
      </c>
      <c r="H14" s="15" t="s">
        <v>23</v>
      </c>
      <c r="I14" s="96" t="s">
        <v>344</v>
      </c>
      <c r="J14" s="171" t="str">
        <f t="shared" si="1"/>
        <v/>
      </c>
      <c r="K14" s="166"/>
      <c r="L14" s="182" t="s">
        <v>388</v>
      </c>
      <c r="M14" s="182"/>
      <c r="N14" s="167"/>
      <c r="O14" s="182" t="s">
        <v>387</v>
      </c>
      <c r="P14" s="182"/>
      <c r="Q14" s="102"/>
      <c r="R14" s="102"/>
      <c r="S14" s="102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</row>
    <row r="15" spans="1:50" ht="34.5" customHeight="1">
      <c r="A15" s="1"/>
      <c r="B15" s="176">
        <f t="shared" si="2"/>
        <v>42681</v>
      </c>
      <c r="C15" s="145" t="s">
        <v>14</v>
      </c>
      <c r="D15" s="19" t="s">
        <v>62</v>
      </c>
      <c r="E15" s="95" t="s">
        <v>344</v>
      </c>
      <c r="F15" s="171" t="str">
        <f t="shared" si="0"/>
        <v/>
      </c>
      <c r="G15" s="145" t="s">
        <v>14</v>
      </c>
      <c r="H15" s="19" t="s">
        <v>291</v>
      </c>
      <c r="I15" s="95" t="s">
        <v>344</v>
      </c>
      <c r="J15" s="171" t="str">
        <f t="shared" si="1"/>
        <v/>
      </c>
      <c r="K15" s="165"/>
      <c r="L15" s="182"/>
      <c r="M15" s="182"/>
      <c r="N15" s="168"/>
      <c r="O15" s="182"/>
      <c r="P15" s="182"/>
      <c r="Q15" s="102"/>
      <c r="R15" s="102"/>
      <c r="S15" s="102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</row>
    <row r="16" spans="1:50" ht="34.5" customHeight="1">
      <c r="A16" s="1"/>
      <c r="B16" s="177"/>
      <c r="C16" s="147"/>
      <c r="D16" s="16"/>
      <c r="E16" s="16"/>
      <c r="F16" s="172" t="str">
        <f t="shared" si="0"/>
        <v/>
      </c>
      <c r="G16" s="149"/>
      <c r="H16" s="16"/>
      <c r="I16" s="16"/>
      <c r="J16" s="172" t="str">
        <f t="shared" si="1"/>
        <v/>
      </c>
      <c r="K16" s="169"/>
      <c r="L16" s="102"/>
      <c r="M16" s="102"/>
      <c r="N16" s="102"/>
      <c r="O16" s="102"/>
      <c r="P16" s="102"/>
      <c r="Q16" s="102"/>
      <c r="R16" s="102"/>
      <c r="S16" s="102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</row>
    <row r="17" spans="1:50" ht="34.5" customHeight="1">
      <c r="A17" s="7" t="s">
        <v>4</v>
      </c>
      <c r="B17" s="173">
        <f>$B$10+1</f>
        <v>42682</v>
      </c>
      <c r="C17" s="146" t="s">
        <v>5</v>
      </c>
      <c r="D17" s="15" t="s">
        <v>66</v>
      </c>
      <c r="E17" s="15" t="s">
        <v>344</v>
      </c>
      <c r="F17" s="171" t="str">
        <f t="shared" si="0"/>
        <v/>
      </c>
      <c r="G17" s="146" t="s">
        <v>6</v>
      </c>
      <c r="H17" s="15" t="s">
        <v>69</v>
      </c>
      <c r="I17" s="15"/>
      <c r="J17" s="171" t="str">
        <f t="shared" si="1"/>
        <v>X</v>
      </c>
      <c r="K17" s="166"/>
      <c r="L17" s="102"/>
      <c r="M17" s="102"/>
      <c r="N17" s="102"/>
      <c r="O17" s="102"/>
      <c r="P17" s="102"/>
      <c r="Q17" s="102"/>
      <c r="R17" s="102"/>
      <c r="S17" s="102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</row>
    <row r="18" spans="1:50" ht="34.5" customHeight="1">
      <c r="A18" s="22" t="s">
        <v>7</v>
      </c>
      <c r="B18" s="178">
        <f t="shared" ref="B18:B22" si="3">$B$10+1</f>
        <v>42682</v>
      </c>
      <c r="C18" s="145" t="s">
        <v>8</v>
      </c>
      <c r="D18" s="15" t="s">
        <v>390</v>
      </c>
      <c r="E18" s="96"/>
      <c r="F18" s="171" t="str">
        <f t="shared" si="0"/>
        <v>X</v>
      </c>
      <c r="G18" s="145" t="s">
        <v>9</v>
      </c>
      <c r="H18" s="15" t="s">
        <v>70</v>
      </c>
      <c r="I18" s="96"/>
      <c r="J18" s="171" t="str">
        <f t="shared" si="1"/>
        <v>X</v>
      </c>
      <c r="K18" s="166"/>
      <c r="L18" s="102"/>
      <c r="M18" s="102"/>
      <c r="N18" s="102"/>
      <c r="O18" s="102"/>
      <c r="P18" s="102"/>
      <c r="Q18" s="102"/>
      <c r="R18" s="102"/>
      <c r="S18" s="102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</row>
    <row r="19" spans="1:50" ht="34.5" customHeight="1">
      <c r="A19" s="22"/>
      <c r="B19" s="179">
        <f t="shared" si="3"/>
        <v>42682</v>
      </c>
      <c r="C19" s="145" t="s">
        <v>10</v>
      </c>
      <c r="D19" s="23" t="s">
        <v>45</v>
      </c>
      <c r="E19" s="26"/>
      <c r="F19" s="171" t="str">
        <f t="shared" si="0"/>
        <v>X</v>
      </c>
      <c r="G19" s="145" t="s">
        <v>11</v>
      </c>
      <c r="H19" s="23" t="s">
        <v>71</v>
      </c>
      <c r="I19" s="26"/>
      <c r="J19" s="171" t="str">
        <f t="shared" si="1"/>
        <v>X</v>
      </c>
      <c r="K19" s="166"/>
      <c r="L19" s="102"/>
      <c r="M19" s="102"/>
      <c r="N19" s="102"/>
      <c r="O19" s="102"/>
      <c r="P19" s="102"/>
      <c r="Q19" s="102"/>
      <c r="R19" s="102"/>
      <c r="S19" s="102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</row>
    <row r="20" spans="1:50" ht="34.5" customHeight="1">
      <c r="A20" s="1"/>
      <c r="B20" s="179">
        <f t="shared" si="3"/>
        <v>42682</v>
      </c>
      <c r="C20" s="145" t="s">
        <v>12</v>
      </c>
      <c r="D20" s="23" t="s">
        <v>68</v>
      </c>
      <c r="E20" s="26"/>
      <c r="F20" s="171" t="str">
        <f t="shared" si="0"/>
        <v>X</v>
      </c>
      <c r="G20" s="145" t="s">
        <v>126</v>
      </c>
      <c r="H20" s="23"/>
      <c r="I20" s="26"/>
      <c r="J20" s="171" t="str">
        <f t="shared" si="1"/>
        <v/>
      </c>
      <c r="K20" s="166"/>
      <c r="L20" s="102"/>
      <c r="M20" s="102"/>
      <c r="N20" s="102"/>
      <c r="O20" s="102"/>
      <c r="P20" s="102"/>
      <c r="Q20" s="102"/>
      <c r="R20" s="102"/>
      <c r="S20" s="102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</row>
    <row r="21" spans="1:50" ht="34.5" customHeight="1">
      <c r="A21" s="1"/>
      <c r="B21" s="179">
        <f t="shared" si="3"/>
        <v>42682</v>
      </c>
      <c r="C21" s="145" t="s">
        <v>13</v>
      </c>
      <c r="D21" s="15" t="s">
        <v>23</v>
      </c>
      <c r="E21" s="96" t="s">
        <v>344</v>
      </c>
      <c r="F21" s="171" t="str">
        <f t="shared" si="0"/>
        <v/>
      </c>
      <c r="G21" s="145" t="s">
        <v>13</v>
      </c>
      <c r="H21" s="15" t="s">
        <v>23</v>
      </c>
      <c r="I21" s="96" t="s">
        <v>344</v>
      </c>
      <c r="J21" s="171" t="str">
        <f t="shared" si="1"/>
        <v/>
      </c>
      <c r="K21" s="166"/>
      <c r="L21" s="102"/>
      <c r="M21" s="102"/>
      <c r="N21" s="102"/>
      <c r="O21" s="102"/>
      <c r="P21" s="102"/>
      <c r="Q21" s="102"/>
      <c r="R21" s="102"/>
      <c r="S21" s="102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</row>
    <row r="22" spans="1:50" ht="34.5" customHeight="1">
      <c r="A22" s="1"/>
      <c r="B22" s="180">
        <f t="shared" si="3"/>
        <v>42682</v>
      </c>
      <c r="C22" s="145" t="s">
        <v>14</v>
      </c>
      <c r="D22" s="19" t="s">
        <v>292</v>
      </c>
      <c r="E22" s="95" t="s">
        <v>344</v>
      </c>
      <c r="F22" s="171" t="str">
        <f t="shared" si="0"/>
        <v/>
      </c>
      <c r="G22" s="145" t="s">
        <v>14</v>
      </c>
      <c r="H22" s="19" t="s">
        <v>294</v>
      </c>
      <c r="I22" s="95" t="s">
        <v>344</v>
      </c>
      <c r="J22" s="171" t="str">
        <f t="shared" si="1"/>
        <v/>
      </c>
      <c r="K22" s="165"/>
      <c r="L22" s="102"/>
      <c r="M22" s="102"/>
      <c r="N22" s="102"/>
      <c r="O22" s="102"/>
      <c r="P22" s="102"/>
      <c r="Q22" s="102"/>
      <c r="R22" s="102"/>
      <c r="S22" s="102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</row>
    <row r="23" spans="1:50" ht="34.5" customHeight="1">
      <c r="A23" s="1"/>
      <c r="B23" s="177"/>
      <c r="C23" s="147"/>
      <c r="D23" s="16"/>
      <c r="E23" s="16"/>
      <c r="F23" s="172" t="str">
        <f t="shared" si="0"/>
        <v/>
      </c>
      <c r="G23" s="149"/>
      <c r="H23" s="16"/>
      <c r="I23" s="16"/>
      <c r="J23" s="172" t="str">
        <f t="shared" si="1"/>
        <v/>
      </c>
      <c r="K23" s="169"/>
      <c r="L23" s="102"/>
      <c r="M23" s="102"/>
      <c r="N23" s="102"/>
      <c r="O23" s="102"/>
      <c r="P23" s="102"/>
      <c r="Q23" s="102"/>
      <c r="R23" s="102"/>
      <c r="S23" s="102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</row>
    <row r="24" spans="1:50" ht="34.5" customHeight="1">
      <c r="A24" s="7" t="s">
        <v>4</v>
      </c>
      <c r="B24" s="173">
        <f>$B$10+2</f>
        <v>42683</v>
      </c>
      <c r="C24" s="146" t="s">
        <v>5</v>
      </c>
      <c r="D24" s="15"/>
      <c r="E24" s="15"/>
      <c r="F24" s="171" t="str">
        <f t="shared" si="0"/>
        <v/>
      </c>
      <c r="G24" s="146" t="s">
        <v>6</v>
      </c>
      <c r="H24" s="15" t="s">
        <v>48</v>
      </c>
      <c r="I24" s="15"/>
      <c r="J24" s="171" t="str">
        <f t="shared" si="1"/>
        <v>X</v>
      </c>
      <c r="K24" s="166"/>
      <c r="L24" s="102"/>
      <c r="M24" s="102"/>
      <c r="N24" s="102"/>
      <c r="O24" s="102"/>
      <c r="P24" s="102"/>
      <c r="Q24" s="102"/>
      <c r="R24" s="102"/>
      <c r="S24" s="102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</row>
    <row r="25" spans="1:50" ht="34.5" customHeight="1">
      <c r="A25" s="22" t="s">
        <v>7</v>
      </c>
      <c r="B25" s="178">
        <f t="shared" ref="B25:B29" si="4">$B$10+2</f>
        <v>42683</v>
      </c>
      <c r="C25" s="145" t="s">
        <v>8</v>
      </c>
      <c r="D25" s="15" t="s">
        <v>375</v>
      </c>
      <c r="E25" s="96"/>
      <c r="F25" s="171" t="str">
        <f t="shared" si="0"/>
        <v>X</v>
      </c>
      <c r="G25" s="145" t="s">
        <v>9</v>
      </c>
      <c r="H25" s="15" t="s">
        <v>208</v>
      </c>
      <c r="I25" s="96"/>
      <c r="J25" s="171" t="str">
        <f t="shared" si="1"/>
        <v>X</v>
      </c>
      <c r="K25" s="166"/>
      <c r="L25" s="170"/>
      <c r="M25" s="170"/>
      <c r="N25" s="102"/>
      <c r="O25" s="102"/>
      <c r="P25" s="102"/>
      <c r="Q25" s="102"/>
      <c r="R25" s="102"/>
      <c r="S25" s="102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</row>
    <row r="26" spans="1:50" ht="34.5" customHeight="1">
      <c r="A26" s="1"/>
      <c r="B26" s="179">
        <f t="shared" si="4"/>
        <v>42683</v>
      </c>
      <c r="C26" s="145" t="s">
        <v>10</v>
      </c>
      <c r="D26" s="23"/>
      <c r="E26" s="26"/>
      <c r="F26" s="171" t="str">
        <f t="shared" si="0"/>
        <v/>
      </c>
      <c r="G26" s="145" t="s">
        <v>11</v>
      </c>
      <c r="H26" s="23" t="s">
        <v>209</v>
      </c>
      <c r="I26" s="26"/>
      <c r="J26" s="171" t="str">
        <f t="shared" si="1"/>
        <v>X</v>
      </c>
      <c r="K26" s="166"/>
      <c r="L26" s="170"/>
      <c r="M26" s="170"/>
      <c r="N26" s="102"/>
      <c r="O26" s="102"/>
      <c r="P26" s="102"/>
      <c r="Q26" s="102"/>
      <c r="R26" s="102"/>
      <c r="S26" s="102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</row>
    <row r="27" spans="1:50" ht="34.5" customHeight="1">
      <c r="A27" s="1"/>
      <c r="B27" s="179">
        <f t="shared" si="4"/>
        <v>42683</v>
      </c>
      <c r="C27" s="145" t="s">
        <v>12</v>
      </c>
      <c r="D27" s="24" t="s">
        <v>118</v>
      </c>
      <c r="E27" s="24" t="s">
        <v>344</v>
      </c>
      <c r="F27" s="171" t="str">
        <f t="shared" si="0"/>
        <v/>
      </c>
      <c r="G27" s="145" t="s">
        <v>126</v>
      </c>
      <c r="H27" s="24"/>
      <c r="I27" s="24"/>
      <c r="J27" s="171" t="str">
        <f t="shared" si="1"/>
        <v/>
      </c>
      <c r="K27" s="165"/>
      <c r="L27" s="170"/>
      <c r="M27" s="170"/>
      <c r="N27" s="102"/>
      <c r="O27" s="102"/>
      <c r="P27" s="102"/>
      <c r="Q27" s="102"/>
      <c r="R27" s="102"/>
      <c r="S27" s="102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</row>
    <row r="28" spans="1:50" ht="34.5" customHeight="1">
      <c r="A28" s="1"/>
      <c r="B28" s="179">
        <f t="shared" si="4"/>
        <v>42683</v>
      </c>
      <c r="C28" s="145" t="s">
        <v>13</v>
      </c>
      <c r="D28" s="15" t="s">
        <v>23</v>
      </c>
      <c r="E28" s="96" t="s">
        <v>344</v>
      </c>
      <c r="F28" s="171" t="str">
        <f t="shared" si="0"/>
        <v/>
      </c>
      <c r="G28" s="145" t="s">
        <v>13</v>
      </c>
      <c r="H28" s="15" t="s">
        <v>23</v>
      </c>
      <c r="I28" s="96" t="s">
        <v>344</v>
      </c>
      <c r="J28" s="171" t="str">
        <f t="shared" si="1"/>
        <v/>
      </c>
      <c r="K28" s="166"/>
      <c r="L28" s="170"/>
      <c r="M28" s="170"/>
      <c r="N28" s="102"/>
      <c r="O28" s="102"/>
      <c r="P28" s="102"/>
      <c r="Q28" s="102"/>
      <c r="R28" s="102"/>
      <c r="S28" s="102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</row>
    <row r="29" spans="1:50" ht="34.5" customHeight="1">
      <c r="A29" s="1"/>
      <c r="B29" s="180">
        <f t="shared" si="4"/>
        <v>42683</v>
      </c>
      <c r="C29" s="145" t="s">
        <v>14</v>
      </c>
      <c r="D29" s="19" t="s">
        <v>293</v>
      </c>
      <c r="E29" s="95" t="s">
        <v>344</v>
      </c>
      <c r="F29" s="171" t="str">
        <f t="shared" si="0"/>
        <v/>
      </c>
      <c r="G29" s="145" t="s">
        <v>14</v>
      </c>
      <c r="H29" s="19" t="s">
        <v>295</v>
      </c>
      <c r="I29" s="95" t="s">
        <v>344</v>
      </c>
      <c r="J29" s="171" t="str">
        <f t="shared" si="1"/>
        <v/>
      </c>
      <c r="K29" s="165"/>
      <c r="L29" s="170"/>
      <c r="M29" s="170"/>
      <c r="N29" s="102"/>
      <c r="O29" s="102"/>
      <c r="P29" s="102"/>
      <c r="Q29" s="102"/>
      <c r="R29" s="102"/>
      <c r="S29" s="102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</row>
    <row r="30" spans="1:50" ht="34.5" customHeight="1">
      <c r="A30" s="1"/>
      <c r="B30" s="177"/>
      <c r="C30" s="147"/>
      <c r="D30" s="16"/>
      <c r="E30" s="16"/>
      <c r="F30" s="172" t="str">
        <f t="shared" si="0"/>
        <v/>
      </c>
      <c r="G30" s="149"/>
      <c r="H30" s="16"/>
      <c r="I30" s="16"/>
      <c r="J30" s="172" t="str">
        <f t="shared" si="1"/>
        <v/>
      </c>
      <c r="K30" s="156"/>
      <c r="L30" s="158"/>
      <c r="M30" s="158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</row>
    <row r="31" spans="1:50" ht="34.5" customHeight="1">
      <c r="A31" s="7" t="s">
        <v>4</v>
      </c>
      <c r="B31" s="173">
        <f>$B$10+3</f>
        <v>42684</v>
      </c>
      <c r="C31" s="146" t="s">
        <v>5</v>
      </c>
      <c r="D31" s="15" t="s">
        <v>296</v>
      </c>
      <c r="E31" s="15" t="s">
        <v>344</v>
      </c>
      <c r="F31" s="171" t="str">
        <f t="shared" si="0"/>
        <v/>
      </c>
      <c r="G31" s="146" t="s">
        <v>6</v>
      </c>
      <c r="H31" s="15" t="s">
        <v>78</v>
      </c>
      <c r="I31" s="15"/>
      <c r="J31" s="171" t="str">
        <f t="shared" si="1"/>
        <v>X</v>
      </c>
      <c r="K31" s="155"/>
      <c r="L31" s="158"/>
      <c r="M31" s="158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</row>
    <row r="32" spans="1:50" ht="34.5" customHeight="1">
      <c r="A32" s="22" t="s">
        <v>7</v>
      </c>
      <c r="B32" s="178">
        <f t="shared" ref="B32:B36" si="5">$B$10+3</f>
        <v>42684</v>
      </c>
      <c r="C32" s="145" t="s">
        <v>8</v>
      </c>
      <c r="D32" s="15" t="s">
        <v>75</v>
      </c>
      <c r="E32" s="96"/>
      <c r="F32" s="171" t="str">
        <f t="shared" si="0"/>
        <v>X</v>
      </c>
      <c r="G32" s="145" t="s">
        <v>9</v>
      </c>
      <c r="H32" s="15" t="s">
        <v>297</v>
      </c>
      <c r="I32" s="96"/>
      <c r="J32" s="171" t="str">
        <f t="shared" si="1"/>
        <v>X</v>
      </c>
      <c r="K32" s="155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</row>
    <row r="33" spans="1:50" ht="34.5" customHeight="1">
      <c r="A33" s="1"/>
      <c r="B33" s="179">
        <f t="shared" si="5"/>
        <v>42684</v>
      </c>
      <c r="C33" s="145" t="s">
        <v>10</v>
      </c>
      <c r="D33" s="15" t="s">
        <v>46</v>
      </c>
      <c r="E33" s="96"/>
      <c r="F33" s="171" t="str">
        <f t="shared" si="0"/>
        <v>X</v>
      </c>
      <c r="G33" s="145" t="s">
        <v>11</v>
      </c>
      <c r="H33" s="15" t="s">
        <v>79</v>
      </c>
      <c r="I33" s="96"/>
      <c r="J33" s="171" t="str">
        <f t="shared" si="1"/>
        <v>X</v>
      </c>
      <c r="K33" s="155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</row>
    <row r="34" spans="1:50" ht="34.5" customHeight="1">
      <c r="A34" s="1"/>
      <c r="B34" s="179">
        <f t="shared" si="5"/>
        <v>42684</v>
      </c>
      <c r="C34" s="145" t="s">
        <v>12</v>
      </c>
      <c r="D34" s="15" t="s">
        <v>76</v>
      </c>
      <c r="E34" s="96"/>
      <c r="F34" s="171" t="str">
        <f t="shared" si="0"/>
        <v>X</v>
      </c>
      <c r="G34" s="145" t="s">
        <v>126</v>
      </c>
      <c r="H34" s="15"/>
      <c r="I34" s="96"/>
      <c r="J34" s="171" t="str">
        <f t="shared" si="1"/>
        <v/>
      </c>
      <c r="K34" s="155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</row>
    <row r="35" spans="1:50" ht="34.5" customHeight="1">
      <c r="A35" s="1"/>
      <c r="B35" s="179">
        <f t="shared" si="5"/>
        <v>42684</v>
      </c>
      <c r="C35" s="145" t="s">
        <v>13</v>
      </c>
      <c r="D35" s="15" t="s">
        <v>23</v>
      </c>
      <c r="E35" s="96" t="s">
        <v>344</v>
      </c>
      <c r="F35" s="171" t="str">
        <f t="shared" si="0"/>
        <v/>
      </c>
      <c r="G35" s="145" t="s">
        <v>13</v>
      </c>
      <c r="H35" s="15" t="s">
        <v>23</v>
      </c>
      <c r="I35" s="96" t="s">
        <v>344</v>
      </c>
      <c r="J35" s="171" t="str">
        <f t="shared" si="1"/>
        <v/>
      </c>
      <c r="K35" s="155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</row>
    <row r="36" spans="1:50" ht="34.5" customHeight="1">
      <c r="A36" s="1"/>
      <c r="B36" s="180">
        <f t="shared" si="5"/>
        <v>42684</v>
      </c>
      <c r="C36" s="145" t="s">
        <v>14</v>
      </c>
      <c r="D36" s="19" t="s">
        <v>77</v>
      </c>
      <c r="E36" s="95" t="s">
        <v>344</v>
      </c>
      <c r="F36" s="171" t="str">
        <f t="shared" si="0"/>
        <v/>
      </c>
      <c r="G36" s="145" t="s">
        <v>14</v>
      </c>
      <c r="H36" s="19" t="s">
        <v>298</v>
      </c>
      <c r="I36" s="95" t="s">
        <v>344</v>
      </c>
      <c r="J36" s="171" t="str">
        <f t="shared" si="1"/>
        <v/>
      </c>
      <c r="K36" s="154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</row>
    <row r="37" spans="1:50" ht="34.5" customHeight="1">
      <c r="A37" s="1"/>
      <c r="B37" s="177"/>
      <c r="C37" s="147"/>
      <c r="D37" s="16"/>
      <c r="E37" s="16"/>
      <c r="F37" s="172" t="str">
        <f t="shared" si="0"/>
        <v/>
      </c>
      <c r="G37" s="149"/>
      <c r="H37" s="16"/>
      <c r="I37" s="16"/>
      <c r="J37" s="172" t="str">
        <f t="shared" si="1"/>
        <v/>
      </c>
      <c r="K37" s="156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</row>
    <row r="38" spans="1:50" ht="34.5" customHeight="1">
      <c r="A38" s="7" t="s">
        <v>4</v>
      </c>
      <c r="B38" s="173">
        <f>$B$10+4</f>
        <v>42685</v>
      </c>
      <c r="C38" s="146" t="s">
        <v>5</v>
      </c>
      <c r="D38" s="15" t="s">
        <v>299</v>
      </c>
      <c r="E38" s="15" t="s">
        <v>344</v>
      </c>
      <c r="F38" s="171" t="str">
        <f t="shared" si="0"/>
        <v/>
      </c>
      <c r="G38" s="146" t="s">
        <v>6</v>
      </c>
      <c r="H38" s="15" t="s">
        <v>81</v>
      </c>
      <c r="I38" s="15"/>
      <c r="J38" s="171" t="str">
        <f t="shared" si="1"/>
        <v>X</v>
      </c>
      <c r="K38" s="155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</row>
    <row r="39" spans="1:50" ht="34.5" customHeight="1">
      <c r="A39" s="22" t="s">
        <v>7</v>
      </c>
      <c r="B39" s="178">
        <f t="shared" ref="B39:B43" si="6">$B$10+4</f>
        <v>42685</v>
      </c>
      <c r="C39" s="145" t="s">
        <v>8</v>
      </c>
      <c r="D39" s="15" t="s">
        <v>80</v>
      </c>
      <c r="E39" s="96"/>
      <c r="F39" s="171" t="str">
        <f t="shared" si="0"/>
        <v>X</v>
      </c>
      <c r="G39" s="145" t="s">
        <v>9</v>
      </c>
      <c r="H39" s="15" t="s">
        <v>82</v>
      </c>
      <c r="I39" s="96"/>
      <c r="J39" s="171" t="str">
        <f t="shared" si="1"/>
        <v>X</v>
      </c>
      <c r="K39" s="155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</row>
    <row r="40" spans="1:50" ht="34.5" customHeight="1">
      <c r="A40" s="1"/>
      <c r="B40" s="179">
        <f t="shared" si="6"/>
        <v>42685</v>
      </c>
      <c r="C40" s="145" t="s">
        <v>10</v>
      </c>
      <c r="D40" s="15" t="s">
        <v>39</v>
      </c>
      <c r="E40" s="96"/>
      <c r="F40" s="171" t="str">
        <f t="shared" si="0"/>
        <v>X</v>
      </c>
      <c r="G40" s="145" t="s">
        <v>11</v>
      </c>
      <c r="H40" s="15" t="s">
        <v>45</v>
      </c>
      <c r="I40" s="96"/>
      <c r="J40" s="171" t="str">
        <f t="shared" si="1"/>
        <v>X</v>
      </c>
      <c r="K40" s="155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</row>
    <row r="41" spans="1:50" ht="34.5" customHeight="1">
      <c r="A41" s="1"/>
      <c r="B41" s="179">
        <f t="shared" si="6"/>
        <v>42685</v>
      </c>
      <c r="C41" s="145" t="s">
        <v>12</v>
      </c>
      <c r="D41" s="15" t="s">
        <v>300</v>
      </c>
      <c r="E41" s="96"/>
      <c r="F41" s="171" t="str">
        <f t="shared" si="0"/>
        <v>X</v>
      </c>
      <c r="G41" s="145" t="s">
        <v>126</v>
      </c>
      <c r="H41" s="15"/>
      <c r="I41" s="96"/>
      <c r="J41" s="171" t="str">
        <f t="shared" si="1"/>
        <v/>
      </c>
      <c r="K41" s="155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</row>
    <row r="42" spans="1:50" ht="34.5" customHeight="1">
      <c r="A42" s="1"/>
      <c r="B42" s="179">
        <f t="shared" si="6"/>
        <v>42685</v>
      </c>
      <c r="C42" s="145" t="s">
        <v>13</v>
      </c>
      <c r="D42" s="15" t="s">
        <v>23</v>
      </c>
      <c r="E42" s="96" t="s">
        <v>344</v>
      </c>
      <c r="F42" s="171" t="str">
        <f t="shared" si="0"/>
        <v/>
      </c>
      <c r="G42" s="145" t="s">
        <v>13</v>
      </c>
      <c r="H42" s="15" t="s">
        <v>23</v>
      </c>
      <c r="I42" s="96" t="s">
        <v>344</v>
      </c>
      <c r="J42" s="171" t="str">
        <f t="shared" si="1"/>
        <v/>
      </c>
      <c r="K42" s="155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</row>
    <row r="43" spans="1:50" ht="34.5" customHeight="1">
      <c r="A43" s="1"/>
      <c r="B43" s="180">
        <f t="shared" si="6"/>
        <v>42685</v>
      </c>
      <c r="C43" s="145" t="s">
        <v>14</v>
      </c>
      <c r="D43" s="25" t="s">
        <v>88</v>
      </c>
      <c r="E43" s="24" t="s">
        <v>344</v>
      </c>
      <c r="F43" s="171" t="str">
        <f t="shared" si="0"/>
        <v/>
      </c>
      <c r="G43" s="145" t="s">
        <v>14</v>
      </c>
      <c r="H43" s="25" t="s">
        <v>306</v>
      </c>
      <c r="I43" s="24" t="s">
        <v>344</v>
      </c>
      <c r="J43" s="171" t="str">
        <f t="shared" si="1"/>
        <v/>
      </c>
      <c r="K43" s="15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</row>
    <row r="44" spans="1:50" ht="34.5" customHeight="1">
      <c r="A44" s="1"/>
      <c r="B44" s="177"/>
      <c r="C44" s="147"/>
      <c r="D44" s="20"/>
      <c r="E44" s="20"/>
      <c r="F44" s="172" t="str">
        <f t="shared" si="0"/>
        <v/>
      </c>
      <c r="G44" s="149"/>
      <c r="H44" s="20"/>
      <c r="I44" s="20"/>
      <c r="J44" s="172" t="str">
        <f t="shared" si="1"/>
        <v/>
      </c>
      <c r="K44" s="155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</row>
    <row r="45" spans="1:50" ht="34.5" customHeight="1">
      <c r="A45" s="7" t="s">
        <v>15</v>
      </c>
      <c r="B45" s="173">
        <f>$B$10+5</f>
        <v>42686</v>
      </c>
      <c r="C45" s="146" t="s">
        <v>5</v>
      </c>
      <c r="D45" s="15" t="s">
        <v>84</v>
      </c>
      <c r="E45" s="15" t="s">
        <v>344</v>
      </c>
      <c r="F45" s="171" t="str">
        <f t="shared" si="0"/>
        <v/>
      </c>
      <c r="G45" s="146" t="s">
        <v>6</v>
      </c>
      <c r="H45" s="15" t="s">
        <v>31</v>
      </c>
      <c r="I45" s="15"/>
      <c r="J45" s="171" t="str">
        <f t="shared" si="1"/>
        <v>X</v>
      </c>
      <c r="K45" s="155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</row>
    <row r="46" spans="1:50" ht="34.5" customHeight="1">
      <c r="A46" s="22" t="s">
        <v>7</v>
      </c>
      <c r="B46" s="178">
        <f t="shared" ref="B46:B50" si="7">$B$10+5</f>
        <v>42686</v>
      </c>
      <c r="C46" s="145" t="s">
        <v>8</v>
      </c>
      <c r="D46" s="15" t="s">
        <v>85</v>
      </c>
      <c r="E46" s="96"/>
      <c r="F46" s="171" t="str">
        <f t="shared" si="0"/>
        <v>X</v>
      </c>
      <c r="G46" s="145" t="s">
        <v>9</v>
      </c>
      <c r="H46" s="15" t="s">
        <v>345</v>
      </c>
      <c r="I46" s="96"/>
      <c r="J46" s="171" t="str">
        <f t="shared" si="1"/>
        <v>X</v>
      </c>
      <c r="K46" s="155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</row>
    <row r="47" spans="1:50" ht="34.5" customHeight="1">
      <c r="A47" s="1"/>
      <c r="B47" s="179">
        <f t="shared" si="7"/>
        <v>42686</v>
      </c>
      <c r="C47" s="145" t="s">
        <v>10</v>
      </c>
      <c r="D47" s="15" t="s">
        <v>86</v>
      </c>
      <c r="E47" s="96"/>
      <c r="F47" s="171" t="str">
        <f t="shared" si="0"/>
        <v>X</v>
      </c>
      <c r="G47" s="145" t="s">
        <v>11</v>
      </c>
      <c r="H47" s="15"/>
      <c r="I47" s="96"/>
      <c r="J47" s="171" t="str">
        <f t="shared" si="1"/>
        <v/>
      </c>
      <c r="K47" s="155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</row>
    <row r="48" spans="1:50" ht="34.5" customHeight="1">
      <c r="A48" s="1"/>
      <c r="B48" s="179">
        <f t="shared" si="7"/>
        <v>42686</v>
      </c>
      <c r="C48" s="145" t="s">
        <v>12</v>
      </c>
      <c r="D48" s="15" t="s">
        <v>87</v>
      </c>
      <c r="E48" s="96"/>
      <c r="F48" s="171" t="str">
        <f t="shared" si="0"/>
        <v>X</v>
      </c>
      <c r="G48" s="145" t="s">
        <v>126</v>
      </c>
      <c r="H48" s="15"/>
      <c r="I48" s="96"/>
      <c r="J48" s="171" t="str">
        <f t="shared" si="1"/>
        <v/>
      </c>
      <c r="K48" s="155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</row>
    <row r="49" spans="1:50" ht="34.5" customHeight="1">
      <c r="A49" s="1"/>
      <c r="B49" s="179">
        <f t="shared" si="7"/>
        <v>42686</v>
      </c>
      <c r="C49" s="145" t="s">
        <v>13</v>
      </c>
      <c r="D49" s="15" t="s">
        <v>23</v>
      </c>
      <c r="E49" s="96" t="s">
        <v>344</v>
      </c>
      <c r="F49" s="171" t="str">
        <f t="shared" si="0"/>
        <v/>
      </c>
      <c r="G49" s="145" t="s">
        <v>13</v>
      </c>
      <c r="H49" s="15" t="s">
        <v>23</v>
      </c>
      <c r="I49" s="96" t="s">
        <v>344</v>
      </c>
      <c r="J49" s="171" t="str">
        <f t="shared" si="1"/>
        <v/>
      </c>
      <c r="K49" s="155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</row>
    <row r="50" spans="1:50" ht="34.5" customHeight="1">
      <c r="A50" s="1"/>
      <c r="B50" s="180">
        <f t="shared" si="7"/>
        <v>42686</v>
      </c>
      <c r="C50" s="145" t="s">
        <v>14</v>
      </c>
      <c r="D50" s="15" t="s">
        <v>83</v>
      </c>
      <c r="E50" s="96" t="s">
        <v>344</v>
      </c>
      <c r="F50" s="171" t="str">
        <f t="shared" si="0"/>
        <v/>
      </c>
      <c r="G50" s="145" t="s">
        <v>14</v>
      </c>
      <c r="H50" s="15" t="s">
        <v>301</v>
      </c>
      <c r="I50" s="96" t="s">
        <v>344</v>
      </c>
      <c r="J50" s="171" t="str">
        <f t="shared" si="1"/>
        <v/>
      </c>
      <c r="K50" s="155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</row>
    <row r="51" spans="1:50" ht="34.5" customHeight="1">
      <c r="A51" s="1"/>
      <c r="B51" s="177"/>
      <c r="C51" s="147"/>
      <c r="D51" s="31"/>
      <c r="E51" s="20"/>
      <c r="F51" s="172" t="str">
        <f t="shared" si="0"/>
        <v/>
      </c>
      <c r="G51" s="149"/>
      <c r="H51" s="31"/>
      <c r="I51" s="31"/>
      <c r="J51" s="172" t="str">
        <f t="shared" si="1"/>
        <v/>
      </c>
      <c r="K51" s="155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</row>
    <row r="52" spans="1:50" ht="34.5" customHeight="1">
      <c r="A52" s="7" t="s">
        <v>15</v>
      </c>
      <c r="B52" s="173">
        <f>$B$10+6</f>
        <v>42687</v>
      </c>
      <c r="C52" s="146" t="s">
        <v>5</v>
      </c>
      <c r="D52" s="15" t="s">
        <v>89</v>
      </c>
      <c r="E52" s="15" t="s">
        <v>344</v>
      </c>
      <c r="F52" s="171" t="str">
        <f t="shared" si="0"/>
        <v/>
      </c>
      <c r="G52" s="146" t="s">
        <v>6</v>
      </c>
      <c r="H52" s="15" t="s">
        <v>94</v>
      </c>
      <c r="I52" s="15"/>
      <c r="J52" s="171" t="str">
        <f t="shared" si="1"/>
        <v>X</v>
      </c>
      <c r="K52" s="155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</row>
    <row r="53" spans="1:50" ht="34.5" customHeight="1">
      <c r="A53" s="22" t="s">
        <v>7</v>
      </c>
      <c r="B53" s="178">
        <f t="shared" ref="B53:B57" si="8">$B$10+6</f>
        <v>42687</v>
      </c>
      <c r="C53" s="145" t="s">
        <v>8</v>
      </c>
      <c r="D53" s="15" t="s">
        <v>90</v>
      </c>
      <c r="E53" s="96"/>
      <c r="F53" s="171" t="str">
        <f t="shared" si="0"/>
        <v>X</v>
      </c>
      <c r="G53" s="145" t="s">
        <v>9</v>
      </c>
      <c r="H53" s="15" t="s">
        <v>95</v>
      </c>
      <c r="I53" s="96" t="s">
        <v>344</v>
      </c>
      <c r="J53" s="171" t="str">
        <f t="shared" si="1"/>
        <v/>
      </c>
      <c r="K53" s="155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</row>
    <row r="54" spans="1:50" ht="34.5" customHeight="1">
      <c r="A54" s="1"/>
      <c r="B54" s="179">
        <f t="shared" si="8"/>
        <v>42687</v>
      </c>
      <c r="C54" s="145" t="s">
        <v>10</v>
      </c>
      <c r="D54" s="15" t="s">
        <v>91</v>
      </c>
      <c r="E54" s="96"/>
      <c r="F54" s="171" t="str">
        <f t="shared" si="0"/>
        <v>X</v>
      </c>
      <c r="G54" s="145" t="s">
        <v>11</v>
      </c>
      <c r="H54" s="15"/>
      <c r="I54" s="96"/>
      <c r="J54" s="171" t="str">
        <f t="shared" si="1"/>
        <v/>
      </c>
      <c r="K54" s="155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</row>
    <row r="55" spans="1:50" ht="34.5" customHeight="1">
      <c r="A55" s="1"/>
      <c r="B55" s="179">
        <f t="shared" si="8"/>
        <v>42687</v>
      </c>
      <c r="C55" s="145" t="s">
        <v>12</v>
      </c>
      <c r="D55" s="15" t="s">
        <v>92</v>
      </c>
      <c r="E55" s="96"/>
      <c r="F55" s="171" t="str">
        <f t="shared" si="0"/>
        <v>X</v>
      </c>
      <c r="G55" s="145" t="s">
        <v>126</v>
      </c>
      <c r="H55" s="15"/>
      <c r="I55" s="96"/>
      <c r="J55" s="171" t="str">
        <f t="shared" si="1"/>
        <v/>
      </c>
      <c r="K55" s="155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</row>
    <row r="56" spans="1:50" ht="34.5" customHeight="1">
      <c r="A56" s="1"/>
      <c r="B56" s="179">
        <f t="shared" si="8"/>
        <v>42687</v>
      </c>
      <c r="C56" s="145" t="s">
        <v>13</v>
      </c>
      <c r="D56" s="15" t="s">
        <v>23</v>
      </c>
      <c r="E56" s="96" t="s">
        <v>344</v>
      </c>
      <c r="F56" s="171" t="str">
        <f t="shared" si="0"/>
        <v/>
      </c>
      <c r="G56" s="145" t="s">
        <v>13</v>
      </c>
      <c r="H56" s="15" t="s">
        <v>23</v>
      </c>
      <c r="I56" s="96" t="s">
        <v>344</v>
      </c>
      <c r="J56" s="171" t="str">
        <f t="shared" si="1"/>
        <v/>
      </c>
      <c r="K56" s="155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</row>
    <row r="57" spans="1:50" ht="34.5" customHeight="1">
      <c r="A57" s="1"/>
      <c r="B57" s="180">
        <f t="shared" si="8"/>
        <v>42687</v>
      </c>
      <c r="C57" s="145" t="s">
        <v>14</v>
      </c>
      <c r="D57" s="15" t="s">
        <v>93</v>
      </c>
      <c r="E57" s="96" t="s">
        <v>344</v>
      </c>
      <c r="F57" s="171" t="str">
        <f t="shared" si="0"/>
        <v/>
      </c>
      <c r="G57" s="145" t="s">
        <v>14</v>
      </c>
      <c r="H57" s="15" t="s">
        <v>302</v>
      </c>
      <c r="I57" s="96" t="s">
        <v>344</v>
      </c>
      <c r="J57" s="171" t="str">
        <f t="shared" si="1"/>
        <v/>
      </c>
      <c r="K57" s="155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</row>
    <row r="58" spans="1:50" ht="34.5" customHeight="1">
      <c r="A58" s="1"/>
      <c r="B58" s="177"/>
      <c r="C58" s="147"/>
      <c r="D58" s="21"/>
      <c r="E58" s="20"/>
      <c r="F58" s="172" t="str">
        <f t="shared" si="0"/>
        <v/>
      </c>
      <c r="G58" s="149"/>
      <c r="H58" s="21"/>
      <c r="I58" s="20"/>
      <c r="J58" s="172" t="str">
        <f t="shared" si="1"/>
        <v/>
      </c>
      <c r="K58" s="155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</row>
    <row r="59" spans="1:50" ht="34.5" customHeight="1">
      <c r="A59" s="10" t="s">
        <v>4</v>
      </c>
      <c r="B59" s="173">
        <f>$B$10+7</f>
        <v>42688</v>
      </c>
      <c r="C59" s="146" t="s">
        <v>5</v>
      </c>
      <c r="D59" s="15" t="s">
        <v>16</v>
      </c>
      <c r="E59" s="15" t="s">
        <v>344</v>
      </c>
      <c r="F59" s="171" t="str">
        <f t="shared" si="0"/>
        <v/>
      </c>
      <c r="G59" s="146" t="s">
        <v>6</v>
      </c>
      <c r="H59" s="15" t="s">
        <v>17</v>
      </c>
      <c r="I59" s="15"/>
      <c r="J59" s="171" t="str">
        <f t="shared" si="1"/>
        <v>X</v>
      </c>
      <c r="K59" s="155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</row>
    <row r="60" spans="1:50" ht="34.5" customHeight="1">
      <c r="A60" s="22" t="s">
        <v>18</v>
      </c>
      <c r="B60" s="178">
        <f t="shared" ref="B60:B64" si="9">$B$10+7</f>
        <v>42688</v>
      </c>
      <c r="C60" s="145" t="s">
        <v>8</v>
      </c>
      <c r="D60" s="15" t="s">
        <v>19</v>
      </c>
      <c r="E60" s="96"/>
      <c r="F60" s="171" t="str">
        <f t="shared" si="0"/>
        <v>X</v>
      </c>
      <c r="G60" s="145" t="s">
        <v>9</v>
      </c>
      <c r="H60" s="15" t="s">
        <v>20</v>
      </c>
      <c r="I60" s="96"/>
      <c r="J60" s="171" t="str">
        <f t="shared" si="1"/>
        <v>X</v>
      </c>
      <c r="K60" s="155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</row>
    <row r="61" spans="1:50" ht="34.5" customHeight="1">
      <c r="A61" s="1"/>
      <c r="B61" s="179">
        <f t="shared" si="9"/>
        <v>42688</v>
      </c>
      <c r="C61" s="145" t="s">
        <v>10</v>
      </c>
      <c r="D61" s="15" t="s">
        <v>21</v>
      </c>
      <c r="E61" s="96"/>
      <c r="F61" s="171" t="str">
        <f t="shared" si="0"/>
        <v>X</v>
      </c>
      <c r="G61" s="145" t="s">
        <v>11</v>
      </c>
      <c r="H61" s="15"/>
      <c r="I61" s="96"/>
      <c r="J61" s="171" t="str">
        <f t="shared" si="1"/>
        <v/>
      </c>
      <c r="K61" s="155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</row>
    <row r="62" spans="1:50" ht="34.5" customHeight="1">
      <c r="A62" s="1"/>
      <c r="B62" s="179">
        <f t="shared" si="9"/>
        <v>42688</v>
      </c>
      <c r="C62" s="145" t="s">
        <v>12</v>
      </c>
      <c r="D62" s="24" t="s">
        <v>22</v>
      </c>
      <c r="E62" s="24"/>
      <c r="F62" s="171" t="str">
        <f t="shared" si="0"/>
        <v>X</v>
      </c>
      <c r="G62" s="145" t="s">
        <v>126</v>
      </c>
      <c r="H62" s="24"/>
      <c r="I62" s="24"/>
      <c r="J62" s="171" t="str">
        <f t="shared" si="1"/>
        <v/>
      </c>
      <c r="K62" s="15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</row>
    <row r="63" spans="1:50" ht="34.5" customHeight="1">
      <c r="A63" s="1"/>
      <c r="B63" s="179">
        <f t="shared" si="9"/>
        <v>42688</v>
      </c>
      <c r="C63" s="145" t="s">
        <v>13</v>
      </c>
      <c r="D63" s="15" t="s">
        <v>23</v>
      </c>
      <c r="E63" s="96" t="s">
        <v>344</v>
      </c>
      <c r="F63" s="171" t="str">
        <f t="shared" si="0"/>
        <v/>
      </c>
      <c r="G63" s="145" t="s">
        <v>13</v>
      </c>
      <c r="H63" s="15" t="s">
        <v>24</v>
      </c>
      <c r="I63" s="96" t="s">
        <v>344</v>
      </c>
      <c r="J63" s="171" t="str">
        <f t="shared" si="1"/>
        <v/>
      </c>
      <c r="K63" s="155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</row>
    <row r="64" spans="1:50" ht="34.5" customHeight="1">
      <c r="A64" s="1"/>
      <c r="B64" s="180">
        <f t="shared" si="9"/>
        <v>42688</v>
      </c>
      <c r="C64" s="145" t="s">
        <v>14</v>
      </c>
      <c r="D64" s="19" t="s">
        <v>25</v>
      </c>
      <c r="E64" s="95" t="s">
        <v>344</v>
      </c>
      <c r="F64" s="171" t="str">
        <f t="shared" si="0"/>
        <v/>
      </c>
      <c r="G64" s="145" t="s">
        <v>14</v>
      </c>
      <c r="H64" s="19" t="s">
        <v>303</v>
      </c>
      <c r="I64" s="95" t="s">
        <v>344</v>
      </c>
      <c r="J64" s="171" t="str">
        <f t="shared" si="1"/>
        <v/>
      </c>
      <c r="K64" s="154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</row>
    <row r="65" spans="1:50" ht="34.5" customHeight="1">
      <c r="A65" s="1"/>
      <c r="B65" s="177"/>
      <c r="C65" s="147"/>
      <c r="D65" s="16"/>
      <c r="E65" s="16"/>
      <c r="F65" s="172" t="str">
        <f t="shared" si="0"/>
        <v/>
      </c>
      <c r="G65" s="149"/>
      <c r="H65" s="16"/>
      <c r="I65" s="16"/>
      <c r="J65" s="172" t="str">
        <f t="shared" si="1"/>
        <v/>
      </c>
      <c r="K65" s="156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</row>
    <row r="66" spans="1:50" ht="34.5" customHeight="1">
      <c r="A66" s="10" t="s">
        <v>4</v>
      </c>
      <c r="B66" s="173">
        <f>$B$10+8</f>
        <v>42689</v>
      </c>
      <c r="C66" s="146" t="s">
        <v>5</v>
      </c>
      <c r="D66" s="15" t="s">
        <v>26</v>
      </c>
      <c r="E66" s="15" t="s">
        <v>344</v>
      </c>
      <c r="F66" s="171" t="str">
        <f t="shared" si="0"/>
        <v/>
      </c>
      <c r="G66" s="146" t="s">
        <v>6</v>
      </c>
      <c r="H66" s="15" t="s">
        <v>27</v>
      </c>
      <c r="I66" s="15"/>
      <c r="J66" s="171" t="str">
        <f t="shared" si="1"/>
        <v>X</v>
      </c>
      <c r="K66" s="155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</row>
    <row r="67" spans="1:50" ht="34.5" customHeight="1">
      <c r="A67" s="22" t="s">
        <v>18</v>
      </c>
      <c r="B67" s="178">
        <f t="shared" ref="B67:B71" si="10">$B$10+8</f>
        <v>42689</v>
      </c>
      <c r="C67" s="145" t="s">
        <v>8</v>
      </c>
      <c r="D67" s="15" t="s">
        <v>28</v>
      </c>
      <c r="E67" s="96"/>
      <c r="F67" s="171" t="str">
        <f t="shared" si="0"/>
        <v>X</v>
      </c>
      <c r="G67" s="145" t="s">
        <v>9</v>
      </c>
      <c r="H67" s="15" t="s">
        <v>29</v>
      </c>
      <c r="I67" s="96"/>
      <c r="J67" s="171" t="str">
        <f t="shared" si="1"/>
        <v>X</v>
      </c>
      <c r="K67" s="155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</row>
    <row r="68" spans="1:50" ht="34.5" customHeight="1">
      <c r="A68" s="1"/>
      <c r="B68" s="179">
        <f t="shared" si="10"/>
        <v>42689</v>
      </c>
      <c r="C68" s="145" t="s">
        <v>10</v>
      </c>
      <c r="D68" s="23" t="s">
        <v>86</v>
      </c>
      <c r="E68" s="26"/>
      <c r="F68" s="171" t="str">
        <f t="shared" si="0"/>
        <v>X</v>
      </c>
      <c r="G68" s="145" t="s">
        <v>11</v>
      </c>
      <c r="H68" s="23"/>
      <c r="I68" s="26"/>
      <c r="J68" s="171" t="str">
        <f t="shared" si="1"/>
        <v/>
      </c>
      <c r="K68" s="157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</row>
    <row r="69" spans="1:50" ht="34.5" customHeight="1">
      <c r="A69" s="1"/>
      <c r="B69" s="179">
        <f t="shared" si="10"/>
        <v>42689</v>
      </c>
      <c r="C69" s="145" t="s">
        <v>12</v>
      </c>
      <c r="D69" s="26"/>
      <c r="E69" s="26"/>
      <c r="F69" s="171" t="str">
        <f t="shared" si="0"/>
        <v/>
      </c>
      <c r="G69" s="145" t="s">
        <v>126</v>
      </c>
      <c r="H69" s="26"/>
      <c r="I69" s="26"/>
      <c r="J69" s="171" t="str">
        <f t="shared" si="1"/>
        <v/>
      </c>
      <c r="K69" s="157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</row>
    <row r="70" spans="1:50" ht="34.5" customHeight="1">
      <c r="A70" s="1"/>
      <c r="B70" s="179">
        <f t="shared" si="10"/>
        <v>42689</v>
      </c>
      <c r="C70" s="145" t="s">
        <v>13</v>
      </c>
      <c r="D70" s="15" t="s">
        <v>23</v>
      </c>
      <c r="E70" s="96" t="s">
        <v>344</v>
      </c>
      <c r="F70" s="171" t="str">
        <f t="shared" si="0"/>
        <v/>
      </c>
      <c r="G70" s="145" t="s">
        <v>13</v>
      </c>
      <c r="H70" s="15" t="s">
        <v>24</v>
      </c>
      <c r="I70" s="96" t="s">
        <v>344</v>
      </c>
      <c r="J70" s="171" t="str">
        <f t="shared" si="1"/>
        <v/>
      </c>
      <c r="K70" s="155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</row>
    <row r="71" spans="1:50" ht="34.5" customHeight="1">
      <c r="A71" s="1"/>
      <c r="B71" s="180">
        <f t="shared" si="10"/>
        <v>42689</v>
      </c>
      <c r="C71" s="145" t="s">
        <v>14</v>
      </c>
      <c r="D71" s="19" t="s">
        <v>30</v>
      </c>
      <c r="E71" s="95" t="s">
        <v>344</v>
      </c>
      <c r="F71" s="171" t="str">
        <f t="shared" si="0"/>
        <v/>
      </c>
      <c r="G71" s="145" t="s">
        <v>14</v>
      </c>
      <c r="H71" s="19" t="s">
        <v>346</v>
      </c>
      <c r="I71" s="95" t="s">
        <v>344</v>
      </c>
      <c r="J71" s="171" t="str">
        <f t="shared" si="1"/>
        <v/>
      </c>
      <c r="K71" s="154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</row>
    <row r="72" spans="1:50" ht="34.5" customHeight="1">
      <c r="A72" s="1"/>
      <c r="B72" s="177"/>
      <c r="C72" s="147"/>
      <c r="D72" s="16"/>
      <c r="E72" s="16"/>
      <c r="F72" s="172" t="str">
        <f t="shared" si="0"/>
        <v/>
      </c>
      <c r="G72" s="149"/>
      <c r="H72" s="16"/>
      <c r="I72" s="16"/>
      <c r="J72" s="172" t="str">
        <f t="shared" si="1"/>
        <v/>
      </c>
      <c r="K72" s="156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</row>
    <row r="73" spans="1:50" ht="34.5" customHeight="1">
      <c r="A73" s="10" t="s">
        <v>4</v>
      </c>
      <c r="B73" s="173">
        <f>$B$10+9</f>
        <v>42690</v>
      </c>
      <c r="C73" s="146" t="s">
        <v>5</v>
      </c>
      <c r="D73" s="15"/>
      <c r="E73" s="15"/>
      <c r="F73" s="171" t="str">
        <f t="shared" si="0"/>
        <v/>
      </c>
      <c r="G73" s="146" t="s">
        <v>6</v>
      </c>
      <c r="H73" s="15" t="s">
        <v>31</v>
      </c>
      <c r="I73" s="15"/>
      <c r="J73" s="171" t="str">
        <f t="shared" si="1"/>
        <v>X</v>
      </c>
      <c r="K73" s="155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</row>
    <row r="74" spans="1:50" ht="34.5" customHeight="1">
      <c r="A74" s="22" t="s">
        <v>18</v>
      </c>
      <c r="B74" s="178">
        <f t="shared" ref="B74:B78" si="11">$B$10+9</f>
        <v>42690</v>
      </c>
      <c r="C74" s="145" t="s">
        <v>8</v>
      </c>
      <c r="D74" s="15" t="s">
        <v>32</v>
      </c>
      <c r="E74" s="96"/>
      <c r="F74" s="171" t="str">
        <f t="shared" si="0"/>
        <v>X</v>
      </c>
      <c r="G74" s="145" t="s">
        <v>9</v>
      </c>
      <c r="H74" s="15" t="s">
        <v>33</v>
      </c>
      <c r="I74" s="96"/>
      <c r="J74" s="171" t="str">
        <f t="shared" si="1"/>
        <v>X</v>
      </c>
      <c r="K74" s="155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</row>
    <row r="75" spans="1:50" ht="34.5" customHeight="1">
      <c r="A75" s="1"/>
      <c r="B75" s="179">
        <f t="shared" si="11"/>
        <v>42690</v>
      </c>
      <c r="C75" s="145" t="s">
        <v>10</v>
      </c>
      <c r="D75" s="15" t="s">
        <v>34</v>
      </c>
      <c r="E75" s="96"/>
      <c r="F75" s="171" t="str">
        <f t="shared" ref="F75:F138" si="12">IF(D75="","",IF(E75="X","","X"))</f>
        <v>X</v>
      </c>
      <c r="G75" s="145" t="s">
        <v>11</v>
      </c>
      <c r="H75" s="15" t="s">
        <v>35</v>
      </c>
      <c r="I75" s="96" t="s">
        <v>344</v>
      </c>
      <c r="J75" s="171" t="str">
        <f t="shared" ref="J75:J138" si="13">IF(H75="","",IF(I75="X","","X"))</f>
        <v/>
      </c>
      <c r="K75" s="155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</row>
    <row r="76" spans="1:50" ht="34.5" customHeight="1">
      <c r="A76" s="1"/>
      <c r="B76" s="179">
        <f t="shared" si="11"/>
        <v>42690</v>
      </c>
      <c r="C76" s="145" t="s">
        <v>12</v>
      </c>
      <c r="D76" s="15"/>
      <c r="E76" s="96"/>
      <c r="F76" s="171" t="str">
        <f t="shared" si="12"/>
        <v/>
      </c>
      <c r="G76" s="145" t="s">
        <v>126</v>
      </c>
      <c r="H76" s="15"/>
      <c r="I76" s="96"/>
      <c r="J76" s="171" t="str">
        <f t="shared" si="13"/>
        <v/>
      </c>
      <c r="K76" s="155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</row>
    <row r="77" spans="1:50" ht="34.5" customHeight="1">
      <c r="A77" s="1"/>
      <c r="B77" s="179">
        <f t="shared" si="11"/>
        <v>42690</v>
      </c>
      <c r="C77" s="145" t="s">
        <v>13</v>
      </c>
      <c r="D77" s="15" t="s">
        <v>23</v>
      </c>
      <c r="E77" s="96" t="s">
        <v>344</v>
      </c>
      <c r="F77" s="171" t="str">
        <f t="shared" si="12"/>
        <v/>
      </c>
      <c r="G77" s="145" t="s">
        <v>13</v>
      </c>
      <c r="H77" s="15" t="s">
        <v>24</v>
      </c>
      <c r="I77" s="96" t="s">
        <v>344</v>
      </c>
      <c r="J77" s="171" t="str">
        <f t="shared" si="13"/>
        <v/>
      </c>
      <c r="K77" s="155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</row>
    <row r="78" spans="1:50" ht="34.5" customHeight="1">
      <c r="A78" s="1"/>
      <c r="B78" s="180">
        <f t="shared" si="11"/>
        <v>42690</v>
      </c>
      <c r="C78" s="145" t="s">
        <v>14</v>
      </c>
      <c r="D78" s="25" t="s">
        <v>36</v>
      </c>
      <c r="E78" s="24" t="s">
        <v>344</v>
      </c>
      <c r="F78" s="171" t="str">
        <f t="shared" si="12"/>
        <v/>
      </c>
      <c r="G78" s="145" t="s">
        <v>14</v>
      </c>
      <c r="H78" s="25" t="s">
        <v>304</v>
      </c>
      <c r="I78" s="24" t="s">
        <v>344</v>
      </c>
      <c r="J78" s="171" t="str">
        <f t="shared" si="13"/>
        <v/>
      </c>
      <c r="K78" s="15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</row>
    <row r="79" spans="1:50" ht="34.5" customHeight="1">
      <c r="A79" s="1"/>
      <c r="B79" s="177"/>
      <c r="C79" s="147"/>
      <c r="D79" s="16"/>
      <c r="E79" s="16"/>
      <c r="F79" s="172" t="str">
        <f t="shared" si="12"/>
        <v/>
      </c>
      <c r="G79" s="149"/>
      <c r="H79" s="16"/>
      <c r="I79" s="16"/>
      <c r="J79" s="172" t="str">
        <f t="shared" si="13"/>
        <v/>
      </c>
      <c r="K79" s="156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</row>
    <row r="80" spans="1:50" ht="34.5" customHeight="1">
      <c r="A80" s="10" t="s">
        <v>4</v>
      </c>
      <c r="B80" s="173">
        <f>$B$10+10</f>
        <v>42691</v>
      </c>
      <c r="C80" s="146" t="s">
        <v>5</v>
      </c>
      <c r="D80" s="15" t="s">
        <v>400</v>
      </c>
      <c r="E80" s="15" t="s">
        <v>344</v>
      </c>
      <c r="F80" s="171" t="str">
        <f t="shared" si="12"/>
        <v/>
      </c>
      <c r="G80" s="146" t="s">
        <v>6</v>
      </c>
      <c r="H80" s="15" t="s">
        <v>37</v>
      </c>
      <c r="I80" s="15"/>
      <c r="J80" s="171" t="str">
        <f t="shared" si="13"/>
        <v>X</v>
      </c>
      <c r="K80" s="155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</row>
    <row r="81" spans="1:50" ht="34.5" customHeight="1">
      <c r="A81" s="22" t="s">
        <v>18</v>
      </c>
      <c r="B81" s="178">
        <f t="shared" ref="B81:B85" si="14">$B$10+10</f>
        <v>42691</v>
      </c>
      <c r="C81" s="145" t="s">
        <v>8</v>
      </c>
      <c r="D81" s="15" t="s">
        <v>38</v>
      </c>
      <c r="E81" s="96"/>
      <c r="F81" s="171" t="str">
        <f t="shared" si="12"/>
        <v>X</v>
      </c>
      <c r="G81" s="145" t="s">
        <v>9</v>
      </c>
      <c r="H81" s="15" t="s">
        <v>199</v>
      </c>
      <c r="I81" s="96"/>
      <c r="J81" s="171" t="str">
        <f t="shared" si="13"/>
        <v>X</v>
      </c>
      <c r="K81" s="155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</row>
    <row r="82" spans="1:50" ht="34.5" customHeight="1">
      <c r="A82" s="1"/>
      <c r="B82" s="179">
        <f t="shared" si="14"/>
        <v>42691</v>
      </c>
      <c r="C82" s="145" t="s">
        <v>10</v>
      </c>
      <c r="D82" s="23" t="s">
        <v>39</v>
      </c>
      <c r="E82" s="26"/>
      <c r="F82" s="171" t="str">
        <f t="shared" si="12"/>
        <v>X</v>
      </c>
      <c r="G82" s="145" t="s">
        <v>11</v>
      </c>
      <c r="H82" s="23"/>
      <c r="I82" s="26"/>
      <c r="J82" s="171" t="str">
        <f t="shared" si="13"/>
        <v/>
      </c>
      <c r="K82" s="157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</row>
    <row r="83" spans="1:50" ht="34.5" customHeight="1">
      <c r="A83" s="1"/>
      <c r="B83" s="179">
        <f t="shared" si="14"/>
        <v>42691</v>
      </c>
      <c r="C83" s="145" t="s">
        <v>12</v>
      </c>
      <c r="D83" s="23"/>
      <c r="E83" s="26"/>
      <c r="F83" s="171" t="str">
        <f t="shared" si="12"/>
        <v/>
      </c>
      <c r="G83" s="145" t="s">
        <v>126</v>
      </c>
      <c r="H83" s="23"/>
      <c r="I83" s="26"/>
      <c r="J83" s="171" t="str">
        <f t="shared" si="13"/>
        <v/>
      </c>
      <c r="K83" s="157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</row>
    <row r="84" spans="1:50" ht="34.5" customHeight="1">
      <c r="A84" s="1"/>
      <c r="B84" s="179">
        <f t="shared" si="14"/>
        <v>42691</v>
      </c>
      <c r="C84" s="145" t="s">
        <v>13</v>
      </c>
      <c r="D84" s="15" t="s">
        <v>23</v>
      </c>
      <c r="E84" s="96" t="s">
        <v>344</v>
      </c>
      <c r="F84" s="171" t="str">
        <f t="shared" si="12"/>
        <v/>
      </c>
      <c r="G84" s="145" t="s">
        <v>13</v>
      </c>
      <c r="H84" s="15" t="s">
        <v>24</v>
      </c>
      <c r="I84" s="96" t="s">
        <v>344</v>
      </c>
      <c r="J84" s="171" t="str">
        <f t="shared" si="13"/>
        <v/>
      </c>
      <c r="K84" s="155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</row>
    <row r="85" spans="1:50" ht="34.5" customHeight="1">
      <c r="A85" s="1"/>
      <c r="B85" s="180">
        <f t="shared" si="14"/>
        <v>42691</v>
      </c>
      <c r="C85" s="145" t="s">
        <v>14</v>
      </c>
      <c r="D85" s="19" t="s">
        <v>40</v>
      </c>
      <c r="E85" s="95" t="s">
        <v>344</v>
      </c>
      <c r="F85" s="171" t="str">
        <f t="shared" si="12"/>
        <v/>
      </c>
      <c r="G85" s="145" t="s">
        <v>14</v>
      </c>
      <c r="H85" s="19" t="s">
        <v>305</v>
      </c>
      <c r="I85" s="95" t="s">
        <v>344</v>
      </c>
      <c r="J85" s="171" t="str">
        <f t="shared" si="13"/>
        <v/>
      </c>
      <c r="K85" s="154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</row>
    <row r="86" spans="1:50" ht="34.5" customHeight="1">
      <c r="A86" s="1"/>
      <c r="B86" s="177"/>
      <c r="C86" s="147"/>
      <c r="D86" s="16"/>
      <c r="E86" s="16"/>
      <c r="F86" s="172" t="str">
        <f t="shared" si="12"/>
        <v/>
      </c>
      <c r="G86" s="149"/>
      <c r="H86" s="16"/>
      <c r="I86" s="16"/>
      <c r="J86" s="172" t="str">
        <f t="shared" si="13"/>
        <v/>
      </c>
      <c r="K86" s="156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</row>
    <row r="87" spans="1:50" ht="34.5" customHeight="1">
      <c r="A87" s="10" t="s">
        <v>4</v>
      </c>
      <c r="B87" s="173">
        <f>$B$10+11</f>
        <v>42692</v>
      </c>
      <c r="C87" s="146" t="s">
        <v>5</v>
      </c>
      <c r="D87" s="15" t="s">
        <v>41</v>
      </c>
      <c r="E87" s="15" t="s">
        <v>344</v>
      </c>
      <c r="F87" s="171" t="str">
        <f t="shared" si="12"/>
        <v/>
      </c>
      <c r="G87" s="146" t="s">
        <v>6</v>
      </c>
      <c r="H87" s="15" t="s">
        <v>42</v>
      </c>
      <c r="I87" s="15"/>
      <c r="J87" s="171" t="str">
        <f t="shared" si="13"/>
        <v>X</v>
      </c>
      <c r="K87" s="155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</row>
    <row r="88" spans="1:50" ht="34.5" customHeight="1">
      <c r="A88" s="22" t="s">
        <v>18</v>
      </c>
      <c r="B88" s="178">
        <f t="shared" ref="B88:B92" si="15">$B$10+11</f>
        <v>42692</v>
      </c>
      <c r="C88" s="145" t="s">
        <v>8</v>
      </c>
      <c r="D88" s="15" t="s">
        <v>43</v>
      </c>
      <c r="E88" s="96"/>
      <c r="F88" s="171" t="str">
        <f t="shared" si="12"/>
        <v>X</v>
      </c>
      <c r="G88" s="145" t="s">
        <v>9</v>
      </c>
      <c r="H88" s="15" t="s">
        <v>44</v>
      </c>
      <c r="I88" s="96"/>
      <c r="J88" s="171" t="str">
        <f t="shared" si="13"/>
        <v>X</v>
      </c>
      <c r="K88" s="155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</row>
    <row r="89" spans="1:50" ht="34.5" customHeight="1">
      <c r="A89" s="1"/>
      <c r="B89" s="179">
        <f t="shared" si="15"/>
        <v>42692</v>
      </c>
      <c r="C89" s="145" t="s">
        <v>10</v>
      </c>
      <c r="D89" s="23" t="s">
        <v>45</v>
      </c>
      <c r="E89" s="26"/>
      <c r="F89" s="171" t="str">
        <f t="shared" si="12"/>
        <v>X</v>
      </c>
      <c r="G89" s="145" t="s">
        <v>11</v>
      </c>
      <c r="H89" s="23" t="s">
        <v>46</v>
      </c>
      <c r="I89" s="26"/>
      <c r="J89" s="171" t="str">
        <f t="shared" si="13"/>
        <v>X</v>
      </c>
      <c r="K89" s="157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</row>
    <row r="90" spans="1:50" ht="34.5" customHeight="1">
      <c r="A90" s="1"/>
      <c r="B90" s="179">
        <f t="shared" si="15"/>
        <v>42692</v>
      </c>
      <c r="C90" s="145" t="s">
        <v>12</v>
      </c>
      <c r="D90" s="27" t="s">
        <v>47</v>
      </c>
      <c r="E90" s="97"/>
      <c r="F90" s="171" t="str">
        <f t="shared" si="12"/>
        <v>X</v>
      </c>
      <c r="G90" s="145" t="s">
        <v>126</v>
      </c>
      <c r="H90" s="27"/>
      <c r="I90" s="97"/>
      <c r="J90" s="171" t="str">
        <f t="shared" si="13"/>
        <v/>
      </c>
      <c r="K90" s="160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</row>
    <row r="91" spans="1:50" ht="34.5" customHeight="1">
      <c r="A91" s="1"/>
      <c r="B91" s="179">
        <f t="shared" si="15"/>
        <v>42692</v>
      </c>
      <c r="C91" s="145" t="s">
        <v>13</v>
      </c>
      <c r="D91" s="15" t="s">
        <v>23</v>
      </c>
      <c r="E91" s="96" t="s">
        <v>344</v>
      </c>
      <c r="F91" s="171" t="str">
        <f t="shared" si="12"/>
        <v/>
      </c>
      <c r="G91" s="145" t="s">
        <v>13</v>
      </c>
      <c r="H91" s="15" t="s">
        <v>24</v>
      </c>
      <c r="I91" s="96" t="s">
        <v>344</v>
      </c>
      <c r="J91" s="171" t="str">
        <f t="shared" si="13"/>
        <v/>
      </c>
      <c r="K91" s="155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</row>
    <row r="92" spans="1:50" ht="34.5" customHeight="1">
      <c r="A92" s="1"/>
      <c r="B92" s="180">
        <f t="shared" si="15"/>
        <v>42692</v>
      </c>
      <c r="C92" s="145" t="s">
        <v>14</v>
      </c>
      <c r="D92" s="25" t="s">
        <v>308</v>
      </c>
      <c r="E92" s="24" t="s">
        <v>344</v>
      </c>
      <c r="F92" s="171" t="str">
        <f t="shared" si="12"/>
        <v/>
      </c>
      <c r="G92" s="145" t="s">
        <v>14</v>
      </c>
      <c r="H92" s="25" t="s">
        <v>309</v>
      </c>
      <c r="I92" s="24" t="s">
        <v>344</v>
      </c>
      <c r="J92" s="171" t="str">
        <f t="shared" si="13"/>
        <v/>
      </c>
      <c r="K92" s="15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</row>
    <row r="93" spans="1:50" ht="34.5" customHeight="1">
      <c r="A93" s="1"/>
      <c r="B93" s="177"/>
      <c r="C93" s="147"/>
      <c r="D93" s="16"/>
      <c r="E93" s="16"/>
      <c r="F93" s="172" t="str">
        <f t="shared" si="12"/>
        <v/>
      </c>
      <c r="G93" s="149"/>
      <c r="H93" s="16"/>
      <c r="I93" s="16"/>
      <c r="J93" s="172" t="str">
        <f t="shared" si="13"/>
        <v/>
      </c>
      <c r="K93" s="156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</row>
    <row r="94" spans="1:50" ht="34.5" customHeight="1">
      <c r="A94" s="10" t="s">
        <v>15</v>
      </c>
      <c r="B94" s="173">
        <f>$B$10+12</f>
        <v>42693</v>
      </c>
      <c r="C94" s="146" t="s">
        <v>5</v>
      </c>
      <c r="D94" s="15" t="s">
        <v>307</v>
      </c>
      <c r="E94" s="15" t="s">
        <v>344</v>
      </c>
      <c r="F94" s="171" t="str">
        <f t="shared" si="12"/>
        <v/>
      </c>
      <c r="G94" s="146" t="s">
        <v>6</v>
      </c>
      <c r="H94" s="15" t="s">
        <v>48</v>
      </c>
      <c r="I94" s="15"/>
      <c r="J94" s="171" t="str">
        <f t="shared" si="13"/>
        <v>X</v>
      </c>
      <c r="K94" s="155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</row>
    <row r="95" spans="1:50" ht="34.5" customHeight="1">
      <c r="A95" s="22" t="s">
        <v>18</v>
      </c>
      <c r="B95" s="178">
        <f t="shared" ref="B95:B99" si="16">$B$10+12</f>
        <v>42693</v>
      </c>
      <c r="C95" s="145" t="s">
        <v>8</v>
      </c>
      <c r="D95" s="15" t="s">
        <v>49</v>
      </c>
      <c r="E95" s="96"/>
      <c r="F95" s="171" t="str">
        <f t="shared" si="12"/>
        <v>X</v>
      </c>
      <c r="G95" s="145" t="s">
        <v>9</v>
      </c>
      <c r="H95" s="15" t="s">
        <v>50</v>
      </c>
      <c r="I95" s="96"/>
      <c r="J95" s="171" t="str">
        <f t="shared" si="13"/>
        <v>X</v>
      </c>
      <c r="K95" s="155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</row>
    <row r="96" spans="1:50" ht="34.5" customHeight="1">
      <c r="A96" s="1"/>
      <c r="B96" s="179">
        <f t="shared" si="16"/>
        <v>42693</v>
      </c>
      <c r="C96" s="145" t="s">
        <v>10</v>
      </c>
      <c r="D96" s="15" t="s">
        <v>51</v>
      </c>
      <c r="E96" s="96"/>
      <c r="F96" s="171" t="str">
        <f t="shared" si="12"/>
        <v>X</v>
      </c>
      <c r="G96" s="145" t="s">
        <v>11</v>
      </c>
      <c r="H96" s="15"/>
      <c r="I96" s="96"/>
      <c r="J96" s="171" t="str">
        <f t="shared" si="13"/>
        <v/>
      </c>
      <c r="K96" s="155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9"/>
      <c r="AV96" s="39"/>
      <c r="AW96" s="39"/>
      <c r="AX96" s="39"/>
    </row>
    <row r="97" spans="1:50" ht="34.5" customHeight="1">
      <c r="A97" s="1"/>
      <c r="B97" s="179">
        <f t="shared" si="16"/>
        <v>42693</v>
      </c>
      <c r="C97" s="145" t="s">
        <v>12</v>
      </c>
      <c r="D97" s="15" t="s">
        <v>52</v>
      </c>
      <c r="E97" s="96"/>
      <c r="F97" s="171" t="str">
        <f t="shared" si="12"/>
        <v>X</v>
      </c>
      <c r="G97" s="145" t="s">
        <v>126</v>
      </c>
      <c r="H97" s="15"/>
      <c r="I97" s="96"/>
      <c r="J97" s="171" t="str">
        <f t="shared" si="13"/>
        <v/>
      </c>
      <c r="K97" s="155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</row>
    <row r="98" spans="1:50" ht="34.5" customHeight="1">
      <c r="A98" s="1"/>
      <c r="B98" s="179">
        <f t="shared" si="16"/>
        <v>42693</v>
      </c>
      <c r="C98" s="145" t="s">
        <v>13</v>
      </c>
      <c r="D98" s="15" t="s">
        <v>23</v>
      </c>
      <c r="E98" s="96" t="s">
        <v>344</v>
      </c>
      <c r="F98" s="171" t="str">
        <f t="shared" si="12"/>
        <v/>
      </c>
      <c r="G98" s="145" t="s">
        <v>13</v>
      </c>
      <c r="H98" s="15" t="s">
        <v>24</v>
      </c>
      <c r="I98" s="96" t="s">
        <v>344</v>
      </c>
      <c r="J98" s="171" t="str">
        <f t="shared" si="13"/>
        <v/>
      </c>
      <c r="K98" s="155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</row>
    <row r="99" spans="1:50" ht="34.5" customHeight="1">
      <c r="A99" s="1"/>
      <c r="B99" s="180">
        <f t="shared" si="16"/>
        <v>42693</v>
      </c>
      <c r="C99" s="145" t="s">
        <v>14</v>
      </c>
      <c r="D99" s="15" t="s">
        <v>53</v>
      </c>
      <c r="E99" s="96" t="s">
        <v>344</v>
      </c>
      <c r="F99" s="171" t="str">
        <f t="shared" si="12"/>
        <v/>
      </c>
      <c r="G99" s="145" t="s">
        <v>14</v>
      </c>
      <c r="H99" s="15" t="s">
        <v>310</v>
      </c>
      <c r="I99" s="96" t="s">
        <v>344</v>
      </c>
      <c r="J99" s="171" t="str">
        <f t="shared" si="13"/>
        <v/>
      </c>
      <c r="K99" s="155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</row>
    <row r="100" spans="1:50" ht="34.5" customHeight="1">
      <c r="A100" s="1"/>
      <c r="B100" s="177"/>
      <c r="C100" s="147"/>
      <c r="D100" s="16"/>
      <c r="E100" s="16"/>
      <c r="F100" s="172" t="str">
        <f t="shared" si="12"/>
        <v/>
      </c>
      <c r="G100" s="149"/>
      <c r="H100" s="16"/>
      <c r="I100" s="16"/>
      <c r="J100" s="172" t="str">
        <f t="shared" si="13"/>
        <v/>
      </c>
      <c r="K100" s="156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</row>
    <row r="101" spans="1:50" ht="34.5" customHeight="1">
      <c r="A101" s="10" t="s">
        <v>15</v>
      </c>
      <c r="B101" s="173">
        <f>$B$10+13</f>
        <v>42694</v>
      </c>
      <c r="C101" s="146" t="s">
        <v>5</v>
      </c>
      <c r="D101" s="27" t="s">
        <v>54</v>
      </c>
      <c r="E101" s="27" t="s">
        <v>344</v>
      </c>
      <c r="F101" s="171" t="str">
        <f t="shared" si="12"/>
        <v/>
      </c>
      <c r="G101" s="146" t="s">
        <v>6</v>
      </c>
      <c r="H101" s="27" t="s">
        <v>31</v>
      </c>
      <c r="I101" s="27"/>
      <c r="J101" s="171" t="str">
        <f t="shared" si="13"/>
        <v>X</v>
      </c>
      <c r="K101" s="160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39"/>
      <c r="AX101" s="39"/>
    </row>
    <row r="102" spans="1:50" ht="34.5" customHeight="1">
      <c r="A102" s="22" t="s">
        <v>18</v>
      </c>
      <c r="B102" s="178">
        <f t="shared" ref="B102:B106" si="17">$B$10+13</f>
        <v>42694</v>
      </c>
      <c r="C102" s="145" t="s">
        <v>8</v>
      </c>
      <c r="D102" s="27" t="s">
        <v>55</v>
      </c>
      <c r="E102" s="97"/>
      <c r="F102" s="171" t="str">
        <f t="shared" si="12"/>
        <v>X</v>
      </c>
      <c r="G102" s="145" t="s">
        <v>9</v>
      </c>
      <c r="H102" s="27" t="s">
        <v>56</v>
      </c>
      <c r="I102" s="97"/>
      <c r="J102" s="171" t="str">
        <f t="shared" si="13"/>
        <v>X</v>
      </c>
      <c r="K102" s="160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</row>
    <row r="103" spans="1:50" ht="34.5" customHeight="1">
      <c r="A103" s="1"/>
      <c r="B103" s="179">
        <f t="shared" si="17"/>
        <v>42694</v>
      </c>
      <c r="C103" s="145" t="s">
        <v>10</v>
      </c>
      <c r="D103" s="27" t="s">
        <v>57</v>
      </c>
      <c r="E103" s="97"/>
      <c r="F103" s="171" t="str">
        <f t="shared" si="12"/>
        <v>X</v>
      </c>
      <c r="G103" s="145" t="s">
        <v>11</v>
      </c>
      <c r="H103" s="27" t="s">
        <v>58</v>
      </c>
      <c r="I103" s="97"/>
      <c r="J103" s="171" t="str">
        <f t="shared" si="13"/>
        <v>X</v>
      </c>
      <c r="K103" s="160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39"/>
      <c r="AX103" s="39"/>
    </row>
    <row r="104" spans="1:50" ht="34.5" customHeight="1">
      <c r="A104" s="1"/>
      <c r="B104" s="179">
        <f t="shared" si="17"/>
        <v>42694</v>
      </c>
      <c r="C104" s="145" t="s">
        <v>12</v>
      </c>
      <c r="D104" s="15"/>
      <c r="E104" s="96"/>
      <c r="F104" s="171" t="str">
        <f t="shared" si="12"/>
        <v/>
      </c>
      <c r="G104" s="145" t="s">
        <v>126</v>
      </c>
      <c r="H104" s="15"/>
      <c r="I104" s="96"/>
      <c r="J104" s="171" t="str">
        <f t="shared" si="13"/>
        <v/>
      </c>
      <c r="K104" s="155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9"/>
      <c r="AV104" s="39"/>
      <c r="AW104" s="39"/>
      <c r="AX104" s="39"/>
    </row>
    <row r="105" spans="1:50" ht="34.5" customHeight="1">
      <c r="A105" s="1"/>
      <c r="B105" s="179">
        <f t="shared" si="17"/>
        <v>42694</v>
      </c>
      <c r="C105" s="145" t="s">
        <v>13</v>
      </c>
      <c r="D105" s="15" t="s">
        <v>23</v>
      </c>
      <c r="E105" s="96" t="s">
        <v>344</v>
      </c>
      <c r="F105" s="171" t="str">
        <f t="shared" si="12"/>
        <v/>
      </c>
      <c r="G105" s="145" t="s">
        <v>13</v>
      </c>
      <c r="H105" s="15" t="s">
        <v>24</v>
      </c>
      <c r="I105" s="96" t="s">
        <v>344</v>
      </c>
      <c r="J105" s="171" t="str">
        <f t="shared" si="13"/>
        <v/>
      </c>
      <c r="K105" s="155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  <c r="AT105" s="39"/>
      <c r="AU105" s="39"/>
      <c r="AV105" s="39"/>
      <c r="AW105" s="39"/>
      <c r="AX105" s="39"/>
    </row>
    <row r="106" spans="1:50" ht="34.5" customHeight="1">
      <c r="A106" s="1"/>
      <c r="B106" s="180">
        <f t="shared" si="17"/>
        <v>42694</v>
      </c>
      <c r="C106" s="145" t="s">
        <v>14</v>
      </c>
      <c r="D106" s="15" t="s">
        <v>59</v>
      </c>
      <c r="E106" s="96" t="s">
        <v>344</v>
      </c>
      <c r="F106" s="171" t="str">
        <f t="shared" si="12"/>
        <v/>
      </c>
      <c r="G106" s="145" t="s">
        <v>14</v>
      </c>
      <c r="H106" s="15" t="s">
        <v>311</v>
      </c>
      <c r="I106" s="96" t="s">
        <v>344</v>
      </c>
      <c r="J106" s="171" t="str">
        <f t="shared" si="13"/>
        <v/>
      </c>
      <c r="K106" s="155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</row>
    <row r="107" spans="1:50" ht="34.5" customHeight="1">
      <c r="A107" s="1"/>
      <c r="B107" s="177"/>
      <c r="C107" s="147"/>
      <c r="D107" s="16"/>
      <c r="E107" s="16"/>
      <c r="F107" s="172" t="str">
        <f t="shared" si="12"/>
        <v/>
      </c>
      <c r="G107" s="149"/>
      <c r="H107" s="16"/>
      <c r="I107" s="16"/>
      <c r="J107" s="172" t="str">
        <f t="shared" si="13"/>
        <v/>
      </c>
      <c r="K107" s="156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</row>
    <row r="108" spans="1:50" ht="34.5" customHeight="1">
      <c r="A108" s="11" t="s">
        <v>4</v>
      </c>
      <c r="B108" s="173">
        <f>$B$10+14</f>
        <v>42695</v>
      </c>
      <c r="C108" s="146" t="s">
        <v>5</v>
      </c>
      <c r="D108" s="17" t="s">
        <v>96</v>
      </c>
      <c r="E108" s="17" t="s">
        <v>344</v>
      </c>
      <c r="F108" s="171" t="str">
        <f t="shared" si="12"/>
        <v/>
      </c>
      <c r="G108" s="146" t="s">
        <v>6</v>
      </c>
      <c r="H108" s="17" t="s">
        <v>31</v>
      </c>
      <c r="I108" s="17"/>
      <c r="J108" s="171" t="str">
        <f t="shared" si="13"/>
        <v>X</v>
      </c>
      <c r="K108" s="105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39"/>
      <c r="AU108" s="39"/>
      <c r="AV108" s="39"/>
      <c r="AW108" s="39"/>
      <c r="AX108" s="39"/>
    </row>
    <row r="109" spans="1:50" ht="34.5" customHeight="1">
      <c r="A109" s="33" t="s">
        <v>72</v>
      </c>
      <c r="B109" s="178">
        <f t="shared" ref="B109:B113" si="18">$B$10+14</f>
        <v>42695</v>
      </c>
      <c r="C109" s="145" t="s">
        <v>8</v>
      </c>
      <c r="D109" s="17" t="s">
        <v>97</v>
      </c>
      <c r="E109" s="98"/>
      <c r="F109" s="171" t="str">
        <f t="shared" si="12"/>
        <v>X</v>
      </c>
      <c r="G109" s="145" t="s">
        <v>9</v>
      </c>
      <c r="H109" s="17" t="s">
        <v>101</v>
      </c>
      <c r="I109" s="98"/>
      <c r="J109" s="171" t="str">
        <f t="shared" si="13"/>
        <v>X</v>
      </c>
      <c r="K109" s="105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</row>
    <row r="110" spans="1:50" ht="34.5" customHeight="1">
      <c r="A110" s="1"/>
      <c r="B110" s="179">
        <f t="shared" si="18"/>
        <v>42695</v>
      </c>
      <c r="C110" s="145" t="s">
        <v>10</v>
      </c>
      <c r="D110" s="27" t="s">
        <v>98</v>
      </c>
      <c r="E110" s="97"/>
      <c r="F110" s="171" t="str">
        <f t="shared" si="12"/>
        <v>X</v>
      </c>
      <c r="G110" s="145" t="s">
        <v>11</v>
      </c>
      <c r="H110" s="27" t="s">
        <v>65</v>
      </c>
      <c r="I110" s="97" t="s">
        <v>344</v>
      </c>
      <c r="J110" s="171" t="str">
        <f t="shared" si="13"/>
        <v/>
      </c>
      <c r="K110" s="160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9"/>
      <c r="AV110" s="39"/>
      <c r="AW110" s="39"/>
      <c r="AX110" s="39"/>
    </row>
    <row r="111" spans="1:50" ht="34.5" customHeight="1">
      <c r="A111" s="1"/>
      <c r="B111" s="179">
        <f t="shared" si="18"/>
        <v>42695</v>
      </c>
      <c r="C111" s="145" t="s">
        <v>12</v>
      </c>
      <c r="D111" s="27" t="s">
        <v>99</v>
      </c>
      <c r="E111" s="97"/>
      <c r="F111" s="171" t="str">
        <f t="shared" si="12"/>
        <v>X</v>
      </c>
      <c r="G111" s="145" t="s">
        <v>126</v>
      </c>
      <c r="H111" s="27"/>
      <c r="I111" s="97"/>
      <c r="J111" s="171" t="str">
        <f t="shared" si="13"/>
        <v/>
      </c>
      <c r="K111" s="160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</row>
    <row r="112" spans="1:50" ht="34.5" customHeight="1">
      <c r="A112" s="1"/>
      <c r="B112" s="179">
        <f t="shared" si="18"/>
        <v>42695</v>
      </c>
      <c r="C112" s="145" t="s">
        <v>13</v>
      </c>
      <c r="D112" s="15" t="s">
        <v>23</v>
      </c>
      <c r="E112" s="96" t="s">
        <v>344</v>
      </c>
      <c r="F112" s="171" t="str">
        <f t="shared" si="12"/>
        <v/>
      </c>
      <c r="G112" s="145" t="s">
        <v>13</v>
      </c>
      <c r="H112" s="15" t="s">
        <v>23</v>
      </c>
      <c r="I112" s="96" t="s">
        <v>344</v>
      </c>
      <c r="J112" s="171" t="str">
        <f t="shared" si="13"/>
        <v/>
      </c>
      <c r="K112" s="155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</row>
    <row r="113" spans="1:50" ht="34.5" customHeight="1">
      <c r="A113" s="1"/>
      <c r="B113" s="180">
        <f t="shared" si="18"/>
        <v>42695</v>
      </c>
      <c r="C113" s="145" t="s">
        <v>14</v>
      </c>
      <c r="D113" s="25" t="s">
        <v>100</v>
      </c>
      <c r="E113" s="24" t="s">
        <v>344</v>
      </c>
      <c r="F113" s="171" t="str">
        <f t="shared" si="12"/>
        <v/>
      </c>
      <c r="G113" s="145" t="s">
        <v>14</v>
      </c>
      <c r="H113" s="25" t="s">
        <v>312</v>
      </c>
      <c r="I113" s="24" t="s">
        <v>344</v>
      </c>
      <c r="J113" s="171" t="str">
        <f t="shared" si="13"/>
        <v/>
      </c>
      <c r="K113" s="15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</row>
    <row r="114" spans="1:50" ht="34.5" customHeight="1">
      <c r="A114" s="1"/>
      <c r="B114" s="177"/>
      <c r="C114" s="147"/>
      <c r="D114" s="18"/>
      <c r="E114" s="18"/>
      <c r="F114" s="172" t="str">
        <f t="shared" si="12"/>
        <v/>
      </c>
      <c r="G114" s="149"/>
      <c r="H114" s="18"/>
      <c r="I114" s="18"/>
      <c r="J114" s="172" t="str">
        <f t="shared" si="13"/>
        <v/>
      </c>
      <c r="K114" s="161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</row>
    <row r="115" spans="1:50" ht="34.5" customHeight="1">
      <c r="A115" s="11" t="s">
        <v>4</v>
      </c>
      <c r="B115" s="173">
        <f>$B$10+15</f>
        <v>42696</v>
      </c>
      <c r="C115" s="146" t="s">
        <v>5</v>
      </c>
      <c r="D115" s="17" t="s">
        <v>102</v>
      </c>
      <c r="E115" s="17" t="s">
        <v>344</v>
      </c>
      <c r="F115" s="171" t="str">
        <f t="shared" si="12"/>
        <v/>
      </c>
      <c r="G115" s="146" t="s">
        <v>6</v>
      </c>
      <c r="H115" s="17" t="s">
        <v>106</v>
      </c>
      <c r="I115" s="17" t="s">
        <v>344</v>
      </c>
      <c r="J115" s="171" t="str">
        <f t="shared" si="13"/>
        <v/>
      </c>
      <c r="K115" s="105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</row>
    <row r="116" spans="1:50" ht="34.5" customHeight="1">
      <c r="A116" s="33" t="s">
        <v>72</v>
      </c>
      <c r="B116" s="178">
        <f t="shared" ref="B116:B120" si="19">$B$10+15</f>
        <v>42696</v>
      </c>
      <c r="C116" s="145" t="s">
        <v>8</v>
      </c>
      <c r="D116" s="17" t="s">
        <v>103</v>
      </c>
      <c r="E116" s="98"/>
      <c r="F116" s="171" t="str">
        <f t="shared" si="12"/>
        <v>X</v>
      </c>
      <c r="G116" s="145" t="s">
        <v>9</v>
      </c>
      <c r="H116" s="17" t="s">
        <v>347</v>
      </c>
      <c r="I116" s="98"/>
      <c r="J116" s="171" t="str">
        <f t="shared" si="13"/>
        <v>X</v>
      </c>
      <c r="K116" s="105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</row>
    <row r="117" spans="1:50" ht="34.5" customHeight="1">
      <c r="A117" s="1"/>
      <c r="B117" s="179">
        <f t="shared" si="19"/>
        <v>42696</v>
      </c>
      <c r="C117" s="145" t="s">
        <v>10</v>
      </c>
      <c r="D117" s="27" t="s">
        <v>104</v>
      </c>
      <c r="E117" s="97"/>
      <c r="F117" s="171" t="str">
        <f t="shared" si="12"/>
        <v>X</v>
      </c>
      <c r="G117" s="145" t="s">
        <v>11</v>
      </c>
      <c r="H117" s="27" t="s">
        <v>107</v>
      </c>
      <c r="I117" s="97" t="s">
        <v>344</v>
      </c>
      <c r="J117" s="171" t="str">
        <f t="shared" si="13"/>
        <v/>
      </c>
      <c r="K117" s="160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</row>
    <row r="118" spans="1:50" ht="34.5" customHeight="1">
      <c r="A118" s="1"/>
      <c r="B118" s="179">
        <f t="shared" si="19"/>
        <v>42696</v>
      </c>
      <c r="C118" s="145" t="s">
        <v>12</v>
      </c>
      <c r="D118" s="27" t="s">
        <v>105</v>
      </c>
      <c r="E118" s="97"/>
      <c r="F118" s="171" t="str">
        <f t="shared" si="12"/>
        <v>X</v>
      </c>
      <c r="G118" s="145" t="s">
        <v>126</v>
      </c>
      <c r="H118" s="27"/>
      <c r="I118" s="97"/>
      <c r="J118" s="171" t="str">
        <f t="shared" si="13"/>
        <v/>
      </c>
      <c r="K118" s="160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</row>
    <row r="119" spans="1:50" ht="34.5" customHeight="1">
      <c r="A119" s="1"/>
      <c r="B119" s="179">
        <f t="shared" si="19"/>
        <v>42696</v>
      </c>
      <c r="C119" s="145" t="s">
        <v>13</v>
      </c>
      <c r="D119" s="15" t="s">
        <v>23</v>
      </c>
      <c r="E119" s="96" t="s">
        <v>344</v>
      </c>
      <c r="F119" s="171" t="str">
        <f t="shared" si="12"/>
        <v/>
      </c>
      <c r="G119" s="145" t="s">
        <v>13</v>
      </c>
      <c r="H119" s="15" t="s">
        <v>23</v>
      </c>
      <c r="I119" s="96" t="s">
        <v>344</v>
      </c>
      <c r="J119" s="171" t="str">
        <f t="shared" si="13"/>
        <v/>
      </c>
      <c r="K119" s="155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</row>
    <row r="120" spans="1:50" ht="34.5" customHeight="1">
      <c r="A120" s="1"/>
      <c r="B120" s="180">
        <f t="shared" si="19"/>
        <v>42696</v>
      </c>
      <c r="C120" s="145" t="s">
        <v>14</v>
      </c>
      <c r="D120" s="19" t="s">
        <v>83</v>
      </c>
      <c r="E120" s="95" t="s">
        <v>344</v>
      </c>
      <c r="F120" s="171" t="str">
        <f t="shared" si="12"/>
        <v/>
      </c>
      <c r="G120" s="145" t="s">
        <v>14</v>
      </c>
      <c r="H120" s="19" t="s">
        <v>313</v>
      </c>
      <c r="I120" s="95" t="s">
        <v>344</v>
      </c>
      <c r="J120" s="171" t="str">
        <f t="shared" si="13"/>
        <v/>
      </c>
      <c r="K120" s="154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</row>
    <row r="121" spans="1:50" ht="34.5" customHeight="1">
      <c r="A121" s="1"/>
      <c r="B121" s="177"/>
      <c r="C121" s="147"/>
      <c r="D121" s="18"/>
      <c r="E121" s="18"/>
      <c r="F121" s="172" t="str">
        <f t="shared" si="12"/>
        <v/>
      </c>
      <c r="G121" s="149"/>
      <c r="H121" s="18"/>
      <c r="I121" s="18"/>
      <c r="J121" s="172" t="str">
        <f t="shared" si="13"/>
        <v/>
      </c>
      <c r="K121" s="161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</row>
    <row r="122" spans="1:50" ht="34.5" customHeight="1">
      <c r="A122" s="11" t="s">
        <v>4</v>
      </c>
      <c r="B122" s="173">
        <f>$B$10+16</f>
        <v>42697</v>
      </c>
      <c r="C122" s="146" t="s">
        <v>5</v>
      </c>
      <c r="D122" s="17"/>
      <c r="E122" s="17"/>
      <c r="F122" s="171" t="str">
        <f t="shared" si="12"/>
        <v/>
      </c>
      <c r="G122" s="146" t="s">
        <v>6</v>
      </c>
      <c r="H122" s="17" t="s">
        <v>31</v>
      </c>
      <c r="I122" s="17" t="s">
        <v>344</v>
      </c>
      <c r="J122" s="171" t="str">
        <f t="shared" si="13"/>
        <v/>
      </c>
      <c r="K122" s="105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</row>
    <row r="123" spans="1:50" ht="34.5" customHeight="1">
      <c r="A123" s="33" t="s">
        <v>72</v>
      </c>
      <c r="B123" s="178">
        <f t="shared" ref="B123:B127" si="20">$B$10+16</f>
        <v>42697</v>
      </c>
      <c r="C123" s="145" t="s">
        <v>8</v>
      </c>
      <c r="D123" s="17" t="s">
        <v>376</v>
      </c>
      <c r="E123" s="98"/>
      <c r="F123" s="171" t="str">
        <f t="shared" si="12"/>
        <v>X</v>
      </c>
      <c r="G123" s="145" t="s">
        <v>9</v>
      </c>
      <c r="H123" s="17" t="s">
        <v>314</v>
      </c>
      <c r="I123" s="98"/>
      <c r="J123" s="171" t="str">
        <f t="shared" si="13"/>
        <v>X</v>
      </c>
      <c r="K123" s="105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</row>
    <row r="124" spans="1:50" ht="34.5" customHeight="1">
      <c r="A124" s="1"/>
      <c r="B124" s="179">
        <f t="shared" si="20"/>
        <v>42697</v>
      </c>
      <c r="C124" s="145" t="s">
        <v>10</v>
      </c>
      <c r="D124" s="23" t="s">
        <v>45</v>
      </c>
      <c r="E124" s="26"/>
      <c r="F124" s="171" t="str">
        <f t="shared" si="12"/>
        <v>X</v>
      </c>
      <c r="G124" s="145" t="s">
        <v>11</v>
      </c>
      <c r="H124" s="23" t="s">
        <v>315</v>
      </c>
      <c r="I124" s="26"/>
      <c r="J124" s="171" t="str">
        <f t="shared" si="13"/>
        <v>X</v>
      </c>
      <c r="K124" s="157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</row>
    <row r="125" spans="1:50" ht="34.5" customHeight="1">
      <c r="A125" s="1"/>
      <c r="B125" s="179">
        <f t="shared" si="20"/>
        <v>42697</v>
      </c>
      <c r="C125" s="145" t="s">
        <v>12</v>
      </c>
      <c r="D125" s="23"/>
      <c r="E125" s="26"/>
      <c r="F125" s="171" t="str">
        <f t="shared" si="12"/>
        <v/>
      </c>
      <c r="G125" s="145" t="s">
        <v>126</v>
      </c>
      <c r="H125" s="23"/>
      <c r="I125" s="26"/>
      <c r="J125" s="171" t="str">
        <f t="shared" si="13"/>
        <v/>
      </c>
      <c r="K125" s="157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</row>
    <row r="126" spans="1:50" ht="34.5" customHeight="1">
      <c r="A126" s="1"/>
      <c r="B126" s="179">
        <f t="shared" si="20"/>
        <v>42697</v>
      </c>
      <c r="C126" s="145" t="s">
        <v>13</v>
      </c>
      <c r="D126" s="15" t="s">
        <v>23</v>
      </c>
      <c r="E126" s="96" t="s">
        <v>344</v>
      </c>
      <c r="F126" s="171" t="str">
        <f t="shared" si="12"/>
        <v/>
      </c>
      <c r="G126" s="145" t="s">
        <v>13</v>
      </c>
      <c r="H126" s="15" t="s">
        <v>23</v>
      </c>
      <c r="I126" s="96" t="s">
        <v>344</v>
      </c>
      <c r="J126" s="171" t="str">
        <f t="shared" si="13"/>
        <v/>
      </c>
      <c r="K126" s="155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</row>
    <row r="127" spans="1:50" ht="34.5" customHeight="1">
      <c r="A127" s="1"/>
      <c r="B127" s="180">
        <f t="shared" si="20"/>
        <v>42697</v>
      </c>
      <c r="C127" s="145" t="s">
        <v>14</v>
      </c>
      <c r="D127" s="25" t="s">
        <v>317</v>
      </c>
      <c r="E127" s="24" t="s">
        <v>344</v>
      </c>
      <c r="F127" s="171" t="str">
        <f t="shared" si="12"/>
        <v/>
      </c>
      <c r="G127" s="145" t="s">
        <v>14</v>
      </c>
      <c r="H127" s="25" t="s">
        <v>316</v>
      </c>
      <c r="I127" s="24" t="s">
        <v>344</v>
      </c>
      <c r="J127" s="171" t="str">
        <f t="shared" si="13"/>
        <v/>
      </c>
      <c r="K127" s="15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9"/>
      <c r="AV127" s="39"/>
      <c r="AW127" s="39"/>
      <c r="AX127" s="39"/>
    </row>
    <row r="128" spans="1:50" ht="34.5" customHeight="1">
      <c r="A128" s="1"/>
      <c r="B128" s="177"/>
      <c r="C128" s="147"/>
      <c r="D128" s="18"/>
      <c r="E128" s="18"/>
      <c r="F128" s="172" t="str">
        <f t="shared" si="12"/>
        <v/>
      </c>
      <c r="G128" s="149"/>
      <c r="H128" s="18"/>
      <c r="I128" s="18"/>
      <c r="J128" s="172" t="str">
        <f t="shared" si="13"/>
        <v/>
      </c>
      <c r="K128" s="161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9"/>
      <c r="AN128" s="39"/>
      <c r="AO128" s="39"/>
      <c r="AP128" s="39"/>
      <c r="AQ128" s="39"/>
      <c r="AR128" s="39"/>
      <c r="AS128" s="39"/>
      <c r="AT128" s="39"/>
      <c r="AU128" s="39"/>
      <c r="AV128" s="39"/>
      <c r="AW128" s="39"/>
      <c r="AX128" s="39"/>
    </row>
    <row r="129" spans="1:50" ht="34.5" customHeight="1">
      <c r="A129" s="11" t="s">
        <v>4</v>
      </c>
      <c r="B129" s="173">
        <f>$B$10+17</f>
        <v>42698</v>
      </c>
      <c r="C129" s="146" t="s">
        <v>5</v>
      </c>
      <c r="D129" s="17" t="s">
        <v>108</v>
      </c>
      <c r="E129" s="17" t="s">
        <v>344</v>
      </c>
      <c r="F129" s="171" t="str">
        <f t="shared" si="12"/>
        <v/>
      </c>
      <c r="G129" s="146" t="s">
        <v>6</v>
      </c>
      <c r="H129" s="17" t="s">
        <v>31</v>
      </c>
      <c r="I129" s="17"/>
      <c r="J129" s="171" t="str">
        <f t="shared" si="13"/>
        <v>X</v>
      </c>
      <c r="K129" s="105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</row>
    <row r="130" spans="1:50" ht="34.5" customHeight="1">
      <c r="A130" s="33" t="s">
        <v>72</v>
      </c>
      <c r="B130" s="178">
        <f t="shared" ref="B130:B134" si="21">$B$10+17</f>
        <v>42698</v>
      </c>
      <c r="C130" s="145" t="s">
        <v>8</v>
      </c>
      <c r="D130" s="17" t="s">
        <v>397</v>
      </c>
      <c r="E130" s="98"/>
      <c r="F130" s="171" t="str">
        <f t="shared" si="12"/>
        <v>X</v>
      </c>
      <c r="G130" s="145" t="s">
        <v>9</v>
      </c>
      <c r="H130" s="17" t="s">
        <v>112</v>
      </c>
      <c r="I130" s="98"/>
      <c r="J130" s="171" t="str">
        <f t="shared" si="13"/>
        <v>X</v>
      </c>
      <c r="K130" s="105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39"/>
      <c r="AO130" s="39"/>
      <c r="AP130" s="39"/>
      <c r="AQ130" s="39"/>
      <c r="AR130" s="39"/>
      <c r="AS130" s="39"/>
      <c r="AT130" s="39"/>
      <c r="AU130" s="39"/>
      <c r="AV130" s="39"/>
      <c r="AW130" s="39"/>
      <c r="AX130" s="39"/>
    </row>
    <row r="131" spans="1:50" ht="34.5" customHeight="1">
      <c r="A131" s="1"/>
      <c r="B131" s="179">
        <f t="shared" si="21"/>
        <v>42698</v>
      </c>
      <c r="C131" s="145" t="s">
        <v>10</v>
      </c>
      <c r="D131" s="27" t="s">
        <v>398</v>
      </c>
      <c r="E131" s="97"/>
      <c r="F131" s="171" t="str">
        <f t="shared" si="12"/>
        <v>X</v>
      </c>
      <c r="G131" s="145" t="s">
        <v>11</v>
      </c>
      <c r="H131" s="27" t="s">
        <v>111</v>
      </c>
      <c r="I131" s="97"/>
      <c r="J131" s="171" t="str">
        <f t="shared" si="13"/>
        <v>X</v>
      </c>
      <c r="K131" s="160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9"/>
      <c r="AV131" s="39"/>
      <c r="AW131" s="39"/>
      <c r="AX131" s="39"/>
    </row>
    <row r="132" spans="1:50" ht="34.5" customHeight="1">
      <c r="A132" s="1"/>
      <c r="B132" s="179">
        <f t="shared" si="21"/>
        <v>42698</v>
      </c>
      <c r="C132" s="145" t="s">
        <v>12</v>
      </c>
      <c r="D132" s="27"/>
      <c r="E132" s="97"/>
      <c r="F132" s="171" t="str">
        <f t="shared" si="12"/>
        <v/>
      </c>
      <c r="G132" s="145" t="s">
        <v>126</v>
      </c>
      <c r="H132" s="27"/>
      <c r="I132" s="97"/>
      <c r="J132" s="171" t="str">
        <f t="shared" si="13"/>
        <v/>
      </c>
      <c r="K132" s="160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9"/>
      <c r="AV132" s="39"/>
      <c r="AW132" s="39"/>
      <c r="AX132" s="39"/>
    </row>
    <row r="133" spans="1:50" ht="34.5" customHeight="1">
      <c r="A133" s="1"/>
      <c r="B133" s="179">
        <f t="shared" si="21"/>
        <v>42698</v>
      </c>
      <c r="C133" s="145" t="s">
        <v>13</v>
      </c>
      <c r="D133" s="15" t="s">
        <v>23</v>
      </c>
      <c r="E133" s="96" t="s">
        <v>344</v>
      </c>
      <c r="F133" s="171" t="str">
        <f t="shared" si="12"/>
        <v/>
      </c>
      <c r="G133" s="145" t="s">
        <v>13</v>
      </c>
      <c r="H133" s="15" t="s">
        <v>23</v>
      </c>
      <c r="I133" s="96" t="s">
        <v>344</v>
      </c>
      <c r="J133" s="171" t="str">
        <f t="shared" si="13"/>
        <v/>
      </c>
      <c r="K133" s="155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39"/>
      <c r="AT133" s="39"/>
      <c r="AU133" s="39"/>
      <c r="AV133" s="39"/>
      <c r="AW133" s="39"/>
      <c r="AX133" s="39"/>
    </row>
    <row r="134" spans="1:50" ht="34.5" customHeight="1">
      <c r="A134" s="1"/>
      <c r="B134" s="180">
        <f t="shared" si="21"/>
        <v>42698</v>
      </c>
      <c r="C134" s="145" t="s">
        <v>14</v>
      </c>
      <c r="D134" s="19" t="s">
        <v>110</v>
      </c>
      <c r="E134" s="95" t="s">
        <v>344</v>
      </c>
      <c r="F134" s="171" t="str">
        <f t="shared" si="12"/>
        <v/>
      </c>
      <c r="G134" s="145" t="s">
        <v>14</v>
      </c>
      <c r="H134" s="19" t="s">
        <v>318</v>
      </c>
      <c r="I134" s="95" t="s">
        <v>344</v>
      </c>
      <c r="J134" s="171" t="str">
        <f t="shared" si="13"/>
        <v/>
      </c>
      <c r="K134" s="154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39"/>
      <c r="AT134" s="39"/>
      <c r="AU134" s="39"/>
      <c r="AV134" s="39"/>
      <c r="AW134" s="39"/>
      <c r="AX134" s="39"/>
    </row>
    <row r="135" spans="1:50" ht="34.5" customHeight="1">
      <c r="A135" s="1"/>
      <c r="B135" s="177"/>
      <c r="C135" s="147"/>
      <c r="D135" s="18"/>
      <c r="E135" s="18"/>
      <c r="F135" s="172" t="str">
        <f t="shared" si="12"/>
        <v/>
      </c>
      <c r="G135" s="149"/>
      <c r="H135" s="18"/>
      <c r="I135" s="18"/>
      <c r="J135" s="172" t="str">
        <f t="shared" si="13"/>
        <v/>
      </c>
      <c r="K135" s="161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</row>
    <row r="136" spans="1:50" ht="34.5" customHeight="1">
      <c r="A136" s="11" t="s">
        <v>4</v>
      </c>
      <c r="B136" s="173">
        <f>$B$10+18</f>
        <v>42699</v>
      </c>
      <c r="C136" s="146" t="s">
        <v>5</v>
      </c>
      <c r="D136" s="17" t="s">
        <v>113</v>
      </c>
      <c r="E136" s="17" t="s">
        <v>344</v>
      </c>
      <c r="F136" s="171" t="str">
        <f t="shared" si="12"/>
        <v/>
      </c>
      <c r="G136" s="146" t="s">
        <v>6</v>
      </c>
      <c r="H136" s="17" t="s">
        <v>116</v>
      </c>
      <c r="I136" s="17"/>
      <c r="J136" s="171" t="str">
        <f t="shared" si="13"/>
        <v>X</v>
      </c>
      <c r="K136" s="105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</row>
    <row r="137" spans="1:50" ht="34.5" customHeight="1">
      <c r="A137" s="33" t="s">
        <v>72</v>
      </c>
      <c r="B137" s="178">
        <f t="shared" ref="B137:B141" si="22">$B$10+18</f>
        <v>42699</v>
      </c>
      <c r="C137" s="145" t="s">
        <v>8</v>
      </c>
      <c r="D137" s="17" t="s">
        <v>114</v>
      </c>
      <c r="E137" s="98"/>
      <c r="F137" s="171" t="str">
        <f t="shared" si="12"/>
        <v>X</v>
      </c>
      <c r="G137" s="145" t="s">
        <v>9</v>
      </c>
      <c r="H137" s="17" t="s">
        <v>117</v>
      </c>
      <c r="I137" s="98"/>
      <c r="J137" s="171" t="str">
        <f t="shared" si="13"/>
        <v>X</v>
      </c>
      <c r="K137" s="105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</row>
    <row r="138" spans="1:50" ht="34.5" customHeight="1">
      <c r="A138" s="1"/>
      <c r="B138" s="179">
        <f t="shared" si="22"/>
        <v>42699</v>
      </c>
      <c r="C138" s="145" t="s">
        <v>10</v>
      </c>
      <c r="D138" s="27" t="s">
        <v>86</v>
      </c>
      <c r="E138" s="97"/>
      <c r="F138" s="171" t="str">
        <f t="shared" si="12"/>
        <v>X</v>
      </c>
      <c r="G138" s="145" t="s">
        <v>11</v>
      </c>
      <c r="H138" s="27" t="s">
        <v>118</v>
      </c>
      <c r="I138" s="97" t="s">
        <v>344</v>
      </c>
      <c r="J138" s="171" t="str">
        <f t="shared" si="13"/>
        <v/>
      </c>
      <c r="K138" s="160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</row>
    <row r="139" spans="1:50" ht="34.5" customHeight="1">
      <c r="A139" s="1"/>
      <c r="B139" s="179">
        <f t="shared" si="22"/>
        <v>42699</v>
      </c>
      <c r="C139" s="145" t="s">
        <v>12</v>
      </c>
      <c r="D139" s="27"/>
      <c r="E139" s="97"/>
      <c r="F139" s="171" t="str">
        <f t="shared" ref="F139:F202" si="23">IF(D139="","",IF(E139="X","","X"))</f>
        <v/>
      </c>
      <c r="G139" s="145" t="s">
        <v>126</v>
      </c>
      <c r="H139" s="27"/>
      <c r="I139" s="97"/>
      <c r="J139" s="171" t="str">
        <f t="shared" ref="J139:J202" si="24">IF(H139="","",IF(I139="X","","X"))</f>
        <v/>
      </c>
      <c r="K139" s="160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</row>
    <row r="140" spans="1:50" ht="34.5" customHeight="1">
      <c r="A140" s="1"/>
      <c r="B140" s="179">
        <f t="shared" si="22"/>
        <v>42699</v>
      </c>
      <c r="C140" s="145" t="s">
        <v>13</v>
      </c>
      <c r="D140" s="15" t="s">
        <v>23</v>
      </c>
      <c r="E140" s="96" t="s">
        <v>344</v>
      </c>
      <c r="F140" s="171" t="str">
        <f t="shared" si="23"/>
        <v/>
      </c>
      <c r="G140" s="145" t="s">
        <v>13</v>
      </c>
      <c r="H140" s="15" t="s">
        <v>23</v>
      </c>
      <c r="I140" s="96" t="s">
        <v>344</v>
      </c>
      <c r="J140" s="171" t="str">
        <f t="shared" si="24"/>
        <v/>
      </c>
      <c r="K140" s="155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</row>
    <row r="141" spans="1:50" ht="34.5" customHeight="1">
      <c r="A141" s="1"/>
      <c r="B141" s="180">
        <f t="shared" si="22"/>
        <v>42699</v>
      </c>
      <c r="C141" s="145" t="s">
        <v>14</v>
      </c>
      <c r="D141" s="25" t="s">
        <v>115</v>
      </c>
      <c r="E141" s="24" t="s">
        <v>344</v>
      </c>
      <c r="F141" s="171" t="str">
        <f t="shared" si="23"/>
        <v/>
      </c>
      <c r="G141" s="145" t="s">
        <v>14</v>
      </c>
      <c r="H141" s="25" t="s">
        <v>319</v>
      </c>
      <c r="I141" s="24" t="s">
        <v>344</v>
      </c>
      <c r="J141" s="171" t="str">
        <f t="shared" si="24"/>
        <v/>
      </c>
      <c r="K141" s="15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</row>
    <row r="142" spans="1:50" ht="34.5" customHeight="1">
      <c r="A142" s="1"/>
      <c r="B142" s="177"/>
      <c r="C142" s="147"/>
      <c r="D142" s="18"/>
      <c r="E142" s="18"/>
      <c r="F142" s="172" t="str">
        <f t="shared" si="23"/>
        <v/>
      </c>
      <c r="G142" s="149"/>
      <c r="H142" s="18"/>
      <c r="I142" s="18"/>
      <c r="J142" s="172" t="str">
        <f t="shared" si="24"/>
        <v/>
      </c>
      <c r="K142" s="161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</row>
    <row r="143" spans="1:50" ht="34.5" customHeight="1">
      <c r="A143" s="11" t="s">
        <v>4</v>
      </c>
      <c r="B143" s="173">
        <f>$B$10+19</f>
        <v>42700</v>
      </c>
      <c r="C143" s="146" t="s">
        <v>5</v>
      </c>
      <c r="D143" s="17" t="s">
        <v>119</v>
      </c>
      <c r="E143" s="17" t="s">
        <v>344</v>
      </c>
      <c r="F143" s="171" t="str">
        <f t="shared" si="23"/>
        <v/>
      </c>
      <c r="G143" s="146" t="s">
        <v>6</v>
      </c>
      <c r="H143" s="17" t="s">
        <v>123</v>
      </c>
      <c r="I143" s="17"/>
      <c r="J143" s="171" t="str">
        <f t="shared" si="24"/>
        <v>X</v>
      </c>
      <c r="K143" s="105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</row>
    <row r="144" spans="1:50" ht="34.5" customHeight="1">
      <c r="A144" s="33" t="s">
        <v>72</v>
      </c>
      <c r="B144" s="178">
        <f t="shared" ref="B144:B148" si="25">$B$10+19</f>
        <v>42700</v>
      </c>
      <c r="C144" s="145" t="s">
        <v>8</v>
      </c>
      <c r="D144" s="17" t="s">
        <v>120</v>
      </c>
      <c r="E144" s="98"/>
      <c r="F144" s="171" t="str">
        <f t="shared" si="23"/>
        <v>X</v>
      </c>
      <c r="G144" s="145" t="s">
        <v>9</v>
      </c>
      <c r="H144" s="17" t="s">
        <v>124</v>
      </c>
      <c r="I144" s="98"/>
      <c r="J144" s="171" t="str">
        <f t="shared" si="24"/>
        <v>X</v>
      </c>
      <c r="K144" s="105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</row>
    <row r="145" spans="1:50" ht="34.5" customHeight="1">
      <c r="A145" s="1"/>
      <c r="B145" s="179">
        <f t="shared" si="25"/>
        <v>42700</v>
      </c>
      <c r="C145" s="145" t="s">
        <v>10</v>
      </c>
      <c r="D145" s="17" t="s">
        <v>377</v>
      </c>
      <c r="E145" s="98"/>
      <c r="F145" s="171" t="str">
        <f t="shared" si="23"/>
        <v>X</v>
      </c>
      <c r="G145" s="145" t="s">
        <v>11</v>
      </c>
      <c r="H145" s="17" t="s">
        <v>39</v>
      </c>
      <c r="I145" s="98"/>
      <c r="J145" s="171" t="str">
        <f t="shared" si="24"/>
        <v>X</v>
      </c>
      <c r="K145" s="105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</row>
    <row r="146" spans="1:50" ht="34.5" customHeight="1">
      <c r="A146" s="1"/>
      <c r="B146" s="179">
        <f t="shared" si="25"/>
        <v>42700</v>
      </c>
      <c r="C146" s="145" t="s">
        <v>12</v>
      </c>
      <c r="D146" s="17" t="s">
        <v>121</v>
      </c>
      <c r="E146" s="98"/>
      <c r="F146" s="171" t="str">
        <f t="shared" si="23"/>
        <v>X</v>
      </c>
      <c r="G146" s="145" t="s">
        <v>126</v>
      </c>
      <c r="H146" s="17" t="s">
        <v>125</v>
      </c>
      <c r="I146" s="98"/>
      <c r="J146" s="171" t="str">
        <f t="shared" si="24"/>
        <v>X</v>
      </c>
      <c r="K146" s="105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</row>
    <row r="147" spans="1:50" ht="34.5" customHeight="1">
      <c r="A147" s="1"/>
      <c r="B147" s="179">
        <f t="shared" si="25"/>
        <v>42700</v>
      </c>
      <c r="C147" s="145" t="s">
        <v>13</v>
      </c>
      <c r="D147" s="15" t="s">
        <v>23</v>
      </c>
      <c r="E147" s="96" t="s">
        <v>344</v>
      </c>
      <c r="F147" s="171" t="str">
        <f t="shared" si="23"/>
        <v/>
      </c>
      <c r="G147" s="145" t="s">
        <v>13</v>
      </c>
      <c r="H147" s="15" t="s">
        <v>23</v>
      </c>
      <c r="I147" s="96" t="s">
        <v>344</v>
      </c>
      <c r="J147" s="171" t="str">
        <f t="shared" si="24"/>
        <v/>
      </c>
      <c r="K147" s="155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  <c r="AT147" s="39"/>
      <c r="AU147" s="39"/>
      <c r="AV147" s="39"/>
      <c r="AW147" s="39"/>
      <c r="AX147" s="39"/>
    </row>
    <row r="148" spans="1:50" ht="34.5" customHeight="1">
      <c r="A148" s="1"/>
      <c r="B148" s="180">
        <f t="shared" si="25"/>
        <v>42700</v>
      </c>
      <c r="C148" s="145" t="s">
        <v>14</v>
      </c>
      <c r="D148" s="17" t="s">
        <v>122</v>
      </c>
      <c r="E148" s="98" t="s">
        <v>344</v>
      </c>
      <c r="F148" s="171" t="str">
        <f t="shared" si="23"/>
        <v/>
      </c>
      <c r="G148" s="145" t="s">
        <v>14</v>
      </c>
      <c r="H148" s="17" t="s">
        <v>320</v>
      </c>
      <c r="I148" s="98" t="s">
        <v>344</v>
      </c>
      <c r="J148" s="171" t="str">
        <f t="shared" si="24"/>
        <v/>
      </c>
      <c r="K148" s="105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9"/>
      <c r="AN148" s="39"/>
      <c r="AO148" s="39"/>
      <c r="AP148" s="39"/>
      <c r="AQ148" s="39"/>
      <c r="AR148" s="39"/>
      <c r="AS148" s="39"/>
      <c r="AT148" s="39"/>
      <c r="AU148" s="39"/>
      <c r="AV148" s="39"/>
      <c r="AW148" s="39"/>
      <c r="AX148" s="39"/>
    </row>
    <row r="149" spans="1:50" ht="34.5" customHeight="1">
      <c r="A149" s="1"/>
      <c r="B149" s="177"/>
      <c r="C149" s="147"/>
      <c r="D149" s="18"/>
      <c r="E149" s="18"/>
      <c r="F149" s="172" t="str">
        <f t="shared" si="23"/>
        <v/>
      </c>
      <c r="G149" s="149"/>
      <c r="H149" s="18"/>
      <c r="I149" s="18"/>
      <c r="J149" s="172" t="str">
        <f t="shared" si="24"/>
        <v/>
      </c>
      <c r="K149" s="161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  <c r="AL149" s="39"/>
      <c r="AM149" s="39"/>
      <c r="AN149" s="39"/>
      <c r="AO149" s="39"/>
      <c r="AP149" s="39"/>
      <c r="AQ149" s="39"/>
      <c r="AR149" s="39"/>
      <c r="AS149" s="39"/>
      <c r="AT149" s="39"/>
      <c r="AU149" s="39"/>
      <c r="AV149" s="39"/>
      <c r="AW149" s="39"/>
      <c r="AX149" s="39"/>
    </row>
    <row r="150" spans="1:50" ht="34.5" customHeight="1">
      <c r="A150" s="11" t="s">
        <v>4</v>
      </c>
      <c r="B150" s="173">
        <f>$B$10+20</f>
        <v>42701</v>
      </c>
      <c r="C150" s="146" t="s">
        <v>5</v>
      </c>
      <c r="D150" s="17" t="s">
        <v>127</v>
      </c>
      <c r="E150" s="17" t="s">
        <v>344</v>
      </c>
      <c r="F150" s="171" t="str">
        <f t="shared" si="23"/>
        <v/>
      </c>
      <c r="G150" s="146" t="s">
        <v>6</v>
      </c>
      <c r="H150" s="17" t="s">
        <v>132</v>
      </c>
      <c r="I150" s="17"/>
      <c r="J150" s="171" t="str">
        <f t="shared" si="24"/>
        <v>X</v>
      </c>
      <c r="K150" s="105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  <c r="AL150" s="39"/>
      <c r="AM150" s="39"/>
      <c r="AN150" s="39"/>
      <c r="AO150" s="39"/>
      <c r="AP150" s="39"/>
      <c r="AQ150" s="39"/>
      <c r="AR150" s="39"/>
      <c r="AS150" s="39"/>
      <c r="AT150" s="39"/>
      <c r="AU150" s="39"/>
      <c r="AV150" s="39"/>
      <c r="AW150" s="39"/>
      <c r="AX150" s="39"/>
    </row>
    <row r="151" spans="1:50" ht="34.5" customHeight="1">
      <c r="A151" s="33" t="s">
        <v>72</v>
      </c>
      <c r="B151" s="178">
        <f t="shared" ref="B151:B155" si="26">$B$10+20</f>
        <v>42701</v>
      </c>
      <c r="C151" s="145" t="s">
        <v>8</v>
      </c>
      <c r="D151" s="17" t="s">
        <v>128</v>
      </c>
      <c r="E151" s="98"/>
      <c r="F151" s="171" t="str">
        <f t="shared" si="23"/>
        <v>X</v>
      </c>
      <c r="G151" s="145" t="s">
        <v>9</v>
      </c>
      <c r="H151" s="17" t="s">
        <v>133</v>
      </c>
      <c r="I151" s="98"/>
      <c r="J151" s="171" t="str">
        <f t="shared" si="24"/>
        <v>X</v>
      </c>
      <c r="K151" s="105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  <c r="AL151" s="39"/>
      <c r="AM151" s="39"/>
      <c r="AN151" s="39"/>
      <c r="AO151" s="39"/>
      <c r="AP151" s="39"/>
      <c r="AQ151" s="39"/>
      <c r="AR151" s="39"/>
      <c r="AS151" s="39"/>
      <c r="AT151" s="39"/>
      <c r="AU151" s="39"/>
      <c r="AV151" s="39"/>
      <c r="AW151" s="39"/>
      <c r="AX151" s="39"/>
    </row>
    <row r="152" spans="1:50" ht="34.5" customHeight="1">
      <c r="A152" s="1"/>
      <c r="B152" s="179">
        <f t="shared" si="26"/>
        <v>42701</v>
      </c>
      <c r="C152" s="145" t="s">
        <v>10</v>
      </c>
      <c r="D152" s="17" t="s">
        <v>129</v>
      </c>
      <c r="E152" s="98"/>
      <c r="F152" s="171" t="str">
        <f t="shared" si="23"/>
        <v>X</v>
      </c>
      <c r="G152" s="145" t="s">
        <v>11</v>
      </c>
      <c r="H152" s="17" t="s">
        <v>134</v>
      </c>
      <c r="I152" s="98"/>
      <c r="J152" s="171" t="str">
        <f t="shared" si="24"/>
        <v>X</v>
      </c>
      <c r="K152" s="105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9"/>
      <c r="AN152" s="39"/>
      <c r="AO152" s="39"/>
      <c r="AP152" s="39"/>
      <c r="AQ152" s="39"/>
      <c r="AR152" s="39"/>
      <c r="AS152" s="39"/>
      <c r="AT152" s="39"/>
      <c r="AU152" s="39"/>
      <c r="AV152" s="39"/>
      <c r="AW152" s="39"/>
      <c r="AX152" s="39"/>
    </row>
    <row r="153" spans="1:50" ht="34.5" customHeight="1">
      <c r="A153" s="1"/>
      <c r="B153" s="179">
        <f t="shared" si="26"/>
        <v>42701</v>
      </c>
      <c r="C153" s="145" t="s">
        <v>12</v>
      </c>
      <c r="D153" s="17" t="s">
        <v>130</v>
      </c>
      <c r="E153" s="98"/>
      <c r="F153" s="171" t="str">
        <f t="shared" si="23"/>
        <v>X</v>
      </c>
      <c r="G153" s="145" t="s">
        <v>126</v>
      </c>
      <c r="H153" s="17"/>
      <c r="I153" s="98"/>
      <c r="J153" s="171" t="str">
        <f t="shared" si="24"/>
        <v/>
      </c>
      <c r="K153" s="105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  <c r="AL153" s="39"/>
      <c r="AM153" s="39"/>
      <c r="AN153" s="39"/>
      <c r="AO153" s="39"/>
      <c r="AP153" s="39"/>
      <c r="AQ153" s="39"/>
      <c r="AR153" s="39"/>
      <c r="AS153" s="39"/>
      <c r="AT153" s="39"/>
      <c r="AU153" s="39"/>
      <c r="AV153" s="39"/>
      <c r="AW153" s="39"/>
      <c r="AX153" s="39"/>
    </row>
    <row r="154" spans="1:50" ht="34.5" customHeight="1">
      <c r="A154" s="1"/>
      <c r="B154" s="179">
        <f t="shared" si="26"/>
        <v>42701</v>
      </c>
      <c r="C154" s="145" t="s">
        <v>13</v>
      </c>
      <c r="D154" s="15" t="s">
        <v>23</v>
      </c>
      <c r="E154" s="96" t="s">
        <v>344</v>
      </c>
      <c r="F154" s="171" t="str">
        <f t="shared" si="23"/>
        <v/>
      </c>
      <c r="G154" s="145" t="s">
        <v>13</v>
      </c>
      <c r="H154" s="15" t="s">
        <v>23</v>
      </c>
      <c r="I154" s="96" t="s">
        <v>344</v>
      </c>
      <c r="J154" s="171" t="str">
        <f t="shared" si="24"/>
        <v/>
      </c>
      <c r="K154" s="155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9"/>
      <c r="AL154" s="39"/>
      <c r="AM154" s="39"/>
      <c r="AN154" s="39"/>
      <c r="AO154" s="39"/>
      <c r="AP154" s="39"/>
      <c r="AQ154" s="39"/>
      <c r="AR154" s="39"/>
      <c r="AS154" s="39"/>
      <c r="AT154" s="39"/>
      <c r="AU154" s="39"/>
      <c r="AV154" s="39"/>
      <c r="AW154" s="39"/>
      <c r="AX154" s="39"/>
    </row>
    <row r="155" spans="1:50" ht="34.5" customHeight="1">
      <c r="A155" s="1"/>
      <c r="B155" s="180">
        <f t="shared" si="26"/>
        <v>42701</v>
      </c>
      <c r="C155" s="145" t="s">
        <v>14</v>
      </c>
      <c r="D155" s="17" t="s">
        <v>131</v>
      </c>
      <c r="E155" s="98" t="s">
        <v>344</v>
      </c>
      <c r="F155" s="171" t="str">
        <f t="shared" si="23"/>
        <v/>
      </c>
      <c r="G155" s="145" t="s">
        <v>14</v>
      </c>
      <c r="H155" s="17" t="s">
        <v>321</v>
      </c>
      <c r="I155" s="98" t="s">
        <v>344</v>
      </c>
      <c r="J155" s="171" t="str">
        <f t="shared" si="24"/>
        <v/>
      </c>
      <c r="K155" s="105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  <c r="AL155" s="39"/>
      <c r="AM155" s="39"/>
      <c r="AN155" s="39"/>
      <c r="AO155" s="39"/>
      <c r="AP155" s="39"/>
      <c r="AQ155" s="39"/>
      <c r="AR155" s="39"/>
      <c r="AS155" s="39"/>
      <c r="AT155" s="39"/>
      <c r="AU155" s="39"/>
      <c r="AV155" s="39"/>
      <c r="AW155" s="39"/>
      <c r="AX155" s="39"/>
    </row>
    <row r="156" spans="1:50" ht="34.5" customHeight="1">
      <c r="A156" s="1"/>
      <c r="B156" s="177"/>
      <c r="C156" s="147"/>
      <c r="D156" s="18"/>
      <c r="E156" s="18"/>
      <c r="F156" s="172" t="str">
        <f t="shared" si="23"/>
        <v/>
      </c>
      <c r="G156" s="149"/>
      <c r="H156" s="18"/>
      <c r="I156" s="18"/>
      <c r="J156" s="172" t="str">
        <f t="shared" si="24"/>
        <v/>
      </c>
      <c r="K156" s="161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39"/>
      <c r="AK156" s="39"/>
      <c r="AL156" s="39"/>
      <c r="AM156" s="39"/>
      <c r="AN156" s="39"/>
      <c r="AO156" s="39"/>
      <c r="AP156" s="39"/>
      <c r="AQ156" s="39"/>
      <c r="AR156" s="39"/>
      <c r="AS156" s="39"/>
      <c r="AT156" s="39"/>
      <c r="AU156" s="39"/>
      <c r="AV156" s="39"/>
      <c r="AW156" s="39"/>
      <c r="AX156" s="39"/>
    </row>
    <row r="157" spans="1:50" ht="34.5" customHeight="1">
      <c r="A157" s="12" t="s">
        <v>4</v>
      </c>
      <c r="B157" s="173">
        <f>$B$10+21</f>
        <v>42702</v>
      </c>
      <c r="C157" s="146" t="s">
        <v>5</v>
      </c>
      <c r="D157" s="17" t="s">
        <v>135</v>
      </c>
      <c r="E157" s="17" t="s">
        <v>344</v>
      </c>
      <c r="F157" s="171" t="str">
        <f t="shared" si="23"/>
        <v/>
      </c>
      <c r="G157" s="146" t="s">
        <v>6</v>
      </c>
      <c r="H157" s="17" t="s">
        <v>48</v>
      </c>
      <c r="I157" s="17"/>
      <c r="J157" s="171" t="str">
        <f t="shared" si="24"/>
        <v>X</v>
      </c>
      <c r="K157" s="105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  <c r="AL157" s="39"/>
      <c r="AM157" s="39"/>
      <c r="AN157" s="39"/>
      <c r="AO157" s="39"/>
      <c r="AP157" s="39"/>
      <c r="AQ157" s="39"/>
      <c r="AR157" s="39"/>
      <c r="AS157" s="39"/>
      <c r="AT157" s="39"/>
      <c r="AU157" s="39"/>
      <c r="AV157" s="39"/>
      <c r="AW157" s="39"/>
      <c r="AX157" s="39"/>
    </row>
    <row r="158" spans="1:50" ht="34.5" customHeight="1">
      <c r="A158" s="34" t="s">
        <v>73</v>
      </c>
      <c r="B158" s="178">
        <f t="shared" ref="B158:B162" si="27">$B$10+21</f>
        <v>42702</v>
      </c>
      <c r="C158" s="145" t="s">
        <v>8</v>
      </c>
      <c r="D158" s="17" t="s">
        <v>136</v>
      </c>
      <c r="E158" s="98"/>
      <c r="F158" s="171" t="str">
        <f t="shared" si="23"/>
        <v>X</v>
      </c>
      <c r="G158" s="145" t="s">
        <v>9</v>
      </c>
      <c r="H158" s="17" t="s">
        <v>139</v>
      </c>
      <c r="I158" s="98"/>
      <c r="J158" s="171" t="str">
        <f t="shared" si="24"/>
        <v>X</v>
      </c>
      <c r="K158" s="105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9"/>
      <c r="AV158" s="39"/>
      <c r="AW158" s="39"/>
      <c r="AX158" s="39"/>
    </row>
    <row r="159" spans="1:50" ht="34.5" customHeight="1">
      <c r="A159" s="1"/>
      <c r="B159" s="179">
        <f t="shared" si="27"/>
        <v>42702</v>
      </c>
      <c r="C159" s="145" t="s">
        <v>10</v>
      </c>
      <c r="D159" s="27" t="s">
        <v>322</v>
      </c>
      <c r="E159" s="97"/>
      <c r="F159" s="171" t="str">
        <f t="shared" si="23"/>
        <v>X</v>
      </c>
      <c r="G159" s="145" t="s">
        <v>11</v>
      </c>
      <c r="H159" s="27" t="s">
        <v>140</v>
      </c>
      <c r="I159" s="97"/>
      <c r="J159" s="171" t="str">
        <f t="shared" si="24"/>
        <v>X</v>
      </c>
      <c r="K159" s="160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39"/>
      <c r="AH159" s="39"/>
      <c r="AI159" s="39"/>
      <c r="AJ159" s="39"/>
      <c r="AK159" s="39"/>
      <c r="AL159" s="39"/>
      <c r="AM159" s="39"/>
      <c r="AN159" s="39"/>
      <c r="AO159" s="39"/>
      <c r="AP159" s="39"/>
      <c r="AQ159" s="39"/>
      <c r="AR159" s="39"/>
      <c r="AS159" s="39"/>
      <c r="AT159" s="39"/>
      <c r="AU159" s="39"/>
      <c r="AV159" s="39"/>
      <c r="AW159" s="39"/>
      <c r="AX159" s="39"/>
    </row>
    <row r="160" spans="1:50" ht="34.5" customHeight="1">
      <c r="A160" s="1"/>
      <c r="B160" s="179">
        <f t="shared" si="27"/>
        <v>42702</v>
      </c>
      <c r="C160" s="145" t="s">
        <v>12</v>
      </c>
      <c r="D160" s="23" t="s">
        <v>138</v>
      </c>
      <c r="E160" s="26"/>
      <c r="F160" s="171" t="str">
        <f t="shared" si="23"/>
        <v>X</v>
      </c>
      <c r="G160" s="145" t="s">
        <v>126</v>
      </c>
      <c r="H160" s="23"/>
      <c r="I160" s="26"/>
      <c r="J160" s="171" t="str">
        <f t="shared" si="24"/>
        <v/>
      </c>
      <c r="K160" s="157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9"/>
      <c r="AL160" s="39"/>
      <c r="AM160" s="39"/>
      <c r="AN160" s="39"/>
      <c r="AO160" s="39"/>
      <c r="AP160" s="39"/>
      <c r="AQ160" s="39"/>
      <c r="AR160" s="39"/>
      <c r="AS160" s="39"/>
      <c r="AT160" s="39"/>
      <c r="AU160" s="39"/>
      <c r="AV160" s="39"/>
      <c r="AW160" s="39"/>
      <c r="AX160" s="39"/>
    </row>
    <row r="161" spans="1:50" ht="34.5" customHeight="1">
      <c r="A161" s="1"/>
      <c r="B161" s="179">
        <f t="shared" si="27"/>
        <v>42702</v>
      </c>
      <c r="C161" s="145" t="s">
        <v>13</v>
      </c>
      <c r="D161" s="15" t="s">
        <v>23</v>
      </c>
      <c r="E161" s="96" t="s">
        <v>344</v>
      </c>
      <c r="F161" s="171" t="str">
        <f t="shared" si="23"/>
        <v/>
      </c>
      <c r="G161" s="145" t="s">
        <v>13</v>
      </c>
      <c r="H161" s="15" t="s">
        <v>23</v>
      </c>
      <c r="I161" s="96" t="s">
        <v>344</v>
      </c>
      <c r="J161" s="171" t="str">
        <f t="shared" si="24"/>
        <v/>
      </c>
      <c r="K161" s="155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9"/>
      <c r="AN161" s="39"/>
      <c r="AO161" s="39"/>
      <c r="AP161" s="39"/>
      <c r="AQ161" s="39"/>
      <c r="AR161" s="39"/>
      <c r="AS161" s="39"/>
      <c r="AT161" s="39"/>
      <c r="AU161" s="39"/>
      <c r="AV161" s="39"/>
      <c r="AW161" s="39"/>
      <c r="AX161" s="39"/>
    </row>
    <row r="162" spans="1:50" ht="34.5" customHeight="1">
      <c r="A162" s="1"/>
      <c r="B162" s="180">
        <f t="shared" si="27"/>
        <v>42702</v>
      </c>
      <c r="C162" s="145" t="s">
        <v>14</v>
      </c>
      <c r="D162" s="25" t="s">
        <v>83</v>
      </c>
      <c r="E162" s="24" t="s">
        <v>344</v>
      </c>
      <c r="F162" s="171" t="str">
        <f t="shared" si="23"/>
        <v/>
      </c>
      <c r="G162" s="145" t="s">
        <v>14</v>
      </c>
      <c r="H162" s="25" t="s">
        <v>323</v>
      </c>
      <c r="I162" s="24" t="s">
        <v>344</v>
      </c>
      <c r="J162" s="171" t="str">
        <f t="shared" si="24"/>
        <v/>
      </c>
      <c r="K162" s="15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39"/>
      <c r="AJ162" s="39"/>
      <c r="AK162" s="39"/>
      <c r="AL162" s="39"/>
      <c r="AM162" s="39"/>
      <c r="AN162" s="39"/>
      <c r="AO162" s="39"/>
      <c r="AP162" s="39"/>
      <c r="AQ162" s="39"/>
      <c r="AR162" s="39"/>
      <c r="AS162" s="39"/>
      <c r="AT162" s="39"/>
      <c r="AU162" s="39"/>
      <c r="AV162" s="39"/>
      <c r="AW162" s="39"/>
      <c r="AX162" s="39"/>
    </row>
    <row r="163" spans="1:50" ht="34.5" customHeight="1">
      <c r="A163" s="1"/>
      <c r="B163" s="177"/>
      <c r="C163" s="147"/>
      <c r="D163" s="18"/>
      <c r="E163" s="18"/>
      <c r="F163" s="172" t="str">
        <f t="shared" si="23"/>
        <v/>
      </c>
      <c r="G163" s="149"/>
      <c r="H163" s="18"/>
      <c r="I163" s="18"/>
      <c r="J163" s="172" t="str">
        <f t="shared" si="24"/>
        <v/>
      </c>
      <c r="K163" s="161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  <c r="AL163" s="39"/>
      <c r="AM163" s="39"/>
      <c r="AN163" s="39"/>
      <c r="AO163" s="39"/>
      <c r="AP163" s="39"/>
      <c r="AQ163" s="39"/>
      <c r="AR163" s="39"/>
      <c r="AS163" s="39"/>
      <c r="AT163" s="39"/>
      <c r="AU163" s="39"/>
      <c r="AV163" s="39"/>
      <c r="AW163" s="39"/>
      <c r="AX163" s="39"/>
    </row>
    <row r="164" spans="1:50" ht="34.5" customHeight="1">
      <c r="A164" s="12" t="s">
        <v>4</v>
      </c>
      <c r="B164" s="173">
        <f>$B$10+22</f>
        <v>42703</v>
      </c>
      <c r="C164" s="146" t="s">
        <v>5</v>
      </c>
      <c r="D164" s="17" t="s">
        <v>141</v>
      </c>
      <c r="E164" s="17" t="s">
        <v>344</v>
      </c>
      <c r="F164" s="171" t="str">
        <f t="shared" si="23"/>
        <v/>
      </c>
      <c r="G164" s="146" t="s">
        <v>6</v>
      </c>
      <c r="H164" s="17" t="s">
        <v>78</v>
      </c>
      <c r="I164" s="17"/>
      <c r="J164" s="171" t="str">
        <f t="shared" si="24"/>
        <v>X</v>
      </c>
      <c r="K164" s="105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</row>
    <row r="165" spans="1:50" ht="34.5" customHeight="1">
      <c r="A165" s="34" t="s">
        <v>73</v>
      </c>
      <c r="B165" s="178">
        <f t="shared" ref="B165:B169" si="28">$B$10+22</f>
        <v>42703</v>
      </c>
      <c r="C165" s="145" t="s">
        <v>8</v>
      </c>
      <c r="D165" s="17" t="s">
        <v>142</v>
      </c>
      <c r="E165" s="98"/>
      <c r="F165" s="171" t="str">
        <f t="shared" si="23"/>
        <v>X</v>
      </c>
      <c r="G165" s="145" t="s">
        <v>9</v>
      </c>
      <c r="H165" s="17" t="s">
        <v>145</v>
      </c>
      <c r="I165" s="98"/>
      <c r="J165" s="171" t="str">
        <f t="shared" si="24"/>
        <v>X</v>
      </c>
      <c r="K165" s="105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</row>
    <row r="166" spans="1:50" ht="34.5" customHeight="1">
      <c r="A166" s="1"/>
      <c r="B166" s="179">
        <f t="shared" si="28"/>
        <v>42703</v>
      </c>
      <c r="C166" s="145" t="s">
        <v>10</v>
      </c>
      <c r="D166" s="27" t="s">
        <v>137</v>
      </c>
      <c r="E166" s="97"/>
      <c r="F166" s="171" t="str">
        <f t="shared" si="23"/>
        <v>X</v>
      </c>
      <c r="G166" s="145" t="s">
        <v>11</v>
      </c>
      <c r="H166" s="27" t="s">
        <v>146</v>
      </c>
      <c r="I166" s="97"/>
      <c r="J166" s="171" t="str">
        <f t="shared" si="24"/>
        <v>X</v>
      </c>
      <c r="K166" s="160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</row>
    <row r="167" spans="1:50" ht="34.5" customHeight="1">
      <c r="A167" s="1"/>
      <c r="B167" s="179">
        <f t="shared" si="28"/>
        <v>42703</v>
      </c>
      <c r="C167" s="145" t="s">
        <v>12</v>
      </c>
      <c r="D167" s="27" t="s">
        <v>143</v>
      </c>
      <c r="E167" s="97"/>
      <c r="F167" s="171" t="str">
        <f t="shared" si="23"/>
        <v>X</v>
      </c>
      <c r="G167" s="145" t="s">
        <v>126</v>
      </c>
      <c r="H167" s="27"/>
      <c r="I167" s="97"/>
      <c r="J167" s="171" t="str">
        <f t="shared" si="24"/>
        <v/>
      </c>
      <c r="K167" s="160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9"/>
      <c r="AL167" s="39"/>
      <c r="AM167" s="39"/>
      <c r="AN167" s="39"/>
      <c r="AO167" s="39"/>
      <c r="AP167" s="39"/>
      <c r="AQ167" s="39"/>
      <c r="AR167" s="39"/>
      <c r="AS167" s="39"/>
      <c r="AT167" s="39"/>
      <c r="AU167" s="39"/>
      <c r="AV167" s="39"/>
      <c r="AW167" s="39"/>
      <c r="AX167" s="39"/>
    </row>
    <row r="168" spans="1:50" ht="34.5" customHeight="1">
      <c r="A168" s="1"/>
      <c r="B168" s="179">
        <f t="shared" si="28"/>
        <v>42703</v>
      </c>
      <c r="C168" s="145" t="s">
        <v>13</v>
      </c>
      <c r="D168" s="15" t="s">
        <v>23</v>
      </c>
      <c r="E168" s="96" t="s">
        <v>344</v>
      </c>
      <c r="F168" s="171" t="str">
        <f t="shared" si="23"/>
        <v/>
      </c>
      <c r="G168" s="145" t="s">
        <v>13</v>
      </c>
      <c r="H168" s="15" t="s">
        <v>23</v>
      </c>
      <c r="I168" s="96" t="s">
        <v>344</v>
      </c>
      <c r="J168" s="171" t="str">
        <f t="shared" si="24"/>
        <v/>
      </c>
      <c r="K168" s="155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  <c r="AL168" s="39"/>
      <c r="AM168" s="39"/>
      <c r="AN168" s="39"/>
      <c r="AO168" s="39"/>
      <c r="AP168" s="39"/>
      <c r="AQ168" s="39"/>
      <c r="AR168" s="39"/>
      <c r="AS168" s="39"/>
      <c r="AT168" s="39"/>
      <c r="AU168" s="39"/>
      <c r="AV168" s="39"/>
      <c r="AW168" s="39"/>
      <c r="AX168" s="39"/>
    </row>
    <row r="169" spans="1:50" ht="34.5" customHeight="1">
      <c r="A169" s="1"/>
      <c r="B169" s="180">
        <f t="shared" si="28"/>
        <v>42703</v>
      </c>
      <c r="C169" s="145" t="s">
        <v>14</v>
      </c>
      <c r="D169" s="19" t="s">
        <v>144</v>
      </c>
      <c r="E169" s="95" t="s">
        <v>344</v>
      </c>
      <c r="F169" s="171" t="str">
        <f t="shared" si="23"/>
        <v/>
      </c>
      <c r="G169" s="145" t="s">
        <v>14</v>
      </c>
      <c r="H169" s="19" t="s">
        <v>324</v>
      </c>
      <c r="I169" s="95" t="s">
        <v>344</v>
      </c>
      <c r="J169" s="171" t="str">
        <f t="shared" si="24"/>
        <v/>
      </c>
      <c r="K169" s="154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  <c r="AL169" s="39"/>
      <c r="AM169" s="39"/>
      <c r="AN169" s="39"/>
      <c r="AO169" s="39"/>
      <c r="AP169" s="39"/>
      <c r="AQ169" s="39"/>
      <c r="AR169" s="39"/>
      <c r="AS169" s="39"/>
      <c r="AT169" s="39"/>
      <c r="AU169" s="39"/>
      <c r="AV169" s="39"/>
      <c r="AW169" s="39"/>
      <c r="AX169" s="39"/>
    </row>
    <row r="170" spans="1:50" ht="34.5" customHeight="1">
      <c r="A170" s="1"/>
      <c r="B170" s="177"/>
      <c r="C170" s="147"/>
      <c r="D170" s="18"/>
      <c r="E170" s="18"/>
      <c r="F170" s="172" t="str">
        <f t="shared" si="23"/>
        <v/>
      </c>
      <c r="G170" s="149"/>
      <c r="H170" s="18"/>
      <c r="I170" s="18"/>
      <c r="J170" s="172" t="str">
        <f t="shared" si="24"/>
        <v/>
      </c>
      <c r="K170" s="161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39"/>
      <c r="AN170" s="39"/>
      <c r="AO170" s="39"/>
      <c r="AP170" s="39"/>
      <c r="AQ170" s="39"/>
      <c r="AR170" s="39"/>
      <c r="AS170" s="39"/>
      <c r="AT170" s="39"/>
      <c r="AU170" s="39"/>
      <c r="AV170" s="39"/>
      <c r="AW170" s="39"/>
      <c r="AX170" s="39"/>
    </row>
    <row r="171" spans="1:50" ht="34.5" customHeight="1">
      <c r="A171" s="12" t="s">
        <v>4</v>
      </c>
      <c r="B171" s="173">
        <f>$B$10+23</f>
        <v>42704</v>
      </c>
      <c r="C171" s="146" t="s">
        <v>5</v>
      </c>
      <c r="D171" s="17" t="s">
        <v>325</v>
      </c>
      <c r="E171" s="17" t="s">
        <v>344</v>
      </c>
      <c r="F171" s="171" t="str">
        <f t="shared" si="23"/>
        <v/>
      </c>
      <c r="G171" s="146" t="s">
        <v>6</v>
      </c>
      <c r="H171" s="17" t="s">
        <v>31</v>
      </c>
      <c r="I171" s="17"/>
      <c r="J171" s="171" t="str">
        <f t="shared" si="24"/>
        <v>X</v>
      </c>
      <c r="K171" s="105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39"/>
      <c r="AK171" s="39"/>
      <c r="AL171" s="39"/>
      <c r="AM171" s="39"/>
      <c r="AN171" s="39"/>
      <c r="AO171" s="39"/>
      <c r="AP171" s="39"/>
      <c r="AQ171" s="39"/>
      <c r="AR171" s="39"/>
      <c r="AS171" s="39"/>
      <c r="AT171" s="39"/>
      <c r="AU171" s="39"/>
      <c r="AV171" s="39"/>
      <c r="AW171" s="39"/>
      <c r="AX171" s="39"/>
    </row>
    <row r="172" spans="1:50" ht="34.5" customHeight="1">
      <c r="A172" s="34" t="s">
        <v>73</v>
      </c>
      <c r="B172" s="178">
        <f t="shared" ref="B172:B176" si="29">$B$10+23</f>
        <v>42704</v>
      </c>
      <c r="C172" s="145" t="s">
        <v>8</v>
      </c>
      <c r="D172" s="17" t="s">
        <v>326</v>
      </c>
      <c r="E172" s="98" t="s">
        <v>344</v>
      </c>
      <c r="F172" s="171" t="str">
        <f t="shared" si="23"/>
        <v/>
      </c>
      <c r="G172" s="145" t="s">
        <v>9</v>
      </c>
      <c r="H172" s="17" t="s">
        <v>328</v>
      </c>
      <c r="I172" s="98"/>
      <c r="J172" s="171" t="str">
        <f t="shared" si="24"/>
        <v>X</v>
      </c>
      <c r="K172" s="105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  <c r="AI172" s="39"/>
      <c r="AJ172" s="39"/>
      <c r="AK172" s="39"/>
      <c r="AL172" s="39"/>
      <c r="AM172" s="39"/>
      <c r="AN172" s="39"/>
      <c r="AO172" s="39"/>
      <c r="AP172" s="39"/>
      <c r="AQ172" s="39"/>
      <c r="AR172" s="39"/>
      <c r="AS172" s="39"/>
      <c r="AT172" s="39"/>
      <c r="AU172" s="39"/>
      <c r="AV172" s="39"/>
      <c r="AW172" s="39"/>
      <c r="AX172" s="39"/>
    </row>
    <row r="173" spans="1:50" ht="34.5" customHeight="1">
      <c r="A173" s="1"/>
      <c r="B173" s="179">
        <f t="shared" si="29"/>
        <v>42704</v>
      </c>
      <c r="C173" s="145" t="s">
        <v>10</v>
      </c>
      <c r="D173" s="17" t="s">
        <v>86</v>
      </c>
      <c r="E173" s="98"/>
      <c r="F173" s="171" t="str">
        <f t="shared" si="23"/>
        <v>X</v>
      </c>
      <c r="G173" s="145" t="s">
        <v>11</v>
      </c>
      <c r="H173" s="17" t="s">
        <v>65</v>
      </c>
      <c r="I173" s="98" t="s">
        <v>344</v>
      </c>
      <c r="J173" s="171" t="str">
        <f t="shared" si="24"/>
        <v/>
      </c>
      <c r="K173" s="105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  <c r="AI173" s="39"/>
      <c r="AJ173" s="39"/>
      <c r="AK173" s="39"/>
      <c r="AL173" s="39"/>
      <c r="AM173" s="39"/>
      <c r="AN173" s="39"/>
      <c r="AO173" s="39"/>
      <c r="AP173" s="39"/>
      <c r="AQ173" s="39"/>
      <c r="AR173" s="39"/>
      <c r="AS173" s="39"/>
      <c r="AT173" s="39"/>
      <c r="AU173" s="39"/>
      <c r="AV173" s="39"/>
      <c r="AW173" s="39"/>
      <c r="AX173" s="39"/>
    </row>
    <row r="174" spans="1:50" ht="34.5" customHeight="1">
      <c r="A174" s="1"/>
      <c r="B174" s="179">
        <f t="shared" si="29"/>
        <v>42704</v>
      </c>
      <c r="C174" s="145" t="s">
        <v>12</v>
      </c>
      <c r="D174" s="17" t="s">
        <v>65</v>
      </c>
      <c r="E174" s="98" t="s">
        <v>344</v>
      </c>
      <c r="F174" s="171" t="str">
        <f t="shared" si="23"/>
        <v/>
      </c>
      <c r="G174" s="145" t="s">
        <v>126</v>
      </c>
      <c r="H174" s="17"/>
      <c r="I174" s="98"/>
      <c r="J174" s="171" t="str">
        <f t="shared" si="24"/>
        <v/>
      </c>
      <c r="K174" s="105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39"/>
      <c r="AH174" s="39"/>
      <c r="AI174" s="39"/>
      <c r="AJ174" s="39"/>
      <c r="AK174" s="39"/>
      <c r="AL174" s="39"/>
      <c r="AM174" s="39"/>
      <c r="AN174" s="39"/>
      <c r="AO174" s="39"/>
      <c r="AP174" s="39"/>
      <c r="AQ174" s="39"/>
      <c r="AR174" s="39"/>
      <c r="AS174" s="39"/>
      <c r="AT174" s="39"/>
      <c r="AU174" s="39"/>
      <c r="AV174" s="39"/>
      <c r="AW174" s="39"/>
      <c r="AX174" s="39"/>
    </row>
    <row r="175" spans="1:50" ht="34.5" customHeight="1">
      <c r="A175" s="1"/>
      <c r="B175" s="179">
        <f t="shared" si="29"/>
        <v>42704</v>
      </c>
      <c r="C175" s="145" t="s">
        <v>13</v>
      </c>
      <c r="D175" s="15" t="s">
        <v>23</v>
      </c>
      <c r="E175" s="96" t="s">
        <v>344</v>
      </c>
      <c r="F175" s="171" t="str">
        <f t="shared" si="23"/>
        <v/>
      </c>
      <c r="G175" s="145" t="s">
        <v>13</v>
      </c>
      <c r="H175" s="15" t="s">
        <v>23</v>
      </c>
      <c r="I175" s="96" t="s">
        <v>344</v>
      </c>
      <c r="J175" s="171" t="str">
        <f t="shared" si="24"/>
        <v/>
      </c>
      <c r="K175" s="155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</row>
    <row r="176" spans="1:50" ht="34.5" customHeight="1">
      <c r="A176" s="1"/>
      <c r="B176" s="180">
        <f t="shared" si="29"/>
        <v>42704</v>
      </c>
      <c r="C176" s="145" t="s">
        <v>14</v>
      </c>
      <c r="D176" s="25" t="s">
        <v>327</v>
      </c>
      <c r="E176" s="24" t="s">
        <v>344</v>
      </c>
      <c r="F176" s="171" t="str">
        <f t="shared" si="23"/>
        <v/>
      </c>
      <c r="G176" s="145" t="s">
        <v>14</v>
      </c>
      <c r="H176" s="25" t="s">
        <v>329</v>
      </c>
      <c r="I176" s="24" t="s">
        <v>344</v>
      </c>
      <c r="J176" s="171" t="str">
        <f t="shared" si="24"/>
        <v/>
      </c>
      <c r="K176" s="15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9"/>
      <c r="AH176" s="39"/>
      <c r="AI176" s="39"/>
      <c r="AJ176" s="39"/>
      <c r="AK176" s="39"/>
      <c r="AL176" s="39"/>
      <c r="AM176" s="39"/>
      <c r="AN176" s="39"/>
      <c r="AO176" s="39"/>
      <c r="AP176" s="39"/>
      <c r="AQ176" s="39"/>
      <c r="AR176" s="39"/>
      <c r="AS176" s="39"/>
      <c r="AT176" s="39"/>
      <c r="AU176" s="39"/>
      <c r="AV176" s="39"/>
      <c r="AW176" s="39"/>
      <c r="AX176" s="39"/>
    </row>
    <row r="177" spans="1:50" ht="34.5" customHeight="1">
      <c r="A177" s="1"/>
      <c r="B177" s="177"/>
      <c r="C177" s="147"/>
      <c r="D177" s="18"/>
      <c r="E177" s="18"/>
      <c r="F177" s="172" t="str">
        <f t="shared" si="23"/>
        <v/>
      </c>
      <c r="G177" s="149"/>
      <c r="H177" s="18"/>
      <c r="I177" s="18"/>
      <c r="J177" s="172" t="str">
        <f t="shared" si="24"/>
        <v/>
      </c>
      <c r="K177" s="161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  <c r="AI177" s="39"/>
      <c r="AJ177" s="39"/>
      <c r="AK177" s="39"/>
      <c r="AL177" s="39"/>
      <c r="AM177" s="39"/>
      <c r="AN177" s="39"/>
      <c r="AO177" s="39"/>
      <c r="AP177" s="39"/>
      <c r="AQ177" s="39"/>
      <c r="AR177" s="39"/>
      <c r="AS177" s="39"/>
      <c r="AT177" s="39"/>
      <c r="AU177" s="39"/>
      <c r="AV177" s="39"/>
      <c r="AW177" s="39"/>
      <c r="AX177" s="39"/>
    </row>
    <row r="178" spans="1:50" ht="34.5" customHeight="1">
      <c r="A178" s="12" t="s">
        <v>4</v>
      </c>
      <c r="B178" s="173">
        <f>$B$10+24</f>
        <v>42705</v>
      </c>
      <c r="C178" s="146" t="s">
        <v>5</v>
      </c>
      <c r="D178" s="17" t="s">
        <v>330</v>
      </c>
      <c r="E178" s="17" t="s">
        <v>344</v>
      </c>
      <c r="F178" s="171" t="str">
        <f t="shared" si="23"/>
        <v/>
      </c>
      <c r="G178" s="146" t="s">
        <v>6</v>
      </c>
      <c r="H178" s="17" t="s">
        <v>150</v>
      </c>
      <c r="I178" s="17"/>
      <c r="J178" s="171" t="str">
        <f t="shared" si="24"/>
        <v>X</v>
      </c>
      <c r="K178" s="105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39"/>
      <c r="AJ178" s="39"/>
      <c r="AK178" s="39"/>
      <c r="AL178" s="39"/>
      <c r="AM178" s="39"/>
      <c r="AN178" s="39"/>
      <c r="AO178" s="39"/>
      <c r="AP178" s="39"/>
      <c r="AQ178" s="39"/>
      <c r="AR178" s="39"/>
      <c r="AS178" s="39"/>
      <c r="AT178" s="39"/>
      <c r="AU178" s="39"/>
      <c r="AV178" s="39"/>
      <c r="AW178" s="39"/>
      <c r="AX178" s="39"/>
    </row>
    <row r="179" spans="1:50" ht="34.5" customHeight="1">
      <c r="A179" s="34" t="s">
        <v>73</v>
      </c>
      <c r="B179" s="178">
        <f t="shared" ref="B179:B183" si="30">$B$10+24</f>
        <v>42705</v>
      </c>
      <c r="C179" s="145" t="s">
        <v>8</v>
      </c>
      <c r="D179" s="17" t="s">
        <v>147</v>
      </c>
      <c r="E179" s="98"/>
      <c r="F179" s="171" t="str">
        <f t="shared" si="23"/>
        <v>X</v>
      </c>
      <c r="G179" s="145" t="s">
        <v>9</v>
      </c>
      <c r="H179" s="17" t="s">
        <v>151</v>
      </c>
      <c r="I179" s="98"/>
      <c r="J179" s="171" t="str">
        <f t="shared" si="24"/>
        <v>X</v>
      </c>
      <c r="K179" s="105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9"/>
      <c r="AN179" s="39"/>
      <c r="AO179" s="39"/>
      <c r="AP179" s="39"/>
      <c r="AQ179" s="39"/>
      <c r="AR179" s="39"/>
      <c r="AS179" s="39"/>
      <c r="AT179" s="39"/>
      <c r="AU179" s="39"/>
      <c r="AV179" s="39"/>
      <c r="AW179" s="39"/>
      <c r="AX179" s="39"/>
    </row>
    <row r="180" spans="1:50" ht="34.5" customHeight="1">
      <c r="A180" s="1"/>
      <c r="B180" s="179">
        <f t="shared" si="30"/>
        <v>42705</v>
      </c>
      <c r="C180" s="145" t="s">
        <v>10</v>
      </c>
      <c r="D180" s="27" t="s">
        <v>67</v>
      </c>
      <c r="E180" s="97"/>
      <c r="F180" s="171" t="str">
        <f t="shared" si="23"/>
        <v>X</v>
      </c>
      <c r="G180" s="145" t="s">
        <v>11</v>
      </c>
      <c r="H180" s="27" t="s">
        <v>79</v>
      </c>
      <c r="I180" s="97"/>
      <c r="J180" s="171" t="str">
        <f t="shared" si="24"/>
        <v>X</v>
      </c>
      <c r="K180" s="160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9"/>
      <c r="AH180" s="39"/>
      <c r="AI180" s="39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9"/>
      <c r="AV180" s="39"/>
      <c r="AW180" s="39"/>
      <c r="AX180" s="39"/>
    </row>
    <row r="181" spans="1:50" ht="34.5" customHeight="1">
      <c r="A181" s="1"/>
      <c r="B181" s="179">
        <f t="shared" si="30"/>
        <v>42705</v>
      </c>
      <c r="C181" s="145" t="s">
        <v>12</v>
      </c>
      <c r="D181" s="27" t="s">
        <v>148</v>
      </c>
      <c r="E181" s="97"/>
      <c r="F181" s="171" t="str">
        <f t="shared" si="23"/>
        <v>X</v>
      </c>
      <c r="G181" s="145" t="s">
        <v>126</v>
      </c>
      <c r="H181" s="27"/>
      <c r="I181" s="97"/>
      <c r="J181" s="171" t="str">
        <f t="shared" si="24"/>
        <v/>
      </c>
      <c r="K181" s="160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</row>
    <row r="182" spans="1:50" ht="34.5" customHeight="1">
      <c r="A182" s="1"/>
      <c r="B182" s="179">
        <f t="shared" si="30"/>
        <v>42705</v>
      </c>
      <c r="C182" s="145" t="s">
        <v>13</v>
      </c>
      <c r="D182" s="15" t="s">
        <v>23</v>
      </c>
      <c r="E182" s="96" t="s">
        <v>344</v>
      </c>
      <c r="F182" s="171" t="str">
        <f t="shared" si="23"/>
        <v/>
      </c>
      <c r="G182" s="145" t="s">
        <v>13</v>
      </c>
      <c r="H182" s="15" t="s">
        <v>23</v>
      </c>
      <c r="I182" s="96" t="s">
        <v>344</v>
      </c>
      <c r="J182" s="171" t="str">
        <f t="shared" si="24"/>
        <v/>
      </c>
      <c r="K182" s="155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  <c r="AI182" s="39"/>
      <c r="AJ182" s="39"/>
      <c r="AK182" s="39"/>
      <c r="AL182" s="39"/>
      <c r="AM182" s="39"/>
      <c r="AN182" s="39"/>
      <c r="AO182" s="39"/>
      <c r="AP182" s="39"/>
      <c r="AQ182" s="39"/>
      <c r="AR182" s="39"/>
      <c r="AS182" s="39"/>
      <c r="AT182" s="39"/>
      <c r="AU182" s="39"/>
      <c r="AV182" s="39"/>
      <c r="AW182" s="39"/>
      <c r="AX182" s="39"/>
    </row>
    <row r="183" spans="1:50" ht="34.5" customHeight="1">
      <c r="A183" s="1"/>
      <c r="B183" s="180">
        <f t="shared" si="30"/>
        <v>42705</v>
      </c>
      <c r="C183" s="145" t="s">
        <v>14</v>
      </c>
      <c r="D183" s="19" t="s">
        <v>149</v>
      </c>
      <c r="E183" s="95" t="s">
        <v>344</v>
      </c>
      <c r="F183" s="171" t="str">
        <f t="shared" si="23"/>
        <v/>
      </c>
      <c r="G183" s="145" t="s">
        <v>14</v>
      </c>
      <c r="H183" s="19" t="s">
        <v>331</v>
      </c>
      <c r="I183" s="95" t="s">
        <v>344</v>
      </c>
      <c r="J183" s="171" t="str">
        <f t="shared" si="24"/>
        <v/>
      </c>
      <c r="K183" s="154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</row>
    <row r="184" spans="1:50" ht="34.5" customHeight="1">
      <c r="A184" s="1"/>
      <c r="B184" s="177"/>
      <c r="C184" s="147"/>
      <c r="D184" s="18"/>
      <c r="E184" s="18"/>
      <c r="F184" s="172" t="str">
        <f t="shared" si="23"/>
        <v/>
      </c>
      <c r="G184" s="149"/>
      <c r="H184" s="18"/>
      <c r="I184" s="18"/>
      <c r="J184" s="172" t="str">
        <f t="shared" si="24"/>
        <v/>
      </c>
      <c r="K184" s="161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  <c r="AI184" s="39"/>
      <c r="AJ184" s="39"/>
      <c r="AK184" s="39"/>
      <c r="AL184" s="39"/>
      <c r="AM184" s="39"/>
      <c r="AN184" s="39"/>
      <c r="AO184" s="39"/>
      <c r="AP184" s="39"/>
      <c r="AQ184" s="39"/>
      <c r="AR184" s="39"/>
      <c r="AS184" s="39"/>
      <c r="AT184" s="39"/>
      <c r="AU184" s="39"/>
      <c r="AV184" s="39"/>
      <c r="AW184" s="39"/>
      <c r="AX184" s="39"/>
    </row>
    <row r="185" spans="1:50" ht="34.5" customHeight="1">
      <c r="A185" s="12" t="s">
        <v>4</v>
      </c>
      <c r="B185" s="173">
        <f>$B$10+25</f>
        <v>42706</v>
      </c>
      <c r="C185" s="146" t="s">
        <v>5</v>
      </c>
      <c r="D185" s="17" t="s">
        <v>152</v>
      </c>
      <c r="E185" s="17" t="s">
        <v>344</v>
      </c>
      <c r="F185" s="171" t="str">
        <f t="shared" si="23"/>
        <v/>
      </c>
      <c r="G185" s="146" t="s">
        <v>6</v>
      </c>
      <c r="H185" s="17" t="s">
        <v>156</v>
      </c>
      <c r="I185" s="17"/>
      <c r="J185" s="171" t="str">
        <f t="shared" si="24"/>
        <v>X</v>
      </c>
      <c r="K185" s="105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39"/>
      <c r="AJ185" s="39"/>
      <c r="AK185" s="39"/>
      <c r="AL185" s="39"/>
      <c r="AM185" s="39"/>
      <c r="AN185" s="39"/>
      <c r="AO185" s="39"/>
      <c r="AP185" s="39"/>
      <c r="AQ185" s="39"/>
      <c r="AR185" s="39"/>
      <c r="AS185" s="39"/>
      <c r="AT185" s="39"/>
      <c r="AU185" s="39"/>
      <c r="AV185" s="39"/>
      <c r="AW185" s="39"/>
      <c r="AX185" s="39"/>
    </row>
    <row r="186" spans="1:50" ht="34.5" customHeight="1">
      <c r="A186" s="34" t="s">
        <v>73</v>
      </c>
      <c r="B186" s="178">
        <f t="shared" ref="B186:B190" si="31">$B$10+25</f>
        <v>42706</v>
      </c>
      <c r="C186" s="145" t="s">
        <v>8</v>
      </c>
      <c r="D186" s="17" t="s">
        <v>153</v>
      </c>
      <c r="E186" s="98"/>
      <c r="F186" s="171" t="str">
        <f t="shared" si="23"/>
        <v>X</v>
      </c>
      <c r="G186" s="145" t="s">
        <v>9</v>
      </c>
      <c r="H186" s="17" t="s">
        <v>157</v>
      </c>
      <c r="I186" s="98"/>
      <c r="J186" s="171" t="str">
        <f t="shared" si="24"/>
        <v>X</v>
      </c>
      <c r="K186" s="105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39"/>
      <c r="AJ186" s="39"/>
      <c r="AK186" s="39"/>
      <c r="AL186" s="39"/>
      <c r="AM186" s="39"/>
      <c r="AN186" s="39"/>
      <c r="AO186" s="39"/>
      <c r="AP186" s="39"/>
      <c r="AQ186" s="39"/>
      <c r="AR186" s="39"/>
      <c r="AS186" s="39"/>
      <c r="AT186" s="39"/>
      <c r="AU186" s="39"/>
      <c r="AV186" s="39"/>
      <c r="AW186" s="39"/>
      <c r="AX186" s="39"/>
    </row>
    <row r="187" spans="1:50" ht="34.5" customHeight="1">
      <c r="A187" s="1"/>
      <c r="B187" s="179">
        <f t="shared" si="31"/>
        <v>42706</v>
      </c>
      <c r="C187" s="145" t="s">
        <v>10</v>
      </c>
      <c r="D187" s="27" t="s">
        <v>39</v>
      </c>
      <c r="E187" s="97"/>
      <c r="F187" s="171" t="str">
        <f t="shared" si="23"/>
        <v>X</v>
      </c>
      <c r="G187" s="145" t="s">
        <v>11</v>
      </c>
      <c r="H187" s="27"/>
      <c r="I187" s="97"/>
      <c r="J187" s="171" t="str">
        <f t="shared" si="24"/>
        <v/>
      </c>
      <c r="K187" s="160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39"/>
      <c r="AJ187" s="39"/>
      <c r="AK187" s="39"/>
      <c r="AL187" s="39"/>
      <c r="AM187" s="39"/>
      <c r="AN187" s="39"/>
      <c r="AO187" s="39"/>
      <c r="AP187" s="39"/>
      <c r="AQ187" s="39"/>
      <c r="AR187" s="39"/>
      <c r="AS187" s="39"/>
      <c r="AT187" s="39"/>
      <c r="AU187" s="39"/>
      <c r="AV187" s="39"/>
      <c r="AW187" s="39"/>
      <c r="AX187" s="39"/>
    </row>
    <row r="188" spans="1:50" ht="34.5" customHeight="1">
      <c r="A188" s="1"/>
      <c r="B188" s="179">
        <f t="shared" si="31"/>
        <v>42706</v>
      </c>
      <c r="C188" s="145" t="s">
        <v>12</v>
      </c>
      <c r="D188" s="27" t="s">
        <v>154</v>
      </c>
      <c r="E188" s="97"/>
      <c r="F188" s="171" t="str">
        <f t="shared" si="23"/>
        <v>X</v>
      </c>
      <c r="G188" s="145" t="s">
        <v>126</v>
      </c>
      <c r="H188" s="27"/>
      <c r="I188" s="97"/>
      <c r="J188" s="171" t="str">
        <f t="shared" si="24"/>
        <v/>
      </c>
      <c r="K188" s="160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39"/>
      <c r="AH188" s="39"/>
      <c r="AI188" s="39"/>
      <c r="AJ188" s="39"/>
      <c r="AK188" s="39"/>
      <c r="AL188" s="39"/>
      <c r="AM188" s="39"/>
      <c r="AN188" s="39"/>
      <c r="AO188" s="39"/>
      <c r="AP188" s="39"/>
      <c r="AQ188" s="39"/>
      <c r="AR188" s="39"/>
      <c r="AS188" s="39"/>
      <c r="AT188" s="39"/>
      <c r="AU188" s="39"/>
      <c r="AV188" s="39"/>
      <c r="AW188" s="39"/>
      <c r="AX188" s="39"/>
    </row>
    <row r="189" spans="1:50" ht="34.5" customHeight="1">
      <c r="A189" s="1"/>
      <c r="B189" s="179">
        <f t="shared" si="31"/>
        <v>42706</v>
      </c>
      <c r="C189" s="145" t="s">
        <v>13</v>
      </c>
      <c r="D189" s="15" t="s">
        <v>23</v>
      </c>
      <c r="E189" s="96" t="s">
        <v>344</v>
      </c>
      <c r="F189" s="171" t="str">
        <f t="shared" si="23"/>
        <v/>
      </c>
      <c r="G189" s="145" t="s">
        <v>13</v>
      </c>
      <c r="H189" s="15" t="s">
        <v>23</v>
      </c>
      <c r="I189" s="96" t="s">
        <v>344</v>
      </c>
      <c r="J189" s="171" t="str">
        <f t="shared" si="24"/>
        <v/>
      </c>
      <c r="K189" s="155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39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9"/>
      <c r="AV189" s="39"/>
      <c r="AW189" s="39"/>
      <c r="AX189" s="39"/>
    </row>
    <row r="190" spans="1:50" ht="34.5" customHeight="1">
      <c r="A190" s="1"/>
      <c r="B190" s="180">
        <f t="shared" si="31"/>
        <v>42706</v>
      </c>
      <c r="C190" s="145" t="s">
        <v>14</v>
      </c>
      <c r="D190" s="25" t="s">
        <v>155</v>
      </c>
      <c r="E190" s="24" t="s">
        <v>344</v>
      </c>
      <c r="F190" s="171" t="str">
        <f t="shared" si="23"/>
        <v/>
      </c>
      <c r="G190" s="145" t="s">
        <v>14</v>
      </c>
      <c r="H190" s="25" t="s">
        <v>292</v>
      </c>
      <c r="I190" s="24" t="s">
        <v>344</v>
      </c>
      <c r="J190" s="171" t="str">
        <f t="shared" si="24"/>
        <v/>
      </c>
      <c r="K190" s="15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39"/>
      <c r="AJ190" s="39"/>
      <c r="AK190" s="39"/>
      <c r="AL190" s="39"/>
      <c r="AM190" s="39"/>
      <c r="AN190" s="39"/>
      <c r="AO190" s="39"/>
      <c r="AP190" s="39"/>
      <c r="AQ190" s="39"/>
      <c r="AR190" s="39"/>
      <c r="AS190" s="39"/>
      <c r="AT190" s="39"/>
      <c r="AU190" s="39"/>
      <c r="AV190" s="39"/>
      <c r="AW190" s="39"/>
      <c r="AX190" s="39"/>
    </row>
    <row r="191" spans="1:50" ht="34.5" customHeight="1">
      <c r="A191" s="1"/>
      <c r="B191" s="177"/>
      <c r="C191" s="147"/>
      <c r="D191" s="18"/>
      <c r="E191" s="18"/>
      <c r="F191" s="172" t="str">
        <f t="shared" si="23"/>
        <v/>
      </c>
      <c r="G191" s="149"/>
      <c r="H191" s="18"/>
      <c r="I191" s="18"/>
      <c r="J191" s="172" t="str">
        <f t="shared" si="24"/>
        <v/>
      </c>
      <c r="K191" s="161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39"/>
      <c r="AJ191" s="39"/>
      <c r="AK191" s="39"/>
      <c r="AL191" s="39"/>
      <c r="AM191" s="39"/>
      <c r="AN191" s="39"/>
      <c r="AO191" s="39"/>
      <c r="AP191" s="39"/>
      <c r="AQ191" s="39"/>
      <c r="AR191" s="39"/>
      <c r="AS191" s="39"/>
      <c r="AT191" s="39"/>
      <c r="AU191" s="39"/>
      <c r="AV191" s="39"/>
      <c r="AW191" s="39"/>
      <c r="AX191" s="39"/>
    </row>
    <row r="192" spans="1:50" ht="34.5" customHeight="1">
      <c r="A192" s="12" t="s">
        <v>4</v>
      </c>
      <c r="B192" s="173">
        <f>$B$10+26</f>
        <v>42707</v>
      </c>
      <c r="C192" s="146" t="s">
        <v>5</v>
      </c>
      <c r="D192" s="17" t="s">
        <v>158</v>
      </c>
      <c r="E192" s="17" t="s">
        <v>344</v>
      </c>
      <c r="F192" s="171" t="str">
        <f t="shared" si="23"/>
        <v/>
      </c>
      <c r="G192" s="146" t="s">
        <v>6</v>
      </c>
      <c r="H192" s="17" t="s">
        <v>31</v>
      </c>
      <c r="I192" s="17"/>
      <c r="J192" s="171" t="str">
        <f t="shared" si="24"/>
        <v>X</v>
      </c>
      <c r="K192" s="105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39"/>
      <c r="AH192" s="39"/>
      <c r="AI192" s="39"/>
      <c r="AJ192" s="39"/>
      <c r="AK192" s="39"/>
      <c r="AL192" s="39"/>
      <c r="AM192" s="39"/>
      <c r="AN192" s="39"/>
      <c r="AO192" s="39"/>
      <c r="AP192" s="39"/>
      <c r="AQ192" s="39"/>
      <c r="AR192" s="39"/>
      <c r="AS192" s="39"/>
      <c r="AT192" s="39"/>
      <c r="AU192" s="39"/>
      <c r="AV192" s="39"/>
      <c r="AW192" s="39"/>
      <c r="AX192" s="39"/>
    </row>
    <row r="193" spans="1:50" ht="34.5" customHeight="1">
      <c r="A193" s="34" t="s">
        <v>73</v>
      </c>
      <c r="B193" s="178">
        <f t="shared" ref="B193:B197" si="32">$B$10+26</f>
        <v>42707</v>
      </c>
      <c r="C193" s="145" t="s">
        <v>8</v>
      </c>
      <c r="D193" s="17" t="s">
        <v>159</v>
      </c>
      <c r="E193" s="98"/>
      <c r="F193" s="171" t="str">
        <f t="shared" si="23"/>
        <v>X</v>
      </c>
      <c r="G193" s="145" t="s">
        <v>9</v>
      </c>
      <c r="H193" s="17" t="s">
        <v>162</v>
      </c>
      <c r="I193" s="98"/>
      <c r="J193" s="171" t="str">
        <f t="shared" si="24"/>
        <v>X</v>
      </c>
      <c r="K193" s="105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9"/>
      <c r="AH193" s="39"/>
      <c r="AI193" s="39"/>
      <c r="AJ193" s="39"/>
      <c r="AK193" s="39"/>
      <c r="AL193" s="39"/>
      <c r="AM193" s="39"/>
      <c r="AN193" s="39"/>
      <c r="AO193" s="39"/>
      <c r="AP193" s="39"/>
      <c r="AQ193" s="39"/>
      <c r="AR193" s="39"/>
      <c r="AS193" s="39"/>
      <c r="AT193" s="39"/>
      <c r="AU193" s="39"/>
      <c r="AV193" s="39"/>
      <c r="AW193" s="39"/>
      <c r="AX193" s="39"/>
    </row>
    <row r="194" spans="1:50" ht="34.5" customHeight="1">
      <c r="A194" s="1"/>
      <c r="B194" s="179">
        <f t="shared" si="32"/>
        <v>42707</v>
      </c>
      <c r="C194" s="145" t="s">
        <v>10</v>
      </c>
      <c r="D194" s="17" t="s">
        <v>160</v>
      </c>
      <c r="E194" s="98"/>
      <c r="F194" s="171" t="str">
        <f t="shared" si="23"/>
        <v>X</v>
      </c>
      <c r="G194" s="145" t="s">
        <v>11</v>
      </c>
      <c r="H194" s="17" t="s">
        <v>163</v>
      </c>
      <c r="I194" s="98"/>
      <c r="J194" s="171" t="str">
        <f t="shared" si="24"/>
        <v>X</v>
      </c>
      <c r="K194" s="105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39"/>
      <c r="AH194" s="39"/>
      <c r="AI194" s="39"/>
      <c r="AJ194" s="39"/>
      <c r="AK194" s="39"/>
      <c r="AL194" s="39"/>
      <c r="AM194" s="39"/>
      <c r="AN194" s="39"/>
      <c r="AO194" s="39"/>
      <c r="AP194" s="39"/>
      <c r="AQ194" s="39"/>
      <c r="AR194" s="39"/>
      <c r="AS194" s="39"/>
      <c r="AT194" s="39"/>
      <c r="AU194" s="39"/>
      <c r="AV194" s="39"/>
      <c r="AW194" s="39"/>
      <c r="AX194" s="39"/>
    </row>
    <row r="195" spans="1:50" ht="34.5" customHeight="1">
      <c r="A195" s="1"/>
      <c r="B195" s="179">
        <f t="shared" si="32"/>
        <v>42707</v>
      </c>
      <c r="C195" s="145" t="s">
        <v>12</v>
      </c>
      <c r="D195" s="17"/>
      <c r="E195" s="98"/>
      <c r="F195" s="171" t="str">
        <f t="shared" si="23"/>
        <v/>
      </c>
      <c r="G195" s="145" t="s">
        <v>126</v>
      </c>
      <c r="H195" s="17" t="s">
        <v>164</v>
      </c>
      <c r="I195" s="98"/>
      <c r="J195" s="171" t="str">
        <f t="shared" si="24"/>
        <v>X</v>
      </c>
      <c r="K195" s="105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39"/>
      <c r="AJ195" s="39"/>
      <c r="AK195" s="39"/>
      <c r="AL195" s="39"/>
      <c r="AM195" s="39"/>
      <c r="AN195" s="39"/>
      <c r="AO195" s="39"/>
      <c r="AP195" s="39"/>
      <c r="AQ195" s="39"/>
      <c r="AR195" s="39"/>
      <c r="AS195" s="39"/>
      <c r="AT195" s="39"/>
      <c r="AU195" s="39"/>
      <c r="AV195" s="39"/>
      <c r="AW195" s="39"/>
      <c r="AX195" s="39"/>
    </row>
    <row r="196" spans="1:50" ht="34.5" customHeight="1">
      <c r="A196" s="1"/>
      <c r="B196" s="179">
        <f t="shared" si="32"/>
        <v>42707</v>
      </c>
      <c r="C196" s="145" t="s">
        <v>13</v>
      </c>
      <c r="D196" s="15" t="s">
        <v>23</v>
      </c>
      <c r="E196" s="96" t="s">
        <v>344</v>
      </c>
      <c r="F196" s="171" t="str">
        <f t="shared" si="23"/>
        <v/>
      </c>
      <c r="G196" s="145" t="s">
        <v>13</v>
      </c>
      <c r="H196" s="15" t="s">
        <v>23</v>
      </c>
      <c r="I196" s="96" t="s">
        <v>344</v>
      </c>
      <c r="J196" s="171" t="str">
        <f t="shared" si="24"/>
        <v/>
      </c>
      <c r="K196" s="155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39"/>
      <c r="AJ196" s="39"/>
      <c r="AK196" s="39"/>
      <c r="AL196" s="39"/>
      <c r="AM196" s="39"/>
      <c r="AN196" s="39"/>
      <c r="AO196" s="39"/>
      <c r="AP196" s="39"/>
      <c r="AQ196" s="39"/>
      <c r="AR196" s="39"/>
      <c r="AS196" s="39"/>
      <c r="AT196" s="39"/>
      <c r="AU196" s="39"/>
      <c r="AV196" s="39"/>
      <c r="AW196" s="39"/>
      <c r="AX196" s="39"/>
    </row>
    <row r="197" spans="1:50" ht="34.5" customHeight="1">
      <c r="A197" s="1"/>
      <c r="B197" s="180">
        <f t="shared" si="32"/>
        <v>42707</v>
      </c>
      <c r="C197" s="145" t="s">
        <v>14</v>
      </c>
      <c r="D197" s="17" t="s">
        <v>161</v>
      </c>
      <c r="E197" s="98" t="s">
        <v>344</v>
      </c>
      <c r="F197" s="171" t="str">
        <f t="shared" si="23"/>
        <v/>
      </c>
      <c r="G197" s="145" t="s">
        <v>14</v>
      </c>
      <c r="H197" s="17" t="s">
        <v>332</v>
      </c>
      <c r="I197" s="98" t="s">
        <v>344</v>
      </c>
      <c r="J197" s="171" t="str">
        <f t="shared" si="24"/>
        <v/>
      </c>
      <c r="K197" s="105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39"/>
      <c r="AJ197" s="39"/>
      <c r="AK197" s="39"/>
      <c r="AL197" s="39"/>
      <c r="AM197" s="39"/>
      <c r="AN197" s="39"/>
      <c r="AO197" s="39"/>
      <c r="AP197" s="39"/>
      <c r="AQ197" s="39"/>
      <c r="AR197" s="39"/>
      <c r="AS197" s="39"/>
      <c r="AT197" s="39"/>
      <c r="AU197" s="39"/>
      <c r="AV197" s="39"/>
      <c r="AW197" s="39"/>
      <c r="AX197" s="39"/>
    </row>
    <row r="198" spans="1:50" ht="34.5" customHeight="1">
      <c r="A198" s="1"/>
      <c r="B198" s="177"/>
      <c r="C198" s="147"/>
      <c r="D198" s="18"/>
      <c r="E198" s="18"/>
      <c r="F198" s="172" t="str">
        <f t="shared" si="23"/>
        <v/>
      </c>
      <c r="G198" s="149"/>
      <c r="H198" s="18"/>
      <c r="I198" s="18"/>
      <c r="J198" s="172" t="str">
        <f t="shared" si="24"/>
        <v/>
      </c>
      <c r="K198" s="161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  <c r="AI198" s="39"/>
      <c r="AJ198" s="39"/>
      <c r="AK198" s="39"/>
      <c r="AL198" s="39"/>
      <c r="AM198" s="39"/>
      <c r="AN198" s="39"/>
      <c r="AO198" s="39"/>
      <c r="AP198" s="39"/>
      <c r="AQ198" s="39"/>
      <c r="AR198" s="39"/>
      <c r="AS198" s="39"/>
      <c r="AT198" s="39"/>
      <c r="AU198" s="39"/>
      <c r="AV198" s="39"/>
      <c r="AW198" s="39"/>
      <c r="AX198" s="39"/>
    </row>
    <row r="199" spans="1:50" ht="34.5" customHeight="1">
      <c r="A199" s="12" t="s">
        <v>4</v>
      </c>
      <c r="B199" s="173">
        <f>$B$10+27</f>
        <v>42708</v>
      </c>
      <c r="C199" s="146" t="s">
        <v>5</v>
      </c>
      <c r="D199" s="17" t="s">
        <v>165</v>
      </c>
      <c r="E199" s="17" t="s">
        <v>344</v>
      </c>
      <c r="F199" s="171" t="str">
        <f t="shared" si="23"/>
        <v/>
      </c>
      <c r="G199" s="146" t="s">
        <v>6</v>
      </c>
      <c r="H199" s="17" t="s">
        <v>170</v>
      </c>
      <c r="I199" s="17"/>
      <c r="J199" s="171" t="str">
        <f t="shared" si="24"/>
        <v>X</v>
      </c>
      <c r="K199" s="105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39"/>
      <c r="AJ199" s="39"/>
      <c r="AK199" s="39"/>
      <c r="AL199" s="39"/>
      <c r="AM199" s="39"/>
      <c r="AN199" s="39"/>
      <c r="AO199" s="39"/>
      <c r="AP199" s="39"/>
      <c r="AQ199" s="39"/>
      <c r="AR199" s="39"/>
      <c r="AS199" s="39"/>
      <c r="AT199" s="39"/>
      <c r="AU199" s="39"/>
      <c r="AV199" s="39"/>
      <c r="AW199" s="39"/>
      <c r="AX199" s="39"/>
    </row>
    <row r="200" spans="1:50" ht="34.5" customHeight="1">
      <c r="A200" s="34" t="s">
        <v>73</v>
      </c>
      <c r="B200" s="178">
        <f t="shared" ref="B200:B204" si="33">$B$10+27</f>
        <v>42708</v>
      </c>
      <c r="C200" s="145" t="s">
        <v>8</v>
      </c>
      <c r="D200" s="17" t="s">
        <v>166</v>
      </c>
      <c r="E200" s="98"/>
      <c r="F200" s="171" t="str">
        <f t="shared" si="23"/>
        <v>X</v>
      </c>
      <c r="G200" s="145" t="s">
        <v>9</v>
      </c>
      <c r="H200" s="17" t="s">
        <v>171</v>
      </c>
      <c r="I200" s="98"/>
      <c r="J200" s="171" t="str">
        <f t="shared" si="24"/>
        <v>X</v>
      </c>
      <c r="K200" s="105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39"/>
      <c r="AH200" s="39"/>
      <c r="AI200" s="39"/>
      <c r="AJ200" s="39"/>
      <c r="AK200" s="39"/>
      <c r="AL200" s="39"/>
      <c r="AM200" s="39"/>
      <c r="AN200" s="39"/>
      <c r="AO200" s="39"/>
      <c r="AP200" s="39"/>
      <c r="AQ200" s="39"/>
      <c r="AR200" s="39"/>
      <c r="AS200" s="39"/>
      <c r="AT200" s="39"/>
      <c r="AU200" s="39"/>
      <c r="AV200" s="39"/>
      <c r="AW200" s="39"/>
      <c r="AX200" s="39"/>
    </row>
    <row r="201" spans="1:50" ht="34.5" customHeight="1">
      <c r="A201" s="1"/>
      <c r="B201" s="179">
        <f t="shared" si="33"/>
        <v>42708</v>
      </c>
      <c r="C201" s="145" t="s">
        <v>10</v>
      </c>
      <c r="D201" s="17" t="s">
        <v>167</v>
      </c>
      <c r="E201" s="98"/>
      <c r="F201" s="171" t="str">
        <f t="shared" si="23"/>
        <v>X</v>
      </c>
      <c r="G201" s="145" t="s">
        <v>11</v>
      </c>
      <c r="H201" s="17" t="s">
        <v>39</v>
      </c>
      <c r="I201" s="98"/>
      <c r="J201" s="171" t="str">
        <f t="shared" si="24"/>
        <v>X</v>
      </c>
      <c r="K201" s="105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/>
      <c r="AW201" s="39"/>
      <c r="AX201" s="39"/>
    </row>
    <row r="202" spans="1:50" ht="34.5" customHeight="1">
      <c r="A202" s="1"/>
      <c r="B202" s="179">
        <f t="shared" si="33"/>
        <v>42708</v>
      </c>
      <c r="C202" s="145" t="s">
        <v>12</v>
      </c>
      <c r="D202" s="17" t="s">
        <v>168</v>
      </c>
      <c r="E202" s="98"/>
      <c r="F202" s="171" t="str">
        <f t="shared" si="23"/>
        <v>X</v>
      </c>
      <c r="G202" s="145" t="s">
        <v>126</v>
      </c>
      <c r="H202" s="17"/>
      <c r="I202" s="98"/>
      <c r="J202" s="171" t="str">
        <f t="shared" si="24"/>
        <v/>
      </c>
      <c r="K202" s="105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/>
      <c r="AJ202" s="39"/>
      <c r="AK202" s="39"/>
      <c r="AL202" s="39"/>
      <c r="AM202" s="39"/>
      <c r="AN202" s="39"/>
      <c r="AO202" s="39"/>
      <c r="AP202" s="39"/>
      <c r="AQ202" s="39"/>
      <c r="AR202" s="39"/>
      <c r="AS202" s="39"/>
      <c r="AT202" s="39"/>
      <c r="AU202" s="39"/>
      <c r="AV202" s="39"/>
      <c r="AW202" s="39"/>
      <c r="AX202" s="39"/>
    </row>
    <row r="203" spans="1:50" ht="34.5" customHeight="1">
      <c r="A203" s="1"/>
      <c r="B203" s="179">
        <f t="shared" si="33"/>
        <v>42708</v>
      </c>
      <c r="C203" s="145" t="s">
        <v>13</v>
      </c>
      <c r="D203" s="15" t="s">
        <v>23</v>
      </c>
      <c r="E203" s="96" t="s">
        <v>344</v>
      </c>
      <c r="F203" s="171" t="str">
        <f t="shared" ref="F203:F253" si="34">IF(D203="","",IF(E203="X","","X"))</f>
        <v/>
      </c>
      <c r="G203" s="145" t="s">
        <v>13</v>
      </c>
      <c r="H203" s="15" t="s">
        <v>23</v>
      </c>
      <c r="I203" s="96" t="s">
        <v>344</v>
      </c>
      <c r="J203" s="171" t="str">
        <f t="shared" ref="J203:J253" si="35">IF(H203="","",IF(I203="X","","X"))</f>
        <v/>
      </c>
      <c r="K203" s="155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9"/>
      <c r="AL203" s="39"/>
      <c r="AM203" s="39"/>
      <c r="AN203" s="39"/>
      <c r="AO203" s="39"/>
      <c r="AP203" s="39"/>
      <c r="AQ203" s="39"/>
      <c r="AR203" s="39"/>
      <c r="AS203" s="39"/>
      <c r="AT203" s="39"/>
      <c r="AU203" s="39"/>
      <c r="AV203" s="39"/>
      <c r="AW203" s="39"/>
      <c r="AX203" s="39"/>
    </row>
    <row r="204" spans="1:50" ht="34.5" customHeight="1">
      <c r="A204" s="1"/>
      <c r="B204" s="180">
        <f t="shared" si="33"/>
        <v>42708</v>
      </c>
      <c r="C204" s="145" t="s">
        <v>14</v>
      </c>
      <c r="D204" s="17" t="s">
        <v>169</v>
      </c>
      <c r="E204" s="98" t="s">
        <v>344</v>
      </c>
      <c r="F204" s="171" t="str">
        <f t="shared" si="34"/>
        <v/>
      </c>
      <c r="G204" s="145" t="s">
        <v>14</v>
      </c>
      <c r="H204" s="17" t="s">
        <v>333</v>
      </c>
      <c r="I204" s="98" t="s">
        <v>344</v>
      </c>
      <c r="J204" s="171" t="str">
        <f t="shared" si="35"/>
        <v/>
      </c>
      <c r="K204" s="105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F204" s="39"/>
      <c r="AG204" s="39"/>
      <c r="AH204" s="39"/>
      <c r="AI204" s="39"/>
      <c r="AJ204" s="39"/>
      <c r="AK204" s="39"/>
      <c r="AL204" s="39"/>
      <c r="AM204" s="39"/>
      <c r="AN204" s="39"/>
      <c r="AO204" s="39"/>
      <c r="AP204" s="39"/>
      <c r="AQ204" s="39"/>
      <c r="AR204" s="39"/>
      <c r="AS204" s="39"/>
      <c r="AT204" s="39"/>
      <c r="AU204" s="39"/>
      <c r="AV204" s="39"/>
      <c r="AW204" s="39"/>
      <c r="AX204" s="39"/>
    </row>
    <row r="205" spans="1:50" ht="34.5" customHeight="1">
      <c r="A205" s="1"/>
      <c r="B205" s="177"/>
      <c r="C205" s="147"/>
      <c r="D205" s="18"/>
      <c r="E205" s="18"/>
      <c r="F205" s="172" t="str">
        <f t="shared" si="34"/>
        <v/>
      </c>
      <c r="G205" s="149"/>
      <c r="H205" s="18"/>
      <c r="I205" s="18"/>
      <c r="J205" s="172" t="str">
        <f t="shared" si="35"/>
        <v/>
      </c>
      <c r="K205" s="161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39"/>
      <c r="AH205" s="39"/>
      <c r="AI205" s="39"/>
      <c r="AJ205" s="39"/>
      <c r="AK205" s="39"/>
      <c r="AL205" s="39"/>
      <c r="AM205" s="39"/>
      <c r="AN205" s="39"/>
      <c r="AO205" s="39"/>
      <c r="AP205" s="39"/>
      <c r="AQ205" s="39"/>
      <c r="AR205" s="39"/>
      <c r="AS205" s="39"/>
      <c r="AT205" s="39"/>
      <c r="AU205" s="39"/>
      <c r="AV205" s="39"/>
      <c r="AW205" s="39"/>
      <c r="AX205" s="39"/>
    </row>
    <row r="206" spans="1:50" ht="34.5" customHeight="1">
      <c r="A206" s="14" t="s">
        <v>4</v>
      </c>
      <c r="B206" s="173">
        <f>$B$10+28</f>
        <v>42709</v>
      </c>
      <c r="C206" s="146" t="s">
        <v>5</v>
      </c>
      <c r="D206" s="17" t="s">
        <v>172</v>
      </c>
      <c r="E206" s="17" t="s">
        <v>344</v>
      </c>
      <c r="F206" s="171" t="str">
        <f t="shared" si="34"/>
        <v/>
      </c>
      <c r="G206" s="146" t="s">
        <v>6</v>
      </c>
      <c r="H206" s="17" t="s">
        <v>176</v>
      </c>
      <c r="I206" s="17"/>
      <c r="J206" s="171" t="str">
        <f t="shared" si="35"/>
        <v>X</v>
      </c>
      <c r="K206" s="105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  <c r="AI206" s="39"/>
      <c r="AJ206" s="39"/>
      <c r="AK206" s="39"/>
      <c r="AL206" s="39"/>
      <c r="AM206" s="39"/>
      <c r="AN206" s="39"/>
      <c r="AO206" s="39"/>
      <c r="AP206" s="39"/>
      <c r="AQ206" s="39"/>
      <c r="AR206" s="39"/>
      <c r="AS206" s="39"/>
      <c r="AT206" s="39"/>
      <c r="AU206" s="39"/>
      <c r="AV206" s="39"/>
      <c r="AW206" s="39"/>
      <c r="AX206" s="39"/>
    </row>
    <row r="207" spans="1:50" ht="34.5" customHeight="1">
      <c r="A207" s="35" t="s">
        <v>74</v>
      </c>
      <c r="B207" s="178">
        <f t="shared" ref="B207:B211" si="36">$B$10+28</f>
        <v>42709</v>
      </c>
      <c r="C207" s="145" t="s">
        <v>8</v>
      </c>
      <c r="D207" s="17" t="s">
        <v>173</v>
      </c>
      <c r="E207" s="98"/>
      <c r="F207" s="171" t="str">
        <f t="shared" si="34"/>
        <v>X</v>
      </c>
      <c r="G207" s="145" t="s">
        <v>9</v>
      </c>
      <c r="H207" s="17" t="s">
        <v>177</v>
      </c>
      <c r="I207" s="98"/>
      <c r="J207" s="171" t="str">
        <f t="shared" si="35"/>
        <v>X</v>
      </c>
      <c r="K207" s="105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39"/>
      <c r="AI207" s="39"/>
      <c r="AJ207" s="39"/>
      <c r="AK207" s="39"/>
      <c r="AL207" s="39"/>
      <c r="AM207" s="39"/>
      <c r="AN207" s="39"/>
      <c r="AO207" s="39"/>
      <c r="AP207" s="39"/>
      <c r="AQ207" s="39"/>
      <c r="AR207" s="39"/>
      <c r="AS207" s="39"/>
      <c r="AT207" s="39"/>
      <c r="AU207" s="39"/>
      <c r="AV207" s="39"/>
      <c r="AW207" s="39"/>
      <c r="AX207" s="39"/>
    </row>
    <row r="208" spans="1:50" ht="34.5" customHeight="1">
      <c r="A208" s="1"/>
      <c r="B208" s="179">
        <f t="shared" si="36"/>
        <v>42709</v>
      </c>
      <c r="C208" s="145" t="s">
        <v>10</v>
      </c>
      <c r="D208" s="17" t="s">
        <v>45</v>
      </c>
      <c r="E208" s="98"/>
      <c r="F208" s="171" t="str">
        <f t="shared" si="34"/>
        <v>X</v>
      </c>
      <c r="G208" s="145" t="s">
        <v>11</v>
      </c>
      <c r="H208" s="17" t="s">
        <v>146</v>
      </c>
      <c r="I208" s="98"/>
      <c r="J208" s="171" t="str">
        <f t="shared" si="35"/>
        <v>X</v>
      </c>
      <c r="K208" s="105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39"/>
      <c r="AJ208" s="39"/>
      <c r="AK208" s="39"/>
      <c r="AL208" s="39"/>
      <c r="AM208" s="39"/>
      <c r="AN208" s="39"/>
      <c r="AO208" s="39"/>
      <c r="AP208" s="39"/>
      <c r="AQ208" s="39"/>
      <c r="AR208" s="39"/>
      <c r="AS208" s="39"/>
      <c r="AT208" s="39"/>
      <c r="AU208" s="39"/>
      <c r="AV208" s="39"/>
      <c r="AW208" s="39"/>
      <c r="AX208" s="39"/>
    </row>
    <row r="209" spans="1:50" ht="34.5" customHeight="1">
      <c r="A209" s="1"/>
      <c r="B209" s="179">
        <f t="shared" si="36"/>
        <v>42709</v>
      </c>
      <c r="C209" s="145" t="s">
        <v>12</v>
      </c>
      <c r="D209" s="17" t="s">
        <v>174</v>
      </c>
      <c r="E209" s="98"/>
      <c r="F209" s="171" t="str">
        <f t="shared" si="34"/>
        <v>X</v>
      </c>
      <c r="G209" s="145" t="s">
        <v>126</v>
      </c>
      <c r="H209" s="17" t="s">
        <v>61</v>
      </c>
      <c r="I209" s="98"/>
      <c r="J209" s="171" t="str">
        <f t="shared" si="35"/>
        <v>X</v>
      </c>
      <c r="K209" s="105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39"/>
      <c r="AJ209" s="39"/>
      <c r="AK209" s="39"/>
      <c r="AL209" s="39"/>
      <c r="AM209" s="39"/>
      <c r="AN209" s="39"/>
      <c r="AO209" s="39"/>
      <c r="AP209" s="39"/>
      <c r="AQ209" s="39"/>
      <c r="AR209" s="39"/>
      <c r="AS209" s="39"/>
      <c r="AT209" s="39"/>
      <c r="AU209" s="39"/>
      <c r="AV209" s="39"/>
      <c r="AW209" s="39"/>
      <c r="AX209" s="39"/>
    </row>
    <row r="210" spans="1:50" ht="34.5" customHeight="1">
      <c r="A210" s="1"/>
      <c r="B210" s="179">
        <f t="shared" si="36"/>
        <v>42709</v>
      </c>
      <c r="C210" s="145" t="s">
        <v>13</v>
      </c>
      <c r="D210" s="15" t="s">
        <v>23</v>
      </c>
      <c r="E210" s="96" t="s">
        <v>344</v>
      </c>
      <c r="F210" s="171" t="str">
        <f t="shared" si="34"/>
        <v/>
      </c>
      <c r="G210" s="145" t="s">
        <v>13</v>
      </c>
      <c r="H210" s="15" t="s">
        <v>23</v>
      </c>
      <c r="I210" s="96" t="s">
        <v>344</v>
      </c>
      <c r="J210" s="171" t="str">
        <f t="shared" si="35"/>
        <v/>
      </c>
      <c r="K210" s="155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39"/>
      <c r="AJ210" s="39"/>
      <c r="AK210" s="39"/>
      <c r="AL210" s="39"/>
      <c r="AM210" s="39"/>
      <c r="AN210" s="39"/>
      <c r="AO210" s="39"/>
      <c r="AP210" s="39"/>
      <c r="AQ210" s="39"/>
      <c r="AR210" s="39"/>
      <c r="AS210" s="39"/>
      <c r="AT210" s="39"/>
      <c r="AU210" s="39"/>
      <c r="AV210" s="39"/>
      <c r="AW210" s="39"/>
      <c r="AX210" s="39"/>
    </row>
    <row r="211" spans="1:50" ht="34.5" customHeight="1">
      <c r="A211" s="1"/>
      <c r="B211" s="180">
        <f t="shared" si="36"/>
        <v>42709</v>
      </c>
      <c r="C211" s="145" t="s">
        <v>14</v>
      </c>
      <c r="D211" s="19" t="s">
        <v>175</v>
      </c>
      <c r="E211" s="95" t="s">
        <v>344</v>
      </c>
      <c r="F211" s="171" t="str">
        <f t="shared" si="34"/>
        <v/>
      </c>
      <c r="G211" s="145" t="s">
        <v>14</v>
      </c>
      <c r="H211" s="19" t="s">
        <v>334</v>
      </c>
      <c r="I211" s="95" t="s">
        <v>344</v>
      </c>
      <c r="J211" s="171" t="str">
        <f t="shared" si="35"/>
        <v/>
      </c>
      <c r="K211" s="154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39"/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9"/>
      <c r="AV211" s="39"/>
      <c r="AW211" s="39"/>
      <c r="AX211" s="39"/>
    </row>
    <row r="212" spans="1:50" ht="34.5" customHeight="1">
      <c r="A212" s="1"/>
      <c r="B212" s="177"/>
      <c r="C212" s="147"/>
      <c r="D212" s="18"/>
      <c r="E212" s="18"/>
      <c r="F212" s="172" t="str">
        <f t="shared" si="34"/>
        <v/>
      </c>
      <c r="G212" s="149"/>
      <c r="H212" s="18"/>
      <c r="I212" s="18"/>
      <c r="J212" s="172" t="str">
        <f t="shared" si="35"/>
        <v/>
      </c>
      <c r="K212" s="161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  <c r="AI212" s="39"/>
      <c r="AJ212" s="39"/>
      <c r="AK212" s="39"/>
      <c r="AL212" s="39"/>
      <c r="AM212" s="39"/>
      <c r="AN212" s="39"/>
      <c r="AO212" s="39"/>
      <c r="AP212" s="39"/>
      <c r="AQ212" s="39"/>
      <c r="AR212" s="39"/>
      <c r="AS212" s="39"/>
      <c r="AT212" s="39"/>
      <c r="AU212" s="39"/>
      <c r="AV212" s="39"/>
      <c r="AW212" s="39"/>
      <c r="AX212" s="39"/>
    </row>
    <row r="213" spans="1:50" ht="34.5" customHeight="1">
      <c r="A213" s="14" t="s">
        <v>4</v>
      </c>
      <c r="B213" s="173">
        <f>$B$10+29</f>
        <v>42710</v>
      </c>
      <c r="C213" s="146" t="s">
        <v>5</v>
      </c>
      <c r="D213" s="17" t="s">
        <v>178</v>
      </c>
      <c r="E213" s="17" t="s">
        <v>344</v>
      </c>
      <c r="F213" s="171" t="str">
        <f t="shared" si="34"/>
        <v/>
      </c>
      <c r="G213" s="146" t="s">
        <v>6</v>
      </c>
      <c r="H213" s="17" t="s">
        <v>31</v>
      </c>
      <c r="I213" s="17"/>
      <c r="J213" s="171" t="str">
        <f t="shared" si="35"/>
        <v>X</v>
      </c>
      <c r="K213" s="105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39"/>
      <c r="AJ213" s="39"/>
      <c r="AK213" s="39"/>
      <c r="AL213" s="39"/>
      <c r="AM213" s="39"/>
      <c r="AN213" s="39"/>
      <c r="AO213" s="39"/>
      <c r="AP213" s="39"/>
      <c r="AQ213" s="39"/>
      <c r="AR213" s="39"/>
      <c r="AS213" s="39"/>
      <c r="AT213" s="39"/>
      <c r="AU213" s="39"/>
      <c r="AV213" s="39"/>
      <c r="AW213" s="39"/>
      <c r="AX213" s="39"/>
    </row>
    <row r="214" spans="1:50" ht="34.5" customHeight="1">
      <c r="A214" s="35" t="s">
        <v>74</v>
      </c>
      <c r="B214" s="178">
        <f t="shared" ref="B214:B218" si="37">$B$10+29</f>
        <v>42710</v>
      </c>
      <c r="C214" s="145" t="s">
        <v>8</v>
      </c>
      <c r="D214" s="17" t="s">
        <v>32</v>
      </c>
      <c r="E214" s="98"/>
      <c r="F214" s="171" t="str">
        <f t="shared" si="34"/>
        <v>X</v>
      </c>
      <c r="G214" s="145" t="s">
        <v>9</v>
      </c>
      <c r="H214" s="101" t="s">
        <v>348</v>
      </c>
      <c r="I214" s="98"/>
      <c r="J214" s="171" t="str">
        <f t="shared" si="35"/>
        <v>X</v>
      </c>
      <c r="K214" s="105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/>
      <c r="AJ214" s="39"/>
      <c r="AK214" s="39"/>
      <c r="AL214" s="39"/>
      <c r="AM214" s="39"/>
      <c r="AN214" s="39"/>
      <c r="AO214" s="39"/>
      <c r="AP214" s="39"/>
      <c r="AQ214" s="39"/>
      <c r="AR214" s="39"/>
      <c r="AS214" s="39"/>
      <c r="AT214" s="39"/>
      <c r="AU214" s="39"/>
      <c r="AV214" s="39"/>
      <c r="AW214" s="39"/>
      <c r="AX214" s="39"/>
    </row>
    <row r="215" spans="1:50" ht="34.5" customHeight="1">
      <c r="A215" s="1"/>
      <c r="B215" s="179">
        <f t="shared" si="37"/>
        <v>42710</v>
      </c>
      <c r="C215" s="145" t="s">
        <v>10</v>
      </c>
      <c r="D215" s="17" t="s">
        <v>34</v>
      </c>
      <c r="E215" s="98"/>
      <c r="F215" s="171" t="str">
        <f t="shared" si="34"/>
        <v>X</v>
      </c>
      <c r="G215" s="145" t="s">
        <v>11</v>
      </c>
      <c r="H215" s="101" t="s">
        <v>349</v>
      </c>
      <c r="I215" s="98"/>
      <c r="J215" s="171" t="str">
        <f t="shared" si="35"/>
        <v>X</v>
      </c>
      <c r="K215" s="105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39"/>
      <c r="AJ215" s="39"/>
      <c r="AK215" s="39"/>
      <c r="AL215" s="39"/>
      <c r="AM215" s="39"/>
      <c r="AN215" s="39"/>
      <c r="AO215" s="39"/>
      <c r="AP215" s="39"/>
      <c r="AQ215" s="39"/>
      <c r="AR215" s="39"/>
      <c r="AS215" s="39"/>
      <c r="AT215" s="39"/>
      <c r="AU215" s="39"/>
      <c r="AV215" s="39"/>
      <c r="AW215" s="39"/>
      <c r="AX215" s="39"/>
    </row>
    <row r="216" spans="1:50" ht="34.5" customHeight="1">
      <c r="A216" s="1"/>
      <c r="B216" s="179">
        <f t="shared" si="37"/>
        <v>42710</v>
      </c>
      <c r="C216" s="145" t="s">
        <v>12</v>
      </c>
      <c r="D216" s="27"/>
      <c r="E216" s="97"/>
      <c r="F216" s="171" t="str">
        <f t="shared" si="34"/>
        <v/>
      </c>
      <c r="G216" s="145" t="s">
        <v>207</v>
      </c>
      <c r="H216" s="27"/>
      <c r="I216" s="97"/>
      <c r="J216" s="171" t="str">
        <f t="shared" si="35"/>
        <v/>
      </c>
      <c r="K216" s="160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  <c r="AI216" s="39"/>
      <c r="AJ216" s="39"/>
      <c r="AK216" s="39"/>
      <c r="AL216" s="39"/>
      <c r="AM216" s="39"/>
      <c r="AN216" s="39"/>
      <c r="AO216" s="39"/>
      <c r="AP216" s="39"/>
      <c r="AQ216" s="39"/>
      <c r="AR216" s="39"/>
      <c r="AS216" s="39"/>
      <c r="AT216" s="39"/>
      <c r="AU216" s="39"/>
      <c r="AV216" s="39"/>
      <c r="AW216" s="39"/>
      <c r="AX216" s="39"/>
    </row>
    <row r="217" spans="1:50" ht="34.5" customHeight="1">
      <c r="A217" s="1"/>
      <c r="B217" s="179">
        <f t="shared" si="37"/>
        <v>42710</v>
      </c>
      <c r="C217" s="145" t="s">
        <v>13</v>
      </c>
      <c r="D217" s="15" t="s">
        <v>23</v>
      </c>
      <c r="E217" s="96" t="s">
        <v>344</v>
      </c>
      <c r="F217" s="171" t="str">
        <f t="shared" si="34"/>
        <v/>
      </c>
      <c r="G217" s="145" t="s">
        <v>13</v>
      </c>
      <c r="H217" s="15" t="s">
        <v>23</v>
      </c>
      <c r="I217" s="96" t="s">
        <v>344</v>
      </c>
      <c r="J217" s="171" t="str">
        <f t="shared" si="35"/>
        <v/>
      </c>
      <c r="K217" s="155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39"/>
      <c r="AJ217" s="39"/>
      <c r="AK217" s="39"/>
      <c r="AL217" s="39"/>
      <c r="AM217" s="39"/>
      <c r="AN217" s="39"/>
      <c r="AO217" s="39"/>
      <c r="AP217" s="39"/>
      <c r="AQ217" s="39"/>
      <c r="AR217" s="39"/>
      <c r="AS217" s="39"/>
      <c r="AT217" s="39"/>
      <c r="AU217" s="39"/>
      <c r="AV217" s="39"/>
      <c r="AW217" s="39"/>
      <c r="AX217" s="39"/>
    </row>
    <row r="218" spans="1:50" ht="34.5" customHeight="1">
      <c r="A218" s="1"/>
      <c r="B218" s="180">
        <f t="shared" si="37"/>
        <v>42710</v>
      </c>
      <c r="C218" s="145" t="s">
        <v>14</v>
      </c>
      <c r="D218" s="19" t="s">
        <v>203</v>
      </c>
      <c r="E218" s="95" t="s">
        <v>344</v>
      </c>
      <c r="F218" s="171" t="str">
        <f t="shared" si="34"/>
        <v/>
      </c>
      <c r="G218" s="145" t="s">
        <v>14</v>
      </c>
      <c r="H218" s="19" t="s">
        <v>303</v>
      </c>
      <c r="I218" s="95" t="s">
        <v>344</v>
      </c>
      <c r="J218" s="171" t="str">
        <f t="shared" si="35"/>
        <v/>
      </c>
      <c r="K218" s="154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39"/>
      <c r="AJ218" s="39"/>
      <c r="AK218" s="39"/>
      <c r="AL218" s="39"/>
      <c r="AM218" s="39"/>
      <c r="AN218" s="39"/>
      <c r="AO218" s="39"/>
      <c r="AP218" s="39"/>
      <c r="AQ218" s="39"/>
      <c r="AR218" s="39"/>
      <c r="AS218" s="39"/>
      <c r="AT218" s="39"/>
      <c r="AU218" s="39"/>
      <c r="AV218" s="39"/>
      <c r="AW218" s="39"/>
      <c r="AX218" s="39"/>
    </row>
    <row r="219" spans="1:50" ht="34.5" customHeight="1">
      <c r="A219" s="1"/>
      <c r="B219" s="177"/>
      <c r="C219" s="147"/>
      <c r="D219" s="18"/>
      <c r="E219" s="18"/>
      <c r="F219" s="172" t="str">
        <f t="shared" si="34"/>
        <v/>
      </c>
      <c r="G219" s="149"/>
      <c r="H219" s="18"/>
      <c r="I219" s="18"/>
      <c r="J219" s="172" t="str">
        <f t="shared" si="35"/>
        <v/>
      </c>
      <c r="K219" s="161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39"/>
      <c r="AK219" s="39"/>
      <c r="AL219" s="39"/>
      <c r="AM219" s="39"/>
      <c r="AN219" s="39"/>
      <c r="AO219" s="39"/>
      <c r="AP219" s="39"/>
      <c r="AQ219" s="39"/>
      <c r="AR219" s="39"/>
      <c r="AS219" s="39"/>
      <c r="AT219" s="39"/>
      <c r="AU219" s="39"/>
      <c r="AV219" s="39"/>
      <c r="AW219" s="39"/>
      <c r="AX219" s="39"/>
    </row>
    <row r="220" spans="1:50" ht="34.5" customHeight="1">
      <c r="A220" s="14" t="s">
        <v>4</v>
      </c>
      <c r="B220" s="173">
        <f>$B$10+30</f>
        <v>42711</v>
      </c>
      <c r="C220" s="146" t="s">
        <v>5</v>
      </c>
      <c r="D220" s="17" t="s">
        <v>335</v>
      </c>
      <c r="E220" s="17"/>
      <c r="F220" s="171" t="str">
        <f t="shared" si="34"/>
        <v>X</v>
      </c>
      <c r="G220" s="146" t="s">
        <v>6</v>
      </c>
      <c r="H220" s="17" t="s">
        <v>179</v>
      </c>
      <c r="I220" s="17"/>
      <c r="J220" s="171" t="str">
        <f t="shared" si="35"/>
        <v>X</v>
      </c>
      <c r="K220" s="105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/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  <c r="AT220" s="39"/>
      <c r="AU220" s="39"/>
      <c r="AV220" s="39"/>
      <c r="AW220" s="39"/>
      <c r="AX220" s="39"/>
    </row>
    <row r="221" spans="1:50" ht="34.5" customHeight="1">
      <c r="A221" s="35" t="s">
        <v>74</v>
      </c>
      <c r="B221" s="178">
        <f t="shared" ref="B221:B225" si="38">$B$10+30</f>
        <v>42711</v>
      </c>
      <c r="C221" s="145" t="s">
        <v>8</v>
      </c>
      <c r="D221" s="17" t="s">
        <v>336</v>
      </c>
      <c r="E221" s="98"/>
      <c r="F221" s="171" t="str">
        <f t="shared" si="34"/>
        <v>X</v>
      </c>
      <c r="G221" s="145" t="s">
        <v>9</v>
      </c>
      <c r="H221" s="17" t="s">
        <v>180</v>
      </c>
      <c r="I221" s="98"/>
      <c r="J221" s="171" t="str">
        <f t="shared" si="35"/>
        <v>X</v>
      </c>
      <c r="K221" s="105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39"/>
      <c r="AJ221" s="39"/>
      <c r="AK221" s="39"/>
      <c r="AL221" s="39"/>
      <c r="AM221" s="39"/>
      <c r="AN221" s="39"/>
      <c r="AO221" s="39"/>
      <c r="AP221" s="39"/>
      <c r="AQ221" s="39"/>
      <c r="AR221" s="39"/>
      <c r="AS221" s="39"/>
      <c r="AT221" s="39"/>
      <c r="AU221" s="39"/>
      <c r="AV221" s="39"/>
      <c r="AW221" s="39"/>
      <c r="AX221" s="39"/>
    </row>
    <row r="222" spans="1:50" ht="34.5" customHeight="1">
      <c r="A222" s="1"/>
      <c r="B222" s="179">
        <f t="shared" si="38"/>
        <v>42711</v>
      </c>
      <c r="C222" s="145" t="s">
        <v>10</v>
      </c>
      <c r="D222" s="23"/>
      <c r="E222" s="26"/>
      <c r="F222" s="171" t="str">
        <f t="shared" si="34"/>
        <v/>
      </c>
      <c r="G222" s="145" t="s">
        <v>11</v>
      </c>
      <c r="H222" s="23" t="s">
        <v>65</v>
      </c>
      <c r="I222" s="26" t="s">
        <v>344</v>
      </c>
      <c r="J222" s="171" t="str">
        <f t="shared" si="35"/>
        <v/>
      </c>
      <c r="K222" s="157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39"/>
      <c r="AJ222" s="39"/>
      <c r="AK222" s="39"/>
      <c r="AL222" s="39"/>
      <c r="AM222" s="39"/>
      <c r="AN222" s="39"/>
      <c r="AO222" s="39"/>
      <c r="AP222" s="39"/>
      <c r="AQ222" s="39"/>
      <c r="AR222" s="39"/>
      <c r="AS222" s="39"/>
      <c r="AT222" s="39"/>
      <c r="AU222" s="39"/>
      <c r="AV222" s="39"/>
      <c r="AW222" s="39"/>
      <c r="AX222" s="39"/>
    </row>
    <row r="223" spans="1:50" ht="34.5" customHeight="1">
      <c r="A223" s="1"/>
      <c r="B223" s="179">
        <f t="shared" si="38"/>
        <v>42711</v>
      </c>
      <c r="C223" s="145" t="s">
        <v>12</v>
      </c>
      <c r="D223" s="23" t="s">
        <v>109</v>
      </c>
      <c r="E223" s="26"/>
      <c r="F223" s="171" t="str">
        <f t="shared" si="34"/>
        <v>X</v>
      </c>
      <c r="G223" s="145" t="s">
        <v>126</v>
      </c>
      <c r="H223" s="23"/>
      <c r="I223" s="26"/>
      <c r="J223" s="171" t="str">
        <f t="shared" si="35"/>
        <v/>
      </c>
      <c r="K223" s="157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39"/>
      <c r="AI223" s="39"/>
      <c r="AJ223" s="39"/>
      <c r="AK223" s="39"/>
      <c r="AL223" s="39"/>
      <c r="AM223" s="39"/>
      <c r="AN223" s="39"/>
      <c r="AO223" s="39"/>
      <c r="AP223" s="39"/>
      <c r="AQ223" s="39"/>
      <c r="AR223" s="39"/>
      <c r="AS223" s="39"/>
      <c r="AT223" s="39"/>
      <c r="AU223" s="39"/>
      <c r="AV223" s="39"/>
      <c r="AW223" s="39"/>
      <c r="AX223" s="39"/>
    </row>
    <row r="224" spans="1:50" ht="34.5" customHeight="1">
      <c r="A224" s="1"/>
      <c r="B224" s="179">
        <f t="shared" si="38"/>
        <v>42711</v>
      </c>
      <c r="C224" s="145" t="s">
        <v>13</v>
      </c>
      <c r="D224" s="15" t="s">
        <v>23</v>
      </c>
      <c r="E224" s="96" t="s">
        <v>344</v>
      </c>
      <c r="F224" s="171" t="str">
        <f t="shared" si="34"/>
        <v/>
      </c>
      <c r="G224" s="145" t="s">
        <v>13</v>
      </c>
      <c r="H224" s="15" t="s">
        <v>23</v>
      </c>
      <c r="I224" s="96" t="s">
        <v>344</v>
      </c>
      <c r="J224" s="171" t="str">
        <f t="shared" si="35"/>
        <v/>
      </c>
      <c r="K224" s="155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9"/>
      <c r="AH224" s="39"/>
      <c r="AI224" s="39"/>
      <c r="AJ224" s="39"/>
      <c r="AK224" s="39"/>
      <c r="AL224" s="39"/>
      <c r="AM224" s="39"/>
      <c r="AN224" s="39"/>
      <c r="AO224" s="39"/>
      <c r="AP224" s="39"/>
      <c r="AQ224" s="39"/>
      <c r="AR224" s="39"/>
      <c r="AS224" s="39"/>
      <c r="AT224" s="39"/>
      <c r="AU224" s="39"/>
      <c r="AV224" s="39"/>
      <c r="AW224" s="39"/>
      <c r="AX224" s="39"/>
    </row>
    <row r="225" spans="1:50" ht="34.5" customHeight="1">
      <c r="A225" s="1"/>
      <c r="B225" s="180">
        <f t="shared" si="38"/>
        <v>42711</v>
      </c>
      <c r="C225" s="145" t="s">
        <v>14</v>
      </c>
      <c r="D225" s="19" t="s">
        <v>337</v>
      </c>
      <c r="E225" s="95" t="s">
        <v>344</v>
      </c>
      <c r="F225" s="171" t="str">
        <f t="shared" si="34"/>
        <v/>
      </c>
      <c r="G225" s="145" t="s">
        <v>14</v>
      </c>
      <c r="H225" s="19" t="s">
        <v>338</v>
      </c>
      <c r="I225" s="95" t="s">
        <v>344</v>
      </c>
      <c r="J225" s="171" t="str">
        <f t="shared" si="35"/>
        <v/>
      </c>
      <c r="K225" s="154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F225" s="39"/>
      <c r="AG225" s="39"/>
      <c r="AH225" s="39"/>
      <c r="AI225" s="39"/>
      <c r="AJ225" s="39"/>
      <c r="AK225" s="39"/>
      <c r="AL225" s="39"/>
      <c r="AM225" s="39"/>
      <c r="AN225" s="39"/>
      <c r="AO225" s="39"/>
      <c r="AP225" s="39"/>
      <c r="AQ225" s="39"/>
      <c r="AR225" s="39"/>
      <c r="AS225" s="39"/>
      <c r="AT225" s="39"/>
      <c r="AU225" s="39"/>
      <c r="AV225" s="39"/>
      <c r="AW225" s="39"/>
      <c r="AX225" s="39"/>
    </row>
    <row r="226" spans="1:50" ht="34.5" customHeight="1">
      <c r="A226" s="1"/>
      <c r="B226" s="177"/>
      <c r="C226" s="147"/>
      <c r="D226" s="18"/>
      <c r="E226" s="18"/>
      <c r="F226" s="172" t="str">
        <f t="shared" si="34"/>
        <v/>
      </c>
      <c r="G226" s="149"/>
      <c r="H226" s="18"/>
      <c r="I226" s="18"/>
      <c r="J226" s="172" t="str">
        <f t="shared" si="35"/>
        <v/>
      </c>
      <c r="K226" s="161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F226" s="39"/>
      <c r="AG226" s="39"/>
      <c r="AH226" s="39"/>
      <c r="AI226" s="39"/>
      <c r="AJ226" s="39"/>
      <c r="AK226" s="39"/>
      <c r="AL226" s="39"/>
      <c r="AM226" s="39"/>
      <c r="AN226" s="39"/>
      <c r="AO226" s="39"/>
      <c r="AP226" s="39"/>
      <c r="AQ226" s="39"/>
      <c r="AR226" s="39"/>
      <c r="AS226" s="39"/>
      <c r="AT226" s="39"/>
      <c r="AU226" s="39"/>
      <c r="AV226" s="39"/>
      <c r="AW226" s="39"/>
      <c r="AX226" s="39"/>
    </row>
    <row r="227" spans="1:50" ht="34.5" customHeight="1">
      <c r="A227" s="14" t="s">
        <v>4</v>
      </c>
      <c r="B227" s="173">
        <f>$B$10+31</f>
        <v>42712</v>
      </c>
      <c r="C227" s="146" t="s">
        <v>5</v>
      </c>
      <c r="D227" s="17" t="s">
        <v>181</v>
      </c>
      <c r="E227" s="17" t="s">
        <v>344</v>
      </c>
      <c r="F227" s="171" t="str">
        <f t="shared" si="34"/>
        <v/>
      </c>
      <c r="G227" s="146" t="s">
        <v>6</v>
      </c>
      <c r="H227" s="17" t="s">
        <v>185</v>
      </c>
      <c r="I227" s="17"/>
      <c r="J227" s="171" t="str">
        <f t="shared" si="35"/>
        <v>X</v>
      </c>
      <c r="K227" s="105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  <c r="AI227" s="39"/>
      <c r="AJ227" s="39"/>
      <c r="AK227" s="39"/>
      <c r="AL227" s="39"/>
      <c r="AM227" s="39"/>
      <c r="AN227" s="39"/>
      <c r="AO227" s="39"/>
      <c r="AP227" s="39"/>
      <c r="AQ227" s="39"/>
      <c r="AR227" s="39"/>
      <c r="AS227" s="39"/>
      <c r="AT227" s="39"/>
      <c r="AU227" s="39"/>
      <c r="AV227" s="39"/>
      <c r="AW227" s="39"/>
      <c r="AX227" s="39"/>
    </row>
    <row r="228" spans="1:50" ht="34.5" customHeight="1">
      <c r="A228" s="35" t="s">
        <v>74</v>
      </c>
      <c r="B228" s="178">
        <f t="shared" ref="B228:B232" si="39">$B$10+31</f>
        <v>42712</v>
      </c>
      <c r="C228" s="145" t="s">
        <v>8</v>
      </c>
      <c r="D228" s="17" t="s">
        <v>182</v>
      </c>
      <c r="E228" s="98"/>
      <c r="F228" s="171" t="str">
        <f t="shared" si="34"/>
        <v>X</v>
      </c>
      <c r="G228" s="145" t="s">
        <v>9</v>
      </c>
      <c r="H228" s="17" t="s">
        <v>186</v>
      </c>
      <c r="I228" s="98"/>
      <c r="J228" s="171" t="str">
        <f t="shared" si="35"/>
        <v>X</v>
      </c>
      <c r="K228" s="105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  <c r="AI228" s="39"/>
      <c r="AJ228" s="39"/>
      <c r="AK228" s="39"/>
      <c r="AL228" s="39"/>
      <c r="AM228" s="39"/>
      <c r="AN228" s="39"/>
      <c r="AO228" s="39"/>
      <c r="AP228" s="39"/>
      <c r="AQ228" s="39"/>
      <c r="AR228" s="39"/>
      <c r="AS228" s="39"/>
      <c r="AT228" s="39"/>
      <c r="AU228" s="39"/>
      <c r="AV228" s="39"/>
      <c r="AW228" s="39"/>
      <c r="AX228" s="39"/>
    </row>
    <row r="229" spans="1:50" ht="34.5" customHeight="1">
      <c r="A229" s="1"/>
      <c r="B229" s="179">
        <f t="shared" si="39"/>
        <v>42712</v>
      </c>
      <c r="C229" s="145" t="s">
        <v>10</v>
      </c>
      <c r="D229" s="27" t="s">
        <v>183</v>
      </c>
      <c r="E229" s="97"/>
      <c r="F229" s="171" t="str">
        <f t="shared" si="34"/>
        <v>X</v>
      </c>
      <c r="G229" s="145" t="s">
        <v>11</v>
      </c>
      <c r="H229" s="27" t="s">
        <v>187</v>
      </c>
      <c r="I229" s="97"/>
      <c r="J229" s="171" t="str">
        <f t="shared" si="35"/>
        <v>X</v>
      </c>
      <c r="K229" s="160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F229" s="39"/>
      <c r="AG229" s="39"/>
      <c r="AH229" s="39"/>
      <c r="AI229" s="39"/>
      <c r="AJ229" s="39"/>
      <c r="AK229" s="39"/>
      <c r="AL229" s="39"/>
      <c r="AM229" s="39"/>
      <c r="AN229" s="39"/>
      <c r="AO229" s="39"/>
      <c r="AP229" s="39"/>
      <c r="AQ229" s="39"/>
      <c r="AR229" s="39"/>
      <c r="AS229" s="39"/>
      <c r="AT229" s="39"/>
      <c r="AU229" s="39"/>
      <c r="AV229" s="39"/>
      <c r="AW229" s="39"/>
      <c r="AX229" s="39"/>
    </row>
    <row r="230" spans="1:50" ht="34.5" customHeight="1">
      <c r="A230" s="1"/>
      <c r="B230" s="179">
        <f t="shared" si="39"/>
        <v>42712</v>
      </c>
      <c r="C230" s="145" t="s">
        <v>12</v>
      </c>
      <c r="D230" s="26" t="s">
        <v>184</v>
      </c>
      <c r="E230" s="26"/>
      <c r="F230" s="171" t="str">
        <f t="shared" si="34"/>
        <v>X</v>
      </c>
      <c r="G230" s="145" t="s">
        <v>126</v>
      </c>
      <c r="H230" s="26"/>
      <c r="I230" s="26"/>
      <c r="J230" s="171" t="str">
        <f t="shared" si="35"/>
        <v/>
      </c>
      <c r="K230" s="157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F230" s="39"/>
      <c r="AG230" s="39"/>
      <c r="AH230" s="39"/>
      <c r="AI230" s="39"/>
      <c r="AJ230" s="39"/>
      <c r="AK230" s="39"/>
      <c r="AL230" s="39"/>
      <c r="AM230" s="39"/>
      <c r="AN230" s="39"/>
      <c r="AO230" s="39"/>
      <c r="AP230" s="39"/>
      <c r="AQ230" s="39"/>
      <c r="AR230" s="39"/>
      <c r="AS230" s="39"/>
      <c r="AT230" s="39"/>
      <c r="AU230" s="39"/>
      <c r="AV230" s="39"/>
      <c r="AW230" s="39"/>
      <c r="AX230" s="39"/>
    </row>
    <row r="231" spans="1:50" ht="34.5" customHeight="1">
      <c r="A231" s="1"/>
      <c r="B231" s="179">
        <f t="shared" si="39"/>
        <v>42712</v>
      </c>
      <c r="C231" s="145" t="s">
        <v>13</v>
      </c>
      <c r="D231" s="15" t="s">
        <v>23</v>
      </c>
      <c r="E231" s="96" t="s">
        <v>344</v>
      </c>
      <c r="F231" s="171" t="str">
        <f t="shared" si="34"/>
        <v/>
      </c>
      <c r="G231" s="145" t="s">
        <v>13</v>
      </c>
      <c r="H231" s="15" t="s">
        <v>23</v>
      </c>
      <c r="I231" s="96" t="s">
        <v>344</v>
      </c>
      <c r="J231" s="171" t="str">
        <f t="shared" si="35"/>
        <v/>
      </c>
      <c r="K231" s="155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F231" s="39"/>
      <c r="AG231" s="39"/>
      <c r="AH231" s="39"/>
      <c r="AI231" s="39"/>
      <c r="AJ231" s="39"/>
      <c r="AK231" s="39"/>
      <c r="AL231" s="39"/>
      <c r="AM231" s="39"/>
      <c r="AN231" s="39"/>
      <c r="AO231" s="39"/>
      <c r="AP231" s="39"/>
      <c r="AQ231" s="39"/>
      <c r="AR231" s="39"/>
      <c r="AS231" s="39"/>
      <c r="AT231" s="39"/>
      <c r="AU231" s="39"/>
      <c r="AV231" s="39"/>
      <c r="AW231" s="39"/>
      <c r="AX231" s="39"/>
    </row>
    <row r="232" spans="1:50" ht="34.5" customHeight="1">
      <c r="A232" s="1"/>
      <c r="B232" s="180">
        <f t="shared" si="39"/>
        <v>42712</v>
      </c>
      <c r="C232" s="145" t="s">
        <v>14</v>
      </c>
      <c r="D232" s="19" t="s">
        <v>339</v>
      </c>
      <c r="E232" s="95" t="s">
        <v>344</v>
      </c>
      <c r="F232" s="171" t="str">
        <f t="shared" si="34"/>
        <v/>
      </c>
      <c r="G232" s="145" t="s">
        <v>14</v>
      </c>
      <c r="H232" s="19" t="s">
        <v>340</v>
      </c>
      <c r="I232" s="95" t="s">
        <v>344</v>
      </c>
      <c r="J232" s="171" t="str">
        <f t="shared" si="35"/>
        <v/>
      </c>
      <c r="K232" s="154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F232" s="39"/>
      <c r="AG232" s="39"/>
      <c r="AH232" s="39"/>
      <c r="AI232" s="39"/>
      <c r="AJ232" s="39"/>
      <c r="AK232" s="39"/>
      <c r="AL232" s="39"/>
      <c r="AM232" s="39"/>
      <c r="AN232" s="39"/>
      <c r="AO232" s="39"/>
      <c r="AP232" s="39"/>
      <c r="AQ232" s="39"/>
      <c r="AR232" s="39"/>
      <c r="AS232" s="39"/>
      <c r="AT232" s="39"/>
      <c r="AU232" s="39"/>
      <c r="AV232" s="39"/>
      <c r="AW232" s="39"/>
      <c r="AX232" s="39"/>
    </row>
    <row r="233" spans="1:50" ht="34.5" customHeight="1">
      <c r="A233" s="1"/>
      <c r="B233" s="177"/>
      <c r="C233" s="147"/>
      <c r="D233" s="18"/>
      <c r="E233" s="18"/>
      <c r="F233" s="172" t="str">
        <f t="shared" si="34"/>
        <v/>
      </c>
      <c r="G233" s="149"/>
      <c r="H233" s="18"/>
      <c r="I233" s="18"/>
      <c r="J233" s="172" t="str">
        <f t="shared" si="35"/>
        <v/>
      </c>
      <c r="K233" s="161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F233" s="39"/>
      <c r="AG233" s="39"/>
      <c r="AH233" s="39"/>
      <c r="AI233" s="39"/>
      <c r="AJ233" s="39"/>
      <c r="AK233" s="39"/>
      <c r="AL233" s="39"/>
      <c r="AM233" s="39"/>
      <c r="AN233" s="39"/>
      <c r="AO233" s="39"/>
      <c r="AP233" s="39"/>
      <c r="AQ233" s="39"/>
      <c r="AR233" s="39"/>
      <c r="AS233" s="39"/>
      <c r="AT233" s="39"/>
      <c r="AU233" s="39"/>
      <c r="AV233" s="39"/>
      <c r="AW233" s="39"/>
      <c r="AX233" s="39"/>
    </row>
    <row r="234" spans="1:50" ht="34.5" customHeight="1">
      <c r="A234" s="14" t="s">
        <v>4</v>
      </c>
      <c r="B234" s="173">
        <f>$B$10+32</f>
        <v>42713</v>
      </c>
      <c r="C234" s="146" t="s">
        <v>5</v>
      </c>
      <c r="D234" s="17" t="s">
        <v>188</v>
      </c>
      <c r="E234" s="17" t="s">
        <v>344</v>
      </c>
      <c r="F234" s="171" t="str">
        <f t="shared" si="34"/>
        <v/>
      </c>
      <c r="G234" s="146" t="s">
        <v>6</v>
      </c>
      <c r="H234" s="17" t="s">
        <v>31</v>
      </c>
      <c r="I234" s="17"/>
      <c r="J234" s="171" t="str">
        <f t="shared" si="35"/>
        <v>X</v>
      </c>
      <c r="K234" s="105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F234" s="39"/>
      <c r="AG234" s="39"/>
      <c r="AH234" s="39"/>
      <c r="AI234" s="39"/>
      <c r="AJ234" s="39"/>
      <c r="AK234" s="39"/>
      <c r="AL234" s="39"/>
      <c r="AM234" s="39"/>
      <c r="AN234" s="39"/>
      <c r="AO234" s="39"/>
      <c r="AP234" s="39"/>
      <c r="AQ234" s="39"/>
      <c r="AR234" s="39"/>
      <c r="AS234" s="39"/>
      <c r="AT234" s="39"/>
      <c r="AU234" s="39"/>
      <c r="AV234" s="39"/>
      <c r="AW234" s="39"/>
      <c r="AX234" s="39"/>
    </row>
    <row r="235" spans="1:50" ht="34.5" customHeight="1">
      <c r="A235" s="35" t="s">
        <v>74</v>
      </c>
      <c r="B235" s="178">
        <f t="shared" ref="B235:B239" si="40">$B$10+32</f>
        <v>42713</v>
      </c>
      <c r="C235" s="145" t="s">
        <v>8</v>
      </c>
      <c r="D235" s="17" t="s">
        <v>189</v>
      </c>
      <c r="E235" s="98"/>
      <c r="F235" s="171" t="str">
        <f t="shared" si="34"/>
        <v>X</v>
      </c>
      <c r="G235" s="145" t="s">
        <v>9</v>
      </c>
      <c r="H235" s="17" t="s">
        <v>192</v>
      </c>
      <c r="I235" s="98"/>
      <c r="J235" s="171" t="str">
        <f t="shared" si="35"/>
        <v>X</v>
      </c>
      <c r="K235" s="105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F235" s="39"/>
      <c r="AG235" s="39"/>
      <c r="AH235" s="39"/>
      <c r="AI235" s="39"/>
      <c r="AJ235" s="39"/>
      <c r="AK235" s="39"/>
      <c r="AL235" s="39"/>
      <c r="AM235" s="39"/>
      <c r="AN235" s="39"/>
      <c r="AO235" s="39"/>
      <c r="AP235" s="39"/>
      <c r="AQ235" s="39"/>
      <c r="AR235" s="39"/>
      <c r="AS235" s="39"/>
      <c r="AT235" s="39"/>
      <c r="AU235" s="39"/>
      <c r="AV235" s="39"/>
      <c r="AW235" s="39"/>
      <c r="AX235" s="39"/>
    </row>
    <row r="236" spans="1:50" ht="34.5" customHeight="1">
      <c r="A236" s="1"/>
      <c r="B236" s="179">
        <f t="shared" si="40"/>
        <v>42713</v>
      </c>
      <c r="C236" s="145" t="s">
        <v>10</v>
      </c>
      <c r="D236" s="23" t="s">
        <v>190</v>
      </c>
      <c r="E236" s="26"/>
      <c r="F236" s="171" t="str">
        <f t="shared" si="34"/>
        <v>X</v>
      </c>
      <c r="G236" s="145" t="s">
        <v>11</v>
      </c>
      <c r="H236" s="23" t="s">
        <v>193</v>
      </c>
      <c r="I236" s="26"/>
      <c r="J236" s="171" t="str">
        <f t="shared" si="35"/>
        <v>X</v>
      </c>
      <c r="K236" s="157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F236" s="39"/>
      <c r="AG236" s="39"/>
      <c r="AH236" s="39"/>
      <c r="AI236" s="39"/>
      <c r="AJ236" s="39"/>
      <c r="AK236" s="39"/>
      <c r="AL236" s="39"/>
      <c r="AM236" s="39"/>
      <c r="AN236" s="39"/>
      <c r="AO236" s="39"/>
      <c r="AP236" s="39"/>
      <c r="AQ236" s="39"/>
      <c r="AR236" s="39"/>
      <c r="AS236" s="39"/>
      <c r="AT236" s="39"/>
      <c r="AU236" s="39"/>
      <c r="AV236" s="39"/>
      <c r="AW236" s="39"/>
      <c r="AX236" s="39"/>
    </row>
    <row r="237" spans="1:50" ht="34.5" customHeight="1">
      <c r="A237" s="1"/>
      <c r="B237" s="179">
        <f t="shared" si="40"/>
        <v>42713</v>
      </c>
      <c r="C237" s="145" t="s">
        <v>12</v>
      </c>
      <c r="D237" s="23" t="s">
        <v>191</v>
      </c>
      <c r="E237" s="26"/>
      <c r="F237" s="171" t="str">
        <f t="shared" si="34"/>
        <v>X</v>
      </c>
      <c r="G237" s="145" t="s">
        <v>126</v>
      </c>
      <c r="H237" s="23"/>
      <c r="I237" s="26"/>
      <c r="J237" s="171" t="str">
        <f t="shared" si="35"/>
        <v/>
      </c>
      <c r="K237" s="157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F237" s="39"/>
      <c r="AG237" s="39"/>
      <c r="AH237" s="39"/>
      <c r="AI237" s="39"/>
      <c r="AJ237" s="39"/>
      <c r="AK237" s="39"/>
      <c r="AL237" s="39"/>
      <c r="AM237" s="39"/>
      <c r="AN237" s="39"/>
      <c r="AO237" s="39"/>
      <c r="AP237" s="39"/>
      <c r="AQ237" s="39"/>
      <c r="AR237" s="39"/>
      <c r="AS237" s="39"/>
      <c r="AT237" s="39"/>
      <c r="AU237" s="39"/>
      <c r="AV237" s="39"/>
      <c r="AW237" s="39"/>
      <c r="AX237" s="39"/>
    </row>
    <row r="238" spans="1:50" ht="34.5" customHeight="1">
      <c r="A238" s="1"/>
      <c r="B238" s="179">
        <f t="shared" si="40"/>
        <v>42713</v>
      </c>
      <c r="C238" s="145" t="s">
        <v>13</v>
      </c>
      <c r="D238" s="15" t="s">
        <v>23</v>
      </c>
      <c r="E238" s="96" t="s">
        <v>344</v>
      </c>
      <c r="F238" s="171" t="str">
        <f t="shared" si="34"/>
        <v/>
      </c>
      <c r="G238" s="145" t="s">
        <v>13</v>
      </c>
      <c r="H238" s="15" t="s">
        <v>23</v>
      </c>
      <c r="I238" s="96" t="s">
        <v>344</v>
      </c>
      <c r="J238" s="171" t="str">
        <f t="shared" si="35"/>
        <v/>
      </c>
      <c r="K238" s="155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F238" s="39"/>
      <c r="AG238" s="39"/>
      <c r="AH238" s="39"/>
      <c r="AI238" s="39"/>
      <c r="AJ238" s="39"/>
      <c r="AK238" s="39"/>
      <c r="AL238" s="39"/>
      <c r="AM238" s="39"/>
      <c r="AN238" s="39"/>
      <c r="AO238" s="39"/>
      <c r="AP238" s="39"/>
      <c r="AQ238" s="39"/>
      <c r="AR238" s="39"/>
      <c r="AS238" s="39"/>
      <c r="AT238" s="39"/>
      <c r="AU238" s="39"/>
      <c r="AV238" s="39"/>
      <c r="AW238" s="39"/>
      <c r="AX238" s="39"/>
    </row>
    <row r="239" spans="1:50" ht="34.5" customHeight="1">
      <c r="A239" s="1"/>
      <c r="B239" s="180">
        <f t="shared" si="40"/>
        <v>42713</v>
      </c>
      <c r="C239" s="145" t="s">
        <v>14</v>
      </c>
      <c r="D239" s="25" t="s">
        <v>83</v>
      </c>
      <c r="E239" s="24" t="s">
        <v>344</v>
      </c>
      <c r="F239" s="171" t="str">
        <f t="shared" si="34"/>
        <v/>
      </c>
      <c r="G239" s="145" t="s">
        <v>14</v>
      </c>
      <c r="H239" s="25" t="s">
        <v>105</v>
      </c>
      <c r="I239" s="24" t="s">
        <v>344</v>
      </c>
      <c r="J239" s="171" t="str">
        <f t="shared" si="35"/>
        <v/>
      </c>
      <c r="K239" s="15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9"/>
      <c r="AH239" s="39"/>
      <c r="AI239" s="39"/>
      <c r="AJ239" s="39"/>
      <c r="AK239" s="39"/>
      <c r="AL239" s="39"/>
      <c r="AM239" s="39"/>
      <c r="AN239" s="39"/>
      <c r="AO239" s="39"/>
      <c r="AP239" s="39"/>
      <c r="AQ239" s="39"/>
      <c r="AR239" s="39"/>
      <c r="AS239" s="39"/>
      <c r="AT239" s="39"/>
      <c r="AU239" s="39"/>
      <c r="AV239" s="39"/>
      <c r="AW239" s="39"/>
      <c r="AX239" s="39"/>
    </row>
    <row r="240" spans="1:50" ht="34.5" customHeight="1">
      <c r="A240" s="1"/>
      <c r="B240" s="177"/>
      <c r="C240" s="147"/>
      <c r="D240" s="18"/>
      <c r="E240" s="18"/>
      <c r="F240" s="172" t="str">
        <f t="shared" si="34"/>
        <v/>
      </c>
      <c r="G240" s="149"/>
      <c r="H240" s="18"/>
      <c r="I240" s="18"/>
      <c r="J240" s="172" t="str">
        <f t="shared" si="35"/>
        <v/>
      </c>
      <c r="K240" s="161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F240" s="39"/>
      <c r="AG240" s="39"/>
      <c r="AH240" s="39"/>
      <c r="AI240" s="39"/>
      <c r="AJ240" s="39"/>
      <c r="AK240" s="39"/>
      <c r="AL240" s="39"/>
      <c r="AM240" s="39"/>
      <c r="AN240" s="39"/>
      <c r="AO240" s="39"/>
      <c r="AP240" s="39"/>
      <c r="AQ240" s="39"/>
      <c r="AR240" s="39"/>
      <c r="AS240" s="39"/>
      <c r="AT240" s="39"/>
      <c r="AU240" s="39"/>
      <c r="AV240" s="39"/>
      <c r="AW240" s="39"/>
      <c r="AX240" s="39"/>
    </row>
    <row r="241" spans="1:50" ht="34.5" customHeight="1">
      <c r="A241" s="14" t="s">
        <v>4</v>
      </c>
      <c r="B241" s="173">
        <f>$B$10+33</f>
        <v>42714</v>
      </c>
      <c r="C241" s="146" t="s">
        <v>5</v>
      </c>
      <c r="D241" s="17" t="s">
        <v>194</v>
      </c>
      <c r="E241" s="17" t="s">
        <v>344</v>
      </c>
      <c r="F241" s="171" t="str">
        <f t="shared" si="34"/>
        <v/>
      </c>
      <c r="G241" s="146" t="s">
        <v>6</v>
      </c>
      <c r="H241" s="17" t="s">
        <v>198</v>
      </c>
      <c r="I241" s="17"/>
      <c r="J241" s="171" t="str">
        <f t="shared" si="35"/>
        <v>X</v>
      </c>
      <c r="K241" s="105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F241" s="39"/>
      <c r="AG241" s="39"/>
      <c r="AH241" s="39"/>
      <c r="AI241" s="39"/>
      <c r="AJ241" s="39"/>
      <c r="AK241" s="39"/>
      <c r="AL241" s="39"/>
      <c r="AM241" s="39"/>
      <c r="AN241" s="39"/>
      <c r="AO241" s="39"/>
      <c r="AP241" s="39"/>
      <c r="AQ241" s="39"/>
      <c r="AR241" s="39"/>
      <c r="AS241" s="39"/>
      <c r="AT241" s="39"/>
      <c r="AU241" s="39"/>
      <c r="AV241" s="39"/>
      <c r="AW241" s="39"/>
      <c r="AX241" s="39"/>
    </row>
    <row r="242" spans="1:50" ht="34.5" customHeight="1">
      <c r="A242" s="35" t="s">
        <v>74</v>
      </c>
      <c r="B242" s="178">
        <f t="shared" ref="B242:B246" si="41">$B$10+33</f>
        <v>42714</v>
      </c>
      <c r="C242" s="145" t="s">
        <v>8</v>
      </c>
      <c r="D242" s="17" t="s">
        <v>195</v>
      </c>
      <c r="E242" s="98"/>
      <c r="F242" s="171" t="str">
        <f t="shared" si="34"/>
        <v>X</v>
      </c>
      <c r="G242" s="145" t="s">
        <v>9</v>
      </c>
      <c r="H242" s="17" t="s">
        <v>199</v>
      </c>
      <c r="I242" s="98"/>
      <c r="J242" s="171" t="str">
        <f t="shared" si="35"/>
        <v>X</v>
      </c>
      <c r="K242" s="105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F242" s="39"/>
      <c r="AG242" s="39"/>
      <c r="AH242" s="39"/>
      <c r="AI242" s="39"/>
      <c r="AJ242" s="39"/>
      <c r="AK242" s="39"/>
      <c r="AL242" s="39"/>
      <c r="AM242" s="39"/>
      <c r="AN242" s="39"/>
      <c r="AO242" s="39"/>
      <c r="AP242" s="39"/>
      <c r="AQ242" s="39"/>
      <c r="AR242" s="39"/>
      <c r="AS242" s="39"/>
      <c r="AT242" s="39"/>
      <c r="AU242" s="39"/>
      <c r="AV242" s="39"/>
      <c r="AW242" s="39"/>
      <c r="AX242" s="39"/>
    </row>
    <row r="243" spans="1:50" ht="34.5" customHeight="1">
      <c r="A243" s="1"/>
      <c r="B243" s="179">
        <f t="shared" si="41"/>
        <v>42714</v>
      </c>
      <c r="C243" s="145" t="s">
        <v>10</v>
      </c>
      <c r="D243" s="17" t="s">
        <v>51</v>
      </c>
      <c r="E243" s="98"/>
      <c r="F243" s="171" t="str">
        <f t="shared" si="34"/>
        <v>X</v>
      </c>
      <c r="G243" s="145" t="s">
        <v>11</v>
      </c>
      <c r="H243" s="17"/>
      <c r="I243" s="98"/>
      <c r="J243" s="171" t="str">
        <f t="shared" si="35"/>
        <v/>
      </c>
      <c r="K243" s="105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F243" s="39"/>
      <c r="AG243" s="39"/>
      <c r="AH243" s="39"/>
      <c r="AI243" s="39"/>
      <c r="AJ243" s="39"/>
      <c r="AK243" s="39"/>
      <c r="AL243" s="39"/>
      <c r="AM243" s="39"/>
      <c r="AN243" s="39"/>
      <c r="AO243" s="39"/>
      <c r="AP243" s="39"/>
      <c r="AQ243" s="39"/>
      <c r="AR243" s="39"/>
      <c r="AS243" s="39"/>
      <c r="AT243" s="39"/>
      <c r="AU243" s="39"/>
      <c r="AV243" s="39"/>
      <c r="AW243" s="39"/>
      <c r="AX243" s="39"/>
    </row>
    <row r="244" spans="1:50" ht="34.5" customHeight="1">
      <c r="A244" s="1"/>
      <c r="B244" s="179">
        <f t="shared" si="41"/>
        <v>42714</v>
      </c>
      <c r="C244" s="145" t="s">
        <v>12</v>
      </c>
      <c r="D244" s="17" t="s">
        <v>196</v>
      </c>
      <c r="E244" s="98"/>
      <c r="F244" s="171" t="str">
        <f t="shared" si="34"/>
        <v>X</v>
      </c>
      <c r="G244" s="145" t="s">
        <v>126</v>
      </c>
      <c r="H244" s="17"/>
      <c r="I244" s="98"/>
      <c r="J244" s="171" t="str">
        <f t="shared" si="35"/>
        <v/>
      </c>
      <c r="K244" s="105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F244" s="39"/>
      <c r="AG244" s="39"/>
      <c r="AH244" s="39"/>
      <c r="AI244" s="39"/>
      <c r="AJ244" s="39"/>
      <c r="AK244" s="39"/>
      <c r="AL244" s="39"/>
      <c r="AM244" s="39"/>
      <c r="AN244" s="39"/>
      <c r="AO244" s="39"/>
      <c r="AP244" s="39"/>
      <c r="AQ244" s="39"/>
      <c r="AR244" s="39"/>
      <c r="AS244" s="39"/>
      <c r="AT244" s="39"/>
      <c r="AU244" s="39"/>
      <c r="AV244" s="39"/>
      <c r="AW244" s="39"/>
      <c r="AX244" s="39"/>
    </row>
    <row r="245" spans="1:50" ht="34.5" customHeight="1">
      <c r="A245" s="1"/>
      <c r="B245" s="179">
        <f t="shared" si="41"/>
        <v>42714</v>
      </c>
      <c r="C245" s="145" t="s">
        <v>13</v>
      </c>
      <c r="D245" s="15" t="s">
        <v>23</v>
      </c>
      <c r="E245" s="96" t="s">
        <v>344</v>
      </c>
      <c r="F245" s="171" t="str">
        <f t="shared" si="34"/>
        <v/>
      </c>
      <c r="G245" s="145" t="s">
        <v>13</v>
      </c>
      <c r="H245" s="15" t="s">
        <v>23</v>
      </c>
      <c r="I245" s="96" t="s">
        <v>344</v>
      </c>
      <c r="J245" s="171" t="str">
        <f t="shared" si="35"/>
        <v/>
      </c>
      <c r="K245" s="155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9"/>
      <c r="AH245" s="39"/>
      <c r="AI245" s="39"/>
      <c r="AJ245" s="39"/>
      <c r="AK245" s="39"/>
      <c r="AL245" s="39"/>
      <c r="AM245" s="39"/>
      <c r="AN245" s="39"/>
      <c r="AO245" s="39"/>
      <c r="AP245" s="39"/>
      <c r="AQ245" s="39"/>
      <c r="AR245" s="39"/>
      <c r="AS245" s="39"/>
      <c r="AT245" s="39"/>
      <c r="AU245" s="39"/>
      <c r="AV245" s="39"/>
      <c r="AW245" s="39"/>
      <c r="AX245" s="39"/>
    </row>
    <row r="246" spans="1:50" ht="34.5" customHeight="1">
      <c r="A246" s="1"/>
      <c r="B246" s="180">
        <f t="shared" si="41"/>
        <v>42714</v>
      </c>
      <c r="C246" s="145" t="s">
        <v>14</v>
      </c>
      <c r="D246" s="17" t="s">
        <v>197</v>
      </c>
      <c r="E246" s="98" t="s">
        <v>344</v>
      </c>
      <c r="F246" s="171" t="str">
        <f t="shared" si="34"/>
        <v/>
      </c>
      <c r="G246" s="145" t="s">
        <v>14</v>
      </c>
      <c r="H246" s="17" t="s">
        <v>341</v>
      </c>
      <c r="I246" s="98" t="s">
        <v>344</v>
      </c>
      <c r="J246" s="171" t="str">
        <f t="shared" si="35"/>
        <v/>
      </c>
      <c r="K246" s="105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F246" s="39"/>
      <c r="AG246" s="39"/>
      <c r="AH246" s="39"/>
      <c r="AI246" s="39"/>
      <c r="AJ246" s="39"/>
      <c r="AK246" s="39"/>
      <c r="AL246" s="39"/>
      <c r="AM246" s="39"/>
      <c r="AN246" s="39"/>
      <c r="AO246" s="39"/>
      <c r="AP246" s="39"/>
      <c r="AQ246" s="39"/>
      <c r="AR246" s="39"/>
      <c r="AS246" s="39"/>
      <c r="AT246" s="39"/>
      <c r="AU246" s="39"/>
      <c r="AV246" s="39"/>
      <c r="AW246" s="39"/>
      <c r="AX246" s="39"/>
    </row>
    <row r="247" spans="1:50" ht="34.5" customHeight="1">
      <c r="A247" s="1"/>
      <c r="B247" s="177"/>
      <c r="C247" s="147"/>
      <c r="D247" s="18"/>
      <c r="E247" s="18"/>
      <c r="F247" s="172" t="str">
        <f t="shared" si="34"/>
        <v/>
      </c>
      <c r="G247" s="149"/>
      <c r="H247" s="18"/>
      <c r="I247" s="18"/>
      <c r="J247" s="172" t="str">
        <f t="shared" si="35"/>
        <v/>
      </c>
      <c r="K247" s="161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  <c r="AH247" s="39"/>
      <c r="AI247" s="39"/>
      <c r="AJ247" s="39"/>
      <c r="AK247" s="39"/>
      <c r="AL247" s="39"/>
      <c r="AM247" s="39"/>
      <c r="AN247" s="39"/>
      <c r="AO247" s="39"/>
      <c r="AP247" s="39"/>
      <c r="AQ247" s="39"/>
      <c r="AR247" s="39"/>
      <c r="AS247" s="39"/>
      <c r="AT247" s="39"/>
      <c r="AU247" s="39"/>
      <c r="AV247" s="39"/>
      <c r="AW247" s="39"/>
      <c r="AX247" s="39"/>
    </row>
    <row r="248" spans="1:50" ht="34.5" customHeight="1">
      <c r="A248" s="14" t="s">
        <v>4</v>
      </c>
      <c r="B248" s="173">
        <f>$B$10+34</f>
        <v>42715</v>
      </c>
      <c r="C248" s="146" t="s">
        <v>5</v>
      </c>
      <c r="D248" s="17" t="s">
        <v>200</v>
      </c>
      <c r="E248" s="17" t="s">
        <v>344</v>
      </c>
      <c r="F248" s="171" t="str">
        <f t="shared" si="34"/>
        <v/>
      </c>
      <c r="G248" s="146" t="s">
        <v>6</v>
      </c>
      <c r="H248" s="17" t="s">
        <v>204</v>
      </c>
      <c r="I248" s="17"/>
      <c r="J248" s="171" t="str">
        <f t="shared" si="35"/>
        <v>X</v>
      </c>
      <c r="K248" s="105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F248" s="39"/>
      <c r="AG248" s="39"/>
      <c r="AH248" s="39"/>
      <c r="AI248" s="39"/>
      <c r="AJ248" s="39"/>
      <c r="AK248" s="39"/>
      <c r="AL248" s="39"/>
      <c r="AM248" s="39"/>
      <c r="AN248" s="39"/>
      <c r="AO248" s="39"/>
      <c r="AP248" s="39"/>
      <c r="AQ248" s="39"/>
      <c r="AR248" s="39"/>
      <c r="AS248" s="39"/>
      <c r="AT248" s="39"/>
      <c r="AU248" s="39"/>
      <c r="AV248" s="39"/>
      <c r="AW248" s="39"/>
      <c r="AX248" s="39"/>
    </row>
    <row r="249" spans="1:50" ht="34.5" customHeight="1">
      <c r="A249" s="35" t="s">
        <v>74</v>
      </c>
      <c r="B249" s="178">
        <f t="shared" ref="B249:B253" si="42">$B$10+34</f>
        <v>42715</v>
      </c>
      <c r="C249" s="145" t="s">
        <v>8</v>
      </c>
      <c r="D249" s="17" t="s">
        <v>120</v>
      </c>
      <c r="E249" s="98"/>
      <c r="F249" s="171" t="str">
        <f t="shared" si="34"/>
        <v>X</v>
      </c>
      <c r="G249" s="145" t="s">
        <v>9</v>
      </c>
      <c r="H249" s="17" t="s">
        <v>205</v>
      </c>
      <c r="I249" s="98" t="s">
        <v>344</v>
      </c>
      <c r="J249" s="171" t="str">
        <f t="shared" si="35"/>
        <v/>
      </c>
      <c r="K249" s="105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F249" s="39"/>
      <c r="AG249" s="39"/>
      <c r="AH249" s="39"/>
      <c r="AI249" s="39"/>
      <c r="AJ249" s="39"/>
      <c r="AK249" s="39"/>
      <c r="AL249" s="39"/>
      <c r="AM249" s="39"/>
      <c r="AN249" s="39"/>
      <c r="AO249" s="39"/>
      <c r="AP249" s="39"/>
      <c r="AQ249" s="39"/>
      <c r="AR249" s="39"/>
      <c r="AS249" s="39"/>
      <c r="AT249" s="39"/>
      <c r="AU249" s="39"/>
      <c r="AV249" s="39"/>
      <c r="AW249" s="39"/>
      <c r="AX249" s="39"/>
    </row>
    <row r="250" spans="1:50" ht="34.5" customHeight="1">
      <c r="A250" s="1"/>
      <c r="B250" s="179">
        <f t="shared" si="42"/>
        <v>42715</v>
      </c>
      <c r="C250" s="145" t="s">
        <v>10</v>
      </c>
      <c r="D250" s="17" t="s">
        <v>201</v>
      </c>
      <c r="E250" s="98"/>
      <c r="F250" s="171" t="str">
        <f t="shared" si="34"/>
        <v>X</v>
      </c>
      <c r="G250" s="145" t="s">
        <v>11</v>
      </c>
      <c r="H250" s="17" t="s">
        <v>206</v>
      </c>
      <c r="I250" s="98"/>
      <c r="J250" s="171" t="str">
        <f t="shared" si="35"/>
        <v>X</v>
      </c>
      <c r="K250" s="105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  <c r="AI250" s="39"/>
      <c r="AJ250" s="39"/>
      <c r="AK250" s="39"/>
      <c r="AL250" s="39"/>
      <c r="AM250" s="39"/>
      <c r="AN250" s="39"/>
      <c r="AO250" s="39"/>
      <c r="AP250" s="39"/>
      <c r="AQ250" s="39"/>
      <c r="AR250" s="39"/>
      <c r="AS250" s="39"/>
      <c r="AT250" s="39"/>
      <c r="AU250" s="39"/>
      <c r="AV250" s="39"/>
      <c r="AW250" s="39"/>
      <c r="AX250" s="39"/>
    </row>
    <row r="251" spans="1:50" ht="34.5" customHeight="1">
      <c r="A251" s="1"/>
      <c r="B251" s="179">
        <f t="shared" si="42"/>
        <v>42715</v>
      </c>
      <c r="C251" s="145" t="s">
        <v>12</v>
      </c>
      <c r="D251" s="17" t="s">
        <v>202</v>
      </c>
      <c r="E251" s="98"/>
      <c r="F251" s="171" t="str">
        <f t="shared" si="34"/>
        <v>X</v>
      </c>
      <c r="G251" s="145" t="s">
        <v>126</v>
      </c>
      <c r="H251" s="17"/>
      <c r="I251" s="98"/>
      <c r="J251" s="171" t="str">
        <f t="shared" si="35"/>
        <v/>
      </c>
      <c r="K251" s="105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39"/>
      <c r="AJ251" s="39"/>
      <c r="AK251" s="39"/>
      <c r="AL251" s="39"/>
      <c r="AM251" s="39"/>
      <c r="AN251" s="39"/>
      <c r="AO251" s="39"/>
      <c r="AP251" s="39"/>
      <c r="AQ251" s="39"/>
      <c r="AR251" s="39"/>
      <c r="AS251" s="39"/>
      <c r="AT251" s="39"/>
      <c r="AU251" s="39"/>
      <c r="AV251" s="39"/>
      <c r="AW251" s="39"/>
      <c r="AX251" s="39"/>
    </row>
    <row r="252" spans="1:50" ht="34.5" customHeight="1">
      <c r="A252" s="1"/>
      <c r="B252" s="179">
        <f t="shared" si="42"/>
        <v>42715</v>
      </c>
      <c r="C252" s="145" t="s">
        <v>13</v>
      </c>
      <c r="D252" s="15" t="s">
        <v>23</v>
      </c>
      <c r="E252" s="96" t="s">
        <v>344</v>
      </c>
      <c r="F252" s="171" t="str">
        <f t="shared" si="34"/>
        <v/>
      </c>
      <c r="G252" s="145" t="s">
        <v>13</v>
      </c>
      <c r="H252" s="15" t="s">
        <v>23</v>
      </c>
      <c r="I252" s="96" t="s">
        <v>344</v>
      </c>
      <c r="J252" s="171" t="str">
        <f t="shared" si="35"/>
        <v/>
      </c>
      <c r="K252" s="155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  <c r="AI252" s="39"/>
      <c r="AJ252" s="39"/>
      <c r="AK252" s="39"/>
      <c r="AL252" s="39"/>
      <c r="AM252" s="39"/>
      <c r="AN252" s="39"/>
      <c r="AO252" s="39"/>
      <c r="AP252" s="39"/>
      <c r="AQ252" s="39"/>
      <c r="AR252" s="39"/>
      <c r="AS252" s="39"/>
      <c r="AT252" s="39"/>
      <c r="AU252" s="39"/>
      <c r="AV252" s="39"/>
      <c r="AW252" s="39"/>
      <c r="AX252" s="39"/>
    </row>
    <row r="253" spans="1:50" ht="34.5" customHeight="1">
      <c r="A253" s="1"/>
      <c r="B253" s="180">
        <f t="shared" si="42"/>
        <v>42715</v>
      </c>
      <c r="C253" s="145" t="s">
        <v>14</v>
      </c>
      <c r="D253" s="17" t="s">
        <v>343</v>
      </c>
      <c r="E253" s="98" t="s">
        <v>344</v>
      </c>
      <c r="F253" s="171" t="str">
        <f t="shared" si="34"/>
        <v/>
      </c>
      <c r="G253" s="145" t="s">
        <v>14</v>
      </c>
      <c r="H253" s="17" t="s">
        <v>342</v>
      </c>
      <c r="I253" s="98" t="s">
        <v>344</v>
      </c>
      <c r="J253" s="171" t="str">
        <f t="shared" si="35"/>
        <v/>
      </c>
      <c r="K253" s="105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39"/>
      <c r="AH253" s="39"/>
      <c r="AI253" s="39"/>
      <c r="AJ253" s="39"/>
      <c r="AK253" s="39"/>
      <c r="AL253" s="39"/>
      <c r="AM253" s="39"/>
      <c r="AN253" s="39"/>
      <c r="AO253" s="39"/>
      <c r="AP253" s="39"/>
      <c r="AQ253" s="39"/>
      <c r="AR253" s="39"/>
      <c r="AS253" s="39"/>
      <c r="AT253" s="39"/>
      <c r="AU253" s="39"/>
      <c r="AV253" s="39"/>
      <c r="AW253" s="39"/>
      <c r="AX253" s="39"/>
    </row>
    <row r="254" spans="1:50" ht="34.5" customHeight="1">
      <c r="A254" s="29"/>
      <c r="B254" s="8"/>
      <c r="C254" s="148"/>
      <c r="D254" s="105"/>
      <c r="E254" s="105"/>
      <c r="F254" s="105"/>
      <c r="G254" s="104"/>
      <c r="H254" s="103"/>
      <c r="I254" s="103"/>
      <c r="J254" s="103"/>
      <c r="K254" s="105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F254" s="39"/>
      <c r="AG254" s="39"/>
      <c r="AH254" s="39"/>
      <c r="AI254" s="39"/>
      <c r="AJ254" s="39"/>
      <c r="AK254" s="39"/>
      <c r="AL254" s="39"/>
      <c r="AM254" s="39"/>
      <c r="AN254" s="39"/>
      <c r="AO254" s="39"/>
      <c r="AP254" s="39"/>
      <c r="AQ254" s="39"/>
      <c r="AR254" s="39"/>
      <c r="AS254" s="39"/>
      <c r="AT254" s="39"/>
      <c r="AU254" s="39"/>
      <c r="AV254" s="39"/>
      <c r="AW254" s="39"/>
      <c r="AX254" s="39"/>
    </row>
    <row r="255" spans="1:50" ht="34.5" customHeight="1">
      <c r="A255" s="29"/>
      <c r="B255" s="8"/>
      <c r="C255" s="148"/>
      <c r="D255" s="194" t="s">
        <v>350</v>
      </c>
      <c r="E255" s="194"/>
      <c r="F255" s="194"/>
      <c r="G255" s="194"/>
      <c r="H255" s="194"/>
      <c r="I255" s="103"/>
      <c r="J255" s="103"/>
      <c r="K255" s="105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F255" s="39"/>
      <c r="AG255" s="39"/>
      <c r="AH255" s="39"/>
      <c r="AI255" s="39"/>
      <c r="AJ255" s="39"/>
      <c r="AK255" s="39"/>
      <c r="AL255" s="39"/>
      <c r="AM255" s="39"/>
      <c r="AN255" s="39"/>
      <c r="AO255" s="39"/>
      <c r="AP255" s="39"/>
      <c r="AQ255" s="39"/>
      <c r="AR255" s="39"/>
      <c r="AS255" s="39"/>
      <c r="AT255" s="39"/>
      <c r="AU255" s="39"/>
      <c r="AV255" s="39"/>
      <c r="AW255" s="39"/>
      <c r="AX255" s="39"/>
    </row>
    <row r="256" spans="1:50" ht="34.5" customHeight="1">
      <c r="A256" s="1"/>
      <c r="B256" s="8"/>
      <c r="C256" s="147"/>
      <c r="D256" s="18"/>
      <c r="E256" s="18"/>
      <c r="F256" s="18"/>
      <c r="G256" s="6"/>
      <c r="H256" s="18"/>
      <c r="I256" s="18"/>
      <c r="J256" s="18"/>
      <c r="K256" s="161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F256" s="39"/>
      <c r="AG256" s="39"/>
      <c r="AH256" s="39"/>
      <c r="AI256" s="39"/>
      <c r="AJ256" s="39"/>
      <c r="AK256" s="39"/>
      <c r="AL256" s="39"/>
      <c r="AM256" s="39"/>
      <c r="AN256" s="39"/>
      <c r="AO256" s="39"/>
      <c r="AP256" s="39"/>
      <c r="AQ256" s="39"/>
      <c r="AR256" s="39"/>
      <c r="AS256" s="39"/>
      <c r="AT256" s="39"/>
      <c r="AU256" s="39"/>
      <c r="AV256" s="39"/>
      <c r="AW256" s="39"/>
      <c r="AX256" s="39"/>
    </row>
    <row r="257" spans="1:50" ht="34.5" customHeight="1">
      <c r="A257" s="195" t="s">
        <v>351</v>
      </c>
      <c r="B257" s="9"/>
      <c r="C257" s="146" t="s">
        <v>5</v>
      </c>
      <c r="D257" s="17"/>
      <c r="E257" s="17"/>
      <c r="F257" s="17"/>
      <c r="G257" s="146" t="s">
        <v>6</v>
      </c>
      <c r="H257" s="17"/>
      <c r="I257" s="17"/>
      <c r="J257" s="17"/>
      <c r="K257" s="105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F257" s="39"/>
      <c r="AG257" s="39"/>
      <c r="AH257" s="39"/>
      <c r="AI257" s="39"/>
      <c r="AJ257" s="39"/>
      <c r="AK257" s="39"/>
      <c r="AL257" s="39"/>
      <c r="AM257" s="39"/>
      <c r="AN257" s="39"/>
      <c r="AO257" s="39"/>
      <c r="AP257" s="39"/>
      <c r="AQ257" s="39"/>
      <c r="AR257" s="39"/>
      <c r="AS257" s="39"/>
      <c r="AT257" s="39"/>
      <c r="AU257" s="39"/>
      <c r="AV257" s="39"/>
      <c r="AW257" s="39"/>
      <c r="AX257" s="39"/>
    </row>
    <row r="258" spans="1:50" ht="34.5" customHeight="1">
      <c r="A258" s="195"/>
      <c r="B258" s="106"/>
      <c r="C258" s="145" t="s">
        <v>8</v>
      </c>
      <c r="D258" s="17"/>
      <c r="E258" s="98"/>
      <c r="F258" s="98"/>
      <c r="G258" s="145" t="s">
        <v>9</v>
      </c>
      <c r="H258" s="17"/>
      <c r="I258" s="98"/>
      <c r="J258" s="98"/>
      <c r="K258" s="105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F258" s="39"/>
      <c r="AG258" s="39"/>
      <c r="AH258" s="39"/>
      <c r="AI258" s="39"/>
      <c r="AJ258" s="39"/>
      <c r="AK258" s="39"/>
      <c r="AL258" s="39"/>
      <c r="AM258" s="39"/>
      <c r="AN258" s="39"/>
      <c r="AO258" s="39"/>
      <c r="AP258" s="39"/>
      <c r="AQ258" s="39"/>
      <c r="AR258" s="39"/>
      <c r="AS258" s="39"/>
      <c r="AT258" s="39"/>
      <c r="AU258" s="39"/>
      <c r="AV258" s="39"/>
      <c r="AW258" s="39"/>
      <c r="AX258" s="39"/>
    </row>
    <row r="259" spans="1:50" ht="34.5" customHeight="1">
      <c r="A259" s="195"/>
      <c r="B259" s="107"/>
      <c r="C259" s="145" t="s">
        <v>10</v>
      </c>
      <c r="D259" s="17"/>
      <c r="E259" s="98"/>
      <c r="F259" s="98"/>
      <c r="G259" s="145" t="s">
        <v>11</v>
      </c>
      <c r="H259" s="17"/>
      <c r="I259" s="98"/>
      <c r="J259" s="98"/>
      <c r="K259" s="105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F259" s="39"/>
      <c r="AG259" s="39"/>
      <c r="AH259" s="39"/>
      <c r="AI259" s="39"/>
      <c r="AJ259" s="39"/>
      <c r="AK259" s="39"/>
      <c r="AL259" s="39"/>
      <c r="AM259" s="39"/>
      <c r="AN259" s="39"/>
      <c r="AO259" s="39"/>
      <c r="AP259" s="39"/>
      <c r="AQ259" s="39"/>
      <c r="AR259" s="39"/>
      <c r="AS259" s="39"/>
      <c r="AT259" s="39"/>
      <c r="AU259" s="39"/>
      <c r="AV259" s="39"/>
      <c r="AW259" s="39"/>
      <c r="AX259" s="39"/>
    </row>
    <row r="260" spans="1:50" ht="34.5" customHeight="1">
      <c r="A260" s="195"/>
      <c r="B260" s="107"/>
      <c r="C260" s="145" t="s">
        <v>12</v>
      </c>
      <c r="D260" s="26"/>
      <c r="E260" s="26"/>
      <c r="F260" s="26"/>
      <c r="G260" s="145" t="s">
        <v>126</v>
      </c>
      <c r="H260" s="26"/>
      <c r="I260" s="26"/>
      <c r="J260" s="26"/>
      <c r="K260" s="157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F260" s="39"/>
      <c r="AG260" s="39"/>
      <c r="AH260" s="39"/>
      <c r="AI260" s="39"/>
      <c r="AJ260" s="39"/>
      <c r="AK260" s="39"/>
      <c r="AL260" s="39"/>
      <c r="AM260" s="39"/>
      <c r="AN260" s="39"/>
      <c r="AO260" s="39"/>
      <c r="AP260" s="39"/>
      <c r="AQ260" s="39"/>
      <c r="AR260" s="39"/>
      <c r="AS260" s="39"/>
      <c r="AT260" s="39"/>
      <c r="AU260" s="39"/>
      <c r="AV260" s="39"/>
      <c r="AW260" s="39"/>
      <c r="AX260" s="39"/>
    </row>
    <row r="261" spans="1:50" ht="34.5" customHeight="1">
      <c r="A261" s="195"/>
      <c r="B261" s="107"/>
      <c r="C261" s="145" t="s">
        <v>13</v>
      </c>
      <c r="D261" s="15" t="s">
        <v>23</v>
      </c>
      <c r="E261" s="96"/>
      <c r="F261" s="96"/>
      <c r="G261" s="145" t="s">
        <v>13</v>
      </c>
      <c r="H261" s="15" t="s">
        <v>23</v>
      </c>
      <c r="I261" s="96"/>
      <c r="J261" s="96"/>
      <c r="K261" s="155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9"/>
      <c r="AH261" s="39"/>
      <c r="AI261" s="39"/>
      <c r="AJ261" s="39"/>
      <c r="AK261" s="39"/>
      <c r="AL261" s="39"/>
      <c r="AM261" s="39"/>
      <c r="AN261" s="39"/>
      <c r="AO261" s="39"/>
      <c r="AP261" s="39"/>
      <c r="AQ261" s="39"/>
      <c r="AR261" s="39"/>
      <c r="AS261" s="39"/>
      <c r="AT261" s="39"/>
      <c r="AU261" s="39"/>
      <c r="AV261" s="39"/>
      <c r="AW261" s="39"/>
      <c r="AX261" s="39"/>
    </row>
    <row r="262" spans="1:50" ht="34.5" customHeight="1">
      <c r="A262" s="195"/>
      <c r="B262" s="108"/>
      <c r="C262" s="145" t="s">
        <v>14</v>
      </c>
      <c r="D262" s="19"/>
      <c r="E262" s="95"/>
      <c r="F262" s="95"/>
      <c r="G262" s="145" t="s">
        <v>14</v>
      </c>
      <c r="H262" s="19"/>
      <c r="I262" s="95"/>
      <c r="J262" s="95"/>
      <c r="K262" s="154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  <c r="AI262" s="39"/>
      <c r="AJ262" s="39"/>
      <c r="AK262" s="39"/>
      <c r="AL262" s="39"/>
      <c r="AM262" s="39"/>
      <c r="AN262" s="39"/>
      <c r="AO262" s="39"/>
      <c r="AP262" s="39"/>
      <c r="AQ262" s="39"/>
      <c r="AR262" s="39"/>
      <c r="AS262" s="39"/>
      <c r="AT262" s="39"/>
      <c r="AU262" s="39"/>
      <c r="AV262" s="39"/>
      <c r="AW262" s="39"/>
      <c r="AX262" s="39"/>
    </row>
    <row r="263" spans="1:50" ht="34.5" customHeight="1">
      <c r="A263" s="1"/>
      <c r="B263" s="8"/>
      <c r="C263" s="147"/>
      <c r="D263" s="18"/>
      <c r="E263" s="18"/>
      <c r="F263" s="18"/>
      <c r="G263" s="149"/>
      <c r="H263" s="18"/>
      <c r="I263" s="18"/>
      <c r="J263" s="18"/>
      <c r="K263" s="161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F263" s="39"/>
      <c r="AG263" s="39"/>
      <c r="AH263" s="39"/>
      <c r="AI263" s="39"/>
      <c r="AJ263" s="39"/>
      <c r="AK263" s="39"/>
      <c r="AL263" s="39"/>
      <c r="AM263" s="39"/>
      <c r="AN263" s="39"/>
      <c r="AO263" s="39"/>
      <c r="AP263" s="39"/>
      <c r="AQ263" s="39"/>
      <c r="AR263" s="39"/>
      <c r="AS263" s="39"/>
      <c r="AT263" s="39"/>
      <c r="AU263" s="39"/>
      <c r="AV263" s="39"/>
      <c r="AW263" s="39"/>
      <c r="AX263" s="39"/>
    </row>
    <row r="264" spans="1:50" ht="34.5" customHeight="1">
      <c r="A264" s="195" t="s">
        <v>352</v>
      </c>
      <c r="B264" s="9"/>
      <c r="C264" s="146" t="s">
        <v>5</v>
      </c>
      <c r="D264" s="17"/>
      <c r="E264" s="17"/>
      <c r="F264" s="17"/>
      <c r="G264" s="146" t="s">
        <v>6</v>
      </c>
      <c r="H264" s="17"/>
      <c r="I264" s="17"/>
      <c r="J264" s="17"/>
      <c r="K264" s="105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F264" s="39"/>
      <c r="AG264" s="39"/>
      <c r="AH264" s="39"/>
      <c r="AI264" s="39"/>
      <c r="AJ264" s="39"/>
      <c r="AK264" s="39"/>
      <c r="AL264" s="39"/>
      <c r="AM264" s="39"/>
      <c r="AN264" s="39"/>
      <c r="AO264" s="39"/>
      <c r="AP264" s="39"/>
      <c r="AQ264" s="39"/>
      <c r="AR264" s="39"/>
      <c r="AS264" s="39"/>
      <c r="AT264" s="39"/>
      <c r="AU264" s="39"/>
      <c r="AV264" s="39"/>
      <c r="AW264" s="39"/>
      <c r="AX264" s="39"/>
    </row>
    <row r="265" spans="1:50" ht="34.5" customHeight="1">
      <c r="A265" s="195"/>
      <c r="B265" s="106"/>
      <c r="C265" s="145" t="s">
        <v>8</v>
      </c>
      <c r="D265" s="17"/>
      <c r="E265" s="98"/>
      <c r="F265" s="98"/>
      <c r="G265" s="145" t="s">
        <v>9</v>
      </c>
      <c r="H265" s="17"/>
      <c r="I265" s="98"/>
      <c r="J265" s="98"/>
      <c r="K265" s="105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F265" s="39"/>
      <c r="AG265" s="39"/>
      <c r="AH265" s="39"/>
      <c r="AI265" s="39"/>
      <c r="AJ265" s="39"/>
      <c r="AK265" s="39"/>
      <c r="AL265" s="39"/>
      <c r="AM265" s="39"/>
      <c r="AN265" s="39"/>
      <c r="AO265" s="39"/>
      <c r="AP265" s="39"/>
      <c r="AQ265" s="39"/>
      <c r="AR265" s="39"/>
      <c r="AS265" s="39"/>
      <c r="AT265" s="39"/>
      <c r="AU265" s="39"/>
      <c r="AV265" s="39"/>
      <c r="AW265" s="39"/>
      <c r="AX265" s="39"/>
    </row>
    <row r="266" spans="1:50" ht="34.5" customHeight="1">
      <c r="A266" s="195"/>
      <c r="B266" s="107"/>
      <c r="C266" s="145" t="s">
        <v>10</v>
      </c>
      <c r="D266" s="17"/>
      <c r="E266" s="98"/>
      <c r="F266" s="98"/>
      <c r="G266" s="145" t="s">
        <v>11</v>
      </c>
      <c r="H266" s="17"/>
      <c r="I266" s="98"/>
      <c r="J266" s="98"/>
      <c r="K266" s="105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9"/>
      <c r="AH266" s="39"/>
      <c r="AI266" s="39"/>
      <c r="AJ266" s="39"/>
      <c r="AK266" s="39"/>
      <c r="AL266" s="39"/>
      <c r="AM266" s="39"/>
      <c r="AN266" s="39"/>
      <c r="AO266" s="39"/>
      <c r="AP266" s="39"/>
      <c r="AQ266" s="39"/>
      <c r="AR266" s="39"/>
      <c r="AS266" s="39"/>
      <c r="AT266" s="39"/>
      <c r="AU266" s="39"/>
      <c r="AV266" s="39"/>
      <c r="AW266" s="39"/>
      <c r="AX266" s="39"/>
    </row>
    <row r="267" spans="1:50" ht="34.5" customHeight="1">
      <c r="A267" s="195"/>
      <c r="B267" s="107"/>
      <c r="C267" s="145" t="s">
        <v>12</v>
      </c>
      <c r="D267" s="27"/>
      <c r="E267" s="97"/>
      <c r="F267" s="97"/>
      <c r="G267" s="145" t="s">
        <v>126</v>
      </c>
      <c r="H267" s="27"/>
      <c r="I267" s="97"/>
      <c r="J267" s="97"/>
      <c r="K267" s="160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F267" s="39"/>
      <c r="AG267" s="39"/>
      <c r="AH267" s="39"/>
      <c r="AI267" s="39"/>
      <c r="AJ267" s="39"/>
      <c r="AK267" s="39"/>
      <c r="AL267" s="39"/>
      <c r="AM267" s="39"/>
      <c r="AN267" s="39"/>
      <c r="AO267" s="39"/>
      <c r="AP267" s="39"/>
      <c r="AQ267" s="39"/>
      <c r="AR267" s="39"/>
      <c r="AS267" s="39"/>
      <c r="AT267" s="39"/>
      <c r="AU267" s="39"/>
      <c r="AV267" s="39"/>
      <c r="AW267" s="39"/>
      <c r="AX267" s="39"/>
    </row>
    <row r="268" spans="1:50" ht="34.5" customHeight="1">
      <c r="A268" s="195"/>
      <c r="B268" s="107"/>
      <c r="C268" s="145" t="s">
        <v>13</v>
      </c>
      <c r="D268" s="15" t="s">
        <v>23</v>
      </c>
      <c r="E268" s="96"/>
      <c r="F268" s="96"/>
      <c r="G268" s="145" t="s">
        <v>13</v>
      </c>
      <c r="H268" s="15" t="s">
        <v>23</v>
      </c>
      <c r="I268" s="96"/>
      <c r="J268" s="96"/>
      <c r="K268" s="155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39"/>
      <c r="AG268" s="39"/>
      <c r="AH268" s="39"/>
      <c r="AI268" s="39"/>
      <c r="AJ268" s="39"/>
      <c r="AK268" s="39"/>
      <c r="AL268" s="39"/>
      <c r="AM268" s="39"/>
      <c r="AN268" s="39"/>
      <c r="AO268" s="39"/>
      <c r="AP268" s="39"/>
      <c r="AQ268" s="39"/>
      <c r="AR268" s="39"/>
      <c r="AS268" s="39"/>
      <c r="AT268" s="39"/>
      <c r="AU268" s="39"/>
      <c r="AV268" s="39"/>
      <c r="AW268" s="39"/>
      <c r="AX268" s="39"/>
    </row>
    <row r="269" spans="1:50" ht="34.5" customHeight="1">
      <c r="A269" s="195"/>
      <c r="B269" s="108"/>
      <c r="C269" s="145" t="s">
        <v>14</v>
      </c>
      <c r="D269" s="19"/>
      <c r="E269" s="95"/>
      <c r="F269" s="95"/>
      <c r="G269" s="145" t="s">
        <v>14</v>
      </c>
      <c r="H269" s="19"/>
      <c r="I269" s="95"/>
      <c r="J269" s="95"/>
      <c r="K269" s="154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F269" s="39"/>
      <c r="AG269" s="39"/>
      <c r="AH269" s="39"/>
      <c r="AI269" s="39"/>
      <c r="AJ269" s="39"/>
      <c r="AK269" s="39"/>
      <c r="AL269" s="39"/>
      <c r="AM269" s="39"/>
      <c r="AN269" s="39"/>
      <c r="AO269" s="39"/>
      <c r="AP269" s="39"/>
      <c r="AQ269" s="39"/>
      <c r="AR269" s="39"/>
      <c r="AS269" s="39"/>
      <c r="AT269" s="39"/>
      <c r="AU269" s="39"/>
      <c r="AV269" s="39"/>
      <c r="AW269" s="39"/>
      <c r="AX269" s="39"/>
    </row>
    <row r="270" spans="1:50" ht="34.5" customHeight="1">
      <c r="A270" s="1"/>
      <c r="B270" s="8"/>
      <c r="C270" s="147"/>
      <c r="D270" s="18"/>
      <c r="E270" s="18"/>
      <c r="F270" s="18"/>
      <c r="G270" s="149"/>
      <c r="H270" s="18"/>
      <c r="I270" s="18"/>
      <c r="J270" s="18"/>
      <c r="K270" s="161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F270" s="39"/>
      <c r="AG270" s="39"/>
      <c r="AH270" s="39"/>
      <c r="AI270" s="39"/>
      <c r="AJ270" s="39"/>
      <c r="AK270" s="39"/>
      <c r="AL270" s="39"/>
      <c r="AM270" s="39"/>
      <c r="AN270" s="39"/>
      <c r="AO270" s="39"/>
      <c r="AP270" s="39"/>
      <c r="AQ270" s="39"/>
      <c r="AR270" s="39"/>
      <c r="AS270" s="39"/>
      <c r="AT270" s="39"/>
      <c r="AU270" s="39"/>
      <c r="AV270" s="39"/>
      <c r="AW270" s="39"/>
      <c r="AX270" s="39"/>
    </row>
    <row r="271" spans="1:50" ht="34.5" customHeight="1">
      <c r="A271" s="195" t="s">
        <v>353</v>
      </c>
      <c r="B271" s="9"/>
      <c r="C271" s="146" t="s">
        <v>5</v>
      </c>
      <c r="D271" s="17"/>
      <c r="E271" s="17"/>
      <c r="F271" s="17"/>
      <c r="G271" s="146" t="s">
        <v>6</v>
      </c>
      <c r="H271" s="17"/>
      <c r="I271" s="17"/>
      <c r="J271" s="17"/>
      <c r="K271" s="105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F271" s="39"/>
      <c r="AG271" s="39"/>
      <c r="AH271" s="39"/>
      <c r="AI271" s="39"/>
      <c r="AJ271" s="39"/>
      <c r="AK271" s="39"/>
      <c r="AL271" s="39"/>
      <c r="AM271" s="39"/>
      <c r="AN271" s="39"/>
      <c r="AO271" s="39"/>
      <c r="AP271" s="39"/>
      <c r="AQ271" s="39"/>
      <c r="AR271" s="39"/>
      <c r="AS271" s="39"/>
      <c r="AT271" s="39"/>
      <c r="AU271" s="39"/>
      <c r="AV271" s="39"/>
      <c r="AW271" s="39"/>
      <c r="AX271" s="39"/>
    </row>
    <row r="272" spans="1:50" ht="34.5" customHeight="1">
      <c r="A272" s="195"/>
      <c r="B272" s="106"/>
      <c r="C272" s="145" t="s">
        <v>8</v>
      </c>
      <c r="D272" s="17"/>
      <c r="E272" s="98"/>
      <c r="F272" s="98"/>
      <c r="G272" s="145" t="s">
        <v>9</v>
      </c>
      <c r="H272" s="17"/>
      <c r="I272" s="98"/>
      <c r="J272" s="98"/>
      <c r="K272" s="105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9"/>
      <c r="AH272" s="39"/>
      <c r="AI272" s="39"/>
      <c r="AJ272" s="39"/>
      <c r="AK272" s="39"/>
      <c r="AL272" s="39"/>
      <c r="AM272" s="39"/>
      <c r="AN272" s="39"/>
      <c r="AO272" s="39"/>
      <c r="AP272" s="39"/>
      <c r="AQ272" s="39"/>
      <c r="AR272" s="39"/>
      <c r="AS272" s="39"/>
      <c r="AT272" s="39"/>
      <c r="AU272" s="39"/>
      <c r="AV272" s="39"/>
      <c r="AW272" s="39"/>
      <c r="AX272" s="39"/>
    </row>
    <row r="273" spans="1:50" ht="34.5" customHeight="1">
      <c r="A273" s="195"/>
      <c r="B273" s="107"/>
      <c r="C273" s="145" t="s">
        <v>10</v>
      </c>
      <c r="D273" s="17"/>
      <c r="E273" s="98"/>
      <c r="F273" s="98"/>
      <c r="G273" s="145" t="s">
        <v>11</v>
      </c>
      <c r="H273" s="17"/>
      <c r="I273" s="98"/>
      <c r="J273" s="98"/>
      <c r="K273" s="105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F273" s="39"/>
      <c r="AG273" s="39"/>
      <c r="AH273" s="39"/>
      <c r="AI273" s="39"/>
      <c r="AJ273" s="39"/>
      <c r="AK273" s="39"/>
      <c r="AL273" s="39"/>
      <c r="AM273" s="39"/>
      <c r="AN273" s="39"/>
      <c r="AO273" s="39"/>
      <c r="AP273" s="39"/>
      <c r="AQ273" s="39"/>
      <c r="AR273" s="39"/>
      <c r="AS273" s="39"/>
      <c r="AT273" s="39"/>
      <c r="AU273" s="39"/>
      <c r="AV273" s="39"/>
      <c r="AW273" s="39"/>
      <c r="AX273" s="39"/>
    </row>
    <row r="274" spans="1:50" ht="34.5" customHeight="1">
      <c r="A274" s="195"/>
      <c r="B274" s="107"/>
      <c r="C274" s="145" t="s">
        <v>12</v>
      </c>
      <c r="D274" s="17"/>
      <c r="E274" s="98"/>
      <c r="F274" s="98"/>
      <c r="G274" s="145" t="s">
        <v>126</v>
      </c>
      <c r="H274" s="17"/>
      <c r="I274" s="98"/>
      <c r="J274" s="98"/>
      <c r="K274" s="105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F274" s="39"/>
      <c r="AG274" s="39"/>
      <c r="AH274" s="39"/>
      <c r="AI274" s="39"/>
      <c r="AJ274" s="39"/>
      <c r="AK274" s="39"/>
      <c r="AL274" s="39"/>
      <c r="AM274" s="39"/>
      <c r="AN274" s="39"/>
      <c r="AO274" s="39"/>
      <c r="AP274" s="39"/>
      <c r="AQ274" s="39"/>
      <c r="AR274" s="39"/>
      <c r="AS274" s="39"/>
      <c r="AT274" s="39"/>
      <c r="AU274" s="39"/>
      <c r="AV274" s="39"/>
      <c r="AW274" s="39"/>
      <c r="AX274" s="39"/>
    </row>
    <row r="275" spans="1:50" ht="34.5" customHeight="1">
      <c r="A275" s="195"/>
      <c r="B275" s="107"/>
      <c r="C275" s="145" t="s">
        <v>13</v>
      </c>
      <c r="D275" s="15" t="s">
        <v>23</v>
      </c>
      <c r="E275" s="96"/>
      <c r="F275" s="96"/>
      <c r="G275" s="145" t="s">
        <v>13</v>
      </c>
      <c r="H275" s="15" t="s">
        <v>23</v>
      </c>
      <c r="I275" s="96"/>
      <c r="J275" s="96"/>
      <c r="K275" s="155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39"/>
      <c r="AJ275" s="39"/>
      <c r="AK275" s="39"/>
      <c r="AL275" s="39"/>
      <c r="AM275" s="39"/>
      <c r="AN275" s="39"/>
      <c r="AO275" s="39"/>
      <c r="AP275" s="39"/>
      <c r="AQ275" s="39"/>
      <c r="AR275" s="39"/>
      <c r="AS275" s="39"/>
      <c r="AT275" s="39"/>
      <c r="AU275" s="39"/>
      <c r="AV275" s="39"/>
      <c r="AW275" s="39"/>
      <c r="AX275" s="39"/>
    </row>
    <row r="276" spans="1:50" ht="34.5" customHeight="1">
      <c r="A276" s="195"/>
      <c r="B276" s="108"/>
      <c r="C276" s="145" t="s">
        <v>14</v>
      </c>
      <c r="D276" s="19"/>
      <c r="E276" s="95"/>
      <c r="F276" s="95"/>
      <c r="G276" s="145" t="s">
        <v>14</v>
      </c>
      <c r="H276" s="19"/>
      <c r="I276" s="95"/>
      <c r="J276" s="95"/>
      <c r="K276" s="154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F276" s="39"/>
      <c r="AG276" s="39"/>
      <c r="AH276" s="39"/>
      <c r="AI276" s="39"/>
      <c r="AJ276" s="39"/>
      <c r="AK276" s="39"/>
      <c r="AL276" s="39"/>
      <c r="AM276" s="39"/>
      <c r="AN276" s="39"/>
      <c r="AO276" s="39"/>
      <c r="AP276" s="39"/>
      <c r="AQ276" s="39"/>
      <c r="AR276" s="39"/>
      <c r="AS276" s="39"/>
      <c r="AT276" s="39"/>
      <c r="AU276" s="39"/>
      <c r="AV276" s="39"/>
      <c r="AW276" s="39"/>
      <c r="AX276" s="39"/>
    </row>
    <row r="277" spans="1:50" ht="34.5" customHeight="1">
      <c r="A277" s="1"/>
      <c r="B277" s="8"/>
      <c r="C277" s="147"/>
      <c r="D277" s="18"/>
      <c r="E277" s="18"/>
      <c r="F277" s="18"/>
      <c r="G277" s="149"/>
      <c r="H277" s="18"/>
      <c r="I277" s="18"/>
      <c r="J277" s="18"/>
      <c r="K277" s="161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39"/>
      <c r="AH277" s="39"/>
      <c r="AI277" s="39"/>
      <c r="AJ277" s="39"/>
      <c r="AK277" s="39"/>
      <c r="AL277" s="39"/>
      <c r="AM277" s="39"/>
      <c r="AN277" s="39"/>
      <c r="AO277" s="39"/>
      <c r="AP277" s="39"/>
      <c r="AQ277" s="39"/>
      <c r="AR277" s="39"/>
      <c r="AS277" s="39"/>
      <c r="AT277" s="39"/>
      <c r="AU277" s="39"/>
      <c r="AV277" s="39"/>
      <c r="AW277" s="39"/>
      <c r="AX277" s="39"/>
    </row>
    <row r="278" spans="1:50" ht="34.5" customHeight="1">
      <c r="A278" s="195" t="s">
        <v>354</v>
      </c>
      <c r="B278" s="9"/>
      <c r="C278" s="146" t="s">
        <v>5</v>
      </c>
      <c r="D278" s="17"/>
      <c r="E278" s="17"/>
      <c r="F278" s="17"/>
      <c r="G278" s="146" t="s">
        <v>6</v>
      </c>
      <c r="H278" s="17"/>
      <c r="I278" s="17"/>
      <c r="J278" s="17"/>
      <c r="K278" s="105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39"/>
      <c r="AH278" s="39"/>
      <c r="AI278" s="39"/>
      <c r="AJ278" s="39"/>
      <c r="AK278" s="39"/>
      <c r="AL278" s="39"/>
      <c r="AM278" s="39"/>
      <c r="AN278" s="39"/>
      <c r="AO278" s="39"/>
      <c r="AP278" s="39"/>
      <c r="AQ278" s="39"/>
      <c r="AR278" s="39"/>
      <c r="AS278" s="39"/>
      <c r="AT278" s="39"/>
      <c r="AU278" s="39"/>
      <c r="AV278" s="39"/>
      <c r="AW278" s="39"/>
      <c r="AX278" s="39"/>
    </row>
    <row r="279" spans="1:50" ht="34.5" customHeight="1">
      <c r="A279" s="195"/>
      <c r="B279" s="106"/>
      <c r="C279" s="145" t="s">
        <v>8</v>
      </c>
      <c r="D279" s="17"/>
      <c r="E279" s="98"/>
      <c r="F279" s="98"/>
      <c r="G279" s="145" t="s">
        <v>9</v>
      </c>
      <c r="H279" s="17"/>
      <c r="I279" s="98"/>
      <c r="J279" s="98"/>
      <c r="K279" s="105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F279" s="39"/>
      <c r="AG279" s="39"/>
      <c r="AH279" s="39"/>
      <c r="AI279" s="39"/>
      <c r="AJ279" s="39"/>
      <c r="AK279" s="39"/>
      <c r="AL279" s="39"/>
      <c r="AM279" s="39"/>
      <c r="AN279" s="39"/>
      <c r="AO279" s="39"/>
      <c r="AP279" s="39"/>
      <c r="AQ279" s="39"/>
      <c r="AR279" s="39"/>
      <c r="AS279" s="39"/>
      <c r="AT279" s="39"/>
      <c r="AU279" s="39"/>
      <c r="AV279" s="39"/>
      <c r="AW279" s="39"/>
      <c r="AX279" s="39"/>
    </row>
    <row r="280" spans="1:50" ht="34.5" customHeight="1">
      <c r="A280" s="195"/>
      <c r="B280" s="107"/>
      <c r="C280" s="145" t="s">
        <v>10</v>
      </c>
      <c r="D280" s="17"/>
      <c r="E280" s="98"/>
      <c r="F280" s="98"/>
      <c r="G280" s="145" t="s">
        <v>11</v>
      </c>
      <c r="H280" s="17"/>
      <c r="I280" s="98"/>
      <c r="J280" s="98"/>
      <c r="K280" s="105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F280" s="39"/>
      <c r="AG280" s="39"/>
      <c r="AH280" s="39"/>
      <c r="AI280" s="39"/>
      <c r="AJ280" s="39"/>
      <c r="AK280" s="39"/>
      <c r="AL280" s="39"/>
      <c r="AM280" s="39"/>
      <c r="AN280" s="39"/>
      <c r="AO280" s="39"/>
      <c r="AP280" s="39"/>
      <c r="AQ280" s="39"/>
      <c r="AR280" s="39"/>
      <c r="AS280" s="39"/>
      <c r="AT280" s="39"/>
      <c r="AU280" s="39"/>
      <c r="AV280" s="39"/>
      <c r="AW280" s="39"/>
      <c r="AX280" s="39"/>
    </row>
    <row r="281" spans="1:50" ht="34.5" customHeight="1">
      <c r="A281" s="195"/>
      <c r="B281" s="107"/>
      <c r="C281" s="145" t="s">
        <v>12</v>
      </c>
      <c r="D281" s="17"/>
      <c r="E281" s="98"/>
      <c r="F281" s="98"/>
      <c r="G281" s="145" t="s">
        <v>126</v>
      </c>
      <c r="H281" s="17"/>
      <c r="I281" s="98"/>
      <c r="J281" s="98"/>
      <c r="K281" s="105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  <c r="AI281" s="39"/>
      <c r="AJ281" s="39"/>
      <c r="AK281" s="39"/>
      <c r="AL281" s="39"/>
      <c r="AM281" s="39"/>
      <c r="AN281" s="39"/>
      <c r="AO281" s="39"/>
      <c r="AP281" s="39"/>
      <c r="AQ281" s="39"/>
      <c r="AR281" s="39"/>
      <c r="AS281" s="39"/>
      <c r="AT281" s="39"/>
      <c r="AU281" s="39"/>
      <c r="AV281" s="39"/>
      <c r="AW281" s="39"/>
      <c r="AX281" s="39"/>
    </row>
    <row r="282" spans="1:50" ht="34.5" customHeight="1">
      <c r="A282" s="195"/>
      <c r="B282" s="107"/>
      <c r="C282" s="145" t="s">
        <v>13</v>
      </c>
      <c r="D282" s="15" t="s">
        <v>23</v>
      </c>
      <c r="E282" s="96"/>
      <c r="F282" s="96"/>
      <c r="G282" s="145" t="s">
        <v>13</v>
      </c>
      <c r="H282" s="15" t="s">
        <v>23</v>
      </c>
      <c r="I282" s="96"/>
      <c r="J282" s="96"/>
      <c r="K282" s="155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F282" s="39"/>
      <c r="AG282" s="39"/>
      <c r="AH282" s="39"/>
      <c r="AI282" s="39"/>
      <c r="AJ282" s="39"/>
      <c r="AK282" s="39"/>
      <c r="AL282" s="39"/>
      <c r="AM282" s="39"/>
      <c r="AN282" s="39"/>
      <c r="AO282" s="39"/>
      <c r="AP282" s="39"/>
      <c r="AQ282" s="39"/>
      <c r="AR282" s="39"/>
      <c r="AS282" s="39"/>
      <c r="AT282" s="39"/>
      <c r="AU282" s="39"/>
      <c r="AV282" s="39"/>
      <c r="AW282" s="39"/>
      <c r="AX282" s="39"/>
    </row>
    <row r="283" spans="1:50" ht="34.5" customHeight="1">
      <c r="A283" s="195"/>
      <c r="B283" s="108"/>
      <c r="C283" s="145" t="s">
        <v>14</v>
      </c>
      <c r="D283" s="19"/>
      <c r="E283" s="95"/>
      <c r="F283" s="95"/>
      <c r="G283" s="145" t="s">
        <v>14</v>
      </c>
      <c r="H283" s="19"/>
      <c r="I283" s="95"/>
      <c r="J283" s="95"/>
      <c r="K283" s="154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F283" s="39"/>
      <c r="AG283" s="39"/>
      <c r="AH283" s="39"/>
      <c r="AI283" s="39"/>
      <c r="AJ283" s="39"/>
      <c r="AK283" s="39"/>
      <c r="AL283" s="39"/>
      <c r="AM283" s="39"/>
      <c r="AN283" s="39"/>
      <c r="AO283" s="39"/>
      <c r="AP283" s="39"/>
      <c r="AQ283" s="39"/>
      <c r="AR283" s="39"/>
      <c r="AS283" s="39"/>
      <c r="AT283" s="39"/>
      <c r="AU283" s="39"/>
      <c r="AV283" s="39"/>
      <c r="AW283" s="39"/>
      <c r="AX283" s="39"/>
    </row>
    <row r="284" spans="1:50" ht="34.5" customHeight="1">
      <c r="A284" s="1"/>
      <c r="B284" s="8"/>
      <c r="C284" s="147"/>
      <c r="D284" s="18"/>
      <c r="E284" s="18"/>
      <c r="F284" s="18"/>
      <c r="G284" s="149"/>
      <c r="H284" s="18"/>
      <c r="I284" s="18"/>
      <c r="J284" s="18"/>
      <c r="K284" s="161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F284" s="39"/>
      <c r="AG284" s="39"/>
      <c r="AH284" s="39"/>
      <c r="AI284" s="39"/>
      <c r="AJ284" s="39"/>
      <c r="AK284" s="39"/>
      <c r="AL284" s="39"/>
      <c r="AM284" s="39"/>
      <c r="AN284" s="39"/>
      <c r="AO284" s="39"/>
      <c r="AP284" s="39"/>
      <c r="AQ284" s="39"/>
      <c r="AR284" s="39"/>
      <c r="AS284" s="39"/>
      <c r="AT284" s="39"/>
      <c r="AU284" s="39"/>
      <c r="AV284" s="39"/>
      <c r="AW284" s="39"/>
      <c r="AX284" s="39"/>
    </row>
    <row r="285" spans="1:50" ht="34.5" customHeight="1">
      <c r="A285" s="195" t="s">
        <v>355</v>
      </c>
      <c r="B285" s="9"/>
      <c r="C285" s="146" t="s">
        <v>5</v>
      </c>
      <c r="D285" s="17"/>
      <c r="E285" s="17"/>
      <c r="F285" s="17"/>
      <c r="G285" s="146" t="s">
        <v>6</v>
      </c>
      <c r="H285" s="17"/>
      <c r="I285" s="17"/>
      <c r="J285" s="17"/>
      <c r="K285" s="105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F285" s="39"/>
      <c r="AG285" s="39"/>
      <c r="AH285" s="39"/>
      <c r="AI285" s="39"/>
      <c r="AJ285" s="39"/>
      <c r="AK285" s="39"/>
      <c r="AL285" s="39"/>
      <c r="AM285" s="39"/>
      <c r="AN285" s="39"/>
      <c r="AO285" s="39"/>
      <c r="AP285" s="39"/>
      <c r="AQ285" s="39"/>
      <c r="AR285" s="39"/>
      <c r="AS285" s="39"/>
      <c r="AT285" s="39"/>
      <c r="AU285" s="39"/>
      <c r="AV285" s="39"/>
      <c r="AW285" s="39"/>
      <c r="AX285" s="39"/>
    </row>
    <row r="286" spans="1:50" ht="34.5" customHeight="1">
      <c r="A286" s="195"/>
      <c r="B286" s="106"/>
      <c r="C286" s="145" t="s">
        <v>8</v>
      </c>
      <c r="D286" s="17"/>
      <c r="E286" s="98"/>
      <c r="F286" s="98"/>
      <c r="G286" s="145" t="s">
        <v>9</v>
      </c>
      <c r="H286" s="17"/>
      <c r="I286" s="98"/>
      <c r="J286" s="98"/>
      <c r="K286" s="105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  <c r="AI286" s="39"/>
      <c r="AJ286" s="39"/>
      <c r="AK286" s="39"/>
      <c r="AL286" s="39"/>
      <c r="AM286" s="39"/>
      <c r="AN286" s="39"/>
      <c r="AO286" s="39"/>
      <c r="AP286" s="39"/>
      <c r="AQ286" s="39"/>
      <c r="AR286" s="39"/>
      <c r="AS286" s="39"/>
      <c r="AT286" s="39"/>
      <c r="AU286" s="39"/>
      <c r="AV286" s="39"/>
      <c r="AW286" s="39"/>
      <c r="AX286" s="39"/>
    </row>
    <row r="287" spans="1:50" ht="34.5" customHeight="1">
      <c r="A287" s="195"/>
      <c r="B287" s="107"/>
      <c r="C287" s="145" t="s">
        <v>10</v>
      </c>
      <c r="D287" s="27"/>
      <c r="E287" s="97"/>
      <c r="F287" s="97"/>
      <c r="G287" s="145" t="s">
        <v>11</v>
      </c>
      <c r="H287" s="27"/>
      <c r="I287" s="97"/>
      <c r="J287" s="97"/>
      <c r="K287" s="160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F287" s="39"/>
      <c r="AG287" s="39"/>
      <c r="AH287" s="39"/>
      <c r="AI287" s="39"/>
      <c r="AJ287" s="39"/>
      <c r="AK287" s="39"/>
      <c r="AL287" s="39"/>
      <c r="AM287" s="39"/>
      <c r="AN287" s="39"/>
      <c r="AO287" s="39"/>
      <c r="AP287" s="39"/>
      <c r="AQ287" s="39"/>
      <c r="AR287" s="39"/>
      <c r="AS287" s="39"/>
      <c r="AT287" s="39"/>
      <c r="AU287" s="39"/>
      <c r="AV287" s="39"/>
      <c r="AW287" s="39"/>
      <c r="AX287" s="39"/>
    </row>
    <row r="288" spans="1:50" ht="34.5" customHeight="1">
      <c r="A288" s="195"/>
      <c r="B288" s="107"/>
      <c r="C288" s="145" t="s">
        <v>12</v>
      </c>
      <c r="D288" s="27"/>
      <c r="E288" s="97"/>
      <c r="F288" s="97"/>
      <c r="G288" s="145" t="s">
        <v>126</v>
      </c>
      <c r="H288" s="27"/>
      <c r="I288" s="97"/>
      <c r="J288" s="97"/>
      <c r="K288" s="160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9"/>
      <c r="AH288" s="39"/>
      <c r="AI288" s="39"/>
      <c r="AJ288" s="39"/>
      <c r="AK288" s="39"/>
      <c r="AL288" s="39"/>
      <c r="AM288" s="39"/>
      <c r="AN288" s="39"/>
      <c r="AO288" s="39"/>
      <c r="AP288" s="39"/>
      <c r="AQ288" s="39"/>
      <c r="AR288" s="39"/>
      <c r="AS288" s="39"/>
      <c r="AT288" s="39"/>
      <c r="AU288" s="39"/>
      <c r="AV288" s="39"/>
      <c r="AW288" s="39"/>
      <c r="AX288" s="39"/>
    </row>
    <row r="289" spans="1:50" ht="34.5" customHeight="1">
      <c r="A289" s="195"/>
      <c r="B289" s="107"/>
      <c r="C289" s="145" t="s">
        <v>13</v>
      </c>
      <c r="D289" s="15" t="s">
        <v>23</v>
      </c>
      <c r="E289" s="96"/>
      <c r="F289" s="96"/>
      <c r="G289" s="145" t="s">
        <v>13</v>
      </c>
      <c r="H289" s="15" t="s">
        <v>23</v>
      </c>
      <c r="I289" s="96"/>
      <c r="J289" s="96"/>
      <c r="K289" s="155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F289" s="39"/>
      <c r="AG289" s="39"/>
      <c r="AH289" s="39"/>
      <c r="AI289" s="39"/>
      <c r="AJ289" s="39"/>
      <c r="AK289" s="39"/>
      <c r="AL289" s="39"/>
      <c r="AM289" s="39"/>
      <c r="AN289" s="39"/>
      <c r="AO289" s="39"/>
      <c r="AP289" s="39"/>
      <c r="AQ289" s="39"/>
      <c r="AR289" s="39"/>
      <c r="AS289" s="39"/>
      <c r="AT289" s="39"/>
      <c r="AU289" s="39"/>
      <c r="AV289" s="39"/>
      <c r="AW289" s="39"/>
      <c r="AX289" s="39"/>
    </row>
    <row r="290" spans="1:50" ht="34.5" customHeight="1">
      <c r="A290" s="195"/>
      <c r="B290" s="108"/>
      <c r="C290" s="145" t="s">
        <v>14</v>
      </c>
      <c r="D290" s="25"/>
      <c r="E290" s="24"/>
      <c r="F290" s="24"/>
      <c r="G290" s="145" t="s">
        <v>14</v>
      </c>
      <c r="H290" s="25"/>
      <c r="I290" s="24"/>
      <c r="J290" s="24"/>
      <c r="K290" s="15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F290" s="39"/>
      <c r="AG290" s="39"/>
      <c r="AH290" s="39"/>
      <c r="AI290" s="39"/>
      <c r="AJ290" s="39"/>
      <c r="AK290" s="39"/>
      <c r="AL290" s="39"/>
      <c r="AM290" s="39"/>
      <c r="AN290" s="39"/>
      <c r="AO290" s="39"/>
      <c r="AP290" s="39"/>
      <c r="AQ290" s="39"/>
      <c r="AR290" s="39"/>
      <c r="AS290" s="39"/>
      <c r="AT290" s="39"/>
      <c r="AU290" s="39"/>
      <c r="AV290" s="39"/>
      <c r="AW290" s="39"/>
      <c r="AX290" s="39"/>
    </row>
    <row r="291" spans="1:50" ht="34.5" customHeight="1">
      <c r="A291" s="1"/>
      <c r="B291" s="8"/>
      <c r="C291" s="147"/>
      <c r="D291" s="13"/>
      <c r="E291" s="13"/>
      <c r="F291" s="13"/>
      <c r="G291" s="149"/>
      <c r="H291" s="13"/>
      <c r="I291" s="13"/>
      <c r="J291" s="13"/>
      <c r="K291" s="162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F291" s="39"/>
      <c r="AG291" s="39"/>
      <c r="AH291" s="39"/>
      <c r="AI291" s="39"/>
      <c r="AJ291" s="39"/>
      <c r="AK291" s="39"/>
      <c r="AL291" s="39"/>
      <c r="AM291" s="39"/>
      <c r="AN291" s="39"/>
      <c r="AO291" s="39"/>
      <c r="AP291" s="39"/>
      <c r="AQ291" s="39"/>
      <c r="AR291" s="39"/>
      <c r="AS291" s="39"/>
      <c r="AT291" s="39"/>
      <c r="AU291" s="39"/>
      <c r="AV291" s="39"/>
      <c r="AW291" s="39"/>
      <c r="AX291" s="39"/>
    </row>
    <row r="292" spans="1:50" ht="34.5" customHeight="1">
      <c r="A292" s="195" t="s">
        <v>356</v>
      </c>
      <c r="B292" s="9"/>
      <c r="C292" s="146" t="s">
        <v>5</v>
      </c>
      <c r="D292" s="17"/>
      <c r="E292" s="17"/>
      <c r="F292" s="17"/>
      <c r="G292" s="146" t="s">
        <v>6</v>
      </c>
      <c r="H292" s="17"/>
      <c r="I292" s="17"/>
      <c r="J292" s="17"/>
      <c r="K292" s="105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F292" s="39"/>
      <c r="AG292" s="39"/>
      <c r="AH292" s="39"/>
      <c r="AI292" s="39"/>
      <c r="AJ292" s="39"/>
      <c r="AK292" s="39"/>
      <c r="AL292" s="39"/>
      <c r="AM292" s="39"/>
      <c r="AN292" s="39"/>
      <c r="AO292" s="39"/>
      <c r="AP292" s="39"/>
      <c r="AQ292" s="39"/>
      <c r="AR292" s="39"/>
      <c r="AS292" s="39"/>
      <c r="AT292" s="39"/>
      <c r="AU292" s="39"/>
      <c r="AV292" s="39"/>
      <c r="AW292" s="39"/>
      <c r="AX292" s="39"/>
    </row>
    <row r="293" spans="1:50" ht="34.5" customHeight="1">
      <c r="A293" s="195"/>
      <c r="B293" s="106"/>
      <c r="C293" s="145" t="s">
        <v>8</v>
      </c>
      <c r="D293" s="17"/>
      <c r="E293" s="98"/>
      <c r="F293" s="98"/>
      <c r="G293" s="145" t="s">
        <v>9</v>
      </c>
      <c r="H293" s="17"/>
      <c r="I293" s="98"/>
      <c r="J293" s="98"/>
      <c r="K293" s="105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9"/>
      <c r="AH293" s="39"/>
      <c r="AI293" s="39"/>
      <c r="AJ293" s="39"/>
      <c r="AK293" s="39"/>
      <c r="AL293" s="39"/>
      <c r="AM293" s="39"/>
      <c r="AN293" s="39"/>
      <c r="AO293" s="39"/>
      <c r="AP293" s="39"/>
      <c r="AQ293" s="39"/>
      <c r="AR293" s="39"/>
      <c r="AS293" s="39"/>
      <c r="AT293" s="39"/>
      <c r="AU293" s="39"/>
      <c r="AV293" s="39"/>
      <c r="AW293" s="39"/>
      <c r="AX293" s="39"/>
    </row>
    <row r="294" spans="1:50" ht="34.5" customHeight="1">
      <c r="A294" s="195"/>
      <c r="B294" s="107"/>
      <c r="C294" s="145" t="s">
        <v>10</v>
      </c>
      <c r="D294" s="17"/>
      <c r="E294" s="98"/>
      <c r="F294" s="98"/>
      <c r="G294" s="145" t="s">
        <v>11</v>
      </c>
      <c r="H294" s="17"/>
      <c r="I294" s="98"/>
      <c r="J294" s="98"/>
      <c r="K294" s="105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39"/>
      <c r="AH294" s="39"/>
      <c r="AI294" s="39"/>
      <c r="AJ294" s="39"/>
      <c r="AK294" s="39"/>
      <c r="AL294" s="39"/>
      <c r="AM294" s="39"/>
      <c r="AN294" s="39"/>
      <c r="AO294" s="39"/>
      <c r="AP294" s="39"/>
      <c r="AQ294" s="39"/>
      <c r="AR294" s="39"/>
      <c r="AS294" s="39"/>
      <c r="AT294" s="39"/>
      <c r="AU294" s="39"/>
      <c r="AV294" s="39"/>
      <c r="AW294" s="39"/>
      <c r="AX294" s="39"/>
    </row>
    <row r="295" spans="1:50" ht="34.5" customHeight="1">
      <c r="A295" s="195"/>
      <c r="B295" s="107"/>
      <c r="C295" s="145" t="s">
        <v>12</v>
      </c>
      <c r="D295" s="17"/>
      <c r="E295" s="98"/>
      <c r="F295" s="98"/>
      <c r="G295" s="145" t="s">
        <v>126</v>
      </c>
      <c r="H295" s="17"/>
      <c r="I295" s="98"/>
      <c r="J295" s="98"/>
      <c r="K295" s="105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F295" s="39"/>
      <c r="AG295" s="39"/>
      <c r="AH295" s="39"/>
      <c r="AI295" s="39"/>
      <c r="AJ295" s="39"/>
      <c r="AK295" s="39"/>
      <c r="AL295" s="39"/>
      <c r="AM295" s="39"/>
      <c r="AN295" s="39"/>
      <c r="AO295" s="39"/>
      <c r="AP295" s="39"/>
      <c r="AQ295" s="39"/>
      <c r="AR295" s="39"/>
      <c r="AS295" s="39"/>
      <c r="AT295" s="39"/>
      <c r="AU295" s="39"/>
      <c r="AV295" s="39"/>
      <c r="AW295" s="39"/>
      <c r="AX295" s="39"/>
    </row>
    <row r="296" spans="1:50" ht="34.5" customHeight="1">
      <c r="A296" s="195"/>
      <c r="B296" s="107"/>
      <c r="C296" s="145" t="s">
        <v>13</v>
      </c>
      <c r="D296" s="15" t="s">
        <v>23</v>
      </c>
      <c r="E296" s="96"/>
      <c r="F296" s="96"/>
      <c r="G296" s="145" t="s">
        <v>13</v>
      </c>
      <c r="H296" s="15" t="s">
        <v>23</v>
      </c>
      <c r="I296" s="96"/>
      <c r="J296" s="96"/>
      <c r="K296" s="155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F296" s="39"/>
      <c r="AG296" s="39"/>
      <c r="AH296" s="39"/>
      <c r="AI296" s="39"/>
      <c r="AJ296" s="39"/>
      <c r="AK296" s="39"/>
      <c r="AL296" s="39"/>
      <c r="AM296" s="39"/>
      <c r="AN296" s="39"/>
      <c r="AO296" s="39"/>
      <c r="AP296" s="39"/>
      <c r="AQ296" s="39"/>
      <c r="AR296" s="39"/>
      <c r="AS296" s="39"/>
      <c r="AT296" s="39"/>
      <c r="AU296" s="39"/>
      <c r="AV296" s="39"/>
      <c r="AW296" s="39"/>
      <c r="AX296" s="39"/>
    </row>
    <row r="297" spans="1:50" ht="34.5" customHeight="1">
      <c r="A297" s="195"/>
      <c r="B297" s="108"/>
      <c r="C297" s="145" t="s">
        <v>14</v>
      </c>
      <c r="D297" s="17"/>
      <c r="E297" s="98"/>
      <c r="F297" s="98"/>
      <c r="G297" s="145" t="s">
        <v>14</v>
      </c>
      <c r="H297" s="17"/>
      <c r="I297" s="98"/>
      <c r="J297" s="98"/>
      <c r="K297" s="105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F297" s="39"/>
      <c r="AG297" s="39"/>
      <c r="AH297" s="39"/>
      <c r="AI297" s="39"/>
      <c r="AJ297" s="39"/>
      <c r="AK297" s="39"/>
      <c r="AL297" s="39"/>
      <c r="AM297" s="39"/>
      <c r="AN297" s="39"/>
      <c r="AO297" s="39"/>
      <c r="AP297" s="39"/>
      <c r="AQ297" s="39"/>
      <c r="AR297" s="39"/>
      <c r="AS297" s="39"/>
      <c r="AT297" s="39"/>
      <c r="AU297" s="39"/>
      <c r="AV297" s="39"/>
      <c r="AW297" s="39"/>
      <c r="AX297" s="39"/>
    </row>
    <row r="298" spans="1:50" ht="34.5" customHeight="1">
      <c r="A298" s="1"/>
      <c r="B298" s="8"/>
      <c r="C298" s="147"/>
      <c r="D298" s="18"/>
      <c r="E298" s="18"/>
      <c r="F298" s="18"/>
      <c r="G298" s="149"/>
      <c r="H298" s="18"/>
      <c r="I298" s="18"/>
      <c r="J298" s="18"/>
      <c r="K298" s="161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F298" s="39"/>
      <c r="AG298" s="39"/>
      <c r="AH298" s="39"/>
      <c r="AI298" s="39"/>
      <c r="AJ298" s="39"/>
      <c r="AK298" s="39"/>
      <c r="AL298" s="39"/>
      <c r="AM298" s="39"/>
      <c r="AN298" s="39"/>
      <c r="AO298" s="39"/>
      <c r="AP298" s="39"/>
      <c r="AQ298" s="39"/>
      <c r="AR298" s="39"/>
      <c r="AS298" s="39"/>
      <c r="AT298" s="39"/>
      <c r="AU298" s="39"/>
      <c r="AV298" s="39"/>
      <c r="AW298" s="39"/>
      <c r="AX298" s="39"/>
    </row>
    <row r="299" spans="1:50" ht="34.5" customHeight="1">
      <c r="A299" s="195" t="s">
        <v>357</v>
      </c>
      <c r="B299" s="9"/>
      <c r="C299" s="146" t="s">
        <v>5</v>
      </c>
      <c r="D299" s="17"/>
      <c r="E299" s="17"/>
      <c r="F299" s="17"/>
      <c r="G299" s="146" t="s">
        <v>6</v>
      </c>
      <c r="H299" s="17"/>
      <c r="I299" s="17"/>
      <c r="J299" s="17"/>
      <c r="K299" s="105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9"/>
      <c r="AH299" s="39"/>
      <c r="AI299" s="39"/>
      <c r="AJ299" s="39"/>
      <c r="AK299" s="39"/>
      <c r="AL299" s="39"/>
      <c r="AM299" s="39"/>
      <c r="AN299" s="39"/>
      <c r="AO299" s="39"/>
      <c r="AP299" s="39"/>
      <c r="AQ299" s="39"/>
      <c r="AR299" s="39"/>
      <c r="AS299" s="39"/>
      <c r="AT299" s="39"/>
      <c r="AU299" s="39"/>
      <c r="AV299" s="39"/>
      <c r="AW299" s="39"/>
      <c r="AX299" s="39"/>
    </row>
    <row r="300" spans="1:50" ht="34.5" customHeight="1">
      <c r="A300" s="195"/>
      <c r="B300" s="106"/>
      <c r="C300" s="145" t="s">
        <v>8</v>
      </c>
      <c r="D300" s="17"/>
      <c r="E300" s="98"/>
      <c r="F300" s="98"/>
      <c r="G300" s="145" t="s">
        <v>9</v>
      </c>
      <c r="H300" s="17"/>
      <c r="I300" s="98"/>
      <c r="J300" s="98"/>
      <c r="K300" s="105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F300" s="39"/>
      <c r="AG300" s="39"/>
      <c r="AH300" s="39"/>
      <c r="AI300" s="39"/>
      <c r="AJ300" s="39"/>
      <c r="AK300" s="39"/>
      <c r="AL300" s="39"/>
      <c r="AM300" s="39"/>
      <c r="AN300" s="39"/>
      <c r="AO300" s="39"/>
      <c r="AP300" s="39"/>
      <c r="AQ300" s="39"/>
      <c r="AR300" s="39"/>
      <c r="AS300" s="39"/>
      <c r="AT300" s="39"/>
      <c r="AU300" s="39"/>
      <c r="AV300" s="39"/>
      <c r="AW300" s="39"/>
      <c r="AX300" s="39"/>
    </row>
    <row r="301" spans="1:50" ht="34.5" customHeight="1">
      <c r="A301" s="195"/>
      <c r="B301" s="107"/>
      <c r="C301" s="145" t="s">
        <v>10</v>
      </c>
      <c r="D301" s="17"/>
      <c r="E301" s="98"/>
      <c r="F301" s="98"/>
      <c r="G301" s="145" t="s">
        <v>11</v>
      </c>
      <c r="H301" s="17"/>
      <c r="I301" s="98"/>
      <c r="J301" s="98"/>
      <c r="K301" s="105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F301" s="39"/>
      <c r="AG301" s="39"/>
      <c r="AH301" s="39"/>
      <c r="AI301" s="39"/>
      <c r="AJ301" s="39"/>
      <c r="AK301" s="39"/>
      <c r="AL301" s="39"/>
      <c r="AM301" s="39"/>
      <c r="AN301" s="39"/>
      <c r="AO301" s="39"/>
      <c r="AP301" s="39"/>
      <c r="AQ301" s="39"/>
      <c r="AR301" s="39"/>
      <c r="AS301" s="39"/>
      <c r="AT301" s="39"/>
      <c r="AU301" s="39"/>
      <c r="AV301" s="39"/>
      <c r="AW301" s="39"/>
      <c r="AX301" s="39"/>
    </row>
    <row r="302" spans="1:50" ht="34.5" customHeight="1">
      <c r="A302" s="195"/>
      <c r="B302" s="107"/>
      <c r="C302" s="145" t="s">
        <v>12</v>
      </c>
      <c r="D302" s="17"/>
      <c r="E302" s="98"/>
      <c r="F302" s="98"/>
      <c r="G302" s="145" t="s">
        <v>126</v>
      </c>
      <c r="H302" s="17"/>
      <c r="I302" s="98"/>
      <c r="J302" s="98"/>
      <c r="K302" s="105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F302" s="39"/>
      <c r="AG302" s="39"/>
      <c r="AH302" s="39"/>
      <c r="AI302" s="39"/>
      <c r="AJ302" s="39"/>
      <c r="AK302" s="39"/>
      <c r="AL302" s="39"/>
      <c r="AM302" s="39"/>
      <c r="AN302" s="39"/>
      <c r="AO302" s="39"/>
      <c r="AP302" s="39"/>
      <c r="AQ302" s="39"/>
      <c r="AR302" s="39"/>
      <c r="AS302" s="39"/>
      <c r="AT302" s="39"/>
      <c r="AU302" s="39"/>
      <c r="AV302" s="39"/>
      <c r="AW302" s="39"/>
      <c r="AX302" s="39"/>
    </row>
    <row r="303" spans="1:50" ht="34.5" customHeight="1">
      <c r="A303" s="195"/>
      <c r="B303" s="107"/>
      <c r="C303" s="145" t="s">
        <v>13</v>
      </c>
      <c r="D303" s="15" t="s">
        <v>23</v>
      </c>
      <c r="E303" s="96"/>
      <c r="F303" s="96"/>
      <c r="G303" s="145" t="s">
        <v>13</v>
      </c>
      <c r="H303" s="15" t="s">
        <v>23</v>
      </c>
      <c r="I303" s="96"/>
      <c r="J303" s="96"/>
      <c r="K303" s="155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F303" s="39"/>
      <c r="AG303" s="39"/>
      <c r="AH303" s="39"/>
      <c r="AI303" s="39"/>
      <c r="AJ303" s="39"/>
      <c r="AK303" s="39"/>
      <c r="AL303" s="39"/>
      <c r="AM303" s="39"/>
      <c r="AN303" s="39"/>
      <c r="AO303" s="39"/>
      <c r="AP303" s="39"/>
      <c r="AQ303" s="39"/>
      <c r="AR303" s="39"/>
      <c r="AS303" s="39"/>
      <c r="AT303" s="39"/>
      <c r="AU303" s="39"/>
      <c r="AV303" s="39"/>
      <c r="AW303" s="39"/>
      <c r="AX303" s="39"/>
    </row>
    <row r="304" spans="1:50" ht="34.5" customHeight="1">
      <c r="A304" s="195"/>
      <c r="B304" s="108"/>
      <c r="C304" s="145" t="s">
        <v>14</v>
      </c>
      <c r="D304" s="17"/>
      <c r="E304" s="98"/>
      <c r="F304" s="98"/>
      <c r="G304" s="145" t="s">
        <v>14</v>
      </c>
      <c r="H304" s="17"/>
      <c r="I304" s="98"/>
      <c r="J304" s="98"/>
      <c r="K304" s="105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F304" s="39"/>
      <c r="AG304" s="39"/>
      <c r="AH304" s="39"/>
      <c r="AI304" s="39"/>
      <c r="AJ304" s="39"/>
      <c r="AK304" s="39"/>
      <c r="AL304" s="39"/>
      <c r="AM304" s="39"/>
      <c r="AN304" s="39"/>
      <c r="AO304" s="39"/>
      <c r="AP304" s="39"/>
      <c r="AQ304" s="39"/>
      <c r="AR304" s="39"/>
      <c r="AS304" s="39"/>
      <c r="AT304" s="39"/>
      <c r="AU304" s="39"/>
      <c r="AV304" s="39"/>
      <c r="AW304" s="39"/>
      <c r="AX304" s="39"/>
    </row>
    <row r="305" spans="1:50"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F305" s="39"/>
      <c r="AG305" s="39"/>
      <c r="AH305" s="39"/>
      <c r="AI305" s="39"/>
      <c r="AJ305" s="39"/>
      <c r="AK305" s="39"/>
      <c r="AL305" s="39"/>
      <c r="AM305" s="39"/>
      <c r="AN305" s="39"/>
      <c r="AO305" s="39"/>
      <c r="AP305" s="39"/>
      <c r="AQ305" s="39"/>
      <c r="AR305" s="39"/>
      <c r="AS305" s="39"/>
      <c r="AT305" s="39"/>
      <c r="AU305" s="39"/>
      <c r="AV305" s="39"/>
      <c r="AW305" s="39"/>
      <c r="AX305" s="39"/>
    </row>
    <row r="306" spans="1:50">
      <c r="C306" s="183"/>
      <c r="D306" s="183"/>
      <c r="E306" s="183"/>
      <c r="F306" s="183"/>
      <c r="G306" s="183"/>
      <c r="H306" s="183"/>
      <c r="I306" s="183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F306" s="39"/>
      <c r="AG306" s="39"/>
      <c r="AH306" s="39"/>
      <c r="AI306" s="39"/>
      <c r="AJ306" s="39"/>
      <c r="AK306" s="39"/>
      <c r="AL306" s="39"/>
      <c r="AM306" s="39"/>
      <c r="AN306" s="39"/>
      <c r="AO306" s="39"/>
      <c r="AP306" s="39"/>
      <c r="AQ306" s="39"/>
      <c r="AR306" s="39"/>
      <c r="AS306" s="39"/>
      <c r="AT306" s="39"/>
      <c r="AU306" s="39"/>
      <c r="AV306" s="39"/>
      <c r="AW306" s="39"/>
      <c r="AX306" s="39"/>
    </row>
    <row r="307" spans="1:50">
      <c r="C307" s="183"/>
      <c r="D307" s="183"/>
      <c r="E307" s="183"/>
      <c r="F307" s="183"/>
      <c r="G307" s="183"/>
      <c r="H307" s="183"/>
      <c r="I307" s="183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F307" s="39"/>
      <c r="AG307" s="39"/>
      <c r="AH307" s="39"/>
      <c r="AI307" s="39"/>
      <c r="AJ307" s="39"/>
      <c r="AK307" s="39"/>
      <c r="AL307" s="39"/>
      <c r="AM307" s="39"/>
      <c r="AN307" s="39"/>
      <c r="AO307" s="39"/>
      <c r="AP307" s="39"/>
      <c r="AQ307" s="39"/>
      <c r="AR307" s="39"/>
      <c r="AS307" s="39"/>
      <c r="AT307" s="39"/>
      <c r="AU307" s="39"/>
      <c r="AV307" s="39"/>
      <c r="AW307" s="39"/>
      <c r="AX307" s="39"/>
    </row>
    <row r="308" spans="1:50">
      <c r="C308" s="183"/>
      <c r="D308" s="183"/>
      <c r="E308" s="183"/>
      <c r="F308" s="183"/>
      <c r="G308" s="183"/>
      <c r="H308" s="183"/>
      <c r="I308" s="183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F308" s="39"/>
      <c r="AG308" s="39"/>
      <c r="AH308" s="39"/>
      <c r="AI308" s="39"/>
      <c r="AJ308" s="39"/>
      <c r="AK308" s="39"/>
      <c r="AL308" s="39"/>
      <c r="AM308" s="39"/>
      <c r="AN308" s="39"/>
      <c r="AO308" s="39"/>
      <c r="AP308" s="39"/>
      <c r="AQ308" s="39"/>
      <c r="AR308" s="39"/>
      <c r="AS308" s="39"/>
      <c r="AT308" s="39"/>
      <c r="AU308" s="39"/>
      <c r="AV308" s="39"/>
      <c r="AW308" s="39"/>
      <c r="AX308" s="39"/>
    </row>
    <row r="309" spans="1:50" ht="40.5" customHeight="1">
      <c r="C309" s="29"/>
      <c r="D309" s="6"/>
      <c r="E309" s="151" t="s">
        <v>288</v>
      </c>
      <c r="F309" s="153" t="s">
        <v>401</v>
      </c>
      <c r="G309" s="6"/>
      <c r="H309" s="6"/>
      <c r="I309" s="151" t="s">
        <v>288</v>
      </c>
      <c r="J309" s="153" t="s">
        <v>401</v>
      </c>
      <c r="K309" s="163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F309" s="39"/>
      <c r="AG309" s="39"/>
      <c r="AH309" s="39"/>
      <c r="AI309" s="39"/>
      <c r="AJ309" s="39"/>
      <c r="AK309" s="39"/>
      <c r="AL309" s="39"/>
      <c r="AM309" s="39"/>
      <c r="AN309" s="39"/>
      <c r="AO309" s="39"/>
      <c r="AP309" s="39"/>
      <c r="AQ309" s="39"/>
      <c r="AR309" s="39"/>
      <c r="AS309" s="39"/>
      <c r="AT309" s="39"/>
      <c r="AU309" s="39"/>
      <c r="AV309" s="39"/>
      <c r="AW309" s="39"/>
      <c r="AX309" s="39"/>
    </row>
    <row r="310" spans="1:50" ht="34.5" customHeight="1" thickBot="1">
      <c r="A310" s="188" t="s">
        <v>370</v>
      </c>
      <c r="B310" s="181">
        <f>B4</f>
        <v>42694</v>
      </c>
      <c r="C310" s="114" t="s">
        <v>5</v>
      </c>
      <c r="D310" s="129" t="str">
        <f>IF(B310=B10,D10,IF(B310=B17,D17, IF(B310=B24,D24, IF(B310=B31,D31, IF(B310=B38,D38, IF(B310=B45,D45, IF(B310=B52,D52, IF(B310=B59,D59, IF(B310=B66,D66, IF(B310=B73,D73, IF(B310=B80,D80, IF(B310=B87,D87, IF(B310=B94,D94, IF(B310=B101,D101, IF(B310=B108,D108, IF(B310=B115,D115, IF(B310=B122,D122, IF(B310=B129,D129, IF(B310=B136,D136, IF(B310=B143,D143, IF(B310=B150,D150, IF(B310=B157,D157, IF(B310=B164,D164, IF(B310=B171,D171, IF(B310=B178,D178, IF(B310=B185,D185, IF(B310=B192,D192, IF(B310=B199,D199, IF(B310=B206,D206, IF(B310=B213,D213, IF(B310=B220,D220, IF(B310=B227,D227, IF(B310=B234,D234, IF(B310=B241,D241, IF(B310=B248,D248,"" )))))))))))))))))))))))))))))))))))</f>
        <v>Eventail d'avocat et crevettes</v>
      </c>
      <c r="E310" s="125" t="str">
        <f>IF(B310=B10,E10,IF(B310=B17,E17, IF(B310=B24,E24, IF(B310=B31,E31, IF(B310=B38,E38, IF(B310=B45,E45, IF(B310=B52,E52, IF(B310=B59,E59, IF(B310=B66,E66, IF(B310=B73,E73, IF(B310=B80,E80, IF(B310=B87,E87, IF(B310=B94,E94, IF(B310=B101,E101, IF(B310=B108,E108, IF(B310=B115,E115, IF(B310=B122,E122, IF(B310=B129,E129, IF(B310=B136,E136, IF(B310=B143,E143, IF(B310=B150,E150, IF(B310=B157,E157, IF(B310=B164,E164, IF(B310=B171,E171, IF(B310=B178,E178, IF(B310=B185,E185, IF(B310=B192,E192, IF(B310=B199,E199, IF(B310=B206,E206, IF(B310=B213,E213, IF(B310=B220,E220, IF(B310=B227,E227, IF(B310=B234,E234, IF(B310=B241,E241, IF(B310=B248,E248,"" )))))))))))))))))))))))))))))))))))</f>
        <v>X</v>
      </c>
      <c r="F310" s="125"/>
      <c r="G310" s="36" t="s">
        <v>6</v>
      </c>
      <c r="H310" s="125" t="str">
        <f>IF(B310=B10,H10,IF(B310=B17,H17, IF(B310=B24,H24, IF(B310=B31,H31, IF(B310=B38,H38, IF(B310=B45,H45, IF(B310=B52,H52, IF(B310=B59,H59, IF(B310=B66,H66, IF(B310=B73,H73, IF(B310=B80,H80, IF(B310=B87,H87, IF(B310=B94,H94, IF(B310=B101,H101, IF(B310=B108,H108, IF(B310=B115,H115, IF(B310=B122,H122, IF(B310=B129,H129, IF(B310=B136,H136, IF(B310=B143,H143, IF(B310=B150,H150, IF(B310=B157,H157, IF(B310=B164,H164, IF(B310=B171,H171, IF(B310=B178,H178, IF(B310=B185,H185, IF(B310=B192,H192, IF(B310=B199,H199, IF(B310=B206,H206, IF(B310=B213,H213, IF(B310=B220,H220, IF(B310=B227,H227, IF(B310=B234,H234, IF(B310=B241,H241, IF(B310=B248,H248,"" )))))))))))))))))))))))))))))))))))</f>
        <v>Potage de légumes</v>
      </c>
      <c r="I310" s="120">
        <f>IF(B310=B10,I10,IF(B310=B17,I17, IF(B310=B24,I24, IF(B310=B31,I31, IF(B310=B38,I38, IF(B310=B45,I45, IF(B310=B52,I52, IF(B310=B59,I59, IF(B310=B66,I66, IF(B310=B73,I73, IF(B310=B80,I80, IF(B310=B87,I87, IF(B310=B94,I94, IF(B310=B101,I101, IF(B310=B108,I108, IF(B310=B115,I115, IF(B310=B122,I122, IF(B310=B129,I129, IF(B310=B136,I136, IF(B310=B143,I143, IF(B310=B150,I150, IF(B310=B157,I157, IF(B310=B164,I164, IF(B310=B171,I171, IF(B310=B178,I178, IF(B310=B185,I185, IF(B310=B192,I192, IF(B310=B199,I199, IF(B310=B206,I206, IF(B310=B213,I213, IF(B310=B220,I220, IF(B310=B227,I227, IF(B310=B234,I234, IF(B310=B241,I241, IF(B310=B248,I248,"" )))))))))))))))))))))))))))))))))))</f>
        <v>0</v>
      </c>
      <c r="J310" s="120"/>
      <c r="K310" s="163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F310" s="39"/>
      <c r="AG310" s="39"/>
      <c r="AH310" s="39"/>
      <c r="AI310" s="39"/>
      <c r="AJ310" s="39"/>
      <c r="AK310" s="39"/>
      <c r="AL310" s="39"/>
      <c r="AM310" s="39"/>
      <c r="AN310" s="39"/>
      <c r="AO310" s="39"/>
      <c r="AP310" s="39"/>
      <c r="AQ310" s="39"/>
      <c r="AR310" s="39"/>
      <c r="AS310" s="39"/>
      <c r="AT310" s="39"/>
      <c r="AU310" s="39"/>
      <c r="AV310" s="39"/>
      <c r="AW310" s="39"/>
      <c r="AX310" s="39"/>
    </row>
    <row r="311" spans="1:50" ht="34.5" customHeight="1">
      <c r="A311" s="188"/>
      <c r="B311" s="122">
        <f>$B$310</f>
        <v>42694</v>
      </c>
      <c r="C311" s="28" t="s">
        <v>8</v>
      </c>
      <c r="D311" s="121" t="str">
        <f t="shared" ref="D311:D315" si="43">IF(B311=B11,D11,IF(B311=B18,D18, IF(B311=B25,D25, IF(B311=B32,D32, IF(B311=B39,D39, IF(B311=B46,D46, IF(B311=B53,D53, IF(B311=B60,D60, IF(B311=B67,D67, IF(B311=B74,D74, IF(B311=B81,D81, IF(B311=B88,D88, IF(B311=B95,D95, IF(B311=B102,D102, IF(B311=B109,D109, IF(B311=B116,D116, IF(B311=B123,D123, IF(B311=B130,D130, IF(B311=B137,D137, IF(B311=B144,D144, IF(B311=B151,D151, IF(B311=B158,D158, IF(B311=B165,D165, IF(B311=B172,D172, IF(B311=B179,D179, IF(B311=B186,D186, IF(B311=B193,D193, IF(B311=B200,D200, IF(B311=B207,D207, IF(B311=B214,D214, IF(B311=B221,D221, IF(B311=B228,D228, IF(B311=B235,D235, IF(B311=B242,D242, IF(B311=B249,D249,"" )))))))))))))))))))))))))))))))))))</f>
        <v>Rôti de bœuf au jus</v>
      </c>
      <c r="E311" s="125">
        <f t="shared" ref="E311:E315" si="44">IF(B311=B11,E11,IF(B311=B18,E18, IF(B311=B25,E25, IF(B311=B32,E32, IF(B311=B39,E39, IF(B311=B46,E46, IF(B311=B53,E53, IF(B311=B60,E60, IF(B311=B67,E67, IF(B311=B74,E74, IF(B311=B81,E81, IF(B311=B88,E88, IF(B311=B95,E95, IF(B311=B102,E102, IF(B311=B109,E109, IF(B311=B116,E116, IF(B311=B123,E123, IF(B311=B130,E130, IF(B311=B137,E137, IF(B311=B144,E144, IF(B311=B151,E151, IF(B311=B158,E158, IF(B311=B165,E165, IF(B311=B172,E172, IF(B311=B179,E179, IF(B311=B186,E186, IF(B311=B193,E193, IF(B311=B200,E200, IF(B311=B207,E207, IF(B311=B214,E214, IF(B311=B221,E221, IF(B311=B228,E228, IF(B311=B235,E235, IF(B311=B242,E242, IF(B311=B249,E249,"" )))))))))))))))))))))))))))))))))))</f>
        <v>0</v>
      </c>
      <c r="F311" s="152"/>
      <c r="G311" s="28" t="s">
        <v>9</v>
      </c>
      <c r="H311" s="125" t="str">
        <f t="shared" ref="H311:H315" si="45">IF(B311=B11,H11,IF(B311=B18,H18, IF(B311=B25,H25, IF(B311=B32,H32, IF(B311=B39,H39, IF(B311=B46,H46, IF(B311=B53,H53, IF(B311=B60,H60, IF(B311=B67,H67, IF(B311=B74,H74, IF(B311=B81,H81, IF(B311=B88,H88, IF(B311=B95,H95, IF(B311=B102,H102, IF(B311=B109,H109, IF(B311=B116,H116, IF(B311=B123,H123, IF(B311=B130,H130, IF(B311=B137,H137, IF(B311=B144,H144, IF(B311=B151,H151, IF(B311=B158,H158, IF(B311=B165,H165, IF(B311=B172,H172, IF(B311=B179,H179, IF(B311=B186,H186, IF(B311=B193,H193, IF(B311=B200,H200, IF(B311=B207,H207, IF(B311=B214,H214, IF(B311=B221,H221, IF(B311=B228,H228, IF(B311=B235,H235, IF(B311=B242,H242, IF(B311=B249,H249,"" )))))))))))))))))))))))))))))))))))</f>
        <v>Emincé de Porc</v>
      </c>
      <c r="I311" s="120">
        <f t="shared" ref="I311:I315" si="46">IF(B311=B11,I11,IF(B311=B18,I18, IF(B311=B25,I25, IF(B311=B32,I32, IF(B311=B39,I39, IF(B311=B46,I46, IF(B311=B53,I53, IF(B311=B60,I60, IF(B311=B67,I67, IF(B311=B74,I74, IF(B311=B81,I81, IF(B311=B88,I88, IF(B311=B95,I95, IF(B311=B102,I102, IF(B311=B109,I109, IF(B311=B116,I116, IF(B311=B123,I123, IF(B311=B130,I130, IF(B311=B137,I137, IF(B311=B144,I144, IF(B311=B151,I151, IF(B311=B158,I158, IF(B311=B165,I165, IF(B311=B172,I172, IF(B311=B179,I179, IF(B311=B186,I186, IF(B311=B193,I193, IF(B311=B200,I200, IF(B311=B207,I207, IF(B311=B214,I214, IF(B311=B221,I221, IF(B311=B228,I228, IF(B311=B235,I235, IF(B311=B242,I242, IF(B311=B249,I249,"" )))))))))))))))))))))))))))))))))))</f>
        <v>0</v>
      </c>
      <c r="J311" s="120"/>
      <c r="K311" s="163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F311" s="39"/>
      <c r="AG311" s="39"/>
      <c r="AH311" s="39"/>
      <c r="AI311" s="39"/>
      <c r="AJ311" s="39"/>
      <c r="AK311" s="39"/>
      <c r="AL311" s="39"/>
      <c r="AM311" s="39"/>
      <c r="AN311" s="39"/>
      <c r="AO311" s="39"/>
      <c r="AP311" s="39"/>
      <c r="AQ311" s="39"/>
      <c r="AR311" s="39"/>
      <c r="AS311" s="39"/>
      <c r="AT311" s="39"/>
      <c r="AU311" s="39"/>
      <c r="AV311" s="39"/>
      <c r="AW311" s="39"/>
      <c r="AX311" s="39"/>
    </row>
    <row r="312" spans="1:50" ht="34.5" customHeight="1">
      <c r="A312" s="188"/>
      <c r="B312" s="123">
        <f t="shared" ref="B312:B315" si="47">$B$310</f>
        <v>42694</v>
      </c>
      <c r="C312" s="28" t="s">
        <v>10</v>
      </c>
      <c r="D312" s="121" t="str">
        <f t="shared" si="43"/>
        <v>Gratin Dauphinois</v>
      </c>
      <c r="E312" s="125">
        <f t="shared" si="44"/>
        <v>0</v>
      </c>
      <c r="F312" s="152"/>
      <c r="G312" s="28" t="s">
        <v>11</v>
      </c>
      <c r="H312" s="125" t="str">
        <f>IF(B312=B12,H12,IF(B312=B19,H19, IF(B312=B26,H26, IF(B312=B33,H33, IF(B312=B40,H40, IF(B312=B47,H47, IF(B312=B54,H54, IF(B312=B61,H61, IF(B312=B68,H68, IF(B312=B75,H75, IF(B312=B82,H82, IF(B312=B89,H89, IF(B312=B96,H96, IF(B312=B103,H103, IF(B312=B110,H110, IF(B312=B117,H117, IF(B312=B124,H124, IF(B312=B131,H131, IF(B312=B138,H138, IF(B312=B145,H145, IF(B312=B152,H152, IF(B312=B159,H159, IF(B312=B166,H166, IF(B312=B173,H173, IF(B312=B180,H180, IF(B312=B187,H187, IF(B312=B194,H194, IF(B312=B201,H201, IF(B312=B208,H208, IF(B312=B215,H215, IF(B312=B222,H222, IF(B312=B229,H229, IF(B312=B236,H236, IF(B312=B243,H243, IF(B312=B250,H250,"" )))))))))))))))))))))))))))))))))))</f>
        <v>Blettes à la provencale</v>
      </c>
      <c r="I312" s="120">
        <f t="shared" si="46"/>
        <v>0</v>
      </c>
      <c r="J312" s="120"/>
      <c r="K312" s="163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F312" s="39"/>
      <c r="AG312" s="39"/>
      <c r="AH312" s="39"/>
      <c r="AI312" s="39"/>
      <c r="AJ312" s="39"/>
      <c r="AK312" s="39"/>
      <c r="AL312" s="39"/>
      <c r="AM312" s="39"/>
      <c r="AN312" s="39"/>
      <c r="AO312" s="39"/>
      <c r="AP312" s="39"/>
      <c r="AQ312" s="39"/>
      <c r="AR312" s="39"/>
      <c r="AS312" s="39"/>
      <c r="AT312" s="39"/>
      <c r="AU312" s="39"/>
      <c r="AV312" s="39"/>
      <c r="AW312" s="39"/>
      <c r="AX312" s="39"/>
    </row>
    <row r="313" spans="1:50" ht="34.5" customHeight="1">
      <c r="A313" s="188"/>
      <c r="B313" s="123">
        <f t="shared" si="47"/>
        <v>42694</v>
      </c>
      <c r="C313" s="28" t="s">
        <v>12</v>
      </c>
      <c r="D313" s="121">
        <f t="shared" si="43"/>
        <v>0</v>
      </c>
      <c r="E313" s="125">
        <f t="shared" si="44"/>
        <v>0</v>
      </c>
      <c r="F313" s="152"/>
      <c r="G313" s="28" t="s">
        <v>126</v>
      </c>
      <c r="H313" s="125">
        <f>IF(B313=B13,H13,IF(B313=B20,H20, IF(B313=B27,H27, IF(B313=B34,H34, IF(B313=B41,H41, IF(B313=B48,H48, IF(B313=B55,H55, IF(B313=B62,H62, IF(B313=B69,H69, IF(B313=B76,H76, IF(B313=B83,H83, IF(B313=B90,H90, IF(B313=B97,H97, IF(B313=B104,H104, IF(B313=B111,H111, IF(B313=B118,H118, IF(B313=B125,H125, IF(B313=B132,H132, IF(B313=B139,H139, IF(B313=B146,H146, IF(B313=B153,H153, IF(B313=B160,H160, IF(B313=B167,H167, IF(B313=B174,H174, IF(B313=B181,H181, IF(B313=B188,H188, IF(B313=B195,H195, IF(B313=B202,H202, IF(B313=B209,H209, IF(B313=B216,H216, IF(B313=B223,H223, IF(B313=B230,H230, IF(B313=B237,H237, IF(B313=B244,H244, IF(B313=B251,H251, )))))))))))))))))))))))))))))))))))</f>
        <v>0</v>
      </c>
      <c r="I313" s="120">
        <f t="shared" si="46"/>
        <v>0</v>
      </c>
      <c r="J313" s="120"/>
      <c r="K313" s="163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F313" s="39"/>
      <c r="AG313" s="39"/>
      <c r="AH313" s="39"/>
      <c r="AI313" s="39"/>
      <c r="AJ313" s="39"/>
      <c r="AK313" s="39"/>
      <c r="AL313" s="39"/>
      <c r="AM313" s="39"/>
      <c r="AN313" s="39"/>
      <c r="AO313" s="39"/>
      <c r="AP313" s="39"/>
      <c r="AQ313" s="39"/>
      <c r="AR313" s="39"/>
      <c r="AS313" s="39"/>
      <c r="AT313" s="39"/>
      <c r="AU313" s="39"/>
      <c r="AV313" s="39"/>
      <c r="AW313" s="39"/>
      <c r="AX313" s="39"/>
    </row>
    <row r="314" spans="1:50" ht="34.5" customHeight="1">
      <c r="A314" s="188"/>
      <c r="B314" s="123">
        <f t="shared" si="47"/>
        <v>42694</v>
      </c>
      <c r="C314" s="28" t="s">
        <v>13</v>
      </c>
      <c r="D314" s="121" t="str">
        <f t="shared" si="43"/>
        <v>Plateau de Fromages ou laitages</v>
      </c>
      <c r="E314" s="125" t="str">
        <f t="shared" si="44"/>
        <v>X</v>
      </c>
      <c r="F314" s="152"/>
      <c r="G314" s="28" t="s">
        <v>13</v>
      </c>
      <c r="H314" s="125" t="str">
        <f t="shared" si="45"/>
        <v>Plateaux de fromages ou laitages</v>
      </c>
      <c r="I314" s="120" t="str">
        <f t="shared" si="46"/>
        <v>X</v>
      </c>
      <c r="J314" s="120"/>
      <c r="K314" s="163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F314" s="39"/>
      <c r="AG314" s="39"/>
      <c r="AH314" s="39"/>
      <c r="AI314" s="39"/>
      <c r="AJ314" s="39"/>
      <c r="AK314" s="39"/>
      <c r="AL314" s="39"/>
      <c r="AM314" s="39"/>
      <c r="AN314" s="39"/>
      <c r="AO314" s="39"/>
      <c r="AP314" s="39"/>
      <c r="AQ314" s="39"/>
      <c r="AR314" s="39"/>
      <c r="AS314" s="39"/>
      <c r="AT314" s="39"/>
      <c r="AU314" s="39"/>
      <c r="AV314" s="39"/>
      <c r="AW314" s="39"/>
      <c r="AX314" s="39"/>
    </row>
    <row r="315" spans="1:50" ht="34.5" customHeight="1">
      <c r="A315" s="188"/>
      <c r="B315" s="124">
        <f t="shared" si="47"/>
        <v>42694</v>
      </c>
      <c r="C315" s="28" t="s">
        <v>14</v>
      </c>
      <c r="D315" s="121" t="str">
        <f t="shared" si="43"/>
        <v>Fôret Noire</v>
      </c>
      <c r="E315" s="125" t="str">
        <f t="shared" si="44"/>
        <v>X</v>
      </c>
      <c r="F315" s="152"/>
      <c r="G315" s="28" t="s">
        <v>14</v>
      </c>
      <c r="H315" s="125" t="str">
        <f t="shared" si="45"/>
        <v>Pommes caramelisées</v>
      </c>
      <c r="I315" s="120" t="str">
        <f t="shared" si="46"/>
        <v>X</v>
      </c>
      <c r="J315" s="120"/>
      <c r="K315" s="163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F315" s="39"/>
      <c r="AG315" s="39"/>
      <c r="AH315" s="39"/>
      <c r="AI315" s="39"/>
      <c r="AJ315" s="39"/>
      <c r="AK315" s="39"/>
      <c r="AL315" s="39"/>
      <c r="AM315" s="39"/>
      <c r="AN315" s="39"/>
      <c r="AO315" s="39"/>
      <c r="AP315" s="39"/>
      <c r="AQ315" s="39"/>
      <c r="AR315" s="39"/>
      <c r="AS315" s="39"/>
      <c r="AT315" s="39"/>
      <c r="AU315" s="39"/>
      <c r="AV315" s="39"/>
      <c r="AW315" s="39"/>
      <c r="AX315" s="39"/>
    </row>
  </sheetData>
  <mergeCells count="17">
    <mergeCell ref="A310:A315"/>
    <mergeCell ref="D7:E7"/>
    <mergeCell ref="H7:I7"/>
    <mergeCell ref="D5:I5"/>
    <mergeCell ref="D255:H255"/>
    <mergeCell ref="A257:A262"/>
    <mergeCell ref="A299:A304"/>
    <mergeCell ref="A264:A269"/>
    <mergeCell ref="A271:A276"/>
    <mergeCell ref="A278:A283"/>
    <mergeCell ref="A285:A290"/>
    <mergeCell ref="A292:A297"/>
    <mergeCell ref="L14:M15"/>
    <mergeCell ref="O14:P15"/>
    <mergeCell ref="C306:I308"/>
    <mergeCell ref="L2:P2"/>
    <mergeCell ref="L3:P3"/>
  </mergeCells>
  <pageMargins left="0.7" right="0.7" top="0.75" bottom="0.75" header="0.3" footer="0.3"/>
  <pageSetup paperSize="9" orientation="portrait" horizontalDpi="360" verticalDpi="360" r:id="rId1"/>
  <ignoredErrors>
    <ignoredError sqref="B11:B15 D310:D315 I310:I315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B1:CD44"/>
  <sheetViews>
    <sheetView showZeros="0" zoomScale="90" zoomScaleNormal="90" workbookViewId="0">
      <selection activeCell="O5" sqref="O5:W5"/>
    </sheetView>
  </sheetViews>
  <sheetFormatPr baseColWidth="10" defaultRowHeight="15"/>
  <cols>
    <col min="1" max="1" width="1.140625" style="38" customWidth="1"/>
    <col min="2" max="4" width="2" style="38" customWidth="1"/>
    <col min="5" max="8" width="1.42578125" style="38" customWidth="1"/>
    <col min="9" max="29" width="2.7109375" style="38" customWidth="1"/>
    <col min="30" max="34" width="1.140625" style="38" customWidth="1"/>
    <col min="35" max="39" width="2.140625" style="38" customWidth="1"/>
    <col min="40" max="45" width="1.140625" style="38" customWidth="1"/>
    <col min="46" max="50" width="2.140625" style="38" customWidth="1"/>
    <col min="51" max="56" width="1.140625" style="38" customWidth="1"/>
    <col min="57" max="61" width="2.140625" style="38" customWidth="1"/>
    <col min="62" max="67" width="1.42578125" style="38" customWidth="1"/>
    <col min="68" max="73" width="1.7109375" style="38" customWidth="1"/>
    <col min="74" max="74" width="1.140625" style="39" customWidth="1"/>
    <col min="75" max="256" width="11.42578125" style="38"/>
    <col min="257" max="257" width="1.140625" style="38" customWidth="1"/>
    <col min="258" max="277" width="2.28515625" style="38" customWidth="1"/>
    <col min="278" max="278" width="2.7109375" style="38" customWidth="1"/>
    <col min="279" max="286" width="2.28515625" style="38" customWidth="1"/>
    <col min="287" max="287" width="2.5703125" style="38" customWidth="1"/>
    <col min="288" max="329" width="2.28515625" style="38" customWidth="1"/>
    <col min="330" max="330" width="1.140625" style="38" customWidth="1"/>
    <col min="331" max="512" width="11.42578125" style="38"/>
    <col min="513" max="513" width="1.140625" style="38" customWidth="1"/>
    <col min="514" max="533" width="2.28515625" style="38" customWidth="1"/>
    <col min="534" max="534" width="2.7109375" style="38" customWidth="1"/>
    <col min="535" max="542" width="2.28515625" style="38" customWidth="1"/>
    <col min="543" max="543" width="2.5703125" style="38" customWidth="1"/>
    <col min="544" max="585" width="2.28515625" style="38" customWidth="1"/>
    <col min="586" max="586" width="1.140625" style="38" customWidth="1"/>
    <col min="587" max="768" width="11.42578125" style="38"/>
    <col min="769" max="769" width="1.140625" style="38" customWidth="1"/>
    <col min="770" max="789" width="2.28515625" style="38" customWidth="1"/>
    <col min="790" max="790" width="2.7109375" style="38" customWidth="1"/>
    <col min="791" max="798" width="2.28515625" style="38" customWidth="1"/>
    <col min="799" max="799" width="2.5703125" style="38" customWidth="1"/>
    <col min="800" max="841" width="2.28515625" style="38" customWidth="1"/>
    <col min="842" max="842" width="1.140625" style="38" customWidth="1"/>
    <col min="843" max="1024" width="11.42578125" style="38"/>
    <col min="1025" max="1025" width="1.140625" style="38" customWidth="1"/>
    <col min="1026" max="1045" width="2.28515625" style="38" customWidth="1"/>
    <col min="1046" max="1046" width="2.7109375" style="38" customWidth="1"/>
    <col min="1047" max="1054" width="2.28515625" style="38" customWidth="1"/>
    <col min="1055" max="1055" width="2.5703125" style="38" customWidth="1"/>
    <col min="1056" max="1097" width="2.28515625" style="38" customWidth="1"/>
    <col min="1098" max="1098" width="1.140625" style="38" customWidth="1"/>
    <col min="1099" max="1280" width="11.42578125" style="38"/>
    <col min="1281" max="1281" width="1.140625" style="38" customWidth="1"/>
    <col min="1282" max="1301" width="2.28515625" style="38" customWidth="1"/>
    <col min="1302" max="1302" width="2.7109375" style="38" customWidth="1"/>
    <col min="1303" max="1310" width="2.28515625" style="38" customWidth="1"/>
    <col min="1311" max="1311" width="2.5703125" style="38" customWidth="1"/>
    <col min="1312" max="1353" width="2.28515625" style="38" customWidth="1"/>
    <col min="1354" max="1354" width="1.140625" style="38" customWidth="1"/>
    <col min="1355" max="1536" width="11.42578125" style="38"/>
    <col min="1537" max="1537" width="1.140625" style="38" customWidth="1"/>
    <col min="1538" max="1557" width="2.28515625" style="38" customWidth="1"/>
    <col min="1558" max="1558" width="2.7109375" style="38" customWidth="1"/>
    <col min="1559" max="1566" width="2.28515625" style="38" customWidth="1"/>
    <col min="1567" max="1567" width="2.5703125" style="38" customWidth="1"/>
    <col min="1568" max="1609" width="2.28515625" style="38" customWidth="1"/>
    <col min="1610" max="1610" width="1.140625" style="38" customWidth="1"/>
    <col min="1611" max="1792" width="11.42578125" style="38"/>
    <col min="1793" max="1793" width="1.140625" style="38" customWidth="1"/>
    <col min="1794" max="1813" width="2.28515625" style="38" customWidth="1"/>
    <col min="1814" max="1814" width="2.7109375" style="38" customWidth="1"/>
    <col min="1815" max="1822" width="2.28515625" style="38" customWidth="1"/>
    <col min="1823" max="1823" width="2.5703125" style="38" customWidth="1"/>
    <col min="1824" max="1865" width="2.28515625" style="38" customWidth="1"/>
    <col min="1866" max="1866" width="1.140625" style="38" customWidth="1"/>
    <col min="1867" max="2048" width="11.42578125" style="38"/>
    <col min="2049" max="2049" width="1.140625" style="38" customWidth="1"/>
    <col min="2050" max="2069" width="2.28515625" style="38" customWidth="1"/>
    <col min="2070" max="2070" width="2.7109375" style="38" customWidth="1"/>
    <col min="2071" max="2078" width="2.28515625" style="38" customWidth="1"/>
    <col min="2079" max="2079" width="2.5703125" style="38" customWidth="1"/>
    <col min="2080" max="2121" width="2.28515625" style="38" customWidth="1"/>
    <col min="2122" max="2122" width="1.140625" style="38" customWidth="1"/>
    <col min="2123" max="2304" width="11.42578125" style="38"/>
    <col min="2305" max="2305" width="1.140625" style="38" customWidth="1"/>
    <col min="2306" max="2325" width="2.28515625" style="38" customWidth="1"/>
    <col min="2326" max="2326" width="2.7109375" style="38" customWidth="1"/>
    <col min="2327" max="2334" width="2.28515625" style="38" customWidth="1"/>
    <col min="2335" max="2335" width="2.5703125" style="38" customWidth="1"/>
    <col min="2336" max="2377" width="2.28515625" style="38" customWidth="1"/>
    <col min="2378" max="2378" width="1.140625" style="38" customWidth="1"/>
    <col min="2379" max="2560" width="11.42578125" style="38"/>
    <col min="2561" max="2561" width="1.140625" style="38" customWidth="1"/>
    <col min="2562" max="2581" width="2.28515625" style="38" customWidth="1"/>
    <col min="2582" max="2582" width="2.7109375" style="38" customWidth="1"/>
    <col min="2583" max="2590" width="2.28515625" style="38" customWidth="1"/>
    <col min="2591" max="2591" width="2.5703125" style="38" customWidth="1"/>
    <col min="2592" max="2633" width="2.28515625" style="38" customWidth="1"/>
    <col min="2634" max="2634" width="1.140625" style="38" customWidth="1"/>
    <col min="2635" max="2816" width="11.42578125" style="38"/>
    <col min="2817" max="2817" width="1.140625" style="38" customWidth="1"/>
    <col min="2818" max="2837" width="2.28515625" style="38" customWidth="1"/>
    <col min="2838" max="2838" width="2.7109375" style="38" customWidth="1"/>
    <col min="2839" max="2846" width="2.28515625" style="38" customWidth="1"/>
    <col min="2847" max="2847" width="2.5703125" style="38" customWidth="1"/>
    <col min="2848" max="2889" width="2.28515625" style="38" customWidth="1"/>
    <col min="2890" max="2890" width="1.140625" style="38" customWidth="1"/>
    <col min="2891" max="3072" width="11.42578125" style="38"/>
    <col min="3073" max="3073" width="1.140625" style="38" customWidth="1"/>
    <col min="3074" max="3093" width="2.28515625" style="38" customWidth="1"/>
    <col min="3094" max="3094" width="2.7109375" style="38" customWidth="1"/>
    <col min="3095" max="3102" width="2.28515625" style="38" customWidth="1"/>
    <col min="3103" max="3103" width="2.5703125" style="38" customWidth="1"/>
    <col min="3104" max="3145" width="2.28515625" style="38" customWidth="1"/>
    <col min="3146" max="3146" width="1.140625" style="38" customWidth="1"/>
    <col min="3147" max="3328" width="11.42578125" style="38"/>
    <col min="3329" max="3329" width="1.140625" style="38" customWidth="1"/>
    <col min="3330" max="3349" width="2.28515625" style="38" customWidth="1"/>
    <col min="3350" max="3350" width="2.7109375" style="38" customWidth="1"/>
    <col min="3351" max="3358" width="2.28515625" style="38" customWidth="1"/>
    <col min="3359" max="3359" width="2.5703125" style="38" customWidth="1"/>
    <col min="3360" max="3401" width="2.28515625" style="38" customWidth="1"/>
    <col min="3402" max="3402" width="1.140625" style="38" customWidth="1"/>
    <col min="3403" max="3584" width="11.42578125" style="38"/>
    <col min="3585" max="3585" width="1.140625" style="38" customWidth="1"/>
    <col min="3586" max="3605" width="2.28515625" style="38" customWidth="1"/>
    <col min="3606" max="3606" width="2.7109375" style="38" customWidth="1"/>
    <col min="3607" max="3614" width="2.28515625" style="38" customWidth="1"/>
    <col min="3615" max="3615" width="2.5703125" style="38" customWidth="1"/>
    <col min="3616" max="3657" width="2.28515625" style="38" customWidth="1"/>
    <col min="3658" max="3658" width="1.140625" style="38" customWidth="1"/>
    <col min="3659" max="3840" width="11.42578125" style="38"/>
    <col min="3841" max="3841" width="1.140625" style="38" customWidth="1"/>
    <col min="3842" max="3861" width="2.28515625" style="38" customWidth="1"/>
    <col min="3862" max="3862" width="2.7109375" style="38" customWidth="1"/>
    <col min="3863" max="3870" width="2.28515625" style="38" customWidth="1"/>
    <col min="3871" max="3871" width="2.5703125" style="38" customWidth="1"/>
    <col min="3872" max="3913" width="2.28515625" style="38" customWidth="1"/>
    <col min="3914" max="3914" width="1.140625" style="38" customWidth="1"/>
    <col min="3915" max="4096" width="11.42578125" style="38"/>
    <col min="4097" max="4097" width="1.140625" style="38" customWidth="1"/>
    <col min="4098" max="4117" width="2.28515625" style="38" customWidth="1"/>
    <col min="4118" max="4118" width="2.7109375" style="38" customWidth="1"/>
    <col min="4119" max="4126" width="2.28515625" style="38" customWidth="1"/>
    <col min="4127" max="4127" width="2.5703125" style="38" customWidth="1"/>
    <col min="4128" max="4169" width="2.28515625" style="38" customWidth="1"/>
    <col min="4170" max="4170" width="1.140625" style="38" customWidth="1"/>
    <col min="4171" max="4352" width="11.42578125" style="38"/>
    <col min="4353" max="4353" width="1.140625" style="38" customWidth="1"/>
    <col min="4354" max="4373" width="2.28515625" style="38" customWidth="1"/>
    <col min="4374" max="4374" width="2.7109375" style="38" customWidth="1"/>
    <col min="4375" max="4382" width="2.28515625" style="38" customWidth="1"/>
    <col min="4383" max="4383" width="2.5703125" style="38" customWidth="1"/>
    <col min="4384" max="4425" width="2.28515625" style="38" customWidth="1"/>
    <col min="4426" max="4426" width="1.140625" style="38" customWidth="1"/>
    <col min="4427" max="4608" width="11.42578125" style="38"/>
    <col min="4609" max="4609" width="1.140625" style="38" customWidth="1"/>
    <col min="4610" max="4629" width="2.28515625" style="38" customWidth="1"/>
    <col min="4630" max="4630" width="2.7109375" style="38" customWidth="1"/>
    <col min="4631" max="4638" width="2.28515625" style="38" customWidth="1"/>
    <col min="4639" max="4639" width="2.5703125" style="38" customWidth="1"/>
    <col min="4640" max="4681" width="2.28515625" style="38" customWidth="1"/>
    <col min="4682" max="4682" width="1.140625" style="38" customWidth="1"/>
    <col min="4683" max="4864" width="11.42578125" style="38"/>
    <col min="4865" max="4865" width="1.140625" style="38" customWidth="1"/>
    <col min="4866" max="4885" width="2.28515625" style="38" customWidth="1"/>
    <col min="4886" max="4886" width="2.7109375" style="38" customWidth="1"/>
    <col min="4887" max="4894" width="2.28515625" style="38" customWidth="1"/>
    <col min="4895" max="4895" width="2.5703125" style="38" customWidth="1"/>
    <col min="4896" max="4937" width="2.28515625" style="38" customWidth="1"/>
    <col min="4938" max="4938" width="1.140625" style="38" customWidth="1"/>
    <col min="4939" max="5120" width="11.42578125" style="38"/>
    <col min="5121" max="5121" width="1.140625" style="38" customWidth="1"/>
    <col min="5122" max="5141" width="2.28515625" style="38" customWidth="1"/>
    <col min="5142" max="5142" width="2.7109375" style="38" customWidth="1"/>
    <col min="5143" max="5150" width="2.28515625" style="38" customWidth="1"/>
    <col min="5151" max="5151" width="2.5703125" style="38" customWidth="1"/>
    <col min="5152" max="5193" width="2.28515625" style="38" customWidth="1"/>
    <col min="5194" max="5194" width="1.140625" style="38" customWidth="1"/>
    <col min="5195" max="5376" width="11.42578125" style="38"/>
    <col min="5377" max="5377" width="1.140625" style="38" customWidth="1"/>
    <col min="5378" max="5397" width="2.28515625" style="38" customWidth="1"/>
    <col min="5398" max="5398" width="2.7109375" style="38" customWidth="1"/>
    <col min="5399" max="5406" width="2.28515625" style="38" customWidth="1"/>
    <col min="5407" max="5407" width="2.5703125" style="38" customWidth="1"/>
    <col min="5408" max="5449" width="2.28515625" style="38" customWidth="1"/>
    <col min="5450" max="5450" width="1.140625" style="38" customWidth="1"/>
    <col min="5451" max="5632" width="11.42578125" style="38"/>
    <col min="5633" max="5633" width="1.140625" style="38" customWidth="1"/>
    <col min="5634" max="5653" width="2.28515625" style="38" customWidth="1"/>
    <col min="5654" max="5654" width="2.7109375" style="38" customWidth="1"/>
    <col min="5655" max="5662" width="2.28515625" style="38" customWidth="1"/>
    <col min="5663" max="5663" width="2.5703125" style="38" customWidth="1"/>
    <col min="5664" max="5705" width="2.28515625" style="38" customWidth="1"/>
    <col min="5706" max="5706" width="1.140625" style="38" customWidth="1"/>
    <col min="5707" max="5888" width="11.42578125" style="38"/>
    <col min="5889" max="5889" width="1.140625" style="38" customWidth="1"/>
    <col min="5890" max="5909" width="2.28515625" style="38" customWidth="1"/>
    <col min="5910" max="5910" width="2.7109375" style="38" customWidth="1"/>
    <col min="5911" max="5918" width="2.28515625" style="38" customWidth="1"/>
    <col min="5919" max="5919" width="2.5703125" style="38" customWidth="1"/>
    <col min="5920" max="5961" width="2.28515625" style="38" customWidth="1"/>
    <col min="5962" max="5962" width="1.140625" style="38" customWidth="1"/>
    <col min="5963" max="6144" width="11.42578125" style="38"/>
    <col min="6145" max="6145" width="1.140625" style="38" customWidth="1"/>
    <col min="6146" max="6165" width="2.28515625" style="38" customWidth="1"/>
    <col min="6166" max="6166" width="2.7109375" style="38" customWidth="1"/>
    <col min="6167" max="6174" width="2.28515625" style="38" customWidth="1"/>
    <col min="6175" max="6175" width="2.5703125" style="38" customWidth="1"/>
    <col min="6176" max="6217" width="2.28515625" style="38" customWidth="1"/>
    <col min="6218" max="6218" width="1.140625" style="38" customWidth="1"/>
    <col min="6219" max="6400" width="11.42578125" style="38"/>
    <col min="6401" max="6401" width="1.140625" style="38" customWidth="1"/>
    <col min="6402" max="6421" width="2.28515625" style="38" customWidth="1"/>
    <col min="6422" max="6422" width="2.7109375" style="38" customWidth="1"/>
    <col min="6423" max="6430" width="2.28515625" style="38" customWidth="1"/>
    <col min="6431" max="6431" width="2.5703125" style="38" customWidth="1"/>
    <col min="6432" max="6473" width="2.28515625" style="38" customWidth="1"/>
    <col min="6474" max="6474" width="1.140625" style="38" customWidth="1"/>
    <col min="6475" max="6656" width="11.42578125" style="38"/>
    <col min="6657" max="6657" width="1.140625" style="38" customWidth="1"/>
    <col min="6658" max="6677" width="2.28515625" style="38" customWidth="1"/>
    <col min="6678" max="6678" width="2.7109375" style="38" customWidth="1"/>
    <col min="6679" max="6686" width="2.28515625" style="38" customWidth="1"/>
    <col min="6687" max="6687" width="2.5703125" style="38" customWidth="1"/>
    <col min="6688" max="6729" width="2.28515625" style="38" customWidth="1"/>
    <col min="6730" max="6730" width="1.140625" style="38" customWidth="1"/>
    <col min="6731" max="6912" width="11.42578125" style="38"/>
    <col min="6913" max="6913" width="1.140625" style="38" customWidth="1"/>
    <col min="6914" max="6933" width="2.28515625" style="38" customWidth="1"/>
    <col min="6934" max="6934" width="2.7109375" style="38" customWidth="1"/>
    <col min="6935" max="6942" width="2.28515625" style="38" customWidth="1"/>
    <col min="6943" max="6943" width="2.5703125" style="38" customWidth="1"/>
    <col min="6944" max="6985" width="2.28515625" style="38" customWidth="1"/>
    <col min="6986" max="6986" width="1.140625" style="38" customWidth="1"/>
    <col min="6987" max="7168" width="11.42578125" style="38"/>
    <col min="7169" max="7169" width="1.140625" style="38" customWidth="1"/>
    <col min="7170" max="7189" width="2.28515625" style="38" customWidth="1"/>
    <col min="7190" max="7190" width="2.7109375" style="38" customWidth="1"/>
    <col min="7191" max="7198" width="2.28515625" style="38" customWidth="1"/>
    <col min="7199" max="7199" width="2.5703125" style="38" customWidth="1"/>
    <col min="7200" max="7241" width="2.28515625" style="38" customWidth="1"/>
    <col min="7242" max="7242" width="1.140625" style="38" customWidth="1"/>
    <col min="7243" max="7424" width="11.42578125" style="38"/>
    <col min="7425" max="7425" width="1.140625" style="38" customWidth="1"/>
    <col min="7426" max="7445" width="2.28515625" style="38" customWidth="1"/>
    <col min="7446" max="7446" width="2.7109375" style="38" customWidth="1"/>
    <col min="7447" max="7454" width="2.28515625" style="38" customWidth="1"/>
    <col min="7455" max="7455" width="2.5703125" style="38" customWidth="1"/>
    <col min="7456" max="7497" width="2.28515625" style="38" customWidth="1"/>
    <col min="7498" max="7498" width="1.140625" style="38" customWidth="1"/>
    <col min="7499" max="7680" width="11.42578125" style="38"/>
    <col min="7681" max="7681" width="1.140625" style="38" customWidth="1"/>
    <col min="7682" max="7701" width="2.28515625" style="38" customWidth="1"/>
    <col min="7702" max="7702" width="2.7109375" style="38" customWidth="1"/>
    <col min="7703" max="7710" width="2.28515625" style="38" customWidth="1"/>
    <col min="7711" max="7711" width="2.5703125" style="38" customWidth="1"/>
    <col min="7712" max="7753" width="2.28515625" style="38" customWidth="1"/>
    <col min="7754" max="7754" width="1.140625" style="38" customWidth="1"/>
    <col min="7755" max="7936" width="11.42578125" style="38"/>
    <col min="7937" max="7937" width="1.140625" style="38" customWidth="1"/>
    <col min="7938" max="7957" width="2.28515625" style="38" customWidth="1"/>
    <col min="7958" max="7958" width="2.7109375" style="38" customWidth="1"/>
    <col min="7959" max="7966" width="2.28515625" style="38" customWidth="1"/>
    <col min="7967" max="7967" width="2.5703125" style="38" customWidth="1"/>
    <col min="7968" max="8009" width="2.28515625" style="38" customWidth="1"/>
    <col min="8010" max="8010" width="1.140625" style="38" customWidth="1"/>
    <col min="8011" max="8192" width="11.42578125" style="38"/>
    <col min="8193" max="8193" width="1.140625" style="38" customWidth="1"/>
    <col min="8194" max="8213" width="2.28515625" style="38" customWidth="1"/>
    <col min="8214" max="8214" width="2.7109375" style="38" customWidth="1"/>
    <col min="8215" max="8222" width="2.28515625" style="38" customWidth="1"/>
    <col min="8223" max="8223" width="2.5703125" style="38" customWidth="1"/>
    <col min="8224" max="8265" width="2.28515625" style="38" customWidth="1"/>
    <col min="8266" max="8266" width="1.140625" style="38" customWidth="1"/>
    <col min="8267" max="8448" width="11.42578125" style="38"/>
    <col min="8449" max="8449" width="1.140625" style="38" customWidth="1"/>
    <col min="8450" max="8469" width="2.28515625" style="38" customWidth="1"/>
    <col min="8470" max="8470" width="2.7109375" style="38" customWidth="1"/>
    <col min="8471" max="8478" width="2.28515625" style="38" customWidth="1"/>
    <col min="8479" max="8479" width="2.5703125" style="38" customWidth="1"/>
    <col min="8480" max="8521" width="2.28515625" style="38" customWidth="1"/>
    <col min="8522" max="8522" width="1.140625" style="38" customWidth="1"/>
    <col min="8523" max="8704" width="11.42578125" style="38"/>
    <col min="8705" max="8705" width="1.140625" style="38" customWidth="1"/>
    <col min="8706" max="8725" width="2.28515625" style="38" customWidth="1"/>
    <col min="8726" max="8726" width="2.7109375" style="38" customWidth="1"/>
    <col min="8727" max="8734" width="2.28515625" style="38" customWidth="1"/>
    <col min="8735" max="8735" width="2.5703125" style="38" customWidth="1"/>
    <col min="8736" max="8777" width="2.28515625" style="38" customWidth="1"/>
    <col min="8778" max="8778" width="1.140625" style="38" customWidth="1"/>
    <col min="8779" max="8960" width="11.42578125" style="38"/>
    <col min="8961" max="8961" width="1.140625" style="38" customWidth="1"/>
    <col min="8962" max="8981" width="2.28515625" style="38" customWidth="1"/>
    <col min="8982" max="8982" width="2.7109375" style="38" customWidth="1"/>
    <col min="8983" max="8990" width="2.28515625" style="38" customWidth="1"/>
    <col min="8991" max="8991" width="2.5703125" style="38" customWidth="1"/>
    <col min="8992" max="9033" width="2.28515625" style="38" customWidth="1"/>
    <col min="9034" max="9034" width="1.140625" style="38" customWidth="1"/>
    <col min="9035" max="9216" width="11.42578125" style="38"/>
    <col min="9217" max="9217" width="1.140625" style="38" customWidth="1"/>
    <col min="9218" max="9237" width="2.28515625" style="38" customWidth="1"/>
    <col min="9238" max="9238" width="2.7109375" style="38" customWidth="1"/>
    <col min="9239" max="9246" width="2.28515625" style="38" customWidth="1"/>
    <col min="9247" max="9247" width="2.5703125" style="38" customWidth="1"/>
    <col min="9248" max="9289" width="2.28515625" style="38" customWidth="1"/>
    <col min="9290" max="9290" width="1.140625" style="38" customWidth="1"/>
    <col min="9291" max="9472" width="11.42578125" style="38"/>
    <col min="9473" max="9473" width="1.140625" style="38" customWidth="1"/>
    <col min="9474" max="9493" width="2.28515625" style="38" customWidth="1"/>
    <col min="9494" max="9494" width="2.7109375" style="38" customWidth="1"/>
    <col min="9495" max="9502" width="2.28515625" style="38" customWidth="1"/>
    <col min="9503" max="9503" width="2.5703125" style="38" customWidth="1"/>
    <col min="9504" max="9545" width="2.28515625" style="38" customWidth="1"/>
    <col min="9546" max="9546" width="1.140625" style="38" customWidth="1"/>
    <col min="9547" max="9728" width="11.42578125" style="38"/>
    <col min="9729" max="9729" width="1.140625" style="38" customWidth="1"/>
    <col min="9730" max="9749" width="2.28515625" style="38" customWidth="1"/>
    <col min="9750" max="9750" width="2.7109375" style="38" customWidth="1"/>
    <col min="9751" max="9758" width="2.28515625" style="38" customWidth="1"/>
    <col min="9759" max="9759" width="2.5703125" style="38" customWidth="1"/>
    <col min="9760" max="9801" width="2.28515625" style="38" customWidth="1"/>
    <col min="9802" max="9802" width="1.140625" style="38" customWidth="1"/>
    <col min="9803" max="9984" width="11.42578125" style="38"/>
    <col min="9985" max="9985" width="1.140625" style="38" customWidth="1"/>
    <col min="9986" max="10005" width="2.28515625" style="38" customWidth="1"/>
    <col min="10006" max="10006" width="2.7109375" style="38" customWidth="1"/>
    <col min="10007" max="10014" width="2.28515625" style="38" customWidth="1"/>
    <col min="10015" max="10015" width="2.5703125" style="38" customWidth="1"/>
    <col min="10016" max="10057" width="2.28515625" style="38" customWidth="1"/>
    <col min="10058" max="10058" width="1.140625" style="38" customWidth="1"/>
    <col min="10059" max="10240" width="11.42578125" style="38"/>
    <col min="10241" max="10241" width="1.140625" style="38" customWidth="1"/>
    <col min="10242" max="10261" width="2.28515625" style="38" customWidth="1"/>
    <col min="10262" max="10262" width="2.7109375" style="38" customWidth="1"/>
    <col min="10263" max="10270" width="2.28515625" style="38" customWidth="1"/>
    <col min="10271" max="10271" width="2.5703125" style="38" customWidth="1"/>
    <col min="10272" max="10313" width="2.28515625" style="38" customWidth="1"/>
    <col min="10314" max="10314" width="1.140625" style="38" customWidth="1"/>
    <col min="10315" max="10496" width="11.42578125" style="38"/>
    <col min="10497" max="10497" width="1.140625" style="38" customWidth="1"/>
    <col min="10498" max="10517" width="2.28515625" style="38" customWidth="1"/>
    <col min="10518" max="10518" width="2.7109375" style="38" customWidth="1"/>
    <col min="10519" max="10526" width="2.28515625" style="38" customWidth="1"/>
    <col min="10527" max="10527" width="2.5703125" style="38" customWidth="1"/>
    <col min="10528" max="10569" width="2.28515625" style="38" customWidth="1"/>
    <col min="10570" max="10570" width="1.140625" style="38" customWidth="1"/>
    <col min="10571" max="10752" width="11.42578125" style="38"/>
    <col min="10753" max="10753" width="1.140625" style="38" customWidth="1"/>
    <col min="10754" max="10773" width="2.28515625" style="38" customWidth="1"/>
    <col min="10774" max="10774" width="2.7109375" style="38" customWidth="1"/>
    <col min="10775" max="10782" width="2.28515625" style="38" customWidth="1"/>
    <col min="10783" max="10783" width="2.5703125" style="38" customWidth="1"/>
    <col min="10784" max="10825" width="2.28515625" style="38" customWidth="1"/>
    <col min="10826" max="10826" width="1.140625" style="38" customWidth="1"/>
    <col min="10827" max="11008" width="11.42578125" style="38"/>
    <col min="11009" max="11009" width="1.140625" style="38" customWidth="1"/>
    <col min="11010" max="11029" width="2.28515625" style="38" customWidth="1"/>
    <col min="11030" max="11030" width="2.7109375" style="38" customWidth="1"/>
    <col min="11031" max="11038" width="2.28515625" style="38" customWidth="1"/>
    <col min="11039" max="11039" width="2.5703125" style="38" customWidth="1"/>
    <col min="11040" max="11081" width="2.28515625" style="38" customWidth="1"/>
    <col min="11082" max="11082" width="1.140625" style="38" customWidth="1"/>
    <col min="11083" max="11264" width="11.42578125" style="38"/>
    <col min="11265" max="11265" width="1.140625" style="38" customWidth="1"/>
    <col min="11266" max="11285" width="2.28515625" style="38" customWidth="1"/>
    <col min="11286" max="11286" width="2.7109375" style="38" customWidth="1"/>
    <col min="11287" max="11294" width="2.28515625" style="38" customWidth="1"/>
    <col min="11295" max="11295" width="2.5703125" style="38" customWidth="1"/>
    <col min="11296" max="11337" width="2.28515625" style="38" customWidth="1"/>
    <col min="11338" max="11338" width="1.140625" style="38" customWidth="1"/>
    <col min="11339" max="11520" width="11.42578125" style="38"/>
    <col min="11521" max="11521" width="1.140625" style="38" customWidth="1"/>
    <col min="11522" max="11541" width="2.28515625" style="38" customWidth="1"/>
    <col min="11542" max="11542" width="2.7109375" style="38" customWidth="1"/>
    <col min="11543" max="11550" width="2.28515625" style="38" customWidth="1"/>
    <col min="11551" max="11551" width="2.5703125" style="38" customWidth="1"/>
    <col min="11552" max="11593" width="2.28515625" style="38" customWidth="1"/>
    <col min="11594" max="11594" width="1.140625" style="38" customWidth="1"/>
    <col min="11595" max="11776" width="11.42578125" style="38"/>
    <col min="11777" max="11777" width="1.140625" style="38" customWidth="1"/>
    <col min="11778" max="11797" width="2.28515625" style="38" customWidth="1"/>
    <col min="11798" max="11798" width="2.7109375" style="38" customWidth="1"/>
    <col min="11799" max="11806" width="2.28515625" style="38" customWidth="1"/>
    <col min="11807" max="11807" width="2.5703125" style="38" customWidth="1"/>
    <col min="11808" max="11849" width="2.28515625" style="38" customWidth="1"/>
    <col min="11850" max="11850" width="1.140625" style="38" customWidth="1"/>
    <col min="11851" max="12032" width="11.42578125" style="38"/>
    <col min="12033" max="12033" width="1.140625" style="38" customWidth="1"/>
    <col min="12034" max="12053" width="2.28515625" style="38" customWidth="1"/>
    <col min="12054" max="12054" width="2.7109375" style="38" customWidth="1"/>
    <col min="12055" max="12062" width="2.28515625" style="38" customWidth="1"/>
    <col min="12063" max="12063" width="2.5703125" style="38" customWidth="1"/>
    <col min="12064" max="12105" width="2.28515625" style="38" customWidth="1"/>
    <col min="12106" max="12106" width="1.140625" style="38" customWidth="1"/>
    <col min="12107" max="12288" width="11.42578125" style="38"/>
    <col min="12289" max="12289" width="1.140625" style="38" customWidth="1"/>
    <col min="12290" max="12309" width="2.28515625" style="38" customWidth="1"/>
    <col min="12310" max="12310" width="2.7109375" style="38" customWidth="1"/>
    <col min="12311" max="12318" width="2.28515625" style="38" customWidth="1"/>
    <col min="12319" max="12319" width="2.5703125" style="38" customWidth="1"/>
    <col min="12320" max="12361" width="2.28515625" style="38" customWidth="1"/>
    <col min="12362" max="12362" width="1.140625" style="38" customWidth="1"/>
    <col min="12363" max="12544" width="11.42578125" style="38"/>
    <col min="12545" max="12545" width="1.140625" style="38" customWidth="1"/>
    <col min="12546" max="12565" width="2.28515625" style="38" customWidth="1"/>
    <col min="12566" max="12566" width="2.7109375" style="38" customWidth="1"/>
    <col min="12567" max="12574" width="2.28515625" style="38" customWidth="1"/>
    <col min="12575" max="12575" width="2.5703125" style="38" customWidth="1"/>
    <col min="12576" max="12617" width="2.28515625" style="38" customWidth="1"/>
    <col min="12618" max="12618" width="1.140625" style="38" customWidth="1"/>
    <col min="12619" max="12800" width="11.42578125" style="38"/>
    <col min="12801" max="12801" width="1.140625" style="38" customWidth="1"/>
    <col min="12802" max="12821" width="2.28515625" style="38" customWidth="1"/>
    <col min="12822" max="12822" width="2.7109375" style="38" customWidth="1"/>
    <col min="12823" max="12830" width="2.28515625" style="38" customWidth="1"/>
    <col min="12831" max="12831" width="2.5703125" style="38" customWidth="1"/>
    <col min="12832" max="12873" width="2.28515625" style="38" customWidth="1"/>
    <col min="12874" max="12874" width="1.140625" style="38" customWidth="1"/>
    <col min="12875" max="13056" width="11.42578125" style="38"/>
    <col min="13057" max="13057" width="1.140625" style="38" customWidth="1"/>
    <col min="13058" max="13077" width="2.28515625" style="38" customWidth="1"/>
    <col min="13078" max="13078" width="2.7109375" style="38" customWidth="1"/>
    <col min="13079" max="13086" width="2.28515625" style="38" customWidth="1"/>
    <col min="13087" max="13087" width="2.5703125" style="38" customWidth="1"/>
    <col min="13088" max="13129" width="2.28515625" style="38" customWidth="1"/>
    <col min="13130" max="13130" width="1.140625" style="38" customWidth="1"/>
    <col min="13131" max="13312" width="11.42578125" style="38"/>
    <col min="13313" max="13313" width="1.140625" style="38" customWidth="1"/>
    <col min="13314" max="13333" width="2.28515625" style="38" customWidth="1"/>
    <col min="13334" max="13334" width="2.7109375" style="38" customWidth="1"/>
    <col min="13335" max="13342" width="2.28515625" style="38" customWidth="1"/>
    <col min="13343" max="13343" width="2.5703125" style="38" customWidth="1"/>
    <col min="13344" max="13385" width="2.28515625" style="38" customWidth="1"/>
    <col min="13386" max="13386" width="1.140625" style="38" customWidth="1"/>
    <col min="13387" max="13568" width="11.42578125" style="38"/>
    <col min="13569" max="13569" width="1.140625" style="38" customWidth="1"/>
    <col min="13570" max="13589" width="2.28515625" style="38" customWidth="1"/>
    <col min="13590" max="13590" width="2.7109375" style="38" customWidth="1"/>
    <col min="13591" max="13598" width="2.28515625" style="38" customWidth="1"/>
    <col min="13599" max="13599" width="2.5703125" style="38" customWidth="1"/>
    <col min="13600" max="13641" width="2.28515625" style="38" customWidth="1"/>
    <col min="13642" max="13642" width="1.140625" style="38" customWidth="1"/>
    <col min="13643" max="13824" width="11.42578125" style="38"/>
    <col min="13825" max="13825" width="1.140625" style="38" customWidth="1"/>
    <col min="13826" max="13845" width="2.28515625" style="38" customWidth="1"/>
    <col min="13846" max="13846" width="2.7109375" style="38" customWidth="1"/>
    <col min="13847" max="13854" width="2.28515625" style="38" customWidth="1"/>
    <col min="13855" max="13855" width="2.5703125" style="38" customWidth="1"/>
    <col min="13856" max="13897" width="2.28515625" style="38" customWidth="1"/>
    <col min="13898" max="13898" width="1.140625" style="38" customWidth="1"/>
    <col min="13899" max="14080" width="11.42578125" style="38"/>
    <col min="14081" max="14081" width="1.140625" style="38" customWidth="1"/>
    <col min="14082" max="14101" width="2.28515625" style="38" customWidth="1"/>
    <col min="14102" max="14102" width="2.7109375" style="38" customWidth="1"/>
    <col min="14103" max="14110" width="2.28515625" style="38" customWidth="1"/>
    <col min="14111" max="14111" width="2.5703125" style="38" customWidth="1"/>
    <col min="14112" max="14153" width="2.28515625" style="38" customWidth="1"/>
    <col min="14154" max="14154" width="1.140625" style="38" customWidth="1"/>
    <col min="14155" max="14336" width="11.42578125" style="38"/>
    <col min="14337" max="14337" width="1.140625" style="38" customWidth="1"/>
    <col min="14338" max="14357" width="2.28515625" style="38" customWidth="1"/>
    <col min="14358" max="14358" width="2.7109375" style="38" customWidth="1"/>
    <col min="14359" max="14366" width="2.28515625" style="38" customWidth="1"/>
    <col min="14367" max="14367" width="2.5703125" style="38" customWidth="1"/>
    <col min="14368" max="14409" width="2.28515625" style="38" customWidth="1"/>
    <col min="14410" max="14410" width="1.140625" style="38" customWidth="1"/>
    <col min="14411" max="14592" width="11.42578125" style="38"/>
    <col min="14593" max="14593" width="1.140625" style="38" customWidth="1"/>
    <col min="14594" max="14613" width="2.28515625" style="38" customWidth="1"/>
    <col min="14614" max="14614" width="2.7109375" style="38" customWidth="1"/>
    <col min="14615" max="14622" width="2.28515625" style="38" customWidth="1"/>
    <col min="14623" max="14623" width="2.5703125" style="38" customWidth="1"/>
    <col min="14624" max="14665" width="2.28515625" style="38" customWidth="1"/>
    <col min="14666" max="14666" width="1.140625" style="38" customWidth="1"/>
    <col min="14667" max="14848" width="11.42578125" style="38"/>
    <col min="14849" max="14849" width="1.140625" style="38" customWidth="1"/>
    <col min="14850" max="14869" width="2.28515625" style="38" customWidth="1"/>
    <col min="14870" max="14870" width="2.7109375" style="38" customWidth="1"/>
    <col min="14871" max="14878" width="2.28515625" style="38" customWidth="1"/>
    <col min="14879" max="14879" width="2.5703125" style="38" customWidth="1"/>
    <col min="14880" max="14921" width="2.28515625" style="38" customWidth="1"/>
    <col min="14922" max="14922" width="1.140625" style="38" customWidth="1"/>
    <col min="14923" max="15104" width="11.42578125" style="38"/>
    <col min="15105" max="15105" width="1.140625" style="38" customWidth="1"/>
    <col min="15106" max="15125" width="2.28515625" style="38" customWidth="1"/>
    <col min="15126" max="15126" width="2.7109375" style="38" customWidth="1"/>
    <col min="15127" max="15134" width="2.28515625" style="38" customWidth="1"/>
    <col min="15135" max="15135" width="2.5703125" style="38" customWidth="1"/>
    <col min="15136" max="15177" width="2.28515625" style="38" customWidth="1"/>
    <col min="15178" max="15178" width="1.140625" style="38" customWidth="1"/>
    <col min="15179" max="15360" width="11.42578125" style="38"/>
    <col min="15361" max="15361" width="1.140625" style="38" customWidth="1"/>
    <col min="15362" max="15381" width="2.28515625" style="38" customWidth="1"/>
    <col min="15382" max="15382" width="2.7109375" style="38" customWidth="1"/>
    <col min="15383" max="15390" width="2.28515625" style="38" customWidth="1"/>
    <col min="15391" max="15391" width="2.5703125" style="38" customWidth="1"/>
    <col min="15392" max="15433" width="2.28515625" style="38" customWidth="1"/>
    <col min="15434" max="15434" width="1.140625" style="38" customWidth="1"/>
    <col min="15435" max="15616" width="11.42578125" style="38"/>
    <col min="15617" max="15617" width="1.140625" style="38" customWidth="1"/>
    <col min="15618" max="15637" width="2.28515625" style="38" customWidth="1"/>
    <col min="15638" max="15638" width="2.7109375" style="38" customWidth="1"/>
    <col min="15639" max="15646" width="2.28515625" style="38" customWidth="1"/>
    <col min="15647" max="15647" width="2.5703125" style="38" customWidth="1"/>
    <col min="15648" max="15689" width="2.28515625" style="38" customWidth="1"/>
    <col min="15690" max="15690" width="1.140625" style="38" customWidth="1"/>
    <col min="15691" max="15872" width="11.42578125" style="38"/>
    <col min="15873" max="15873" width="1.140625" style="38" customWidth="1"/>
    <col min="15874" max="15893" width="2.28515625" style="38" customWidth="1"/>
    <col min="15894" max="15894" width="2.7109375" style="38" customWidth="1"/>
    <col min="15895" max="15902" width="2.28515625" style="38" customWidth="1"/>
    <col min="15903" max="15903" width="2.5703125" style="38" customWidth="1"/>
    <col min="15904" max="15945" width="2.28515625" style="38" customWidth="1"/>
    <col min="15946" max="15946" width="1.140625" style="38" customWidth="1"/>
    <col min="15947" max="16128" width="11.42578125" style="38"/>
    <col min="16129" max="16129" width="1.140625" style="38" customWidth="1"/>
    <col min="16130" max="16149" width="2.28515625" style="38" customWidth="1"/>
    <col min="16150" max="16150" width="2.7109375" style="38" customWidth="1"/>
    <col min="16151" max="16158" width="2.28515625" style="38" customWidth="1"/>
    <col min="16159" max="16159" width="2.5703125" style="38" customWidth="1"/>
    <col min="16160" max="16201" width="2.28515625" style="38" customWidth="1"/>
    <col min="16202" max="16202" width="1.140625" style="38" customWidth="1"/>
    <col min="16203" max="16384" width="11.42578125" style="38"/>
  </cols>
  <sheetData>
    <row r="1" spans="2:78" ht="5.0999999999999996" customHeight="1"/>
    <row r="2" spans="2:78" s="40" customFormat="1" ht="17.25" customHeight="1">
      <c r="B2" s="212" t="s">
        <v>210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3" t="s">
        <v>211</v>
      </c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F2" s="213"/>
      <c r="BG2" s="214" t="s">
        <v>212</v>
      </c>
      <c r="BH2" s="214"/>
      <c r="BI2" s="214"/>
      <c r="BJ2" s="214"/>
      <c r="BK2" s="214"/>
      <c r="BL2" s="214"/>
      <c r="BM2" s="214"/>
      <c r="BN2" s="214"/>
      <c r="BO2" s="214"/>
      <c r="BP2" s="214"/>
      <c r="BQ2" s="214"/>
      <c r="BR2" s="214"/>
      <c r="BS2" s="214"/>
      <c r="BT2" s="214"/>
      <c r="BU2" s="214"/>
    </row>
    <row r="3" spans="2:78" s="40" customFormat="1" ht="14.25" customHeight="1">
      <c r="B3" s="41"/>
      <c r="C3" s="41"/>
      <c r="D3" s="41"/>
      <c r="E3" s="41"/>
      <c r="F3" s="41"/>
      <c r="G3" s="41"/>
      <c r="H3" s="41"/>
      <c r="I3" s="41"/>
      <c r="J3" s="42"/>
      <c r="K3" s="42"/>
      <c r="L3" s="42"/>
      <c r="M3" s="42"/>
      <c r="N3" s="42"/>
      <c r="O3" s="42"/>
      <c r="P3" s="42"/>
      <c r="Q3" s="215" t="s">
        <v>213</v>
      </c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  <c r="AT3" s="215"/>
      <c r="AU3" s="215"/>
      <c r="AV3" s="215"/>
      <c r="AW3" s="215"/>
      <c r="AX3" s="215"/>
      <c r="AY3" s="215"/>
      <c r="AZ3" s="215"/>
      <c r="BA3" s="215"/>
      <c r="BB3" s="215"/>
      <c r="BC3" s="215"/>
      <c r="BD3" s="215"/>
      <c r="BE3" s="215"/>
      <c r="BF3" s="215"/>
      <c r="BG3" s="214" t="s">
        <v>214</v>
      </c>
      <c r="BH3" s="214"/>
      <c r="BI3" s="214"/>
      <c r="BJ3" s="214"/>
      <c r="BK3" s="214"/>
      <c r="BL3" s="214"/>
      <c r="BM3" s="214"/>
      <c r="BN3" s="214"/>
      <c r="BO3" s="214"/>
      <c r="BP3" s="214"/>
      <c r="BQ3" s="214"/>
      <c r="BR3" s="214"/>
      <c r="BS3" s="214"/>
      <c r="BT3" s="214"/>
      <c r="BU3" s="214"/>
    </row>
    <row r="4" spans="2:78" s="40" customFormat="1" ht="14.25" customHeight="1">
      <c r="B4" s="41"/>
      <c r="C4" s="41"/>
      <c r="D4" s="41"/>
      <c r="E4" s="41"/>
      <c r="F4" s="41"/>
      <c r="G4" s="41"/>
      <c r="H4" s="41"/>
      <c r="I4" s="41"/>
      <c r="J4" s="43"/>
      <c r="K4" s="43"/>
      <c r="L4" s="43"/>
      <c r="M4" s="43"/>
      <c r="N4" s="43"/>
      <c r="O4" s="43"/>
      <c r="P4" s="43"/>
      <c r="Q4" s="216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217"/>
      <c r="AL4" s="217"/>
      <c r="AM4" s="217"/>
      <c r="AN4" s="217"/>
      <c r="AO4" s="217"/>
      <c r="AP4" s="217"/>
      <c r="AQ4" s="217"/>
      <c r="AR4" s="217"/>
      <c r="AS4" s="217"/>
      <c r="AT4" s="217"/>
      <c r="AU4" s="217"/>
      <c r="AV4" s="217"/>
      <c r="AW4" s="217"/>
      <c r="AX4" s="217"/>
      <c r="AY4" s="217"/>
      <c r="AZ4" s="217"/>
      <c r="BA4" s="217"/>
      <c r="BB4" s="217"/>
      <c r="BC4" s="217"/>
      <c r="BD4" s="217"/>
      <c r="BE4" s="217"/>
      <c r="BF4" s="217"/>
      <c r="BG4" s="214" t="s">
        <v>215</v>
      </c>
      <c r="BH4" s="214"/>
      <c r="BI4" s="214"/>
      <c r="BJ4" s="214"/>
      <c r="BK4" s="214"/>
      <c r="BL4" s="214"/>
      <c r="BM4" s="214"/>
      <c r="BN4" s="214"/>
      <c r="BO4" s="214"/>
      <c r="BP4" s="214"/>
      <c r="BQ4" s="214"/>
      <c r="BR4" s="214"/>
      <c r="BS4" s="214"/>
      <c r="BT4" s="214"/>
      <c r="BU4" s="214"/>
    </row>
    <row r="5" spans="2:78" s="44" customFormat="1" ht="12.75" customHeight="1">
      <c r="B5" s="219" t="s">
        <v>216</v>
      </c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20" t="str">
        <f>ACCUEIL!D3</f>
        <v>AC6202</v>
      </c>
      <c r="P5" s="220"/>
      <c r="Q5" s="220"/>
      <c r="R5" s="220"/>
      <c r="S5" s="220"/>
      <c r="T5" s="220"/>
      <c r="U5" s="220"/>
      <c r="V5" s="220"/>
      <c r="W5" s="220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</row>
    <row r="6" spans="2:78" s="44" customFormat="1" ht="4.5" customHeight="1"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</row>
    <row r="7" spans="2:78" ht="13.5" customHeight="1">
      <c r="B7" s="219" t="s">
        <v>217</v>
      </c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21">
        <f>B11</f>
        <v>42694</v>
      </c>
      <c r="P7" s="221"/>
      <c r="Q7" s="221"/>
      <c r="R7" s="221"/>
      <c r="S7" s="221"/>
      <c r="T7" s="221"/>
      <c r="U7" s="221"/>
      <c r="V7" s="221"/>
      <c r="W7" s="221"/>
      <c r="X7" s="221"/>
      <c r="Y7" s="222"/>
      <c r="Z7" s="223"/>
      <c r="AA7" s="223"/>
      <c r="AB7" s="223"/>
      <c r="AC7" s="223"/>
      <c r="AD7" s="111"/>
      <c r="AE7" s="111"/>
      <c r="AF7" s="111"/>
      <c r="AG7" s="111"/>
      <c r="AH7" s="111"/>
      <c r="AI7" s="111"/>
      <c r="AJ7" s="111"/>
      <c r="AK7" s="111"/>
      <c r="AL7" s="111"/>
      <c r="AM7" s="111"/>
      <c r="AN7" s="111"/>
      <c r="AO7" s="111"/>
      <c r="AP7" s="111"/>
      <c r="AQ7" s="111"/>
      <c r="AR7" s="111"/>
      <c r="AS7" s="111"/>
      <c r="AT7" s="111"/>
      <c r="AU7" s="111"/>
      <c r="AV7" s="111"/>
      <c r="AW7" s="111"/>
      <c r="AX7" s="111"/>
      <c r="AY7" s="111"/>
      <c r="AZ7" s="111"/>
      <c r="BA7" s="111"/>
      <c r="BB7" s="111"/>
      <c r="BC7" s="111"/>
      <c r="BD7" s="111"/>
      <c r="BE7" s="111"/>
      <c r="BF7" s="111"/>
      <c r="BG7" s="111"/>
      <c r="BH7" s="111"/>
      <c r="BI7" s="111"/>
      <c r="BJ7" s="111"/>
      <c r="BK7" s="111"/>
      <c r="BL7" s="111"/>
      <c r="BM7" s="111"/>
      <c r="BN7" s="111"/>
      <c r="BO7" s="111"/>
      <c r="BP7" s="111"/>
      <c r="BQ7" s="111"/>
      <c r="BR7" s="111"/>
      <c r="BS7" s="111"/>
      <c r="BT7" s="111"/>
      <c r="BU7" s="111"/>
      <c r="BV7" s="38"/>
    </row>
    <row r="8" spans="2:78" s="46" customFormat="1" ht="12.75" customHeight="1">
      <c r="B8" s="224" t="s">
        <v>218</v>
      </c>
      <c r="C8" s="224"/>
      <c r="D8" s="224"/>
      <c r="E8" s="196" t="s">
        <v>219</v>
      </c>
      <c r="F8" s="196"/>
      <c r="G8" s="196"/>
      <c r="H8" s="196"/>
      <c r="I8" s="199" t="s">
        <v>220</v>
      </c>
      <c r="J8" s="199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  <c r="AA8" s="199"/>
      <c r="AB8" s="199"/>
      <c r="AC8" s="199"/>
      <c r="AD8" s="200" t="s">
        <v>221</v>
      </c>
      <c r="AE8" s="200"/>
      <c r="AF8" s="200"/>
      <c r="AG8" s="200"/>
      <c r="AH8" s="200"/>
      <c r="AI8" s="200"/>
      <c r="AJ8" s="200"/>
      <c r="AK8" s="200"/>
      <c r="AL8" s="200"/>
      <c r="AM8" s="200"/>
      <c r="AN8" s="201" t="s">
        <v>222</v>
      </c>
      <c r="AO8" s="202"/>
      <c r="AP8" s="202"/>
      <c r="AQ8" s="202"/>
      <c r="AR8" s="202"/>
      <c r="AS8" s="202"/>
      <c r="AT8" s="202"/>
      <c r="AU8" s="202"/>
      <c r="AV8" s="202"/>
      <c r="AW8" s="202"/>
      <c r="AX8" s="202"/>
      <c r="AY8" s="202"/>
      <c r="AZ8" s="202"/>
      <c r="BA8" s="202"/>
      <c r="BB8" s="202"/>
      <c r="BC8" s="202"/>
      <c r="BD8" s="202"/>
      <c r="BE8" s="202"/>
      <c r="BF8" s="202"/>
      <c r="BG8" s="202"/>
      <c r="BH8" s="202"/>
      <c r="BI8" s="202"/>
      <c r="BJ8" s="203" t="s">
        <v>223</v>
      </c>
      <c r="BK8" s="204"/>
      <c r="BL8" s="204"/>
      <c r="BM8" s="204"/>
      <c r="BN8" s="204"/>
      <c r="BO8" s="205"/>
      <c r="BP8" s="218" t="s">
        <v>224</v>
      </c>
      <c r="BQ8" s="218"/>
      <c r="BR8" s="218"/>
      <c r="BS8" s="218"/>
      <c r="BT8" s="218"/>
      <c r="BU8" s="218"/>
      <c r="BV8" s="47"/>
      <c r="BW8" s="47"/>
      <c r="BX8" s="47"/>
      <c r="BY8" s="47"/>
      <c r="BZ8" s="47"/>
    </row>
    <row r="9" spans="2:78" s="46" customFormat="1" ht="11.25" customHeight="1">
      <c r="B9" s="225"/>
      <c r="C9" s="225"/>
      <c r="D9" s="225"/>
      <c r="E9" s="197"/>
      <c r="F9" s="197"/>
      <c r="G9" s="197"/>
      <c r="H9" s="197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  <c r="AC9" s="199"/>
      <c r="AD9" s="218" t="s">
        <v>225</v>
      </c>
      <c r="AE9" s="218"/>
      <c r="AF9" s="218"/>
      <c r="AG9" s="218"/>
      <c r="AH9" s="218"/>
      <c r="AI9" s="199" t="s">
        <v>226</v>
      </c>
      <c r="AJ9" s="199"/>
      <c r="AK9" s="199"/>
      <c r="AL9" s="199"/>
      <c r="AM9" s="199"/>
      <c r="AN9" s="199" t="s">
        <v>227</v>
      </c>
      <c r="AO9" s="199"/>
      <c r="AP9" s="199"/>
      <c r="AQ9" s="199"/>
      <c r="AR9" s="199"/>
      <c r="AS9" s="199"/>
      <c r="AT9" s="199"/>
      <c r="AU9" s="199"/>
      <c r="AV9" s="199"/>
      <c r="AW9" s="199"/>
      <c r="AX9" s="199"/>
      <c r="AY9" s="199" t="s">
        <v>228</v>
      </c>
      <c r="AZ9" s="199"/>
      <c r="BA9" s="199"/>
      <c r="BB9" s="199"/>
      <c r="BC9" s="199"/>
      <c r="BD9" s="199"/>
      <c r="BE9" s="199"/>
      <c r="BF9" s="199"/>
      <c r="BG9" s="199"/>
      <c r="BH9" s="199"/>
      <c r="BI9" s="201"/>
      <c r="BJ9" s="206"/>
      <c r="BK9" s="207"/>
      <c r="BL9" s="207"/>
      <c r="BM9" s="207"/>
      <c r="BN9" s="207"/>
      <c r="BO9" s="208"/>
      <c r="BP9" s="218"/>
      <c r="BQ9" s="218"/>
      <c r="BR9" s="218"/>
      <c r="BS9" s="218"/>
      <c r="BT9" s="218"/>
      <c r="BU9" s="218"/>
      <c r="BV9" s="47"/>
      <c r="BW9" s="47"/>
      <c r="BX9" s="47"/>
      <c r="BY9" s="47"/>
      <c r="BZ9" s="47"/>
    </row>
    <row r="10" spans="2:78" s="46" customFormat="1" ht="12" customHeight="1">
      <c r="B10" s="226"/>
      <c r="C10" s="226"/>
      <c r="D10" s="226"/>
      <c r="E10" s="198"/>
      <c r="F10" s="198"/>
      <c r="G10" s="198"/>
      <c r="H10" s="198"/>
      <c r="I10" s="199" t="s">
        <v>229</v>
      </c>
      <c r="J10" s="199"/>
      <c r="K10" s="199"/>
      <c r="L10" s="199"/>
      <c r="M10" s="199"/>
      <c r="N10" s="199"/>
      <c r="O10" s="199"/>
      <c r="P10" s="199"/>
      <c r="Q10" s="199"/>
      <c r="R10" s="199"/>
      <c r="S10" s="199"/>
      <c r="T10" s="199" t="s">
        <v>230</v>
      </c>
      <c r="U10" s="199"/>
      <c r="V10" s="199"/>
      <c r="W10" s="199"/>
      <c r="X10" s="199"/>
      <c r="Y10" s="199"/>
      <c r="Z10" s="199"/>
      <c r="AA10" s="199"/>
      <c r="AB10" s="199"/>
      <c r="AC10" s="199"/>
      <c r="AD10" s="218"/>
      <c r="AE10" s="218"/>
      <c r="AF10" s="218"/>
      <c r="AG10" s="218"/>
      <c r="AH10" s="218"/>
      <c r="AI10" s="199"/>
      <c r="AJ10" s="199"/>
      <c r="AK10" s="199"/>
      <c r="AL10" s="199"/>
      <c r="AM10" s="199"/>
      <c r="AN10" s="199" t="s">
        <v>231</v>
      </c>
      <c r="AO10" s="199"/>
      <c r="AP10" s="199"/>
      <c r="AQ10" s="199"/>
      <c r="AR10" s="199"/>
      <c r="AS10" s="199"/>
      <c r="AT10" s="199" t="s">
        <v>226</v>
      </c>
      <c r="AU10" s="199"/>
      <c r="AV10" s="199"/>
      <c r="AW10" s="199"/>
      <c r="AX10" s="199"/>
      <c r="AY10" s="199" t="s">
        <v>231</v>
      </c>
      <c r="AZ10" s="199"/>
      <c r="BA10" s="199"/>
      <c r="BB10" s="199"/>
      <c r="BC10" s="199"/>
      <c r="BD10" s="199"/>
      <c r="BE10" s="199" t="s">
        <v>226</v>
      </c>
      <c r="BF10" s="199"/>
      <c r="BG10" s="199"/>
      <c r="BH10" s="199"/>
      <c r="BI10" s="201"/>
      <c r="BJ10" s="209"/>
      <c r="BK10" s="210"/>
      <c r="BL10" s="210"/>
      <c r="BM10" s="210"/>
      <c r="BN10" s="210"/>
      <c r="BO10" s="211"/>
      <c r="BP10" s="218"/>
      <c r="BQ10" s="218"/>
      <c r="BR10" s="218"/>
      <c r="BS10" s="218"/>
      <c r="BT10" s="218"/>
      <c r="BU10" s="218"/>
      <c r="BV10" s="47"/>
      <c r="BW10" s="47"/>
      <c r="BX10" s="47"/>
      <c r="BY10" s="47"/>
      <c r="BZ10" s="47"/>
    </row>
    <row r="11" spans="2:78" s="46" customFormat="1" ht="20.100000000000001" customHeight="1">
      <c r="B11" s="231">
        <f>ACCUEIL!B310</f>
        <v>42694</v>
      </c>
      <c r="C11" s="228"/>
      <c r="D11" s="229"/>
      <c r="E11" s="232" t="s">
        <v>283</v>
      </c>
      <c r="F11" s="232"/>
      <c r="G11" s="232"/>
      <c r="H11" s="232"/>
      <c r="I11" s="233" t="str">
        <f>IF(ACCUEIL!E310="x",T(ACCUEIL!D310),"")</f>
        <v>Eventail d'avocat et crevettes</v>
      </c>
      <c r="J11" s="234"/>
      <c r="K11" s="234"/>
      <c r="L11" s="234"/>
      <c r="M11" s="234"/>
      <c r="N11" s="234"/>
      <c r="O11" s="234"/>
      <c r="P11" s="234"/>
      <c r="Q11" s="234"/>
      <c r="R11" s="234"/>
      <c r="S11" s="235"/>
      <c r="T11" s="233" t="str">
        <f>IF(I11="",ACCUEIL!D310,"")</f>
        <v/>
      </c>
      <c r="U11" s="234"/>
      <c r="V11" s="234"/>
      <c r="W11" s="234"/>
      <c r="X11" s="234"/>
      <c r="Y11" s="234"/>
      <c r="Z11" s="234"/>
      <c r="AA11" s="234"/>
      <c r="AB11" s="234"/>
      <c r="AC11" s="235"/>
      <c r="AD11" s="230" t="str">
        <f>IF(I11=T11,"",IF(T11="","12H00",""))</f>
        <v>12H00</v>
      </c>
      <c r="AE11" s="230"/>
      <c r="AF11" s="230"/>
      <c r="AG11" s="230"/>
      <c r="AH11" s="230"/>
      <c r="AI11" s="230"/>
      <c r="AJ11" s="230"/>
      <c r="AK11" s="230"/>
      <c r="AL11" s="230"/>
      <c r="AM11" s="230"/>
      <c r="AN11" s="230" t="str">
        <f>IF(I11=T11,"",IF(I11="","12H00",""))</f>
        <v/>
      </c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 t="str">
        <f>IF(I11=T11,"",IF(I11="","12H15",""))</f>
        <v/>
      </c>
      <c r="AZ11" s="230"/>
      <c r="BA11" s="230"/>
      <c r="BB11" s="230"/>
      <c r="BC11" s="230"/>
      <c r="BD11" s="230"/>
      <c r="BE11" s="230"/>
      <c r="BF11" s="230"/>
      <c r="BG11" s="230"/>
      <c r="BH11" s="230"/>
      <c r="BI11" s="230"/>
      <c r="BJ11" s="227"/>
      <c r="BK11" s="228"/>
      <c r="BL11" s="228"/>
      <c r="BM11" s="228"/>
      <c r="BN11" s="228"/>
      <c r="BO11" s="229"/>
      <c r="BP11" s="230"/>
      <c r="BQ11" s="230"/>
      <c r="BR11" s="230"/>
      <c r="BS11" s="230"/>
      <c r="BT11" s="230"/>
      <c r="BU11" s="230"/>
      <c r="BV11" s="47"/>
      <c r="BW11" s="47"/>
      <c r="BX11" s="47"/>
      <c r="BY11" s="47"/>
      <c r="BZ11" s="47"/>
    </row>
    <row r="12" spans="2:78" s="46" customFormat="1" ht="20.100000000000001" customHeight="1">
      <c r="B12" s="231">
        <f>$B$11</f>
        <v>42694</v>
      </c>
      <c r="C12" s="228"/>
      <c r="D12" s="229"/>
      <c r="E12" s="232" t="s">
        <v>283</v>
      </c>
      <c r="F12" s="232"/>
      <c r="G12" s="232"/>
      <c r="H12" s="232"/>
      <c r="I12" s="233" t="str">
        <f>IF(ACCUEIL!E311="x",T(ACCUEIL!D311),"")</f>
        <v/>
      </c>
      <c r="J12" s="234"/>
      <c r="K12" s="234"/>
      <c r="L12" s="234"/>
      <c r="M12" s="234"/>
      <c r="N12" s="234"/>
      <c r="O12" s="234"/>
      <c r="P12" s="234"/>
      <c r="Q12" s="234"/>
      <c r="R12" s="234"/>
      <c r="S12" s="235"/>
      <c r="T12" s="233" t="str">
        <f>IF(I12="",ACCUEIL!D311,"")</f>
        <v>Rôti de bœuf au jus</v>
      </c>
      <c r="U12" s="234"/>
      <c r="V12" s="234"/>
      <c r="W12" s="234"/>
      <c r="X12" s="234"/>
      <c r="Y12" s="234"/>
      <c r="Z12" s="234"/>
      <c r="AA12" s="234"/>
      <c r="AB12" s="234"/>
      <c r="AC12" s="235"/>
      <c r="AD12" s="230" t="str">
        <f>IF(I12=T12,"",IF(T12="","12H15",""))</f>
        <v/>
      </c>
      <c r="AE12" s="230"/>
      <c r="AF12" s="230"/>
      <c r="AG12" s="230"/>
      <c r="AH12" s="230"/>
      <c r="AI12" s="230"/>
      <c r="AJ12" s="230"/>
      <c r="AK12" s="230"/>
      <c r="AL12" s="230"/>
      <c r="AM12" s="230"/>
      <c r="AN12" s="230" t="str">
        <f>IF(I12=T12,"",IF(I12="","12H15",""))</f>
        <v>12H15</v>
      </c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 t="str">
        <f>IF(I12=T12,"",IF(I12="","12H40",""))</f>
        <v>12H40</v>
      </c>
      <c r="AZ12" s="230"/>
      <c r="BA12" s="230"/>
      <c r="BB12" s="230"/>
      <c r="BC12" s="230"/>
      <c r="BD12" s="230"/>
      <c r="BE12" s="230"/>
      <c r="BF12" s="230"/>
      <c r="BG12" s="230"/>
      <c r="BH12" s="230"/>
      <c r="BI12" s="230"/>
      <c r="BJ12" s="227"/>
      <c r="BK12" s="228"/>
      <c r="BL12" s="228"/>
      <c r="BM12" s="228"/>
      <c r="BN12" s="228"/>
      <c r="BO12" s="229"/>
      <c r="BP12" s="230"/>
      <c r="BQ12" s="230"/>
      <c r="BR12" s="230"/>
      <c r="BS12" s="230"/>
      <c r="BT12" s="230"/>
      <c r="BU12" s="230"/>
      <c r="BV12" s="47"/>
      <c r="BW12" s="47"/>
      <c r="BX12" s="47"/>
      <c r="BY12" s="47"/>
      <c r="BZ12" s="47"/>
    </row>
    <row r="13" spans="2:78" s="46" customFormat="1" ht="20.100000000000001" customHeight="1">
      <c r="B13" s="231">
        <f t="shared" ref="B13:B23" si="0">$B$11</f>
        <v>42694</v>
      </c>
      <c r="C13" s="228"/>
      <c r="D13" s="229"/>
      <c r="E13" s="232" t="s">
        <v>283</v>
      </c>
      <c r="F13" s="232"/>
      <c r="G13" s="232"/>
      <c r="H13" s="232"/>
      <c r="I13" s="233" t="str">
        <f>IF(ACCUEIL!E312="x",T(ACCUEIL!D312),"")</f>
        <v/>
      </c>
      <c r="J13" s="234"/>
      <c r="K13" s="234"/>
      <c r="L13" s="234"/>
      <c r="M13" s="234"/>
      <c r="N13" s="234"/>
      <c r="O13" s="234"/>
      <c r="P13" s="234"/>
      <c r="Q13" s="234"/>
      <c r="R13" s="234"/>
      <c r="S13" s="235"/>
      <c r="T13" s="233" t="str">
        <f>IF(I13="",ACCUEIL!D312,"")</f>
        <v>Gratin Dauphinois</v>
      </c>
      <c r="U13" s="234"/>
      <c r="V13" s="234"/>
      <c r="W13" s="234"/>
      <c r="X13" s="234"/>
      <c r="Y13" s="234"/>
      <c r="Z13" s="234"/>
      <c r="AA13" s="234"/>
      <c r="AB13" s="234"/>
      <c r="AC13" s="235"/>
      <c r="AD13" s="230" t="str">
        <f t="shared" ref="AD13:AD14" si="1">IF(I13=T13,"",IF(T13="","12H15",""))</f>
        <v/>
      </c>
      <c r="AE13" s="230"/>
      <c r="AF13" s="230"/>
      <c r="AG13" s="230"/>
      <c r="AH13" s="230"/>
      <c r="AI13" s="230"/>
      <c r="AJ13" s="230"/>
      <c r="AK13" s="230"/>
      <c r="AL13" s="230"/>
      <c r="AM13" s="230"/>
      <c r="AN13" s="230" t="str">
        <f t="shared" ref="AN13:AN14" si="2">IF(I13=T13,"",IF(I13="","12H15",""))</f>
        <v>12H15</v>
      </c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 t="str">
        <f t="shared" ref="AY13:AY14" si="3">IF(I13=T13,"",IF(I13="","12H40",""))</f>
        <v>12H40</v>
      </c>
      <c r="AZ13" s="230"/>
      <c r="BA13" s="230"/>
      <c r="BB13" s="230"/>
      <c r="BC13" s="230"/>
      <c r="BD13" s="230"/>
      <c r="BE13" s="230"/>
      <c r="BF13" s="230"/>
      <c r="BG13" s="230"/>
      <c r="BH13" s="230"/>
      <c r="BI13" s="230"/>
      <c r="BJ13" s="227"/>
      <c r="BK13" s="228"/>
      <c r="BL13" s="228"/>
      <c r="BM13" s="228"/>
      <c r="BN13" s="228"/>
      <c r="BO13" s="229"/>
      <c r="BP13" s="230"/>
      <c r="BQ13" s="230"/>
      <c r="BR13" s="230"/>
      <c r="BS13" s="230"/>
      <c r="BT13" s="230"/>
      <c r="BU13" s="230"/>
      <c r="BV13" s="47"/>
      <c r="BW13" s="47"/>
      <c r="BX13" s="47"/>
      <c r="BY13" s="47"/>
      <c r="BZ13" s="47"/>
    </row>
    <row r="14" spans="2:78" s="46" customFormat="1" ht="20.100000000000001" customHeight="1">
      <c r="B14" s="231">
        <f t="shared" si="0"/>
        <v>42694</v>
      </c>
      <c r="C14" s="228"/>
      <c r="D14" s="229"/>
      <c r="E14" s="232" t="s">
        <v>283</v>
      </c>
      <c r="F14" s="232"/>
      <c r="G14" s="232"/>
      <c r="H14" s="232"/>
      <c r="I14" s="233" t="str">
        <f>IF(ACCUEIL!E313="x",T(ACCUEIL!D313),"")</f>
        <v/>
      </c>
      <c r="J14" s="234"/>
      <c r="K14" s="234"/>
      <c r="L14" s="234"/>
      <c r="M14" s="234"/>
      <c r="N14" s="234"/>
      <c r="O14" s="234"/>
      <c r="P14" s="234"/>
      <c r="Q14" s="234"/>
      <c r="R14" s="234"/>
      <c r="S14" s="235"/>
      <c r="T14" s="233">
        <f>IF(I14="",ACCUEIL!D313,"")</f>
        <v>0</v>
      </c>
      <c r="U14" s="234"/>
      <c r="V14" s="234"/>
      <c r="W14" s="234"/>
      <c r="X14" s="234"/>
      <c r="Y14" s="234"/>
      <c r="Z14" s="234"/>
      <c r="AA14" s="234"/>
      <c r="AB14" s="234"/>
      <c r="AC14" s="235"/>
      <c r="AD14" s="230" t="str">
        <f t="shared" si="1"/>
        <v/>
      </c>
      <c r="AE14" s="230"/>
      <c r="AF14" s="230"/>
      <c r="AG14" s="230"/>
      <c r="AH14" s="230"/>
      <c r="AI14" s="230"/>
      <c r="AJ14" s="230"/>
      <c r="AK14" s="230"/>
      <c r="AL14" s="230"/>
      <c r="AM14" s="230"/>
      <c r="AN14" s="230" t="str">
        <f t="shared" si="2"/>
        <v>12H15</v>
      </c>
      <c r="AO14" s="230"/>
      <c r="AP14" s="230"/>
      <c r="AQ14" s="230"/>
      <c r="AR14" s="230"/>
      <c r="AS14" s="230"/>
      <c r="AT14" s="230"/>
      <c r="AU14" s="230"/>
      <c r="AV14" s="230"/>
      <c r="AW14" s="230"/>
      <c r="AX14" s="230"/>
      <c r="AY14" s="230" t="str">
        <f t="shared" si="3"/>
        <v>12H40</v>
      </c>
      <c r="AZ14" s="230"/>
      <c r="BA14" s="230"/>
      <c r="BB14" s="230"/>
      <c r="BC14" s="230"/>
      <c r="BD14" s="230"/>
      <c r="BE14" s="230"/>
      <c r="BF14" s="230"/>
      <c r="BG14" s="230"/>
      <c r="BH14" s="230"/>
      <c r="BI14" s="230"/>
      <c r="BJ14" s="227"/>
      <c r="BK14" s="228"/>
      <c r="BL14" s="228"/>
      <c r="BM14" s="228"/>
      <c r="BN14" s="228"/>
      <c r="BO14" s="229"/>
      <c r="BP14" s="230"/>
      <c r="BQ14" s="230"/>
      <c r="BR14" s="230"/>
      <c r="BS14" s="230"/>
      <c r="BT14" s="230"/>
      <c r="BU14" s="230"/>
      <c r="BV14" s="47"/>
      <c r="BW14" s="47"/>
      <c r="BX14" s="47"/>
      <c r="BY14" s="47"/>
      <c r="BZ14" s="47"/>
    </row>
    <row r="15" spans="2:78" s="46" customFormat="1" ht="20.100000000000001" customHeight="1">
      <c r="B15" s="231">
        <f t="shared" si="0"/>
        <v>42694</v>
      </c>
      <c r="C15" s="228"/>
      <c r="D15" s="229"/>
      <c r="E15" s="232" t="s">
        <v>283</v>
      </c>
      <c r="F15" s="232"/>
      <c r="G15" s="232"/>
      <c r="H15" s="232"/>
      <c r="I15" s="233" t="str">
        <f>IF(ACCUEIL!E314="x",T(ACCUEIL!D314),"")</f>
        <v>Plateau de Fromages ou laitages</v>
      </c>
      <c r="J15" s="234"/>
      <c r="K15" s="234"/>
      <c r="L15" s="234"/>
      <c r="M15" s="234"/>
      <c r="N15" s="234"/>
      <c r="O15" s="234"/>
      <c r="P15" s="234"/>
      <c r="Q15" s="234"/>
      <c r="R15" s="234"/>
      <c r="S15" s="235"/>
      <c r="T15" s="233" t="str">
        <f>IF(I15="",ACCUEIL!D314,"")</f>
        <v/>
      </c>
      <c r="U15" s="234"/>
      <c r="V15" s="234"/>
      <c r="W15" s="234"/>
      <c r="X15" s="234"/>
      <c r="Y15" s="234"/>
      <c r="Z15" s="234"/>
      <c r="AA15" s="234"/>
      <c r="AB15" s="234"/>
      <c r="AC15" s="235"/>
      <c r="AD15" s="230" t="str">
        <f>IF(I15=T15,"",IF(T15="","12H45",""))</f>
        <v>12H45</v>
      </c>
      <c r="AE15" s="230"/>
      <c r="AF15" s="230"/>
      <c r="AG15" s="230"/>
      <c r="AH15" s="230"/>
      <c r="AI15" s="230"/>
      <c r="AJ15" s="230"/>
      <c r="AK15" s="230"/>
      <c r="AL15" s="230"/>
      <c r="AM15" s="230"/>
      <c r="AN15" s="230" t="str">
        <f>IF(I15=T15,"",IF(I15="","12H45",""))</f>
        <v/>
      </c>
      <c r="AO15" s="230"/>
      <c r="AP15" s="230"/>
      <c r="AQ15" s="230"/>
      <c r="AR15" s="230"/>
      <c r="AS15" s="230"/>
      <c r="AT15" s="230"/>
      <c r="AU15" s="230"/>
      <c r="AV15" s="230"/>
      <c r="AW15" s="230"/>
      <c r="AX15" s="230"/>
      <c r="AY15" s="230" t="str">
        <f>IF(I15=T15,"",IF(I15="","12H55",""))</f>
        <v/>
      </c>
      <c r="AZ15" s="230"/>
      <c r="BA15" s="230"/>
      <c r="BB15" s="230"/>
      <c r="BC15" s="230"/>
      <c r="BD15" s="230"/>
      <c r="BE15" s="230"/>
      <c r="BF15" s="230"/>
      <c r="BG15" s="230"/>
      <c r="BH15" s="230"/>
      <c r="BI15" s="230"/>
      <c r="BJ15" s="227"/>
      <c r="BK15" s="228"/>
      <c r="BL15" s="228"/>
      <c r="BM15" s="228"/>
      <c r="BN15" s="228"/>
      <c r="BO15" s="229"/>
      <c r="BP15" s="230"/>
      <c r="BQ15" s="230"/>
      <c r="BR15" s="230"/>
      <c r="BS15" s="230"/>
      <c r="BT15" s="230"/>
      <c r="BU15" s="230"/>
      <c r="BV15" s="47"/>
    </row>
    <row r="16" spans="2:78" s="46" customFormat="1" ht="20.100000000000001" customHeight="1">
      <c r="B16" s="231">
        <f t="shared" si="0"/>
        <v>42694</v>
      </c>
      <c r="C16" s="228"/>
      <c r="D16" s="229"/>
      <c r="E16" s="232" t="s">
        <v>283</v>
      </c>
      <c r="F16" s="232"/>
      <c r="G16" s="232"/>
      <c r="H16" s="232"/>
      <c r="I16" s="233" t="str">
        <f>IF(ACCUEIL!E315="x",T(ACCUEIL!D315),"")</f>
        <v>Fôret Noire</v>
      </c>
      <c r="J16" s="234"/>
      <c r="K16" s="234"/>
      <c r="L16" s="234"/>
      <c r="M16" s="234"/>
      <c r="N16" s="234"/>
      <c r="O16" s="234"/>
      <c r="P16" s="234"/>
      <c r="Q16" s="234"/>
      <c r="R16" s="234"/>
      <c r="S16" s="235"/>
      <c r="T16" s="233" t="str">
        <f>IF(I16="",ACCUEIL!D315,"")</f>
        <v/>
      </c>
      <c r="U16" s="234"/>
      <c r="V16" s="234"/>
      <c r="W16" s="234"/>
      <c r="X16" s="234"/>
      <c r="Y16" s="234"/>
      <c r="Z16" s="234"/>
      <c r="AA16" s="234"/>
      <c r="AB16" s="234"/>
      <c r="AC16" s="235"/>
      <c r="AD16" s="230" t="str">
        <f>IF(I16=T16,"",IF(T16="","12H55",""))</f>
        <v>12H55</v>
      </c>
      <c r="AE16" s="230"/>
      <c r="AF16" s="230"/>
      <c r="AG16" s="230"/>
      <c r="AH16" s="230"/>
      <c r="AI16" s="230"/>
      <c r="AJ16" s="230"/>
      <c r="AK16" s="230"/>
      <c r="AL16" s="230"/>
      <c r="AM16" s="230"/>
      <c r="AN16" s="230" t="str">
        <f>IF(I16=T16,"",IF(I16="","12H55",""))</f>
        <v/>
      </c>
      <c r="AO16" s="230"/>
      <c r="AP16" s="230"/>
      <c r="AQ16" s="230"/>
      <c r="AR16" s="230"/>
      <c r="AS16" s="230"/>
      <c r="AT16" s="230"/>
      <c r="AU16" s="230"/>
      <c r="AV16" s="230"/>
      <c r="AW16" s="230"/>
      <c r="AX16" s="230"/>
      <c r="AY16" s="230" t="str">
        <f>IF(I16=T16,"",IF(I16="","13H10",""))</f>
        <v/>
      </c>
      <c r="AZ16" s="230"/>
      <c r="BA16" s="230"/>
      <c r="BB16" s="230"/>
      <c r="BC16" s="230"/>
      <c r="BD16" s="230"/>
      <c r="BE16" s="230"/>
      <c r="BF16" s="230"/>
      <c r="BG16" s="230"/>
      <c r="BH16" s="230"/>
      <c r="BI16" s="230"/>
      <c r="BJ16" s="227"/>
      <c r="BK16" s="228"/>
      <c r="BL16" s="228"/>
      <c r="BM16" s="228"/>
      <c r="BN16" s="228"/>
      <c r="BO16" s="229"/>
      <c r="BP16" s="230"/>
      <c r="BQ16" s="230"/>
      <c r="BR16" s="230"/>
      <c r="BS16" s="230"/>
      <c r="BT16" s="230"/>
      <c r="BU16" s="230"/>
      <c r="BV16" s="47"/>
    </row>
    <row r="17" spans="2:82" s="46" customFormat="1" ht="20.100000000000001" customHeight="1">
      <c r="B17" s="231"/>
      <c r="C17" s="228"/>
      <c r="D17" s="229"/>
      <c r="E17" s="232"/>
      <c r="F17" s="232"/>
      <c r="G17" s="232"/>
      <c r="H17" s="232"/>
      <c r="I17" s="233"/>
      <c r="J17" s="234"/>
      <c r="K17" s="234"/>
      <c r="L17" s="234"/>
      <c r="M17" s="234"/>
      <c r="N17" s="234"/>
      <c r="O17" s="234"/>
      <c r="P17" s="234"/>
      <c r="Q17" s="234"/>
      <c r="R17" s="234"/>
      <c r="S17" s="235"/>
      <c r="T17" s="233"/>
      <c r="U17" s="234"/>
      <c r="V17" s="234"/>
      <c r="W17" s="234"/>
      <c r="X17" s="234"/>
      <c r="Y17" s="234"/>
      <c r="Z17" s="234"/>
      <c r="AA17" s="234"/>
      <c r="AB17" s="234"/>
      <c r="AC17" s="235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27"/>
      <c r="BK17" s="228"/>
      <c r="BL17" s="228"/>
      <c r="BM17" s="228"/>
      <c r="BN17" s="228"/>
      <c r="BO17" s="229"/>
      <c r="BP17" s="230"/>
      <c r="BQ17" s="230"/>
      <c r="BR17" s="230"/>
      <c r="BS17" s="230"/>
      <c r="BT17" s="230"/>
      <c r="BU17" s="230"/>
      <c r="BV17" s="47"/>
    </row>
    <row r="18" spans="2:82" s="46" customFormat="1" ht="20.100000000000001" customHeight="1">
      <c r="B18" s="231">
        <f t="shared" si="0"/>
        <v>42694</v>
      </c>
      <c r="C18" s="228"/>
      <c r="D18" s="229"/>
      <c r="E18" s="232" t="s">
        <v>284</v>
      </c>
      <c r="F18" s="232"/>
      <c r="G18" s="232"/>
      <c r="H18" s="232"/>
      <c r="I18" s="233" t="str">
        <f>IF(ACCUEIL!I310="x",T(ACCUEIL!H310),"")</f>
        <v/>
      </c>
      <c r="J18" s="234"/>
      <c r="K18" s="234"/>
      <c r="L18" s="234"/>
      <c r="M18" s="234"/>
      <c r="N18" s="234"/>
      <c r="O18" s="234"/>
      <c r="P18" s="234"/>
      <c r="Q18" s="234"/>
      <c r="R18" s="234"/>
      <c r="S18" s="235"/>
      <c r="T18" s="233" t="str">
        <f>IF(I18="",ACCUEIL!H310,"")</f>
        <v>Potage de légumes</v>
      </c>
      <c r="U18" s="234"/>
      <c r="V18" s="234"/>
      <c r="W18" s="234"/>
      <c r="X18" s="234"/>
      <c r="Y18" s="234"/>
      <c r="Z18" s="234"/>
      <c r="AA18" s="234"/>
      <c r="AB18" s="234"/>
      <c r="AC18" s="235"/>
      <c r="AD18" s="230" t="str">
        <f>IF(I18=T18,"",IF(T18="","18H00",""))</f>
        <v/>
      </c>
      <c r="AE18" s="230"/>
      <c r="AF18" s="230"/>
      <c r="AG18" s="230"/>
      <c r="AH18" s="230"/>
      <c r="AI18" s="230"/>
      <c r="AJ18" s="230"/>
      <c r="AK18" s="230"/>
      <c r="AL18" s="230"/>
      <c r="AM18" s="230"/>
      <c r="AN18" s="230" t="str">
        <f>IF(I18=T18,"",IF(I18="","18H00",""))</f>
        <v>18H00</v>
      </c>
      <c r="AO18" s="230"/>
      <c r="AP18" s="230"/>
      <c r="AQ18" s="230"/>
      <c r="AR18" s="230"/>
      <c r="AS18" s="230"/>
      <c r="AT18" s="230"/>
      <c r="AU18" s="230"/>
      <c r="AV18" s="230"/>
      <c r="AW18" s="230"/>
      <c r="AX18" s="230"/>
      <c r="AY18" s="230" t="str">
        <f>IF(I18=T18,"",IF(I18="","18H15",""))</f>
        <v>18H15</v>
      </c>
      <c r="AZ18" s="230"/>
      <c r="BA18" s="230"/>
      <c r="BB18" s="230"/>
      <c r="BC18" s="230"/>
      <c r="BD18" s="230"/>
      <c r="BE18" s="230"/>
      <c r="BF18" s="230"/>
      <c r="BG18" s="230"/>
      <c r="BH18" s="230"/>
      <c r="BI18" s="230"/>
      <c r="BJ18" s="227"/>
      <c r="BK18" s="228"/>
      <c r="BL18" s="228"/>
      <c r="BM18" s="228"/>
      <c r="BN18" s="228"/>
      <c r="BO18" s="229"/>
      <c r="BP18" s="230"/>
      <c r="BQ18" s="230"/>
      <c r="BR18" s="230"/>
      <c r="BS18" s="230"/>
      <c r="BT18" s="230"/>
      <c r="BU18" s="230"/>
      <c r="BV18" s="47"/>
    </row>
    <row r="19" spans="2:82" s="46" customFormat="1" ht="20.100000000000001" customHeight="1">
      <c r="B19" s="231">
        <f t="shared" si="0"/>
        <v>42694</v>
      </c>
      <c r="C19" s="228"/>
      <c r="D19" s="229"/>
      <c r="E19" s="232" t="s">
        <v>284</v>
      </c>
      <c r="F19" s="232"/>
      <c r="G19" s="232"/>
      <c r="H19" s="232"/>
      <c r="I19" s="233" t="str">
        <f>IF(ACCUEIL!I311="x",T(ACCUEIL!H311),"")</f>
        <v/>
      </c>
      <c r="J19" s="234"/>
      <c r="K19" s="234"/>
      <c r="L19" s="234"/>
      <c r="M19" s="234"/>
      <c r="N19" s="234"/>
      <c r="O19" s="234"/>
      <c r="P19" s="234"/>
      <c r="Q19" s="234"/>
      <c r="R19" s="234"/>
      <c r="S19" s="235"/>
      <c r="T19" s="233" t="str">
        <f>IF(I19="",ACCUEIL!H311,"")</f>
        <v>Emincé de Porc</v>
      </c>
      <c r="U19" s="234"/>
      <c r="V19" s="234"/>
      <c r="W19" s="234"/>
      <c r="X19" s="234"/>
      <c r="Y19" s="234"/>
      <c r="Z19" s="234"/>
      <c r="AA19" s="234"/>
      <c r="AB19" s="234"/>
      <c r="AC19" s="235"/>
      <c r="AD19" s="230" t="str">
        <f>IF(I19=T19,"",IF(T19="","18H20",""))</f>
        <v/>
      </c>
      <c r="AE19" s="230"/>
      <c r="AF19" s="230"/>
      <c r="AG19" s="230"/>
      <c r="AH19" s="230"/>
      <c r="AI19" s="230"/>
      <c r="AJ19" s="230"/>
      <c r="AK19" s="230"/>
      <c r="AL19" s="230"/>
      <c r="AM19" s="230"/>
      <c r="AN19" s="230" t="str">
        <f>IF(I19=T19,"",IF(I19="","18H20",""))</f>
        <v>18H20</v>
      </c>
      <c r="AO19" s="230"/>
      <c r="AP19" s="230"/>
      <c r="AQ19" s="230"/>
      <c r="AR19" s="230"/>
      <c r="AS19" s="230"/>
      <c r="AT19" s="230"/>
      <c r="AU19" s="230"/>
      <c r="AV19" s="230"/>
      <c r="AW19" s="230"/>
      <c r="AX19" s="230"/>
      <c r="AY19" s="230" t="str">
        <f>IF(I19=T19,"",IF(I19="","18H50",""))</f>
        <v>18H50</v>
      </c>
      <c r="AZ19" s="230"/>
      <c r="BA19" s="230"/>
      <c r="BB19" s="230"/>
      <c r="BC19" s="230"/>
      <c r="BD19" s="230"/>
      <c r="BE19" s="230"/>
      <c r="BF19" s="230"/>
      <c r="BG19" s="230"/>
      <c r="BH19" s="230"/>
      <c r="BI19" s="230"/>
      <c r="BJ19" s="227"/>
      <c r="BK19" s="228"/>
      <c r="BL19" s="228"/>
      <c r="BM19" s="228"/>
      <c r="BN19" s="228"/>
      <c r="BO19" s="229"/>
      <c r="BP19" s="230"/>
      <c r="BQ19" s="230"/>
      <c r="BR19" s="230"/>
      <c r="BS19" s="230"/>
      <c r="BT19" s="230"/>
      <c r="BU19" s="230"/>
      <c r="BV19" s="47"/>
    </row>
    <row r="20" spans="2:82" s="46" customFormat="1" ht="20.100000000000001" customHeight="1">
      <c r="B20" s="231">
        <f t="shared" si="0"/>
        <v>42694</v>
      </c>
      <c r="C20" s="228"/>
      <c r="D20" s="229"/>
      <c r="E20" s="232" t="s">
        <v>284</v>
      </c>
      <c r="F20" s="232"/>
      <c r="G20" s="232"/>
      <c r="H20" s="232"/>
      <c r="I20" s="233" t="str">
        <f>IF(ACCUEIL!I312="x",T(ACCUEIL!H312),"")</f>
        <v/>
      </c>
      <c r="J20" s="234"/>
      <c r="K20" s="234"/>
      <c r="L20" s="234"/>
      <c r="M20" s="234"/>
      <c r="N20" s="234"/>
      <c r="O20" s="234"/>
      <c r="P20" s="234"/>
      <c r="Q20" s="234"/>
      <c r="R20" s="234"/>
      <c r="S20" s="235"/>
      <c r="T20" s="233" t="str">
        <f>IF(I20="",ACCUEIL!H312,"")</f>
        <v>Blettes à la provencale</v>
      </c>
      <c r="U20" s="234"/>
      <c r="V20" s="234"/>
      <c r="W20" s="234"/>
      <c r="X20" s="234"/>
      <c r="Y20" s="234"/>
      <c r="Z20" s="234"/>
      <c r="AA20" s="234"/>
      <c r="AB20" s="234"/>
      <c r="AC20" s="235"/>
      <c r="AD20" s="230" t="str">
        <f>IF(I20=T20,"",IF(T20="","18H20",""))</f>
        <v/>
      </c>
      <c r="AE20" s="230"/>
      <c r="AF20" s="230"/>
      <c r="AG20" s="230"/>
      <c r="AH20" s="230"/>
      <c r="AI20" s="230"/>
      <c r="AJ20" s="230"/>
      <c r="AK20" s="230"/>
      <c r="AL20" s="230"/>
      <c r="AM20" s="230"/>
      <c r="AN20" s="227" t="str">
        <f t="shared" ref="AN20" si="4">IF(I20=T20,"",IF(I20="","18H20",""))</f>
        <v>18H20</v>
      </c>
      <c r="AO20" s="228"/>
      <c r="AP20" s="228"/>
      <c r="AQ20" s="228"/>
      <c r="AR20" s="228"/>
      <c r="AS20" s="229"/>
      <c r="AT20" s="230"/>
      <c r="AU20" s="230"/>
      <c r="AV20" s="230"/>
      <c r="AW20" s="230"/>
      <c r="AX20" s="230"/>
      <c r="AY20" s="230" t="str">
        <f t="shared" ref="AY20:AY21" si="5">IF(I20=T20,"",IF(I20="","18H50",""))</f>
        <v>18H50</v>
      </c>
      <c r="AZ20" s="230"/>
      <c r="BA20" s="230"/>
      <c r="BB20" s="230"/>
      <c r="BC20" s="230"/>
      <c r="BD20" s="230"/>
      <c r="BE20" s="230"/>
      <c r="BF20" s="230"/>
      <c r="BG20" s="230"/>
      <c r="BH20" s="230"/>
      <c r="BI20" s="230"/>
      <c r="BJ20" s="227"/>
      <c r="BK20" s="228"/>
      <c r="BL20" s="228"/>
      <c r="BM20" s="228"/>
      <c r="BN20" s="228"/>
      <c r="BO20" s="229"/>
      <c r="BP20" s="230"/>
      <c r="BQ20" s="230"/>
      <c r="BR20" s="230"/>
      <c r="BS20" s="230"/>
      <c r="BT20" s="230"/>
      <c r="BU20" s="230"/>
      <c r="BV20" s="47"/>
    </row>
    <row r="21" spans="2:82" ht="20.100000000000001" customHeight="1">
      <c r="B21" s="231">
        <f t="shared" si="0"/>
        <v>42694</v>
      </c>
      <c r="C21" s="228"/>
      <c r="D21" s="229"/>
      <c r="E21" s="232" t="s">
        <v>284</v>
      </c>
      <c r="F21" s="232"/>
      <c r="G21" s="232"/>
      <c r="H21" s="232"/>
      <c r="I21" s="233" t="str">
        <f>IF(ACCUEIL!I313="x",T(ACCUEIL!H313),"")</f>
        <v/>
      </c>
      <c r="J21" s="234"/>
      <c r="K21" s="234"/>
      <c r="L21" s="234"/>
      <c r="M21" s="234"/>
      <c r="N21" s="234"/>
      <c r="O21" s="234"/>
      <c r="P21" s="234"/>
      <c r="Q21" s="234"/>
      <c r="R21" s="234"/>
      <c r="S21" s="235"/>
      <c r="T21" s="233">
        <f>IF(I21="",ACCUEIL!H313,"")</f>
        <v>0</v>
      </c>
      <c r="U21" s="234"/>
      <c r="V21" s="234"/>
      <c r="W21" s="234"/>
      <c r="X21" s="234"/>
      <c r="Y21" s="234"/>
      <c r="Z21" s="234"/>
      <c r="AA21" s="234"/>
      <c r="AB21" s="234"/>
      <c r="AC21" s="235"/>
      <c r="AD21" s="230" t="str">
        <f>IF(I21=T21,"",IF(T21="","18H20",""))</f>
        <v/>
      </c>
      <c r="AE21" s="230"/>
      <c r="AF21" s="230"/>
      <c r="AG21" s="230"/>
      <c r="AH21" s="230"/>
      <c r="AI21" s="230"/>
      <c r="AJ21" s="230"/>
      <c r="AK21" s="230"/>
      <c r="AL21" s="230"/>
      <c r="AM21" s="230"/>
      <c r="AN21" s="227" t="str">
        <f t="shared" ref="AN21" si="6">IF(I21=T21,"",IF(I21="","18H20",""))</f>
        <v>18H20</v>
      </c>
      <c r="AO21" s="228"/>
      <c r="AP21" s="228"/>
      <c r="AQ21" s="228"/>
      <c r="AR21" s="228"/>
      <c r="AS21" s="229"/>
      <c r="AT21" s="230"/>
      <c r="AU21" s="230"/>
      <c r="AV21" s="230"/>
      <c r="AW21" s="230"/>
      <c r="AX21" s="230"/>
      <c r="AY21" s="230" t="str">
        <f t="shared" si="5"/>
        <v>18H50</v>
      </c>
      <c r="AZ21" s="230"/>
      <c r="BA21" s="230"/>
      <c r="BB21" s="230"/>
      <c r="BC21" s="230"/>
      <c r="BD21" s="230"/>
      <c r="BE21" s="230"/>
      <c r="BF21" s="230"/>
      <c r="BG21" s="230"/>
      <c r="BH21" s="230"/>
      <c r="BI21" s="230"/>
      <c r="BJ21" s="227"/>
      <c r="BK21" s="228"/>
      <c r="BL21" s="228"/>
      <c r="BM21" s="228"/>
      <c r="BN21" s="228"/>
      <c r="BO21" s="229"/>
      <c r="BP21" s="230"/>
      <c r="BQ21" s="230"/>
      <c r="BR21" s="230"/>
      <c r="BS21" s="230"/>
      <c r="BT21" s="230"/>
      <c r="BU21" s="230"/>
      <c r="BV21" s="48"/>
      <c r="BW21" s="48"/>
      <c r="BX21" s="48"/>
      <c r="BY21" s="49"/>
      <c r="BZ21" s="49"/>
      <c r="CA21" s="49"/>
      <c r="CB21" s="49"/>
      <c r="CC21" s="49"/>
      <c r="CD21" s="49"/>
    </row>
    <row r="22" spans="2:82" ht="20.100000000000001" customHeight="1">
      <c r="B22" s="231">
        <f t="shared" si="0"/>
        <v>42694</v>
      </c>
      <c r="C22" s="228"/>
      <c r="D22" s="229"/>
      <c r="E22" s="232" t="s">
        <v>284</v>
      </c>
      <c r="F22" s="232"/>
      <c r="G22" s="232"/>
      <c r="H22" s="232"/>
      <c r="I22" s="233" t="str">
        <f>IF(ACCUEIL!I314="x",T(ACCUEIL!H314),"")</f>
        <v>Plateaux de fromages ou laitages</v>
      </c>
      <c r="J22" s="234"/>
      <c r="K22" s="234"/>
      <c r="L22" s="234"/>
      <c r="M22" s="234"/>
      <c r="N22" s="234"/>
      <c r="O22" s="234"/>
      <c r="P22" s="234"/>
      <c r="Q22" s="234"/>
      <c r="R22" s="234"/>
      <c r="S22" s="235"/>
      <c r="T22" s="233" t="str">
        <f>IF(I22="",ACCUEIL!H314,"")</f>
        <v/>
      </c>
      <c r="U22" s="234"/>
      <c r="V22" s="234"/>
      <c r="W22" s="234"/>
      <c r="X22" s="234"/>
      <c r="Y22" s="234"/>
      <c r="Z22" s="234"/>
      <c r="AA22" s="234"/>
      <c r="AB22" s="234"/>
      <c r="AC22" s="235"/>
      <c r="AD22" s="230" t="str">
        <f>IF(I22=T22,"",IF(T22="","18H50",""))</f>
        <v>18H50</v>
      </c>
      <c r="AE22" s="230"/>
      <c r="AF22" s="230"/>
      <c r="AG22" s="230"/>
      <c r="AH22" s="230"/>
      <c r="AI22" s="230"/>
      <c r="AJ22" s="230"/>
      <c r="AK22" s="230"/>
      <c r="AL22" s="230"/>
      <c r="AM22" s="230"/>
      <c r="AN22" s="230" t="str">
        <f>IF(I22=T22,"",IF(I22="","18H50",""))</f>
        <v/>
      </c>
      <c r="AO22" s="230"/>
      <c r="AP22" s="230"/>
      <c r="AQ22" s="230"/>
      <c r="AR22" s="230"/>
      <c r="AS22" s="230"/>
      <c r="AT22" s="230"/>
      <c r="AU22" s="230"/>
      <c r="AV22" s="230"/>
      <c r="AW22" s="230"/>
      <c r="AX22" s="230"/>
      <c r="AY22" s="230" t="str">
        <f>IF(I22=T22,"",IF(I22="","19H00",""))</f>
        <v/>
      </c>
      <c r="AZ22" s="230"/>
      <c r="BA22" s="230"/>
      <c r="BB22" s="230"/>
      <c r="BC22" s="230"/>
      <c r="BD22" s="230"/>
      <c r="BE22" s="230"/>
      <c r="BF22" s="230"/>
      <c r="BG22" s="230"/>
      <c r="BH22" s="230"/>
      <c r="BI22" s="230"/>
      <c r="BJ22" s="227"/>
      <c r="BK22" s="228"/>
      <c r="BL22" s="228"/>
      <c r="BM22" s="228"/>
      <c r="BN22" s="228"/>
      <c r="BO22" s="229"/>
      <c r="BP22" s="230"/>
      <c r="BQ22" s="230"/>
      <c r="BR22" s="230"/>
      <c r="BS22" s="230"/>
      <c r="BT22" s="230"/>
      <c r="BU22" s="230"/>
      <c r="BV22" s="49"/>
      <c r="BW22" s="49"/>
      <c r="BX22" s="49"/>
      <c r="BY22" s="49"/>
      <c r="BZ22" s="49"/>
      <c r="CA22" s="49"/>
      <c r="CB22" s="49"/>
      <c r="CC22" s="49"/>
      <c r="CD22" s="49"/>
    </row>
    <row r="23" spans="2:82" ht="20.100000000000001" customHeight="1">
      <c r="B23" s="231">
        <f t="shared" si="0"/>
        <v>42694</v>
      </c>
      <c r="C23" s="228"/>
      <c r="D23" s="229"/>
      <c r="E23" s="232" t="s">
        <v>284</v>
      </c>
      <c r="F23" s="232"/>
      <c r="G23" s="232"/>
      <c r="H23" s="232"/>
      <c r="I23" s="233" t="str">
        <f>IF(ACCUEIL!I315="x",T(ACCUEIL!H315),"")</f>
        <v>Pommes caramelisées</v>
      </c>
      <c r="J23" s="234"/>
      <c r="K23" s="234"/>
      <c r="L23" s="234"/>
      <c r="M23" s="234"/>
      <c r="N23" s="234"/>
      <c r="O23" s="234"/>
      <c r="P23" s="234"/>
      <c r="Q23" s="234"/>
      <c r="R23" s="234"/>
      <c r="S23" s="235"/>
      <c r="T23" s="233" t="str">
        <f>IF(I23="",ACCUEIL!H315,"")</f>
        <v/>
      </c>
      <c r="U23" s="234"/>
      <c r="V23" s="234"/>
      <c r="W23" s="234"/>
      <c r="X23" s="234"/>
      <c r="Y23" s="234"/>
      <c r="Z23" s="234"/>
      <c r="AA23" s="234"/>
      <c r="AB23" s="234"/>
      <c r="AC23" s="235"/>
      <c r="AD23" s="230" t="str">
        <f>IF(I23=T23,"",IF(T23="","19H00",""))</f>
        <v>19H00</v>
      </c>
      <c r="AE23" s="230"/>
      <c r="AF23" s="230"/>
      <c r="AG23" s="230"/>
      <c r="AH23" s="230"/>
      <c r="AI23" s="230"/>
      <c r="AJ23" s="230"/>
      <c r="AK23" s="230"/>
      <c r="AL23" s="230"/>
      <c r="AM23" s="230"/>
      <c r="AN23" s="230" t="str">
        <f>IF(I23=T23,"",IF(I23="","19H00",""))</f>
        <v/>
      </c>
      <c r="AO23" s="230"/>
      <c r="AP23" s="230"/>
      <c r="AQ23" s="230"/>
      <c r="AR23" s="230"/>
      <c r="AS23" s="230"/>
      <c r="AT23" s="230"/>
      <c r="AU23" s="230"/>
      <c r="AV23" s="230"/>
      <c r="AW23" s="230"/>
      <c r="AX23" s="230"/>
      <c r="AY23" s="230" t="str">
        <f>IF(I23=T23,"",IF(I23="","19H15",""))</f>
        <v/>
      </c>
      <c r="AZ23" s="230"/>
      <c r="BA23" s="230"/>
      <c r="BB23" s="230"/>
      <c r="BC23" s="230"/>
      <c r="BD23" s="230"/>
      <c r="BE23" s="230"/>
      <c r="BF23" s="230"/>
      <c r="BG23" s="230"/>
      <c r="BH23" s="230"/>
      <c r="BI23" s="230"/>
      <c r="BJ23" s="227"/>
      <c r="BK23" s="228"/>
      <c r="BL23" s="228"/>
      <c r="BM23" s="228"/>
      <c r="BN23" s="228"/>
      <c r="BO23" s="229"/>
      <c r="BP23" s="230"/>
      <c r="BQ23" s="230"/>
      <c r="BR23" s="230"/>
      <c r="BS23" s="230"/>
      <c r="BT23" s="230"/>
      <c r="BU23" s="230"/>
      <c r="BV23" s="49"/>
      <c r="BW23" s="49"/>
      <c r="BX23" s="49"/>
      <c r="BY23" s="49"/>
      <c r="BZ23" s="49"/>
      <c r="CA23" s="49"/>
      <c r="CB23" s="49"/>
      <c r="CC23" s="49"/>
      <c r="CD23" s="49"/>
    </row>
    <row r="24" spans="2:82" ht="6.95" customHeight="1"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38"/>
    </row>
    <row r="25" spans="2:82" s="50" customFormat="1" ht="12" customHeight="1">
      <c r="B25" s="243" t="s">
        <v>232</v>
      </c>
      <c r="C25" s="244"/>
      <c r="D25" s="244"/>
      <c r="E25" s="244"/>
      <c r="F25" s="244"/>
      <c r="G25" s="244"/>
      <c r="H25" s="244"/>
      <c r="I25" s="244"/>
      <c r="J25" s="244"/>
      <c r="K25" s="244"/>
      <c r="L25" s="244"/>
      <c r="M25" s="244"/>
      <c r="N25" s="244"/>
      <c r="O25" s="244"/>
      <c r="P25" s="244"/>
      <c r="Q25" s="244"/>
      <c r="R25" s="244"/>
      <c r="S25" s="244"/>
      <c r="T25" s="244"/>
      <c r="U25" s="244"/>
      <c r="V25" s="244"/>
      <c r="W25" s="244"/>
      <c r="X25" s="244"/>
      <c r="Y25" s="244"/>
      <c r="Z25" s="244"/>
      <c r="AA25" s="244"/>
      <c r="AB25" s="244"/>
      <c r="AC25" s="244"/>
      <c r="AD25" s="244"/>
      <c r="AE25" s="244"/>
      <c r="AF25" s="244"/>
      <c r="AG25" s="244"/>
      <c r="AH25" s="244"/>
      <c r="AI25" s="245"/>
      <c r="AK25" s="246" t="s">
        <v>233</v>
      </c>
      <c r="AL25" s="247"/>
      <c r="AM25" s="247"/>
      <c r="AN25" s="247"/>
      <c r="AO25" s="247"/>
      <c r="AP25" s="247"/>
      <c r="AQ25" s="247"/>
      <c r="AR25" s="247"/>
      <c r="AS25" s="247"/>
      <c r="AT25" s="247"/>
      <c r="AU25" s="247"/>
      <c r="AV25" s="247"/>
      <c r="AW25" s="247"/>
      <c r="AX25" s="247"/>
      <c r="AY25" s="247"/>
      <c r="AZ25" s="247"/>
      <c r="BA25" s="247"/>
      <c r="BB25" s="247"/>
      <c r="BC25" s="247"/>
      <c r="BD25" s="247"/>
      <c r="BE25" s="247"/>
      <c r="BF25" s="247"/>
      <c r="BG25" s="247"/>
      <c r="BH25" s="247"/>
      <c r="BI25" s="247"/>
      <c r="BJ25" s="247"/>
      <c r="BK25" s="247"/>
      <c r="BL25" s="247"/>
      <c r="BM25" s="247"/>
      <c r="BN25" s="247"/>
      <c r="BO25" s="247"/>
      <c r="BP25" s="247"/>
      <c r="BQ25" s="247"/>
      <c r="BR25" s="247"/>
      <c r="BS25" s="247"/>
      <c r="BT25" s="248"/>
    </row>
    <row r="26" spans="2:82" s="51" customFormat="1" ht="12" customHeight="1">
      <c r="B26" s="52"/>
      <c r="C26" s="236">
        <v>1</v>
      </c>
      <c r="D26" s="237" t="s">
        <v>234</v>
      </c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7"/>
      <c r="AH26" s="237"/>
      <c r="AI26" s="238"/>
      <c r="AK26" s="52"/>
      <c r="AL26" s="249" t="s">
        <v>235</v>
      </c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50"/>
    </row>
    <row r="27" spans="2:82" s="51" customFormat="1" ht="12" customHeight="1">
      <c r="B27" s="52"/>
      <c r="C27" s="236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237"/>
      <c r="AE27" s="237"/>
      <c r="AF27" s="237"/>
      <c r="AG27" s="237"/>
      <c r="AH27" s="237"/>
      <c r="AI27" s="238"/>
      <c r="AK27" s="55"/>
      <c r="AL27" s="239" t="s">
        <v>236</v>
      </c>
      <c r="AM27" s="239"/>
      <c r="AN27" s="239"/>
      <c r="AO27" s="239"/>
      <c r="AP27" s="239"/>
      <c r="AQ27" s="239"/>
      <c r="AR27" s="239"/>
      <c r="AS27" s="239"/>
      <c r="AT27" s="239"/>
      <c r="AU27" s="239"/>
      <c r="AV27" s="239"/>
      <c r="AW27" s="239"/>
      <c r="AX27" s="239"/>
      <c r="AY27" s="239"/>
      <c r="AZ27" s="239"/>
      <c r="BA27" s="239"/>
      <c r="BB27" s="239"/>
      <c r="BC27" s="239"/>
      <c r="BD27" s="239"/>
      <c r="BE27" s="239"/>
      <c r="BF27" s="239"/>
      <c r="BG27" s="239"/>
      <c r="BH27" s="239"/>
      <c r="BI27" s="239"/>
      <c r="BJ27" s="239"/>
      <c r="BK27" s="239"/>
      <c r="BL27" s="239"/>
      <c r="BM27" s="239"/>
      <c r="BN27" s="239"/>
      <c r="BO27" s="239"/>
      <c r="BP27" s="239"/>
      <c r="BQ27" s="239"/>
      <c r="BR27" s="239"/>
      <c r="BS27" s="239"/>
      <c r="BT27" s="240"/>
    </row>
    <row r="28" spans="2:82" s="51" customFormat="1" ht="12" customHeight="1">
      <c r="B28" s="52"/>
      <c r="C28" s="236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7"/>
      <c r="AC28" s="237"/>
      <c r="AD28" s="237"/>
      <c r="AE28" s="237"/>
      <c r="AF28" s="237"/>
      <c r="AG28" s="237"/>
      <c r="AH28" s="237"/>
      <c r="AI28" s="238"/>
      <c r="AK28" s="55"/>
      <c r="AL28" s="56"/>
      <c r="AM28" s="241" t="s">
        <v>237</v>
      </c>
      <c r="AN28" s="241"/>
      <c r="AO28" s="241"/>
      <c r="AP28" s="241"/>
      <c r="AQ28" s="241"/>
      <c r="AR28" s="241"/>
      <c r="AS28" s="241"/>
      <c r="AT28" s="241"/>
      <c r="AU28" s="241"/>
      <c r="AV28" s="241"/>
      <c r="AW28" s="241"/>
      <c r="AX28" s="241"/>
      <c r="AY28" s="241"/>
      <c r="AZ28" s="241"/>
      <c r="BA28" s="241"/>
      <c r="BB28" s="241"/>
      <c r="BC28" s="241"/>
      <c r="BD28" s="241"/>
      <c r="BE28" s="241"/>
      <c r="BF28" s="241"/>
      <c r="BG28" s="241"/>
      <c r="BH28" s="241"/>
      <c r="BI28" s="241"/>
      <c r="BJ28" s="241"/>
      <c r="BK28" s="241"/>
      <c r="BL28" s="241"/>
      <c r="BM28" s="241"/>
      <c r="BN28" s="241"/>
      <c r="BO28" s="241"/>
      <c r="BP28" s="241"/>
      <c r="BQ28" s="241"/>
      <c r="BR28" s="241"/>
      <c r="BS28" s="241"/>
      <c r="BT28" s="242"/>
    </row>
    <row r="29" spans="2:82" s="51" customFormat="1" ht="12" customHeight="1">
      <c r="B29" s="52"/>
      <c r="C29" s="236">
        <v>2</v>
      </c>
      <c r="D29" s="237" t="s">
        <v>238</v>
      </c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7"/>
      <c r="AC29" s="237"/>
      <c r="AD29" s="237"/>
      <c r="AE29" s="237"/>
      <c r="AF29" s="237"/>
      <c r="AG29" s="237"/>
      <c r="AH29" s="237"/>
      <c r="AI29" s="238"/>
      <c r="AK29" s="55"/>
      <c r="AL29" s="239" t="s">
        <v>239</v>
      </c>
      <c r="AM29" s="239"/>
      <c r="AN29" s="239"/>
      <c r="AO29" s="239"/>
      <c r="AP29" s="239"/>
      <c r="AQ29" s="239"/>
      <c r="AR29" s="239"/>
      <c r="AS29" s="239"/>
      <c r="AT29" s="239"/>
      <c r="AU29" s="239"/>
      <c r="AV29" s="239"/>
      <c r="AW29" s="239"/>
      <c r="AX29" s="239"/>
      <c r="AY29" s="239"/>
      <c r="AZ29" s="239"/>
      <c r="BA29" s="239"/>
      <c r="BB29" s="239"/>
      <c r="BC29" s="239"/>
      <c r="BD29" s="239"/>
      <c r="BE29" s="239"/>
      <c r="BF29" s="239"/>
      <c r="BG29" s="239"/>
      <c r="BH29" s="239"/>
      <c r="BI29" s="239"/>
      <c r="BJ29" s="239"/>
      <c r="BK29" s="239"/>
      <c r="BL29" s="239"/>
      <c r="BM29" s="239"/>
      <c r="BN29" s="239"/>
      <c r="BO29" s="239"/>
      <c r="BP29" s="239"/>
      <c r="BQ29" s="239"/>
      <c r="BR29" s="239"/>
      <c r="BS29" s="239"/>
      <c r="BT29" s="240"/>
    </row>
    <row r="30" spans="2:82" s="51" customFormat="1" ht="12" customHeight="1">
      <c r="B30" s="52"/>
      <c r="C30" s="236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237"/>
      <c r="AG30" s="237"/>
      <c r="AH30" s="237"/>
      <c r="AI30" s="238"/>
      <c r="AK30" s="55"/>
      <c r="AL30" s="56"/>
      <c r="AM30" s="241" t="s">
        <v>240</v>
      </c>
      <c r="AN30" s="241"/>
      <c r="AO30" s="241"/>
      <c r="AP30" s="241"/>
      <c r="AQ30" s="241"/>
      <c r="AR30" s="241"/>
      <c r="AS30" s="241"/>
      <c r="AT30" s="241"/>
      <c r="AU30" s="241"/>
      <c r="AV30" s="241"/>
      <c r="AW30" s="241"/>
      <c r="AX30" s="241"/>
      <c r="AY30" s="241"/>
      <c r="AZ30" s="241"/>
      <c r="BA30" s="241"/>
      <c r="BB30" s="241"/>
      <c r="BC30" s="241"/>
      <c r="BD30" s="241"/>
      <c r="BE30" s="241"/>
      <c r="BF30" s="241"/>
      <c r="BG30" s="241"/>
      <c r="BH30" s="241"/>
      <c r="BI30" s="241"/>
      <c r="BJ30" s="241"/>
      <c r="BK30" s="241"/>
      <c r="BL30" s="241"/>
      <c r="BM30" s="241"/>
      <c r="BN30" s="241"/>
      <c r="BO30" s="241"/>
      <c r="BP30" s="241"/>
      <c r="BQ30" s="241"/>
      <c r="BR30" s="241"/>
      <c r="BS30" s="241"/>
      <c r="BT30" s="242"/>
    </row>
    <row r="31" spans="2:82" s="51" customFormat="1" ht="12" customHeight="1">
      <c r="B31" s="52"/>
      <c r="C31" s="58">
        <v>3</v>
      </c>
      <c r="D31" s="237" t="s">
        <v>241</v>
      </c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7"/>
      <c r="T31" s="237"/>
      <c r="U31" s="237"/>
      <c r="V31" s="237"/>
      <c r="W31" s="237"/>
      <c r="X31" s="237"/>
      <c r="Y31" s="237"/>
      <c r="Z31" s="237"/>
      <c r="AA31" s="237"/>
      <c r="AB31" s="237"/>
      <c r="AC31" s="237"/>
      <c r="AD31" s="237"/>
      <c r="AE31" s="237"/>
      <c r="AF31" s="237"/>
      <c r="AG31" s="237"/>
      <c r="AH31" s="237"/>
      <c r="AI31" s="238"/>
      <c r="AK31" s="55"/>
      <c r="AL31" s="239" t="s">
        <v>242</v>
      </c>
      <c r="AM31" s="239"/>
      <c r="AN31" s="239"/>
      <c r="AO31" s="239"/>
      <c r="AP31" s="239"/>
      <c r="AQ31" s="239"/>
      <c r="AR31" s="239"/>
      <c r="AS31" s="239"/>
      <c r="AT31" s="239"/>
      <c r="AU31" s="239"/>
      <c r="AV31" s="239"/>
      <c r="AW31" s="239"/>
      <c r="AX31" s="239"/>
      <c r="AY31" s="239"/>
      <c r="AZ31" s="239"/>
      <c r="BA31" s="239"/>
      <c r="BB31" s="239"/>
      <c r="BC31" s="239"/>
      <c r="BD31" s="239"/>
      <c r="BE31" s="239"/>
      <c r="BF31" s="239"/>
      <c r="BG31" s="239"/>
      <c r="BH31" s="239"/>
      <c r="BI31" s="239"/>
      <c r="BJ31" s="239"/>
      <c r="BK31" s="239"/>
      <c r="BL31" s="239"/>
      <c r="BM31" s="239"/>
      <c r="BN31" s="239"/>
      <c r="BO31" s="239"/>
      <c r="BP31" s="239"/>
      <c r="BQ31" s="239"/>
      <c r="BR31" s="239"/>
      <c r="BS31" s="239"/>
      <c r="BT31" s="240"/>
    </row>
    <row r="32" spans="2:82" s="51" customFormat="1" ht="12" customHeight="1">
      <c r="B32" s="52"/>
      <c r="C32" s="58">
        <v>4</v>
      </c>
      <c r="D32" s="237" t="s">
        <v>243</v>
      </c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  <c r="AG32" s="237"/>
      <c r="AH32" s="237"/>
      <c r="AI32" s="238"/>
      <c r="AJ32" s="39"/>
      <c r="AK32" s="55"/>
      <c r="AL32" s="56"/>
      <c r="AM32" s="241" t="s">
        <v>244</v>
      </c>
      <c r="AN32" s="241"/>
      <c r="AO32" s="241"/>
      <c r="AP32" s="241"/>
      <c r="AQ32" s="241"/>
      <c r="AR32" s="241"/>
      <c r="AS32" s="241"/>
      <c r="AT32" s="241"/>
      <c r="AU32" s="241"/>
      <c r="AV32" s="241"/>
      <c r="AW32" s="241"/>
      <c r="AX32" s="241"/>
      <c r="AY32" s="241"/>
      <c r="AZ32" s="241"/>
      <c r="BA32" s="241"/>
      <c r="BB32" s="241"/>
      <c r="BC32" s="241"/>
      <c r="BD32" s="241"/>
      <c r="BE32" s="241"/>
      <c r="BF32" s="241"/>
      <c r="BG32" s="241"/>
      <c r="BH32" s="241"/>
      <c r="BI32" s="241"/>
      <c r="BJ32" s="241"/>
      <c r="BK32" s="241"/>
      <c r="BL32" s="241"/>
      <c r="BM32" s="241"/>
      <c r="BN32" s="241"/>
      <c r="BO32" s="241"/>
      <c r="BP32" s="241"/>
      <c r="BQ32" s="241"/>
      <c r="BR32" s="241"/>
      <c r="BS32" s="241"/>
      <c r="BT32" s="242"/>
    </row>
    <row r="33" spans="2:74" s="51" customFormat="1" ht="12" customHeight="1">
      <c r="B33" s="59"/>
      <c r="C33" s="60">
        <v>5</v>
      </c>
      <c r="D33" s="271" t="s">
        <v>245</v>
      </c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1"/>
      <c r="T33" s="271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2"/>
      <c r="AK33" s="61"/>
      <c r="AL33" s="62" t="s">
        <v>246</v>
      </c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63"/>
    </row>
    <row r="34" spans="2:74" s="51" customFormat="1" ht="12" customHeight="1">
      <c r="AK34" s="61"/>
      <c r="AL34" s="239" t="s">
        <v>247</v>
      </c>
      <c r="AM34" s="239"/>
      <c r="AN34" s="239"/>
      <c r="AO34" s="239"/>
      <c r="AP34" s="239"/>
      <c r="AQ34" s="239"/>
      <c r="AR34" s="239"/>
      <c r="AS34" s="239"/>
      <c r="AT34" s="239"/>
      <c r="AU34" s="239"/>
      <c r="AV34" s="239"/>
      <c r="AW34" s="239"/>
      <c r="AX34" s="239"/>
      <c r="AY34" s="239"/>
      <c r="AZ34" s="239"/>
      <c r="BA34" s="239"/>
      <c r="BB34" s="239"/>
      <c r="BC34" s="239"/>
      <c r="BD34" s="239"/>
      <c r="BE34" s="239"/>
      <c r="BF34" s="239"/>
      <c r="BG34" s="239"/>
      <c r="BH34" s="239"/>
      <c r="BI34" s="239"/>
      <c r="BJ34" s="239"/>
      <c r="BK34" s="239"/>
      <c r="BL34" s="239"/>
      <c r="BM34" s="239"/>
      <c r="BN34" s="239"/>
      <c r="BO34" s="239"/>
      <c r="BP34" s="239"/>
      <c r="BQ34" s="239"/>
      <c r="BR34" s="239"/>
      <c r="BS34" s="239"/>
      <c r="BT34" s="64"/>
    </row>
    <row r="35" spans="2:74" ht="12" customHeight="1">
      <c r="B35" s="273" t="s">
        <v>248</v>
      </c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75"/>
      <c r="AK35" s="65"/>
      <c r="AL35" s="66"/>
      <c r="AM35" s="239" t="s">
        <v>249</v>
      </c>
      <c r="AN35" s="239"/>
      <c r="AO35" s="239"/>
      <c r="AP35" s="239"/>
      <c r="AQ35" s="239"/>
      <c r="AR35" s="239"/>
      <c r="AS35" s="239"/>
      <c r="AT35" s="239"/>
      <c r="AU35" s="239"/>
      <c r="AV35" s="239"/>
      <c r="AW35" s="239"/>
      <c r="AX35" s="239"/>
      <c r="AY35" s="239"/>
      <c r="AZ35" s="239"/>
      <c r="BA35" s="239"/>
      <c r="BB35" s="239"/>
      <c r="BC35" s="239"/>
      <c r="BD35" s="239"/>
      <c r="BE35" s="239"/>
      <c r="BF35" s="239"/>
      <c r="BG35" s="239"/>
      <c r="BH35" s="239"/>
      <c r="BI35" s="239"/>
      <c r="BJ35" s="239"/>
      <c r="BK35" s="239"/>
      <c r="BL35" s="239"/>
      <c r="BM35" s="239"/>
      <c r="BN35" s="239"/>
      <c r="BO35" s="239"/>
      <c r="BP35" s="239"/>
      <c r="BQ35" s="239"/>
      <c r="BR35" s="239"/>
      <c r="BS35" s="239"/>
      <c r="BT35" s="63"/>
      <c r="BV35" s="38"/>
    </row>
    <row r="36" spans="2:74" ht="12" customHeight="1">
      <c r="B36" s="266" t="s">
        <v>218</v>
      </c>
      <c r="C36" s="267"/>
      <c r="D36" s="267"/>
      <c r="E36" s="268"/>
      <c r="F36" s="266" t="s">
        <v>250</v>
      </c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268"/>
      <c r="U36" s="266" t="s">
        <v>251</v>
      </c>
      <c r="V36" s="267"/>
      <c r="W36" s="267"/>
      <c r="X36" s="267"/>
      <c r="Y36" s="267"/>
      <c r="Z36" s="267"/>
      <c r="AA36" s="267"/>
      <c r="AB36" s="267"/>
      <c r="AC36" s="267"/>
      <c r="AD36" s="267"/>
      <c r="AE36" s="267"/>
      <c r="AF36" s="267"/>
      <c r="AG36" s="267"/>
      <c r="AH36" s="267"/>
      <c r="AI36" s="268"/>
      <c r="AK36" s="67"/>
      <c r="AL36" s="239" t="s">
        <v>252</v>
      </c>
      <c r="AM36" s="239"/>
      <c r="AN36" s="239"/>
      <c r="AO36" s="239"/>
      <c r="AP36" s="239"/>
      <c r="AQ36" s="239"/>
      <c r="AR36" s="239"/>
      <c r="AS36" s="239"/>
      <c r="AT36" s="239"/>
      <c r="AU36" s="239"/>
      <c r="AV36" s="239"/>
      <c r="AW36" s="239"/>
      <c r="AX36" s="239"/>
      <c r="AY36" s="239"/>
      <c r="AZ36" s="239"/>
      <c r="BA36" s="239"/>
      <c r="BB36" s="239"/>
      <c r="BC36" s="239"/>
      <c r="BD36" s="239"/>
      <c r="BE36" s="239"/>
      <c r="BF36" s="239"/>
      <c r="BG36" s="239"/>
      <c r="BH36" s="239"/>
      <c r="BI36" s="239"/>
      <c r="BJ36" s="239"/>
      <c r="BK36" s="239"/>
      <c r="BL36" s="239"/>
      <c r="BM36" s="239"/>
      <c r="BN36" s="239"/>
      <c r="BO36" s="239"/>
      <c r="BP36" s="239"/>
      <c r="BQ36" s="239"/>
      <c r="BR36" s="239"/>
      <c r="BS36" s="239"/>
      <c r="BT36" s="240"/>
      <c r="BV36" s="38"/>
    </row>
    <row r="37" spans="2:74" s="68" customFormat="1" ht="12" customHeight="1">
      <c r="B37" s="251"/>
      <c r="C37" s="252"/>
      <c r="D37" s="252"/>
      <c r="E37" s="253"/>
      <c r="F37" s="251"/>
      <c r="G37" s="252"/>
      <c r="H37" s="252"/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3"/>
      <c r="U37" s="251"/>
      <c r="V37" s="252"/>
      <c r="W37" s="252"/>
      <c r="X37" s="252"/>
      <c r="Y37" s="252"/>
      <c r="Z37" s="252"/>
      <c r="AA37" s="252"/>
      <c r="AB37" s="252"/>
      <c r="AC37" s="252"/>
      <c r="AD37" s="252"/>
      <c r="AE37" s="252"/>
      <c r="AF37" s="252"/>
      <c r="AG37" s="252"/>
      <c r="AH37" s="252"/>
      <c r="AI37" s="253"/>
      <c r="AJ37" s="69"/>
      <c r="AK37" s="70"/>
      <c r="AL37" s="71"/>
      <c r="AM37" s="269" t="s">
        <v>244</v>
      </c>
      <c r="AN37" s="269"/>
      <c r="AO37" s="269"/>
      <c r="AP37" s="269"/>
      <c r="AQ37" s="269"/>
      <c r="AR37" s="269"/>
      <c r="AS37" s="269"/>
      <c r="AT37" s="269"/>
      <c r="AU37" s="269"/>
      <c r="AV37" s="269"/>
      <c r="AW37" s="269"/>
      <c r="AX37" s="269"/>
      <c r="AY37" s="269"/>
      <c r="AZ37" s="269"/>
      <c r="BA37" s="269"/>
      <c r="BB37" s="269"/>
      <c r="BC37" s="269"/>
      <c r="BD37" s="269"/>
      <c r="BE37" s="269"/>
      <c r="BF37" s="269"/>
      <c r="BG37" s="269"/>
      <c r="BH37" s="269"/>
      <c r="BI37" s="269"/>
      <c r="BJ37" s="269"/>
      <c r="BK37" s="269"/>
      <c r="BL37" s="269"/>
      <c r="BM37" s="269"/>
      <c r="BN37" s="269"/>
      <c r="BO37" s="269"/>
      <c r="BP37" s="269"/>
      <c r="BQ37" s="269"/>
      <c r="BR37" s="269"/>
      <c r="BS37" s="269"/>
      <c r="BT37" s="270"/>
    </row>
    <row r="38" spans="2:74" s="68" customFormat="1" ht="12" customHeight="1">
      <c r="B38" s="254"/>
      <c r="C38" s="255"/>
      <c r="D38" s="255"/>
      <c r="E38" s="256"/>
      <c r="F38" s="254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6"/>
      <c r="U38" s="254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6"/>
      <c r="AJ38" s="69"/>
    </row>
    <row r="39" spans="2:74" s="68" customFormat="1" ht="12" customHeight="1">
      <c r="B39" s="251"/>
      <c r="C39" s="252"/>
      <c r="D39" s="252"/>
      <c r="E39" s="253"/>
      <c r="F39" s="251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253"/>
      <c r="U39" s="251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2"/>
      <c r="AI39" s="253"/>
      <c r="AJ39" s="72"/>
      <c r="AK39" s="72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257" t="s">
        <v>253</v>
      </c>
      <c r="AX39" s="258"/>
      <c r="AY39" s="258"/>
      <c r="AZ39" s="258"/>
      <c r="BA39" s="258"/>
      <c r="BB39" s="258"/>
      <c r="BC39" s="258"/>
      <c r="BD39" s="258"/>
      <c r="BE39" s="258"/>
      <c r="BF39" s="258"/>
      <c r="BG39" s="258"/>
      <c r="BH39" s="259"/>
      <c r="BI39" s="257"/>
      <c r="BJ39" s="258"/>
      <c r="BK39" s="258"/>
      <c r="BL39" s="258"/>
      <c r="BM39" s="258"/>
      <c r="BN39" s="258"/>
      <c r="BO39" s="258"/>
      <c r="BP39" s="258"/>
      <c r="BQ39" s="258"/>
      <c r="BR39" s="258"/>
      <c r="BS39" s="258"/>
      <c r="BT39" s="259"/>
      <c r="BU39" s="69"/>
    </row>
    <row r="40" spans="2:74" s="68" customFormat="1" ht="12" customHeight="1">
      <c r="B40" s="254"/>
      <c r="C40" s="255"/>
      <c r="D40" s="255"/>
      <c r="E40" s="256"/>
      <c r="F40" s="254"/>
      <c r="G40" s="255"/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256"/>
      <c r="U40" s="254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6"/>
      <c r="AJ40" s="38"/>
      <c r="AK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260"/>
      <c r="AX40" s="261"/>
      <c r="AY40" s="261"/>
      <c r="AZ40" s="261"/>
      <c r="BA40" s="261"/>
      <c r="BB40" s="261"/>
      <c r="BC40" s="261"/>
      <c r="BD40" s="261"/>
      <c r="BE40" s="261"/>
      <c r="BF40" s="261"/>
      <c r="BG40" s="261"/>
      <c r="BH40" s="262"/>
      <c r="BI40" s="260"/>
      <c r="BJ40" s="261"/>
      <c r="BK40" s="261"/>
      <c r="BL40" s="261"/>
      <c r="BM40" s="261"/>
      <c r="BN40" s="261"/>
      <c r="BO40" s="261"/>
      <c r="BP40" s="261"/>
      <c r="BQ40" s="261"/>
      <c r="BR40" s="261"/>
      <c r="BS40" s="261"/>
      <c r="BT40" s="262"/>
      <c r="BU40" s="69"/>
    </row>
    <row r="41" spans="2:74" s="68" customFormat="1" ht="9.75" customHeight="1">
      <c r="B41" s="66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260"/>
      <c r="AX41" s="261"/>
      <c r="AY41" s="261"/>
      <c r="AZ41" s="261"/>
      <c r="BA41" s="261"/>
      <c r="BB41" s="261"/>
      <c r="BC41" s="261"/>
      <c r="BD41" s="261"/>
      <c r="BE41" s="261"/>
      <c r="BF41" s="261"/>
      <c r="BG41" s="261"/>
      <c r="BH41" s="262"/>
      <c r="BI41" s="260"/>
      <c r="BJ41" s="261"/>
      <c r="BK41" s="261"/>
      <c r="BL41" s="261"/>
      <c r="BM41" s="261"/>
      <c r="BN41" s="261"/>
      <c r="BO41" s="261"/>
      <c r="BP41" s="261"/>
      <c r="BQ41" s="261"/>
      <c r="BR41" s="261"/>
      <c r="BS41" s="261"/>
      <c r="BT41" s="262"/>
      <c r="BU41" s="39"/>
    </row>
    <row r="42" spans="2:74" s="68" customFormat="1" ht="8.25" customHeight="1"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263"/>
      <c r="AX42" s="264"/>
      <c r="AY42" s="264"/>
      <c r="AZ42" s="264"/>
      <c r="BA42" s="264"/>
      <c r="BB42" s="264"/>
      <c r="BC42" s="264"/>
      <c r="BD42" s="264"/>
      <c r="BE42" s="264"/>
      <c r="BF42" s="264"/>
      <c r="BG42" s="264"/>
      <c r="BH42" s="265"/>
      <c r="BI42" s="263"/>
      <c r="BJ42" s="264"/>
      <c r="BK42" s="264"/>
      <c r="BL42" s="264"/>
      <c r="BM42" s="264"/>
      <c r="BN42" s="264"/>
      <c r="BO42" s="264"/>
      <c r="BP42" s="264"/>
      <c r="BQ42" s="264"/>
      <c r="BR42" s="264"/>
      <c r="BS42" s="264"/>
      <c r="BT42" s="265"/>
      <c r="BU42" s="39"/>
    </row>
    <row r="43" spans="2:74"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</row>
    <row r="44" spans="2:74"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</row>
  </sheetData>
  <mergeCells count="217">
    <mergeCell ref="B17:D17"/>
    <mergeCell ref="E17:H17"/>
    <mergeCell ref="BP16:BU16"/>
    <mergeCell ref="AI16:AM16"/>
    <mergeCell ref="AN16:AS16"/>
    <mergeCell ref="AT16:AX16"/>
    <mergeCell ref="AY16:BD16"/>
    <mergeCell ref="BE16:BI16"/>
    <mergeCell ref="BJ16:BO16"/>
    <mergeCell ref="AN17:AS17"/>
    <mergeCell ref="AT17:AX17"/>
    <mergeCell ref="AY17:BD17"/>
    <mergeCell ref="BE17:BI17"/>
    <mergeCell ref="BJ17:BO17"/>
    <mergeCell ref="BP17:BU17"/>
    <mergeCell ref="I17:S17"/>
    <mergeCell ref="T17:AC17"/>
    <mergeCell ref="AD17:AH17"/>
    <mergeCell ref="AI17:AM17"/>
    <mergeCell ref="BE19:BI19"/>
    <mergeCell ref="BJ19:BO19"/>
    <mergeCell ref="BP19:BU19"/>
    <mergeCell ref="B18:D18"/>
    <mergeCell ref="E18:H18"/>
    <mergeCell ref="I18:S18"/>
    <mergeCell ref="T18:AC18"/>
    <mergeCell ref="AD18:AH18"/>
    <mergeCell ref="AI18:AM18"/>
    <mergeCell ref="AN18:AS18"/>
    <mergeCell ref="B19:D19"/>
    <mergeCell ref="E19:H19"/>
    <mergeCell ref="I19:S19"/>
    <mergeCell ref="T19:AC19"/>
    <mergeCell ref="AD19:AH19"/>
    <mergeCell ref="AI19:AM19"/>
    <mergeCell ref="AN19:AS19"/>
    <mergeCell ref="AT19:AX19"/>
    <mergeCell ref="AY19:BD19"/>
    <mergeCell ref="AT18:AX18"/>
    <mergeCell ref="AY18:BD18"/>
    <mergeCell ref="BE18:BI18"/>
    <mergeCell ref="BJ18:BO18"/>
    <mergeCell ref="BP18:BU18"/>
    <mergeCell ref="B39:E40"/>
    <mergeCell ref="F39:T40"/>
    <mergeCell ref="U39:AI40"/>
    <mergeCell ref="AW39:BH42"/>
    <mergeCell ref="BI39:BT42"/>
    <mergeCell ref="B16:D16"/>
    <mergeCell ref="E16:H16"/>
    <mergeCell ref="I16:S16"/>
    <mergeCell ref="T16:AC16"/>
    <mergeCell ref="AD16:AH16"/>
    <mergeCell ref="B36:E36"/>
    <mergeCell ref="F36:T36"/>
    <mergeCell ref="U36:AI36"/>
    <mergeCell ref="AL36:BT36"/>
    <mergeCell ref="B37:E38"/>
    <mergeCell ref="F37:T38"/>
    <mergeCell ref="U37:AI38"/>
    <mergeCell ref="AM37:BT37"/>
    <mergeCell ref="D32:AI32"/>
    <mergeCell ref="AM32:BT32"/>
    <mergeCell ref="D33:AI33"/>
    <mergeCell ref="AL34:BS34"/>
    <mergeCell ref="B35:AI35"/>
    <mergeCell ref="AM35:BS35"/>
    <mergeCell ref="C29:C30"/>
    <mergeCell ref="D29:AI30"/>
    <mergeCell ref="AL29:BT29"/>
    <mergeCell ref="AM30:BT30"/>
    <mergeCell ref="D31:AI31"/>
    <mergeCell ref="AL31:BT31"/>
    <mergeCell ref="B25:AI25"/>
    <mergeCell ref="AK25:BT25"/>
    <mergeCell ref="C26:C28"/>
    <mergeCell ref="D26:AI28"/>
    <mergeCell ref="AL26:BT26"/>
    <mergeCell ref="AL27:BT27"/>
    <mergeCell ref="AM28:BT28"/>
    <mergeCell ref="AN23:AS23"/>
    <mergeCell ref="AT23:AX23"/>
    <mergeCell ref="AY23:BD23"/>
    <mergeCell ref="BE23:BI23"/>
    <mergeCell ref="BJ23:BO23"/>
    <mergeCell ref="BP23:BU23"/>
    <mergeCell ref="B23:D23"/>
    <mergeCell ref="E23:H23"/>
    <mergeCell ref="I23:S23"/>
    <mergeCell ref="T23:AC23"/>
    <mergeCell ref="AD23:AH23"/>
    <mergeCell ref="AI23:AM23"/>
    <mergeCell ref="AN22:AS22"/>
    <mergeCell ref="AT22:AX22"/>
    <mergeCell ref="AY22:BD22"/>
    <mergeCell ref="BE22:BI22"/>
    <mergeCell ref="BJ22:BO22"/>
    <mergeCell ref="BP22:BU22"/>
    <mergeCell ref="B22:D22"/>
    <mergeCell ref="E22:H22"/>
    <mergeCell ref="I22:S22"/>
    <mergeCell ref="T22:AC22"/>
    <mergeCell ref="AD22:AH22"/>
    <mergeCell ref="AI22:AM22"/>
    <mergeCell ref="AN21:AS21"/>
    <mergeCell ref="AT21:AX21"/>
    <mergeCell ref="AY21:BD21"/>
    <mergeCell ref="BE21:BI21"/>
    <mergeCell ref="BJ21:BO21"/>
    <mergeCell ref="BP21:BU21"/>
    <mergeCell ref="B21:D21"/>
    <mergeCell ref="E21:H21"/>
    <mergeCell ref="I21:S21"/>
    <mergeCell ref="T21:AC21"/>
    <mergeCell ref="AD21:AH21"/>
    <mergeCell ref="AI21:AM21"/>
    <mergeCell ref="AN20:AS20"/>
    <mergeCell ref="AT20:AX20"/>
    <mergeCell ref="AY20:BD20"/>
    <mergeCell ref="BE20:BI20"/>
    <mergeCell ref="BJ20:BO20"/>
    <mergeCell ref="BP20:BU20"/>
    <mergeCell ref="B20:D20"/>
    <mergeCell ref="E20:H20"/>
    <mergeCell ref="I20:S20"/>
    <mergeCell ref="T20:AC20"/>
    <mergeCell ref="AD20:AH20"/>
    <mergeCell ref="AI20:AM20"/>
    <mergeCell ref="AN15:AS15"/>
    <mergeCell ref="AT15:AX15"/>
    <mergeCell ref="AY15:BD15"/>
    <mergeCell ref="BE15:BI15"/>
    <mergeCell ref="BJ15:BO15"/>
    <mergeCell ref="BP15:BU15"/>
    <mergeCell ref="B15:D15"/>
    <mergeCell ref="E15:H15"/>
    <mergeCell ref="I15:S15"/>
    <mergeCell ref="T15:AC15"/>
    <mergeCell ref="AD15:AH15"/>
    <mergeCell ref="AI15:AM15"/>
    <mergeCell ref="B14:D14"/>
    <mergeCell ref="E14:H14"/>
    <mergeCell ref="I14:S14"/>
    <mergeCell ref="T14:AC14"/>
    <mergeCell ref="AD14:AH14"/>
    <mergeCell ref="AI14:AM14"/>
    <mergeCell ref="B13:D13"/>
    <mergeCell ref="E13:H13"/>
    <mergeCell ref="I13:S13"/>
    <mergeCell ref="T13:AC13"/>
    <mergeCell ref="AD13:AH13"/>
    <mergeCell ref="AI13:AM13"/>
    <mergeCell ref="AT11:AX11"/>
    <mergeCell ref="AY11:BD11"/>
    <mergeCell ref="BE11:BI11"/>
    <mergeCell ref="I11:S11"/>
    <mergeCell ref="T11:AC11"/>
    <mergeCell ref="BJ12:BO12"/>
    <mergeCell ref="BP12:BU12"/>
    <mergeCell ref="AN14:AS14"/>
    <mergeCell ref="AT14:AX14"/>
    <mergeCell ref="AY14:BD14"/>
    <mergeCell ref="BE14:BI14"/>
    <mergeCell ref="BJ14:BO14"/>
    <mergeCell ref="BP14:BU14"/>
    <mergeCell ref="AN13:AS13"/>
    <mergeCell ref="AT13:AX13"/>
    <mergeCell ref="AY13:BD13"/>
    <mergeCell ref="BE13:BI13"/>
    <mergeCell ref="B7:N7"/>
    <mergeCell ref="O5:W5"/>
    <mergeCell ref="O7:X7"/>
    <mergeCell ref="Y7:AC7"/>
    <mergeCell ref="B8:D10"/>
    <mergeCell ref="BJ13:BO13"/>
    <mergeCell ref="BP13:BU13"/>
    <mergeCell ref="BJ11:BO11"/>
    <mergeCell ref="BP11:BU11"/>
    <mergeCell ref="B12:D12"/>
    <mergeCell ref="E12:H12"/>
    <mergeCell ref="I12:S12"/>
    <mergeCell ref="T12:AC12"/>
    <mergeCell ref="AD12:AH12"/>
    <mergeCell ref="AI12:AM12"/>
    <mergeCell ref="AN12:AS12"/>
    <mergeCell ref="AT12:AX12"/>
    <mergeCell ref="AY12:BD12"/>
    <mergeCell ref="BE12:BI12"/>
    <mergeCell ref="B11:D11"/>
    <mergeCell ref="E11:H11"/>
    <mergeCell ref="AD11:AH11"/>
    <mergeCell ref="AI11:AM11"/>
    <mergeCell ref="AN11:AS11"/>
    <mergeCell ref="E8:H10"/>
    <mergeCell ref="I8:AC9"/>
    <mergeCell ref="AD8:AM8"/>
    <mergeCell ref="AN8:BI8"/>
    <mergeCell ref="BJ8:BO10"/>
    <mergeCell ref="B2:P2"/>
    <mergeCell ref="Q2:BF2"/>
    <mergeCell ref="BG2:BU2"/>
    <mergeCell ref="Q3:BF3"/>
    <mergeCell ref="BG3:BU3"/>
    <mergeCell ref="Q4:BF4"/>
    <mergeCell ref="BG4:BU4"/>
    <mergeCell ref="BP8:BU10"/>
    <mergeCell ref="AD9:AH10"/>
    <mergeCell ref="AI9:AM10"/>
    <mergeCell ref="AN9:AX9"/>
    <mergeCell ref="AY9:BI9"/>
    <mergeCell ref="I10:S10"/>
    <mergeCell ref="T10:AC10"/>
    <mergeCell ref="AN10:AS10"/>
    <mergeCell ref="AT10:AX10"/>
    <mergeCell ref="AY10:BD10"/>
    <mergeCell ref="BE10:BI10"/>
    <mergeCell ref="B5:N5"/>
  </mergeCells>
  <pageMargins left="7.874015748031496E-2" right="7.874015748031496E-2" top="7.874015748031496E-2" bottom="7.874015748031496E-2" header="0" footer="0"/>
  <pageSetup paperSize="9" orientation="landscape" horizontalDpi="360" verticalDpi="360" r:id="rId1"/>
  <ignoredErrors>
    <ignoredError sqref="AD12 AN12 AN15 AN22 AY22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rgb="FF7030A0"/>
  </sheetPr>
  <dimension ref="B1:BW50"/>
  <sheetViews>
    <sheetView showZeros="0" workbookViewId="0">
      <selection activeCell="BX18" sqref="BX18"/>
    </sheetView>
  </sheetViews>
  <sheetFormatPr baseColWidth="10" defaultRowHeight="15"/>
  <cols>
    <col min="1" max="1" width="1.140625" style="38" customWidth="1"/>
    <col min="2" max="5" width="1.85546875" style="38" customWidth="1"/>
    <col min="6" max="9" width="1.7109375" style="38" customWidth="1"/>
    <col min="10" max="27" width="2.7109375" style="38" customWidth="1"/>
    <col min="28" max="31" width="1.7109375" style="38" customWidth="1"/>
    <col min="32" max="41" width="1.42578125" style="38" customWidth="1"/>
    <col min="42" max="71" width="1.7109375" style="38" customWidth="1"/>
    <col min="72" max="73" width="2.28515625" style="38" customWidth="1"/>
    <col min="74" max="74" width="1.140625" style="39" customWidth="1"/>
    <col min="75" max="256" width="11.42578125" style="38"/>
    <col min="257" max="257" width="1.140625" style="38" customWidth="1"/>
    <col min="258" max="277" width="2.28515625" style="38" customWidth="1"/>
    <col min="278" max="278" width="2.7109375" style="38" customWidth="1"/>
    <col min="279" max="286" width="2.28515625" style="38" customWidth="1"/>
    <col min="287" max="287" width="2.5703125" style="38" customWidth="1"/>
    <col min="288" max="329" width="2.28515625" style="38" customWidth="1"/>
    <col min="330" max="330" width="1.140625" style="38" customWidth="1"/>
    <col min="331" max="512" width="11.42578125" style="38"/>
    <col min="513" max="513" width="1.140625" style="38" customWidth="1"/>
    <col min="514" max="533" width="2.28515625" style="38" customWidth="1"/>
    <col min="534" max="534" width="2.7109375" style="38" customWidth="1"/>
    <col min="535" max="542" width="2.28515625" style="38" customWidth="1"/>
    <col min="543" max="543" width="2.5703125" style="38" customWidth="1"/>
    <col min="544" max="585" width="2.28515625" style="38" customWidth="1"/>
    <col min="586" max="586" width="1.140625" style="38" customWidth="1"/>
    <col min="587" max="768" width="11.42578125" style="38"/>
    <col min="769" max="769" width="1.140625" style="38" customWidth="1"/>
    <col min="770" max="789" width="2.28515625" style="38" customWidth="1"/>
    <col min="790" max="790" width="2.7109375" style="38" customWidth="1"/>
    <col min="791" max="798" width="2.28515625" style="38" customWidth="1"/>
    <col min="799" max="799" width="2.5703125" style="38" customWidth="1"/>
    <col min="800" max="841" width="2.28515625" style="38" customWidth="1"/>
    <col min="842" max="842" width="1.140625" style="38" customWidth="1"/>
    <col min="843" max="1024" width="11.42578125" style="38"/>
    <col min="1025" max="1025" width="1.140625" style="38" customWidth="1"/>
    <col min="1026" max="1045" width="2.28515625" style="38" customWidth="1"/>
    <col min="1046" max="1046" width="2.7109375" style="38" customWidth="1"/>
    <col min="1047" max="1054" width="2.28515625" style="38" customWidth="1"/>
    <col min="1055" max="1055" width="2.5703125" style="38" customWidth="1"/>
    <col min="1056" max="1097" width="2.28515625" style="38" customWidth="1"/>
    <col min="1098" max="1098" width="1.140625" style="38" customWidth="1"/>
    <col min="1099" max="1280" width="11.42578125" style="38"/>
    <col min="1281" max="1281" width="1.140625" style="38" customWidth="1"/>
    <col min="1282" max="1301" width="2.28515625" style="38" customWidth="1"/>
    <col min="1302" max="1302" width="2.7109375" style="38" customWidth="1"/>
    <col min="1303" max="1310" width="2.28515625" style="38" customWidth="1"/>
    <col min="1311" max="1311" width="2.5703125" style="38" customWidth="1"/>
    <col min="1312" max="1353" width="2.28515625" style="38" customWidth="1"/>
    <col min="1354" max="1354" width="1.140625" style="38" customWidth="1"/>
    <col min="1355" max="1536" width="11.42578125" style="38"/>
    <col min="1537" max="1537" width="1.140625" style="38" customWidth="1"/>
    <col min="1538" max="1557" width="2.28515625" style="38" customWidth="1"/>
    <col min="1558" max="1558" width="2.7109375" style="38" customWidth="1"/>
    <col min="1559" max="1566" width="2.28515625" style="38" customWidth="1"/>
    <col min="1567" max="1567" width="2.5703125" style="38" customWidth="1"/>
    <col min="1568" max="1609" width="2.28515625" style="38" customWidth="1"/>
    <col min="1610" max="1610" width="1.140625" style="38" customWidth="1"/>
    <col min="1611" max="1792" width="11.42578125" style="38"/>
    <col min="1793" max="1793" width="1.140625" style="38" customWidth="1"/>
    <col min="1794" max="1813" width="2.28515625" style="38" customWidth="1"/>
    <col min="1814" max="1814" width="2.7109375" style="38" customWidth="1"/>
    <col min="1815" max="1822" width="2.28515625" style="38" customWidth="1"/>
    <col min="1823" max="1823" width="2.5703125" style="38" customWidth="1"/>
    <col min="1824" max="1865" width="2.28515625" style="38" customWidth="1"/>
    <col min="1866" max="1866" width="1.140625" style="38" customWidth="1"/>
    <col min="1867" max="2048" width="11.42578125" style="38"/>
    <col min="2049" max="2049" width="1.140625" style="38" customWidth="1"/>
    <col min="2050" max="2069" width="2.28515625" style="38" customWidth="1"/>
    <col min="2070" max="2070" width="2.7109375" style="38" customWidth="1"/>
    <col min="2071" max="2078" width="2.28515625" style="38" customWidth="1"/>
    <col min="2079" max="2079" width="2.5703125" style="38" customWidth="1"/>
    <col min="2080" max="2121" width="2.28515625" style="38" customWidth="1"/>
    <col min="2122" max="2122" width="1.140625" style="38" customWidth="1"/>
    <col min="2123" max="2304" width="11.42578125" style="38"/>
    <col min="2305" max="2305" width="1.140625" style="38" customWidth="1"/>
    <col min="2306" max="2325" width="2.28515625" style="38" customWidth="1"/>
    <col min="2326" max="2326" width="2.7109375" style="38" customWidth="1"/>
    <col min="2327" max="2334" width="2.28515625" style="38" customWidth="1"/>
    <col min="2335" max="2335" width="2.5703125" style="38" customWidth="1"/>
    <col min="2336" max="2377" width="2.28515625" style="38" customWidth="1"/>
    <col min="2378" max="2378" width="1.140625" style="38" customWidth="1"/>
    <col min="2379" max="2560" width="11.42578125" style="38"/>
    <col min="2561" max="2561" width="1.140625" style="38" customWidth="1"/>
    <col min="2562" max="2581" width="2.28515625" style="38" customWidth="1"/>
    <col min="2582" max="2582" width="2.7109375" style="38" customWidth="1"/>
    <col min="2583" max="2590" width="2.28515625" style="38" customWidth="1"/>
    <col min="2591" max="2591" width="2.5703125" style="38" customWidth="1"/>
    <col min="2592" max="2633" width="2.28515625" style="38" customWidth="1"/>
    <col min="2634" max="2634" width="1.140625" style="38" customWidth="1"/>
    <col min="2635" max="2816" width="11.42578125" style="38"/>
    <col min="2817" max="2817" width="1.140625" style="38" customWidth="1"/>
    <col min="2818" max="2837" width="2.28515625" style="38" customWidth="1"/>
    <col min="2838" max="2838" width="2.7109375" style="38" customWidth="1"/>
    <col min="2839" max="2846" width="2.28515625" style="38" customWidth="1"/>
    <col min="2847" max="2847" width="2.5703125" style="38" customWidth="1"/>
    <col min="2848" max="2889" width="2.28515625" style="38" customWidth="1"/>
    <col min="2890" max="2890" width="1.140625" style="38" customWidth="1"/>
    <col min="2891" max="3072" width="11.42578125" style="38"/>
    <col min="3073" max="3073" width="1.140625" style="38" customWidth="1"/>
    <col min="3074" max="3093" width="2.28515625" style="38" customWidth="1"/>
    <col min="3094" max="3094" width="2.7109375" style="38" customWidth="1"/>
    <col min="3095" max="3102" width="2.28515625" style="38" customWidth="1"/>
    <col min="3103" max="3103" width="2.5703125" style="38" customWidth="1"/>
    <col min="3104" max="3145" width="2.28515625" style="38" customWidth="1"/>
    <col min="3146" max="3146" width="1.140625" style="38" customWidth="1"/>
    <col min="3147" max="3328" width="11.42578125" style="38"/>
    <col min="3329" max="3329" width="1.140625" style="38" customWidth="1"/>
    <col min="3330" max="3349" width="2.28515625" style="38" customWidth="1"/>
    <col min="3350" max="3350" width="2.7109375" style="38" customWidth="1"/>
    <col min="3351" max="3358" width="2.28515625" style="38" customWidth="1"/>
    <col min="3359" max="3359" width="2.5703125" style="38" customWidth="1"/>
    <col min="3360" max="3401" width="2.28515625" style="38" customWidth="1"/>
    <col min="3402" max="3402" width="1.140625" style="38" customWidth="1"/>
    <col min="3403" max="3584" width="11.42578125" style="38"/>
    <col min="3585" max="3585" width="1.140625" style="38" customWidth="1"/>
    <col min="3586" max="3605" width="2.28515625" style="38" customWidth="1"/>
    <col min="3606" max="3606" width="2.7109375" style="38" customWidth="1"/>
    <col min="3607" max="3614" width="2.28515625" style="38" customWidth="1"/>
    <col min="3615" max="3615" width="2.5703125" style="38" customWidth="1"/>
    <col min="3616" max="3657" width="2.28515625" style="38" customWidth="1"/>
    <col min="3658" max="3658" width="1.140625" style="38" customWidth="1"/>
    <col min="3659" max="3840" width="11.42578125" style="38"/>
    <col min="3841" max="3841" width="1.140625" style="38" customWidth="1"/>
    <col min="3842" max="3861" width="2.28515625" style="38" customWidth="1"/>
    <col min="3862" max="3862" width="2.7109375" style="38" customWidth="1"/>
    <col min="3863" max="3870" width="2.28515625" style="38" customWidth="1"/>
    <col min="3871" max="3871" width="2.5703125" style="38" customWidth="1"/>
    <col min="3872" max="3913" width="2.28515625" style="38" customWidth="1"/>
    <col min="3914" max="3914" width="1.140625" style="38" customWidth="1"/>
    <col min="3915" max="4096" width="11.42578125" style="38"/>
    <col min="4097" max="4097" width="1.140625" style="38" customWidth="1"/>
    <col min="4098" max="4117" width="2.28515625" style="38" customWidth="1"/>
    <col min="4118" max="4118" width="2.7109375" style="38" customWidth="1"/>
    <col min="4119" max="4126" width="2.28515625" style="38" customWidth="1"/>
    <col min="4127" max="4127" width="2.5703125" style="38" customWidth="1"/>
    <col min="4128" max="4169" width="2.28515625" style="38" customWidth="1"/>
    <col min="4170" max="4170" width="1.140625" style="38" customWidth="1"/>
    <col min="4171" max="4352" width="11.42578125" style="38"/>
    <col min="4353" max="4353" width="1.140625" style="38" customWidth="1"/>
    <col min="4354" max="4373" width="2.28515625" style="38" customWidth="1"/>
    <col min="4374" max="4374" width="2.7109375" style="38" customWidth="1"/>
    <col min="4375" max="4382" width="2.28515625" style="38" customWidth="1"/>
    <col min="4383" max="4383" width="2.5703125" style="38" customWidth="1"/>
    <col min="4384" max="4425" width="2.28515625" style="38" customWidth="1"/>
    <col min="4426" max="4426" width="1.140625" style="38" customWidth="1"/>
    <col min="4427" max="4608" width="11.42578125" style="38"/>
    <col min="4609" max="4609" width="1.140625" style="38" customWidth="1"/>
    <col min="4610" max="4629" width="2.28515625" style="38" customWidth="1"/>
    <col min="4630" max="4630" width="2.7109375" style="38" customWidth="1"/>
    <col min="4631" max="4638" width="2.28515625" style="38" customWidth="1"/>
    <col min="4639" max="4639" width="2.5703125" style="38" customWidth="1"/>
    <col min="4640" max="4681" width="2.28515625" style="38" customWidth="1"/>
    <col min="4682" max="4682" width="1.140625" style="38" customWidth="1"/>
    <col min="4683" max="4864" width="11.42578125" style="38"/>
    <col min="4865" max="4865" width="1.140625" style="38" customWidth="1"/>
    <col min="4866" max="4885" width="2.28515625" style="38" customWidth="1"/>
    <col min="4886" max="4886" width="2.7109375" style="38" customWidth="1"/>
    <col min="4887" max="4894" width="2.28515625" style="38" customWidth="1"/>
    <col min="4895" max="4895" width="2.5703125" style="38" customWidth="1"/>
    <col min="4896" max="4937" width="2.28515625" style="38" customWidth="1"/>
    <col min="4938" max="4938" width="1.140625" style="38" customWidth="1"/>
    <col min="4939" max="5120" width="11.42578125" style="38"/>
    <col min="5121" max="5121" width="1.140625" style="38" customWidth="1"/>
    <col min="5122" max="5141" width="2.28515625" style="38" customWidth="1"/>
    <col min="5142" max="5142" width="2.7109375" style="38" customWidth="1"/>
    <col min="5143" max="5150" width="2.28515625" style="38" customWidth="1"/>
    <col min="5151" max="5151" width="2.5703125" style="38" customWidth="1"/>
    <col min="5152" max="5193" width="2.28515625" style="38" customWidth="1"/>
    <col min="5194" max="5194" width="1.140625" style="38" customWidth="1"/>
    <col min="5195" max="5376" width="11.42578125" style="38"/>
    <col min="5377" max="5377" width="1.140625" style="38" customWidth="1"/>
    <col min="5378" max="5397" width="2.28515625" style="38" customWidth="1"/>
    <col min="5398" max="5398" width="2.7109375" style="38" customWidth="1"/>
    <col min="5399" max="5406" width="2.28515625" style="38" customWidth="1"/>
    <col min="5407" max="5407" width="2.5703125" style="38" customWidth="1"/>
    <col min="5408" max="5449" width="2.28515625" style="38" customWidth="1"/>
    <col min="5450" max="5450" width="1.140625" style="38" customWidth="1"/>
    <col min="5451" max="5632" width="11.42578125" style="38"/>
    <col min="5633" max="5633" width="1.140625" style="38" customWidth="1"/>
    <col min="5634" max="5653" width="2.28515625" style="38" customWidth="1"/>
    <col min="5654" max="5654" width="2.7109375" style="38" customWidth="1"/>
    <col min="5655" max="5662" width="2.28515625" style="38" customWidth="1"/>
    <col min="5663" max="5663" width="2.5703125" style="38" customWidth="1"/>
    <col min="5664" max="5705" width="2.28515625" style="38" customWidth="1"/>
    <col min="5706" max="5706" width="1.140625" style="38" customWidth="1"/>
    <col min="5707" max="5888" width="11.42578125" style="38"/>
    <col min="5889" max="5889" width="1.140625" style="38" customWidth="1"/>
    <col min="5890" max="5909" width="2.28515625" style="38" customWidth="1"/>
    <col min="5910" max="5910" width="2.7109375" style="38" customWidth="1"/>
    <col min="5911" max="5918" width="2.28515625" style="38" customWidth="1"/>
    <col min="5919" max="5919" width="2.5703125" style="38" customWidth="1"/>
    <col min="5920" max="5961" width="2.28515625" style="38" customWidth="1"/>
    <col min="5962" max="5962" width="1.140625" style="38" customWidth="1"/>
    <col min="5963" max="6144" width="11.42578125" style="38"/>
    <col min="6145" max="6145" width="1.140625" style="38" customWidth="1"/>
    <col min="6146" max="6165" width="2.28515625" style="38" customWidth="1"/>
    <col min="6166" max="6166" width="2.7109375" style="38" customWidth="1"/>
    <col min="6167" max="6174" width="2.28515625" style="38" customWidth="1"/>
    <col min="6175" max="6175" width="2.5703125" style="38" customWidth="1"/>
    <col min="6176" max="6217" width="2.28515625" style="38" customWidth="1"/>
    <col min="6218" max="6218" width="1.140625" style="38" customWidth="1"/>
    <col min="6219" max="6400" width="11.42578125" style="38"/>
    <col min="6401" max="6401" width="1.140625" style="38" customWidth="1"/>
    <col min="6402" max="6421" width="2.28515625" style="38" customWidth="1"/>
    <col min="6422" max="6422" width="2.7109375" style="38" customWidth="1"/>
    <col min="6423" max="6430" width="2.28515625" style="38" customWidth="1"/>
    <col min="6431" max="6431" width="2.5703125" style="38" customWidth="1"/>
    <col min="6432" max="6473" width="2.28515625" style="38" customWidth="1"/>
    <col min="6474" max="6474" width="1.140625" style="38" customWidth="1"/>
    <col min="6475" max="6656" width="11.42578125" style="38"/>
    <col min="6657" max="6657" width="1.140625" style="38" customWidth="1"/>
    <col min="6658" max="6677" width="2.28515625" style="38" customWidth="1"/>
    <col min="6678" max="6678" width="2.7109375" style="38" customWidth="1"/>
    <col min="6679" max="6686" width="2.28515625" style="38" customWidth="1"/>
    <col min="6687" max="6687" width="2.5703125" style="38" customWidth="1"/>
    <col min="6688" max="6729" width="2.28515625" style="38" customWidth="1"/>
    <col min="6730" max="6730" width="1.140625" style="38" customWidth="1"/>
    <col min="6731" max="6912" width="11.42578125" style="38"/>
    <col min="6913" max="6913" width="1.140625" style="38" customWidth="1"/>
    <col min="6914" max="6933" width="2.28515625" style="38" customWidth="1"/>
    <col min="6934" max="6934" width="2.7109375" style="38" customWidth="1"/>
    <col min="6935" max="6942" width="2.28515625" style="38" customWidth="1"/>
    <col min="6943" max="6943" width="2.5703125" style="38" customWidth="1"/>
    <col min="6944" max="6985" width="2.28515625" style="38" customWidth="1"/>
    <col min="6986" max="6986" width="1.140625" style="38" customWidth="1"/>
    <col min="6987" max="7168" width="11.42578125" style="38"/>
    <col min="7169" max="7169" width="1.140625" style="38" customWidth="1"/>
    <col min="7170" max="7189" width="2.28515625" style="38" customWidth="1"/>
    <col min="7190" max="7190" width="2.7109375" style="38" customWidth="1"/>
    <col min="7191" max="7198" width="2.28515625" style="38" customWidth="1"/>
    <col min="7199" max="7199" width="2.5703125" style="38" customWidth="1"/>
    <col min="7200" max="7241" width="2.28515625" style="38" customWidth="1"/>
    <col min="7242" max="7242" width="1.140625" style="38" customWidth="1"/>
    <col min="7243" max="7424" width="11.42578125" style="38"/>
    <col min="7425" max="7425" width="1.140625" style="38" customWidth="1"/>
    <col min="7426" max="7445" width="2.28515625" style="38" customWidth="1"/>
    <col min="7446" max="7446" width="2.7109375" style="38" customWidth="1"/>
    <col min="7447" max="7454" width="2.28515625" style="38" customWidth="1"/>
    <col min="7455" max="7455" width="2.5703125" style="38" customWidth="1"/>
    <col min="7456" max="7497" width="2.28515625" style="38" customWidth="1"/>
    <col min="7498" max="7498" width="1.140625" style="38" customWidth="1"/>
    <col min="7499" max="7680" width="11.42578125" style="38"/>
    <col min="7681" max="7681" width="1.140625" style="38" customWidth="1"/>
    <col min="7682" max="7701" width="2.28515625" style="38" customWidth="1"/>
    <col min="7702" max="7702" width="2.7109375" style="38" customWidth="1"/>
    <col min="7703" max="7710" width="2.28515625" style="38" customWidth="1"/>
    <col min="7711" max="7711" width="2.5703125" style="38" customWidth="1"/>
    <col min="7712" max="7753" width="2.28515625" style="38" customWidth="1"/>
    <col min="7754" max="7754" width="1.140625" style="38" customWidth="1"/>
    <col min="7755" max="7936" width="11.42578125" style="38"/>
    <col min="7937" max="7937" width="1.140625" style="38" customWidth="1"/>
    <col min="7938" max="7957" width="2.28515625" style="38" customWidth="1"/>
    <col min="7958" max="7958" width="2.7109375" style="38" customWidth="1"/>
    <col min="7959" max="7966" width="2.28515625" style="38" customWidth="1"/>
    <col min="7967" max="7967" width="2.5703125" style="38" customWidth="1"/>
    <col min="7968" max="8009" width="2.28515625" style="38" customWidth="1"/>
    <col min="8010" max="8010" width="1.140625" style="38" customWidth="1"/>
    <col min="8011" max="8192" width="11.42578125" style="38"/>
    <col min="8193" max="8193" width="1.140625" style="38" customWidth="1"/>
    <col min="8194" max="8213" width="2.28515625" style="38" customWidth="1"/>
    <col min="8214" max="8214" width="2.7109375" style="38" customWidth="1"/>
    <col min="8215" max="8222" width="2.28515625" style="38" customWidth="1"/>
    <col min="8223" max="8223" width="2.5703125" style="38" customWidth="1"/>
    <col min="8224" max="8265" width="2.28515625" style="38" customWidth="1"/>
    <col min="8266" max="8266" width="1.140625" style="38" customWidth="1"/>
    <col min="8267" max="8448" width="11.42578125" style="38"/>
    <col min="8449" max="8449" width="1.140625" style="38" customWidth="1"/>
    <col min="8450" max="8469" width="2.28515625" style="38" customWidth="1"/>
    <col min="8470" max="8470" width="2.7109375" style="38" customWidth="1"/>
    <col min="8471" max="8478" width="2.28515625" style="38" customWidth="1"/>
    <col min="8479" max="8479" width="2.5703125" style="38" customWidth="1"/>
    <col min="8480" max="8521" width="2.28515625" style="38" customWidth="1"/>
    <col min="8522" max="8522" width="1.140625" style="38" customWidth="1"/>
    <col min="8523" max="8704" width="11.42578125" style="38"/>
    <col min="8705" max="8705" width="1.140625" style="38" customWidth="1"/>
    <col min="8706" max="8725" width="2.28515625" style="38" customWidth="1"/>
    <col min="8726" max="8726" width="2.7109375" style="38" customWidth="1"/>
    <col min="8727" max="8734" width="2.28515625" style="38" customWidth="1"/>
    <col min="8735" max="8735" width="2.5703125" style="38" customWidth="1"/>
    <col min="8736" max="8777" width="2.28515625" style="38" customWidth="1"/>
    <col min="8778" max="8778" width="1.140625" style="38" customWidth="1"/>
    <col min="8779" max="8960" width="11.42578125" style="38"/>
    <col min="8961" max="8961" width="1.140625" style="38" customWidth="1"/>
    <col min="8962" max="8981" width="2.28515625" style="38" customWidth="1"/>
    <col min="8982" max="8982" width="2.7109375" style="38" customWidth="1"/>
    <col min="8983" max="8990" width="2.28515625" style="38" customWidth="1"/>
    <col min="8991" max="8991" width="2.5703125" style="38" customWidth="1"/>
    <col min="8992" max="9033" width="2.28515625" style="38" customWidth="1"/>
    <col min="9034" max="9034" width="1.140625" style="38" customWidth="1"/>
    <col min="9035" max="9216" width="11.42578125" style="38"/>
    <col min="9217" max="9217" width="1.140625" style="38" customWidth="1"/>
    <col min="9218" max="9237" width="2.28515625" style="38" customWidth="1"/>
    <col min="9238" max="9238" width="2.7109375" style="38" customWidth="1"/>
    <col min="9239" max="9246" width="2.28515625" style="38" customWidth="1"/>
    <col min="9247" max="9247" width="2.5703125" style="38" customWidth="1"/>
    <col min="9248" max="9289" width="2.28515625" style="38" customWidth="1"/>
    <col min="9290" max="9290" width="1.140625" style="38" customWidth="1"/>
    <col min="9291" max="9472" width="11.42578125" style="38"/>
    <col min="9473" max="9473" width="1.140625" style="38" customWidth="1"/>
    <col min="9474" max="9493" width="2.28515625" style="38" customWidth="1"/>
    <col min="9494" max="9494" width="2.7109375" style="38" customWidth="1"/>
    <col min="9495" max="9502" width="2.28515625" style="38" customWidth="1"/>
    <col min="9503" max="9503" width="2.5703125" style="38" customWidth="1"/>
    <col min="9504" max="9545" width="2.28515625" style="38" customWidth="1"/>
    <col min="9546" max="9546" width="1.140625" style="38" customWidth="1"/>
    <col min="9547" max="9728" width="11.42578125" style="38"/>
    <col min="9729" max="9729" width="1.140625" style="38" customWidth="1"/>
    <col min="9730" max="9749" width="2.28515625" style="38" customWidth="1"/>
    <col min="9750" max="9750" width="2.7109375" style="38" customWidth="1"/>
    <col min="9751" max="9758" width="2.28515625" style="38" customWidth="1"/>
    <col min="9759" max="9759" width="2.5703125" style="38" customWidth="1"/>
    <col min="9760" max="9801" width="2.28515625" style="38" customWidth="1"/>
    <col min="9802" max="9802" width="1.140625" style="38" customWidth="1"/>
    <col min="9803" max="9984" width="11.42578125" style="38"/>
    <col min="9985" max="9985" width="1.140625" style="38" customWidth="1"/>
    <col min="9986" max="10005" width="2.28515625" style="38" customWidth="1"/>
    <col min="10006" max="10006" width="2.7109375" style="38" customWidth="1"/>
    <col min="10007" max="10014" width="2.28515625" style="38" customWidth="1"/>
    <col min="10015" max="10015" width="2.5703125" style="38" customWidth="1"/>
    <col min="10016" max="10057" width="2.28515625" style="38" customWidth="1"/>
    <col min="10058" max="10058" width="1.140625" style="38" customWidth="1"/>
    <col min="10059" max="10240" width="11.42578125" style="38"/>
    <col min="10241" max="10241" width="1.140625" style="38" customWidth="1"/>
    <col min="10242" max="10261" width="2.28515625" style="38" customWidth="1"/>
    <col min="10262" max="10262" width="2.7109375" style="38" customWidth="1"/>
    <col min="10263" max="10270" width="2.28515625" style="38" customWidth="1"/>
    <col min="10271" max="10271" width="2.5703125" style="38" customWidth="1"/>
    <col min="10272" max="10313" width="2.28515625" style="38" customWidth="1"/>
    <col min="10314" max="10314" width="1.140625" style="38" customWidth="1"/>
    <col min="10315" max="10496" width="11.42578125" style="38"/>
    <col min="10497" max="10497" width="1.140625" style="38" customWidth="1"/>
    <col min="10498" max="10517" width="2.28515625" style="38" customWidth="1"/>
    <col min="10518" max="10518" width="2.7109375" style="38" customWidth="1"/>
    <col min="10519" max="10526" width="2.28515625" style="38" customWidth="1"/>
    <col min="10527" max="10527" width="2.5703125" style="38" customWidth="1"/>
    <col min="10528" max="10569" width="2.28515625" style="38" customWidth="1"/>
    <col min="10570" max="10570" width="1.140625" style="38" customWidth="1"/>
    <col min="10571" max="10752" width="11.42578125" style="38"/>
    <col min="10753" max="10753" width="1.140625" style="38" customWidth="1"/>
    <col min="10754" max="10773" width="2.28515625" style="38" customWidth="1"/>
    <col min="10774" max="10774" width="2.7109375" style="38" customWidth="1"/>
    <col min="10775" max="10782" width="2.28515625" style="38" customWidth="1"/>
    <col min="10783" max="10783" width="2.5703125" style="38" customWidth="1"/>
    <col min="10784" max="10825" width="2.28515625" style="38" customWidth="1"/>
    <col min="10826" max="10826" width="1.140625" style="38" customWidth="1"/>
    <col min="10827" max="11008" width="11.42578125" style="38"/>
    <col min="11009" max="11009" width="1.140625" style="38" customWidth="1"/>
    <col min="11010" max="11029" width="2.28515625" style="38" customWidth="1"/>
    <col min="11030" max="11030" width="2.7109375" style="38" customWidth="1"/>
    <col min="11031" max="11038" width="2.28515625" style="38" customWidth="1"/>
    <col min="11039" max="11039" width="2.5703125" style="38" customWidth="1"/>
    <col min="11040" max="11081" width="2.28515625" style="38" customWidth="1"/>
    <col min="11082" max="11082" width="1.140625" style="38" customWidth="1"/>
    <col min="11083" max="11264" width="11.42578125" style="38"/>
    <col min="11265" max="11265" width="1.140625" style="38" customWidth="1"/>
    <col min="11266" max="11285" width="2.28515625" style="38" customWidth="1"/>
    <col min="11286" max="11286" width="2.7109375" style="38" customWidth="1"/>
    <col min="11287" max="11294" width="2.28515625" style="38" customWidth="1"/>
    <col min="11295" max="11295" width="2.5703125" style="38" customWidth="1"/>
    <col min="11296" max="11337" width="2.28515625" style="38" customWidth="1"/>
    <col min="11338" max="11338" width="1.140625" style="38" customWidth="1"/>
    <col min="11339" max="11520" width="11.42578125" style="38"/>
    <col min="11521" max="11521" width="1.140625" style="38" customWidth="1"/>
    <col min="11522" max="11541" width="2.28515625" style="38" customWidth="1"/>
    <col min="11542" max="11542" width="2.7109375" style="38" customWidth="1"/>
    <col min="11543" max="11550" width="2.28515625" style="38" customWidth="1"/>
    <col min="11551" max="11551" width="2.5703125" style="38" customWidth="1"/>
    <col min="11552" max="11593" width="2.28515625" style="38" customWidth="1"/>
    <col min="11594" max="11594" width="1.140625" style="38" customWidth="1"/>
    <col min="11595" max="11776" width="11.42578125" style="38"/>
    <col min="11777" max="11777" width="1.140625" style="38" customWidth="1"/>
    <col min="11778" max="11797" width="2.28515625" style="38" customWidth="1"/>
    <col min="11798" max="11798" width="2.7109375" style="38" customWidth="1"/>
    <col min="11799" max="11806" width="2.28515625" style="38" customWidth="1"/>
    <col min="11807" max="11807" width="2.5703125" style="38" customWidth="1"/>
    <col min="11808" max="11849" width="2.28515625" style="38" customWidth="1"/>
    <col min="11850" max="11850" width="1.140625" style="38" customWidth="1"/>
    <col min="11851" max="12032" width="11.42578125" style="38"/>
    <col min="12033" max="12033" width="1.140625" style="38" customWidth="1"/>
    <col min="12034" max="12053" width="2.28515625" style="38" customWidth="1"/>
    <col min="12054" max="12054" width="2.7109375" style="38" customWidth="1"/>
    <col min="12055" max="12062" width="2.28515625" style="38" customWidth="1"/>
    <col min="12063" max="12063" width="2.5703125" style="38" customWidth="1"/>
    <col min="12064" max="12105" width="2.28515625" style="38" customWidth="1"/>
    <col min="12106" max="12106" width="1.140625" style="38" customWidth="1"/>
    <col min="12107" max="12288" width="11.42578125" style="38"/>
    <col min="12289" max="12289" width="1.140625" style="38" customWidth="1"/>
    <col min="12290" max="12309" width="2.28515625" style="38" customWidth="1"/>
    <col min="12310" max="12310" width="2.7109375" style="38" customWidth="1"/>
    <col min="12311" max="12318" width="2.28515625" style="38" customWidth="1"/>
    <col min="12319" max="12319" width="2.5703125" style="38" customWidth="1"/>
    <col min="12320" max="12361" width="2.28515625" style="38" customWidth="1"/>
    <col min="12362" max="12362" width="1.140625" style="38" customWidth="1"/>
    <col min="12363" max="12544" width="11.42578125" style="38"/>
    <col min="12545" max="12545" width="1.140625" style="38" customWidth="1"/>
    <col min="12546" max="12565" width="2.28515625" style="38" customWidth="1"/>
    <col min="12566" max="12566" width="2.7109375" style="38" customWidth="1"/>
    <col min="12567" max="12574" width="2.28515625" style="38" customWidth="1"/>
    <col min="12575" max="12575" width="2.5703125" style="38" customWidth="1"/>
    <col min="12576" max="12617" width="2.28515625" style="38" customWidth="1"/>
    <col min="12618" max="12618" width="1.140625" style="38" customWidth="1"/>
    <col min="12619" max="12800" width="11.42578125" style="38"/>
    <col min="12801" max="12801" width="1.140625" style="38" customWidth="1"/>
    <col min="12802" max="12821" width="2.28515625" style="38" customWidth="1"/>
    <col min="12822" max="12822" width="2.7109375" style="38" customWidth="1"/>
    <col min="12823" max="12830" width="2.28515625" style="38" customWidth="1"/>
    <col min="12831" max="12831" width="2.5703125" style="38" customWidth="1"/>
    <col min="12832" max="12873" width="2.28515625" style="38" customWidth="1"/>
    <col min="12874" max="12874" width="1.140625" style="38" customWidth="1"/>
    <col min="12875" max="13056" width="11.42578125" style="38"/>
    <col min="13057" max="13057" width="1.140625" style="38" customWidth="1"/>
    <col min="13058" max="13077" width="2.28515625" style="38" customWidth="1"/>
    <col min="13078" max="13078" width="2.7109375" style="38" customWidth="1"/>
    <col min="13079" max="13086" width="2.28515625" style="38" customWidth="1"/>
    <col min="13087" max="13087" width="2.5703125" style="38" customWidth="1"/>
    <col min="13088" max="13129" width="2.28515625" style="38" customWidth="1"/>
    <col min="13130" max="13130" width="1.140625" style="38" customWidth="1"/>
    <col min="13131" max="13312" width="11.42578125" style="38"/>
    <col min="13313" max="13313" width="1.140625" style="38" customWidth="1"/>
    <col min="13314" max="13333" width="2.28515625" style="38" customWidth="1"/>
    <col min="13334" max="13334" width="2.7109375" style="38" customWidth="1"/>
    <col min="13335" max="13342" width="2.28515625" style="38" customWidth="1"/>
    <col min="13343" max="13343" width="2.5703125" style="38" customWidth="1"/>
    <col min="13344" max="13385" width="2.28515625" style="38" customWidth="1"/>
    <col min="13386" max="13386" width="1.140625" style="38" customWidth="1"/>
    <col min="13387" max="13568" width="11.42578125" style="38"/>
    <col min="13569" max="13569" width="1.140625" style="38" customWidth="1"/>
    <col min="13570" max="13589" width="2.28515625" style="38" customWidth="1"/>
    <col min="13590" max="13590" width="2.7109375" style="38" customWidth="1"/>
    <col min="13591" max="13598" width="2.28515625" style="38" customWidth="1"/>
    <col min="13599" max="13599" width="2.5703125" style="38" customWidth="1"/>
    <col min="13600" max="13641" width="2.28515625" style="38" customWidth="1"/>
    <col min="13642" max="13642" width="1.140625" style="38" customWidth="1"/>
    <col min="13643" max="13824" width="11.42578125" style="38"/>
    <col min="13825" max="13825" width="1.140625" style="38" customWidth="1"/>
    <col min="13826" max="13845" width="2.28515625" style="38" customWidth="1"/>
    <col min="13846" max="13846" width="2.7109375" style="38" customWidth="1"/>
    <col min="13847" max="13854" width="2.28515625" style="38" customWidth="1"/>
    <col min="13855" max="13855" width="2.5703125" style="38" customWidth="1"/>
    <col min="13856" max="13897" width="2.28515625" style="38" customWidth="1"/>
    <col min="13898" max="13898" width="1.140625" style="38" customWidth="1"/>
    <col min="13899" max="14080" width="11.42578125" style="38"/>
    <col min="14081" max="14081" width="1.140625" style="38" customWidth="1"/>
    <col min="14082" max="14101" width="2.28515625" style="38" customWidth="1"/>
    <col min="14102" max="14102" width="2.7109375" style="38" customWidth="1"/>
    <col min="14103" max="14110" width="2.28515625" style="38" customWidth="1"/>
    <col min="14111" max="14111" width="2.5703125" style="38" customWidth="1"/>
    <col min="14112" max="14153" width="2.28515625" style="38" customWidth="1"/>
    <col min="14154" max="14154" width="1.140625" style="38" customWidth="1"/>
    <col min="14155" max="14336" width="11.42578125" style="38"/>
    <col min="14337" max="14337" width="1.140625" style="38" customWidth="1"/>
    <col min="14338" max="14357" width="2.28515625" style="38" customWidth="1"/>
    <col min="14358" max="14358" width="2.7109375" style="38" customWidth="1"/>
    <col min="14359" max="14366" width="2.28515625" style="38" customWidth="1"/>
    <col min="14367" max="14367" width="2.5703125" style="38" customWidth="1"/>
    <col min="14368" max="14409" width="2.28515625" style="38" customWidth="1"/>
    <col min="14410" max="14410" width="1.140625" style="38" customWidth="1"/>
    <col min="14411" max="14592" width="11.42578125" style="38"/>
    <col min="14593" max="14593" width="1.140625" style="38" customWidth="1"/>
    <col min="14594" max="14613" width="2.28515625" style="38" customWidth="1"/>
    <col min="14614" max="14614" width="2.7109375" style="38" customWidth="1"/>
    <col min="14615" max="14622" width="2.28515625" style="38" customWidth="1"/>
    <col min="14623" max="14623" width="2.5703125" style="38" customWidth="1"/>
    <col min="14624" max="14665" width="2.28515625" style="38" customWidth="1"/>
    <col min="14666" max="14666" width="1.140625" style="38" customWidth="1"/>
    <col min="14667" max="14848" width="11.42578125" style="38"/>
    <col min="14849" max="14849" width="1.140625" style="38" customWidth="1"/>
    <col min="14850" max="14869" width="2.28515625" style="38" customWidth="1"/>
    <col min="14870" max="14870" width="2.7109375" style="38" customWidth="1"/>
    <col min="14871" max="14878" width="2.28515625" style="38" customWidth="1"/>
    <col min="14879" max="14879" width="2.5703125" style="38" customWidth="1"/>
    <col min="14880" max="14921" width="2.28515625" style="38" customWidth="1"/>
    <col min="14922" max="14922" width="1.140625" style="38" customWidth="1"/>
    <col min="14923" max="15104" width="11.42578125" style="38"/>
    <col min="15105" max="15105" width="1.140625" style="38" customWidth="1"/>
    <col min="15106" max="15125" width="2.28515625" style="38" customWidth="1"/>
    <col min="15126" max="15126" width="2.7109375" style="38" customWidth="1"/>
    <col min="15127" max="15134" width="2.28515625" style="38" customWidth="1"/>
    <col min="15135" max="15135" width="2.5703125" style="38" customWidth="1"/>
    <col min="15136" max="15177" width="2.28515625" style="38" customWidth="1"/>
    <col min="15178" max="15178" width="1.140625" style="38" customWidth="1"/>
    <col min="15179" max="15360" width="11.42578125" style="38"/>
    <col min="15361" max="15361" width="1.140625" style="38" customWidth="1"/>
    <col min="15362" max="15381" width="2.28515625" style="38" customWidth="1"/>
    <col min="15382" max="15382" width="2.7109375" style="38" customWidth="1"/>
    <col min="15383" max="15390" width="2.28515625" style="38" customWidth="1"/>
    <col min="15391" max="15391" width="2.5703125" style="38" customWidth="1"/>
    <col min="15392" max="15433" width="2.28515625" style="38" customWidth="1"/>
    <col min="15434" max="15434" width="1.140625" style="38" customWidth="1"/>
    <col min="15435" max="15616" width="11.42578125" style="38"/>
    <col min="15617" max="15617" width="1.140625" style="38" customWidth="1"/>
    <col min="15618" max="15637" width="2.28515625" style="38" customWidth="1"/>
    <col min="15638" max="15638" width="2.7109375" style="38" customWidth="1"/>
    <col min="15639" max="15646" width="2.28515625" style="38" customWidth="1"/>
    <col min="15647" max="15647" width="2.5703125" style="38" customWidth="1"/>
    <col min="15648" max="15689" width="2.28515625" style="38" customWidth="1"/>
    <col min="15690" max="15690" width="1.140625" style="38" customWidth="1"/>
    <col min="15691" max="15872" width="11.42578125" style="38"/>
    <col min="15873" max="15873" width="1.140625" style="38" customWidth="1"/>
    <col min="15874" max="15893" width="2.28515625" style="38" customWidth="1"/>
    <col min="15894" max="15894" width="2.7109375" style="38" customWidth="1"/>
    <col min="15895" max="15902" width="2.28515625" style="38" customWidth="1"/>
    <col min="15903" max="15903" width="2.5703125" style="38" customWidth="1"/>
    <col min="15904" max="15945" width="2.28515625" style="38" customWidth="1"/>
    <col min="15946" max="15946" width="1.140625" style="38" customWidth="1"/>
    <col min="15947" max="16128" width="11.42578125" style="38"/>
    <col min="16129" max="16129" width="1.140625" style="38" customWidth="1"/>
    <col min="16130" max="16149" width="2.28515625" style="38" customWidth="1"/>
    <col min="16150" max="16150" width="2.7109375" style="38" customWidth="1"/>
    <col min="16151" max="16158" width="2.28515625" style="38" customWidth="1"/>
    <col min="16159" max="16159" width="2.5703125" style="38" customWidth="1"/>
    <col min="16160" max="16201" width="2.28515625" style="38" customWidth="1"/>
    <col min="16202" max="16202" width="1.140625" style="38" customWidth="1"/>
    <col min="16203" max="16384" width="11.42578125" style="38"/>
  </cols>
  <sheetData>
    <row r="1" spans="2:75" ht="5.0999999999999996" customHeight="1"/>
    <row r="2" spans="2:75" s="40" customFormat="1" ht="17.25" customHeight="1">
      <c r="B2" s="212" t="s">
        <v>210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3" t="s">
        <v>211</v>
      </c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F2" s="213"/>
      <c r="BG2" s="214" t="s">
        <v>254</v>
      </c>
      <c r="BH2" s="214"/>
      <c r="BI2" s="214"/>
      <c r="BJ2" s="214"/>
      <c r="BK2" s="214"/>
      <c r="BL2" s="214"/>
      <c r="BM2" s="214"/>
      <c r="BN2" s="214"/>
      <c r="BO2" s="214"/>
      <c r="BP2" s="214"/>
      <c r="BQ2" s="214"/>
      <c r="BR2" s="214"/>
      <c r="BS2" s="214"/>
      <c r="BT2" s="214"/>
      <c r="BU2" s="214"/>
    </row>
    <row r="3" spans="2:75" s="40" customFormat="1" ht="15.75" customHeight="1">
      <c r="B3" s="41"/>
      <c r="C3" s="41"/>
      <c r="D3" s="41"/>
      <c r="E3" s="41"/>
      <c r="F3" s="41"/>
      <c r="G3" s="41"/>
      <c r="H3" s="41"/>
      <c r="I3" s="41"/>
      <c r="J3" s="42"/>
      <c r="K3" s="42"/>
      <c r="L3" s="42"/>
      <c r="M3" s="42"/>
      <c r="N3" s="42"/>
      <c r="O3" s="42"/>
      <c r="P3" s="42"/>
      <c r="Q3" s="215" t="s">
        <v>255</v>
      </c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  <c r="AT3" s="215"/>
      <c r="AU3" s="215"/>
      <c r="AV3" s="215"/>
      <c r="AW3" s="215"/>
      <c r="AX3" s="215"/>
      <c r="AY3" s="215"/>
      <c r="AZ3" s="215"/>
      <c r="BA3" s="215"/>
      <c r="BB3" s="215"/>
      <c r="BC3" s="215"/>
      <c r="BD3" s="215"/>
      <c r="BE3" s="215"/>
      <c r="BF3" s="215"/>
      <c r="BG3" s="309" t="s">
        <v>214</v>
      </c>
      <c r="BH3" s="309"/>
      <c r="BI3" s="309"/>
      <c r="BJ3" s="309"/>
      <c r="BK3" s="309"/>
      <c r="BL3" s="309"/>
      <c r="BM3" s="309"/>
      <c r="BN3" s="309"/>
      <c r="BO3" s="309"/>
      <c r="BP3" s="309"/>
      <c r="BQ3" s="309"/>
      <c r="BR3" s="309"/>
      <c r="BS3" s="309"/>
      <c r="BT3" s="309"/>
      <c r="BU3" s="309"/>
    </row>
    <row r="4" spans="2:75" s="40" customFormat="1" ht="14.25" customHeight="1">
      <c r="B4" s="41"/>
      <c r="C4" s="41"/>
      <c r="D4" s="41"/>
      <c r="E4" s="41"/>
      <c r="F4" s="41"/>
      <c r="G4" s="41"/>
      <c r="H4" s="41"/>
      <c r="I4" s="41"/>
      <c r="J4" s="43"/>
      <c r="K4" s="43"/>
      <c r="L4" s="43"/>
      <c r="M4" s="43"/>
      <c r="N4" s="43"/>
      <c r="O4" s="43"/>
      <c r="P4" s="43"/>
      <c r="Q4" s="310" t="s">
        <v>287</v>
      </c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  <c r="AE4" s="311"/>
      <c r="AF4" s="311"/>
      <c r="AG4" s="311"/>
      <c r="AH4" s="311"/>
      <c r="AI4" s="311"/>
      <c r="AJ4" s="311"/>
      <c r="AK4" s="311"/>
      <c r="AL4" s="311"/>
      <c r="AM4" s="311"/>
      <c r="AN4" s="311"/>
      <c r="AO4" s="311"/>
      <c r="AP4" s="311"/>
      <c r="AQ4" s="311"/>
      <c r="AR4" s="311"/>
      <c r="AS4" s="311"/>
      <c r="AT4" s="311"/>
      <c r="AU4" s="311"/>
      <c r="AV4" s="311"/>
      <c r="AW4" s="311"/>
      <c r="AX4" s="311"/>
      <c r="AY4" s="311"/>
      <c r="AZ4" s="311"/>
      <c r="BA4" s="311"/>
      <c r="BB4" s="311"/>
      <c r="BC4" s="311"/>
      <c r="BD4" s="311"/>
      <c r="BE4" s="311"/>
      <c r="BF4" s="311"/>
      <c r="BG4" s="214" t="s">
        <v>215</v>
      </c>
      <c r="BH4" s="214"/>
      <c r="BI4" s="214"/>
      <c r="BJ4" s="214"/>
      <c r="BK4" s="214"/>
      <c r="BL4" s="214"/>
      <c r="BM4" s="214"/>
      <c r="BN4" s="214"/>
      <c r="BO4" s="214"/>
      <c r="BP4" s="214"/>
      <c r="BQ4" s="214"/>
      <c r="BR4" s="214"/>
      <c r="BS4" s="214"/>
      <c r="BT4" s="214"/>
      <c r="BU4" s="214"/>
    </row>
    <row r="5" spans="2:75" s="44" customFormat="1" ht="11.25" customHeight="1">
      <c r="D5" s="75"/>
      <c r="E5" s="75"/>
      <c r="F5" s="75"/>
      <c r="G5" s="75"/>
      <c r="H5" s="75"/>
      <c r="I5" s="41"/>
      <c r="J5" s="41"/>
      <c r="K5" s="41"/>
      <c r="L5" s="41"/>
      <c r="M5" s="41"/>
      <c r="N5" s="90" t="s">
        <v>216</v>
      </c>
      <c r="O5" s="276" t="str">
        <f>ACCUEIL!D3</f>
        <v>AC6202</v>
      </c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6"/>
      <c r="AA5" s="276"/>
      <c r="AB5" s="276"/>
      <c r="AC5" s="276"/>
      <c r="AD5" s="276"/>
      <c r="AE5" s="276"/>
      <c r="AF5" s="276"/>
      <c r="AG5" s="276"/>
      <c r="AH5" s="276"/>
      <c r="AI5" s="276"/>
      <c r="AJ5" s="276"/>
      <c r="AK5" s="276"/>
      <c r="AL5" s="276"/>
      <c r="AM5" s="276"/>
      <c r="AN5" s="276"/>
      <c r="AO5" s="276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0" t="s">
        <v>217</v>
      </c>
      <c r="BB5" s="277">
        <f>B10</f>
        <v>42694</v>
      </c>
      <c r="BC5" s="277"/>
      <c r="BD5" s="277"/>
      <c r="BE5" s="277"/>
      <c r="BF5" s="277"/>
      <c r="BG5" s="277"/>
      <c r="BH5" s="277"/>
      <c r="BI5" s="277"/>
      <c r="BJ5" s="277"/>
      <c r="BK5" s="277"/>
      <c r="BL5" s="277"/>
      <c r="BM5" s="277"/>
      <c r="BN5" s="277"/>
      <c r="BO5" s="277"/>
      <c r="BP5" s="277"/>
      <c r="BQ5" s="277"/>
      <c r="BR5" s="277"/>
      <c r="BS5" s="277"/>
      <c r="BT5" s="277"/>
      <c r="BU5" s="277"/>
    </row>
    <row r="6" spans="2:75" s="44" customFormat="1" ht="4.5" customHeight="1">
      <c r="D6" s="75"/>
      <c r="E6" s="75"/>
      <c r="F6" s="75"/>
      <c r="G6" s="75"/>
      <c r="H6" s="75"/>
      <c r="I6" s="41"/>
      <c r="J6" s="41"/>
      <c r="K6" s="41"/>
      <c r="L6" s="41"/>
      <c r="M6" s="41"/>
      <c r="N6" s="90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0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O6" s="91"/>
      <c r="BP6" s="91"/>
      <c r="BQ6" s="91"/>
      <c r="BR6" s="91"/>
      <c r="BS6" s="91"/>
      <c r="BT6" s="91"/>
      <c r="BU6" s="91"/>
    </row>
    <row r="7" spans="2:75" ht="12.75" customHeight="1">
      <c r="D7" s="75"/>
      <c r="E7" s="75"/>
      <c r="F7" s="75"/>
      <c r="G7" s="75"/>
      <c r="H7" s="75"/>
      <c r="I7" s="76"/>
      <c r="J7" s="76"/>
      <c r="K7" s="76"/>
      <c r="L7" s="76"/>
      <c r="M7" s="76"/>
      <c r="N7" s="73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199" t="s">
        <v>256</v>
      </c>
      <c r="AG7" s="199"/>
      <c r="AH7" s="199"/>
      <c r="AI7" s="199"/>
      <c r="AJ7" s="199"/>
      <c r="AK7" s="199"/>
      <c r="AL7" s="199"/>
      <c r="AM7" s="199"/>
      <c r="AN7" s="199"/>
      <c r="AO7" s="199"/>
      <c r="AP7" s="199"/>
      <c r="AQ7" s="199"/>
      <c r="AR7" s="199"/>
      <c r="AS7" s="199"/>
      <c r="AT7" s="199"/>
      <c r="AU7" s="199"/>
      <c r="AV7" s="199"/>
      <c r="AW7" s="199"/>
      <c r="AX7" s="199" t="s">
        <v>257</v>
      </c>
      <c r="AY7" s="199"/>
      <c r="AZ7" s="199"/>
      <c r="BA7" s="199"/>
      <c r="BB7" s="199"/>
      <c r="BC7" s="199"/>
      <c r="BD7" s="199"/>
      <c r="BE7" s="199"/>
      <c r="BF7" s="199"/>
      <c r="BG7" s="199"/>
      <c r="BH7" s="199"/>
      <c r="BI7" s="199"/>
      <c r="BJ7" s="199"/>
      <c r="BK7" s="199"/>
      <c r="BL7" s="199"/>
      <c r="BM7" s="199"/>
      <c r="BN7" s="74"/>
      <c r="BO7" s="74"/>
      <c r="BP7" s="74"/>
      <c r="BQ7" s="74"/>
      <c r="BR7" s="74"/>
      <c r="BS7" s="74"/>
      <c r="BT7" s="74"/>
      <c r="BU7" s="74"/>
      <c r="BV7" s="74"/>
      <c r="BW7" s="74"/>
    </row>
    <row r="8" spans="2:75" ht="15" customHeight="1">
      <c r="B8" s="290" t="s">
        <v>218</v>
      </c>
      <c r="C8" s="291"/>
      <c r="D8" s="291"/>
      <c r="E8" s="292"/>
      <c r="F8" s="296" t="s">
        <v>219</v>
      </c>
      <c r="G8" s="297"/>
      <c r="H8" s="297"/>
      <c r="I8" s="298"/>
      <c r="J8" s="290" t="s">
        <v>258</v>
      </c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291"/>
      <c r="V8" s="291"/>
      <c r="W8" s="291"/>
      <c r="X8" s="291"/>
      <c r="Y8" s="291"/>
      <c r="Z8" s="291"/>
      <c r="AA8" s="292"/>
      <c r="AB8" s="302" t="s">
        <v>259</v>
      </c>
      <c r="AC8" s="303"/>
      <c r="AD8" s="303"/>
      <c r="AE8" s="304"/>
      <c r="AF8" s="201" t="s">
        <v>260</v>
      </c>
      <c r="AG8" s="202"/>
      <c r="AH8" s="202"/>
      <c r="AI8" s="202"/>
      <c r="AJ8" s="202"/>
      <c r="AK8" s="202"/>
      <c r="AL8" s="202"/>
      <c r="AM8" s="202"/>
      <c r="AN8" s="202"/>
      <c r="AO8" s="308"/>
      <c r="AP8" s="201" t="s">
        <v>261</v>
      </c>
      <c r="AQ8" s="202"/>
      <c r="AR8" s="202"/>
      <c r="AS8" s="202"/>
      <c r="AT8" s="202"/>
      <c r="AU8" s="202"/>
      <c r="AV8" s="202"/>
      <c r="AW8" s="308"/>
      <c r="AX8" s="200" t="s">
        <v>262</v>
      </c>
      <c r="AY8" s="200"/>
      <c r="AZ8" s="200"/>
      <c r="BA8" s="200"/>
      <c r="BB8" s="200"/>
      <c r="BC8" s="200"/>
      <c r="BD8" s="200"/>
      <c r="BE8" s="200"/>
      <c r="BF8" s="200" t="s">
        <v>263</v>
      </c>
      <c r="BG8" s="200"/>
      <c r="BH8" s="200"/>
      <c r="BI8" s="200"/>
      <c r="BJ8" s="200"/>
      <c r="BK8" s="200"/>
      <c r="BL8" s="200"/>
      <c r="BM8" s="200"/>
      <c r="BN8" s="297" t="s">
        <v>224</v>
      </c>
      <c r="BO8" s="297"/>
      <c r="BP8" s="297"/>
      <c r="BQ8" s="297"/>
      <c r="BR8" s="297"/>
      <c r="BS8" s="298"/>
      <c r="BV8" s="38"/>
    </row>
    <row r="9" spans="2:75" ht="19.5" customHeight="1">
      <c r="B9" s="293"/>
      <c r="C9" s="294"/>
      <c r="D9" s="294"/>
      <c r="E9" s="295"/>
      <c r="F9" s="299"/>
      <c r="G9" s="300"/>
      <c r="H9" s="300"/>
      <c r="I9" s="301"/>
      <c r="J9" s="293"/>
      <c r="K9" s="294"/>
      <c r="L9" s="294"/>
      <c r="M9" s="294"/>
      <c r="N9" s="294"/>
      <c r="O9" s="294"/>
      <c r="P9" s="294"/>
      <c r="Q9" s="294"/>
      <c r="R9" s="294"/>
      <c r="S9" s="294"/>
      <c r="T9" s="294"/>
      <c r="U9" s="294"/>
      <c r="V9" s="294"/>
      <c r="W9" s="294"/>
      <c r="X9" s="294"/>
      <c r="Y9" s="294"/>
      <c r="Z9" s="294"/>
      <c r="AA9" s="295"/>
      <c r="AB9" s="305"/>
      <c r="AC9" s="306"/>
      <c r="AD9" s="306"/>
      <c r="AE9" s="307"/>
      <c r="AF9" s="312" t="s">
        <v>264</v>
      </c>
      <c r="AG9" s="312"/>
      <c r="AH9" s="312"/>
      <c r="AI9" s="312"/>
      <c r="AJ9" s="312"/>
      <c r="AK9" s="312" t="s">
        <v>265</v>
      </c>
      <c r="AL9" s="312"/>
      <c r="AM9" s="312"/>
      <c r="AN9" s="312"/>
      <c r="AO9" s="312"/>
      <c r="AP9" s="199" t="s">
        <v>231</v>
      </c>
      <c r="AQ9" s="199"/>
      <c r="AR9" s="199"/>
      <c r="AS9" s="199"/>
      <c r="AT9" s="199" t="s">
        <v>226</v>
      </c>
      <c r="AU9" s="199"/>
      <c r="AV9" s="199"/>
      <c r="AW9" s="199"/>
      <c r="AX9" s="199" t="s">
        <v>231</v>
      </c>
      <c r="AY9" s="199"/>
      <c r="AZ9" s="199"/>
      <c r="BA9" s="199"/>
      <c r="BB9" s="199" t="s">
        <v>226</v>
      </c>
      <c r="BC9" s="199"/>
      <c r="BD9" s="199"/>
      <c r="BE9" s="199"/>
      <c r="BF9" s="199" t="s">
        <v>231</v>
      </c>
      <c r="BG9" s="199"/>
      <c r="BH9" s="199"/>
      <c r="BI9" s="199"/>
      <c r="BJ9" s="199" t="s">
        <v>226</v>
      </c>
      <c r="BK9" s="199"/>
      <c r="BL9" s="199"/>
      <c r="BM9" s="199"/>
      <c r="BN9" s="300"/>
      <c r="BO9" s="300"/>
      <c r="BP9" s="300"/>
      <c r="BQ9" s="300"/>
      <c r="BR9" s="300"/>
      <c r="BS9" s="301"/>
      <c r="BV9" s="38"/>
    </row>
    <row r="10" spans="2:75" ht="20.100000000000001" customHeight="1">
      <c r="B10" s="278">
        <f>ACCUEIL!$B$4</f>
        <v>42694</v>
      </c>
      <c r="C10" s="232"/>
      <c r="D10" s="232"/>
      <c r="E10" s="232"/>
      <c r="F10" s="232" t="s">
        <v>283</v>
      </c>
      <c r="G10" s="232"/>
      <c r="H10" s="232"/>
      <c r="I10" s="232"/>
      <c r="J10" s="279" t="str">
        <f>IF(B10=ACCUEIL!B10,ACCUEIL!D10,IF(B10=ACCUEIL!B17,ACCUEIL!D17, IF(B10=ACCUEIL!B24,ACCUEIL!D24, IF(B10=ACCUEIL!B31,ACCUEIL!D31, IF(B10=ACCUEIL!B38,ACCUEIL!D38, IF(B10=ACCUEIL!B45,ACCUEIL!D45, IF(B10=ACCUEIL!B52,ACCUEIL!D52, IF(B10=ACCUEIL!B59,ACCUEIL!D59, IF(B10=ACCUEIL!B66,ACCUEIL!D66, IF(B10=ACCUEIL!B73,ACCUEIL!D73, IF(B10=ACCUEIL!B80,ACCUEIL!D80, IF(B10=ACCUEIL!B87,ACCUEIL!D87, IF(B10=ACCUEIL!B94,ACCUEIL!D94, IF(B10=ACCUEIL!B101,ACCUEIL!D101, IF(B10=ACCUEIL!B108,ACCUEIL!D108, IF(B10=ACCUEIL!B115,ACCUEIL!D115, IF(B10=ACCUEIL!B122,ACCUEIL!D122, IF(B10=ACCUEIL!B129,ACCUEIL!D129, IF(B10=ACCUEIL!B136,ACCUEIL!D136, IF(B10=ACCUEIL!B143,ACCUEIL!D143, IF(B10=ACCUEIL!B150,ACCUEIL!D150, IF(B10=ACCUEIL!B157,ACCUEIL!D157, IF(B10=ACCUEIL!B164,ACCUEIL!D164, IF(B10=ACCUEIL!B171,ACCUEIL!D171, IF(B10=ACCUEIL!B178,ACCUEIL!D178, IF(B10=ACCUEIL!B185,ACCUEIL!D185, IF(B10=ACCUEIL!B192,ACCUEIL!D192, IF(B10=ACCUEIL!B199,ACCUEIL!D199, IF(B10=ACCUEIL!B206,ACCUEIL!D206, IF(B10=ACCUEIL!B213,ACCUEIL!D213, IF(B10=ACCUEIL!B220,ACCUEIL!D220, IF(B10=ACCUEIL!B227,ACCUEIL!D227, IF(B10=ACCUEIL!B234,ACCUEIL!D234, IF(B10=ACCUEIL!B241,ACCUEIL!D241, IF(B10=ACCUEIL!B248,ACCUEIL!D248, IF(B10=ACCUEIL!B257,ACCUEIL!D257, IF(B10=ACCUEIL!B264,ACCUEIL!D264, IF(B10=ACCUEIL!B271,ACCUEIL!D271,))))))))))))))))))))))))))))))))))))))</f>
        <v>Eventail d'avocat et crevettes</v>
      </c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1"/>
      <c r="AB10" s="232">
        <v>1</v>
      </c>
      <c r="AC10" s="232"/>
      <c r="AD10" s="232"/>
      <c r="AE10" s="232"/>
      <c r="AF10" s="232"/>
      <c r="AG10" s="232"/>
      <c r="AH10" s="232"/>
      <c r="AI10" s="232"/>
      <c r="AJ10" s="232"/>
      <c r="AK10" s="232"/>
      <c r="AL10" s="232"/>
      <c r="AM10" s="232"/>
      <c r="AN10" s="232"/>
      <c r="AO10" s="232"/>
      <c r="AP10" s="232" t="s">
        <v>285</v>
      </c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  <c r="BC10" s="232"/>
      <c r="BD10" s="232"/>
      <c r="BE10" s="232"/>
      <c r="BF10" s="232"/>
      <c r="BG10" s="232"/>
      <c r="BH10" s="232"/>
      <c r="BI10" s="232"/>
      <c r="BJ10" s="232"/>
      <c r="BK10" s="232"/>
      <c r="BL10" s="232"/>
      <c r="BM10" s="232"/>
      <c r="BN10" s="232"/>
      <c r="BO10" s="232"/>
      <c r="BP10" s="232"/>
      <c r="BQ10" s="232"/>
      <c r="BR10" s="232"/>
      <c r="BS10" s="232"/>
      <c r="BV10" s="38"/>
    </row>
    <row r="11" spans="2:75" ht="20.100000000000001" customHeight="1">
      <c r="B11" s="278">
        <f>$B$10</f>
        <v>42694</v>
      </c>
      <c r="C11" s="232"/>
      <c r="D11" s="232"/>
      <c r="E11" s="232"/>
      <c r="F11" s="232" t="s">
        <v>283</v>
      </c>
      <c r="G11" s="232"/>
      <c r="H11" s="232"/>
      <c r="I11" s="232"/>
      <c r="J11" s="279" t="str">
        <f>IF(B10=ACCUEIL!B10,ACCUEIL!D11, IF(B10=ACCUEIL!B17,ACCUEIL!D18, IF(B10=ACCUEIL!B24,ACCUEIL!D25, IF(B10=ACCUEIL!B31,ACCUEIL!D32, IF(B10=ACCUEIL!B38,ACCUEIL!D39, IF(B10=ACCUEIL!B45,ACCUEIL!D46, IF(B10=ACCUEIL!B52,ACCUEIL!D53, IF(B10=ACCUEIL!B59,ACCUEIL!D60, IF(B10=ACCUEIL!B66,ACCUEIL!D67, IF(B10=ACCUEIL!B73,ACCUEIL!D74, IF(B10=ACCUEIL!B80,ACCUEIL!D81, IF(B10=ACCUEIL!B87,ACCUEIL!D88, IF(B10=ACCUEIL!B94,ACCUEIL!D95, IF(B10=ACCUEIL!B101,ACCUEIL!D102, IF(B10=ACCUEIL!B108,ACCUEIL!D109, IF(B10=ACCUEIL!B115,ACCUEIL!D116, IF(B10=ACCUEIL!B122,ACCUEIL!D123, IF(B10=ACCUEIL!B129,ACCUEIL!D130, IF(B10=ACCUEIL!B136,ACCUEIL!D137, IF(B10=ACCUEIL!B143,ACCUEIL!D144, IF(B10=ACCUEIL!B150,ACCUEIL!D151, IF(B10=ACCUEIL!B157,ACCUEIL!D158, IF(B10=ACCUEIL!B164,ACCUEIL!D165, IF(B10=ACCUEIL!B171,ACCUEIL!D172, IF(B10=ACCUEIL!B178,ACCUEIL!D179, IF(B10=ACCUEIL!B185,ACCUEIL!D186, IF(B10=ACCUEIL!B192,ACCUEIL!D193, IF(B10=ACCUEIL!B199,ACCUEIL!D200, IF(B10=ACCUEIL!B206,ACCUEIL!D207, IF(B10=ACCUEIL!B213,ACCUEIL!D214, IF(B10=ACCUEIL!B220,ACCUEIL!D221, IF(B10=ACCUEIL!B227,ACCUEIL!D228, IF(B10=ACCUEIL!B234,ACCUEIL!D235, IF(B10=ACCUEIL!B241,ACCUEIL!D242, IF(B10=ACCUEIL!B248,ACCUEIL!D249, IF(B10=ACCUEIL!B257,ACCUEIL!D258, IF(B10=ACCUEIL!B264,ACCUEIL!D265, IF(B10=ACCUEIL!B271,ACCUEIL!D272,))))))))))))))))))))))))))))))))))))))</f>
        <v>Rôti de bœuf au jus</v>
      </c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1"/>
      <c r="AB11" s="232">
        <v>1</v>
      </c>
      <c r="AC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 t="s">
        <v>285</v>
      </c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2"/>
      <c r="BE11" s="232"/>
      <c r="BF11" s="232"/>
      <c r="BG11" s="232"/>
      <c r="BH11" s="232"/>
      <c r="BI11" s="232"/>
      <c r="BJ11" s="232"/>
      <c r="BK11" s="232"/>
      <c r="BL11" s="232"/>
      <c r="BM11" s="232"/>
      <c r="BN11" s="232"/>
      <c r="BO11" s="232"/>
      <c r="BP11" s="232"/>
      <c r="BQ11" s="232"/>
      <c r="BR11" s="232"/>
      <c r="BS11" s="232"/>
      <c r="BV11" s="38"/>
    </row>
    <row r="12" spans="2:75" ht="20.100000000000001" customHeight="1">
      <c r="B12" s="278">
        <f t="shared" ref="B12:B22" si="0">$B$10</f>
        <v>42694</v>
      </c>
      <c r="C12" s="232"/>
      <c r="D12" s="232"/>
      <c r="E12" s="232"/>
      <c r="F12" s="232" t="s">
        <v>283</v>
      </c>
      <c r="G12" s="232"/>
      <c r="H12" s="232"/>
      <c r="I12" s="232"/>
      <c r="J12" s="279" t="str">
        <f>IF(B10=ACCUEIL!B10,ACCUEIL!D12, IF(B10=ACCUEIL!B17,ACCUEIL!D19, IF(B10=ACCUEIL!B24,ACCUEIL!D26, IF(B10=ACCUEIL!B31,ACCUEIL!D33, IF(B10=ACCUEIL!B38,ACCUEIL!D40, IF(B10=ACCUEIL!B45,ACCUEIL!D47, IF(B10=ACCUEIL!B52,ACCUEIL!D54, IF(B10=ACCUEIL!B59,ACCUEIL!D61, IF(B10=ACCUEIL!B66,ACCUEIL!D68, IF(B10=ACCUEIL!B73,ACCUEIL!D75, IF(B10=ACCUEIL!B80,ACCUEIL!D82, IF(B10=ACCUEIL!B87,ACCUEIL!D89, IF(B10=ACCUEIL!B94,ACCUEIL!D96, IF(B10=ACCUEIL!B101,ACCUEIL!D103, IF(B10=ACCUEIL!B108,ACCUEIL!D110, IF(B10=ACCUEIL!B115,ACCUEIL!D117, IF(B10=ACCUEIL!B122,ACCUEIL!D124, IF(B10=ACCUEIL!B129,ACCUEIL!D131, IF(B10=ACCUEIL!B136,ACCUEIL!D138, IF(B10=ACCUEIL!B143,ACCUEIL!D145, IF(B10=ACCUEIL!B150,ACCUEIL!D152, IF(B10=ACCUEIL!B157,ACCUEIL!D159, IF(B10=ACCUEIL!B164,ACCUEIL!D166, IF(B10=ACCUEIL!B171,ACCUEIL!D173, IF(B10=ACCUEIL!B178,ACCUEIL!D180, IF(B10=ACCUEIL!B185,ACCUEIL!D187, IF(B10=ACCUEIL!B192,ACCUEIL!D194, IF(B10=ACCUEIL!B199,ACCUEIL!D201, IF(B10=ACCUEIL!B206,ACCUEIL!D208, IF(B10=ACCUEIL!B213,ACCUEIL!D215, IF(B10=ACCUEIL!B220,ACCUEIL!D222, IF(B10=ACCUEIL!B227,ACCUEIL!D229, IF(B10=ACCUEIL!B234,ACCUEIL!D236, IF(B10=ACCUEIL!B241,ACCUEIL!D243, IF(B10=ACCUEIL!B248,ACCUEIL!D250, IF(B10=ACCUEIL!B257,ACCUEIL!D259, IF(B10=ACCUEIL!B264,ACCUEIL!D266, IF(B10=ACCUEIL!B271,ACCUEIL!D273,))))))))))))))))))))))))))))))))))))))</f>
        <v>Gratin Dauphinois</v>
      </c>
      <c r="K12" s="280"/>
      <c r="L12" s="280"/>
      <c r="M12" s="280"/>
      <c r="N12" s="280"/>
      <c r="O12" s="280"/>
      <c r="P12" s="280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1"/>
      <c r="AB12" s="232">
        <v>1</v>
      </c>
      <c r="AC12" s="232"/>
      <c r="AD12" s="232"/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 t="s">
        <v>285</v>
      </c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2"/>
      <c r="BE12" s="232"/>
      <c r="BF12" s="232"/>
      <c r="BG12" s="232"/>
      <c r="BH12" s="232"/>
      <c r="BI12" s="232"/>
      <c r="BJ12" s="232"/>
      <c r="BK12" s="232"/>
      <c r="BL12" s="232"/>
      <c r="BM12" s="232"/>
      <c r="BN12" s="232"/>
      <c r="BO12" s="232"/>
      <c r="BP12" s="232"/>
      <c r="BQ12" s="232"/>
      <c r="BR12" s="232"/>
      <c r="BS12" s="232"/>
      <c r="BV12" s="38"/>
    </row>
    <row r="13" spans="2:75" ht="20.100000000000001" customHeight="1">
      <c r="B13" s="278">
        <f t="shared" si="0"/>
        <v>42694</v>
      </c>
      <c r="C13" s="232"/>
      <c r="D13" s="232"/>
      <c r="E13" s="232"/>
      <c r="F13" s="232" t="s">
        <v>283</v>
      </c>
      <c r="G13" s="232"/>
      <c r="H13" s="232"/>
      <c r="I13" s="232"/>
      <c r="J13" s="279">
        <f>IF(B10=ACCUEIL!B10,ACCUEIL!D13, IF(B10=ACCUEIL!B17,ACCUEIL!D20, IF(B10=ACCUEIL!B24,ACCUEIL!D27, IF(B10=ACCUEIL!B31,ACCUEIL!D34, IF(B10=ACCUEIL!B39,ACCUEIL!D41, IF(B10=ACCUEIL!B45,ACCUEIL!D48, IF(B10=ACCUEIL!B52,ACCUEIL!D55, IF(B10=ACCUEIL!B59,ACCUEIL!D62, IF(B10=ACCUEIL!B66,ACCUEIL!D69, IF(B10=ACCUEIL!B73,ACCUEIL!D76, IF(B10=ACCUEIL!B80,ACCUEIL!D83, IF(B10=ACCUEIL!B87,ACCUEIL!D90, IF(B10=ACCUEIL!B94,ACCUEIL!D97, IF(B10=ACCUEIL!B101,ACCUEIL!D104, IF(B10=ACCUEIL!B108,ACCUEIL!D111, IF(B10=ACCUEIL!B115,ACCUEIL!D118, IF(B10=ACCUEIL!B122,ACCUEIL!D125, IF(B10=ACCUEIL!B129,ACCUEIL!D132, IF(B10=ACCUEIL!B136,ACCUEIL!D139, IF(B10=ACCUEIL!B143,ACCUEIL!D146, IF(B10=ACCUEIL!B150,ACCUEIL!D153, IF(B10=ACCUEIL!B157,ACCUEIL!D160, IF(B10=ACCUEIL!B164,ACCUEIL!D167, IF(B10=ACCUEIL!B171,ACCUEIL!D174, IF(B10=ACCUEIL!B178,ACCUEIL!D181, IF(B10=ACCUEIL!B185,ACCUEIL!D188, IF(B10=ACCUEIL!B192,ACCUEIL!D195, IF(B10=ACCUEIL!B199,ACCUEIL!D202, IF(B10=ACCUEIL!B206,ACCUEIL!D209, IF(B10=ACCUEIL!B213,ACCUEIL!D216, IF(B10=ACCUEIL!B220,ACCUEIL!D223, IF(B10=ACCUEIL!B227,ACCUEIL!D230, IF(B10=ACCUEIL!B234,ACCUEIL!D237, IF(B10=ACCUEIL!B241,ACCUEIL!D244, IF(B10=ACCUEIL!B248,ACCUEIL!D251, IF(B10=ACCUEIL!B257,ACCUEIL!D260, IF(B10=ACCUEIL!B264,ACCUEIL!D267, IF(B10=ACCUEIL!B271,ACCUEIL!D274,))))))))))))))))))))))))))))))))))))))</f>
        <v>0</v>
      </c>
      <c r="K13" s="280"/>
      <c r="L13" s="280"/>
      <c r="M13" s="280"/>
      <c r="N13" s="280"/>
      <c r="O13" s="280"/>
      <c r="P13" s="280"/>
      <c r="Q13" s="280"/>
      <c r="R13" s="280"/>
      <c r="S13" s="280"/>
      <c r="T13" s="280"/>
      <c r="U13" s="280"/>
      <c r="V13" s="280"/>
      <c r="W13" s="280"/>
      <c r="X13" s="280"/>
      <c r="Y13" s="280"/>
      <c r="Z13" s="280"/>
      <c r="AA13" s="281"/>
      <c r="AB13" s="232">
        <v>1</v>
      </c>
      <c r="AC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 t="s">
        <v>285</v>
      </c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2"/>
      <c r="BE13" s="232"/>
      <c r="BF13" s="232"/>
      <c r="BG13" s="232"/>
      <c r="BH13" s="232"/>
      <c r="BI13" s="232"/>
      <c r="BJ13" s="232"/>
      <c r="BK13" s="232"/>
      <c r="BL13" s="232"/>
      <c r="BM13" s="232"/>
      <c r="BN13" s="232"/>
      <c r="BO13" s="232"/>
      <c r="BP13" s="232"/>
      <c r="BQ13" s="232"/>
      <c r="BR13" s="232"/>
      <c r="BS13" s="232"/>
      <c r="BV13" s="38"/>
    </row>
    <row r="14" spans="2:75" ht="20.100000000000001" customHeight="1">
      <c r="B14" s="278">
        <f t="shared" si="0"/>
        <v>42694</v>
      </c>
      <c r="C14" s="232"/>
      <c r="D14" s="232"/>
      <c r="E14" s="232"/>
      <c r="F14" s="232" t="s">
        <v>283</v>
      </c>
      <c r="G14" s="232"/>
      <c r="H14" s="232"/>
      <c r="I14" s="232"/>
      <c r="J14" s="279" t="str">
        <f>IF(B10=ACCUEIL!B10,ACCUEIL!D14, IF(B10=ACCUEIL!B17,ACCUEIL!D21, IF(B10=ACCUEIL!B24,ACCUEIL!D28, IF(B10=ACCUEIL!B31,ACCUEIL!D35, IF(B10=ACCUEIL!B39,ACCUEIL!D42, IF(B10=ACCUEIL!B45,ACCUEIL!D49, IF(B10=ACCUEIL!B52,ACCUEIL!D56, IF(B10=ACCUEIL!B59,ACCUEIL!D63, IF(B10=ACCUEIL!B66,ACCUEIL!D70, IF(B10=ACCUEIL!B73,ACCUEIL!D77, IF(B10=ACCUEIL!B80,ACCUEIL!D84, IF(B10=ACCUEIL!B87,ACCUEIL!D91, IF(B10=ACCUEIL!B94,ACCUEIL!D98, IF(B10=ACCUEIL!B101,ACCUEIL!D105, IF(B10=ACCUEIL!B108,ACCUEIL!D112, IF(B10=ACCUEIL!B115,ACCUEIL!D119, IF(B10=ACCUEIL!B122,ACCUEIL!D126, IF(B10=ACCUEIL!B129,ACCUEIL!D133, IF(B10=ACCUEIL!B136,ACCUEIL!D140, IF(B10=ACCUEIL!B143,ACCUEIL!D147, IF(B10=ACCUEIL!B150,ACCUEIL!D154, IF(B10=ACCUEIL!B157,ACCUEIL!D161, IF(B10=ACCUEIL!B164,ACCUEIL!D168, IF(B10=ACCUEIL!B171,ACCUEIL!D175, IF(B10=ACCUEIL!B178,ACCUEIL!D182, IF(B10=ACCUEIL!B185,ACCUEIL!D189, IF(B10=ACCUEIL!B192,ACCUEIL!D196, IF(B10=ACCUEIL!B199,ACCUEIL!D203, IF(B10=ACCUEIL!B206,ACCUEIL!D210, IF(B10=ACCUEIL!B213,ACCUEIL!D217, IF(B10=ACCUEIL!B220,ACCUEIL!D224, IF(B10=ACCUEIL!B227,ACCUEIL!D231, IF(B10=ACCUEIL!B234,ACCUEIL!D238, IF(B10=ACCUEIL!B241,ACCUEIL!D245, IF(B10=ACCUEIL!B248,ACCUEIL!D252, IF(B10=ACCUEIL!B257,ACCUEIL!D261, IF(B10=ACCUEIL!B264,ACCUEIL!D268, IF(B10=ACCUEIL!B271,ACCUEIL!D275,))))))))))))))))))))))))))))))))))))))</f>
        <v>Plateau de Fromages ou laitages</v>
      </c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1"/>
      <c r="AB14" s="232">
        <v>1</v>
      </c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 t="s">
        <v>285</v>
      </c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  <c r="BD14" s="232"/>
      <c r="BE14" s="232"/>
      <c r="BF14" s="232"/>
      <c r="BG14" s="232"/>
      <c r="BH14" s="232"/>
      <c r="BI14" s="232"/>
      <c r="BJ14" s="232"/>
      <c r="BK14" s="232"/>
      <c r="BL14" s="232"/>
      <c r="BM14" s="232"/>
      <c r="BN14" s="232"/>
      <c r="BO14" s="232"/>
      <c r="BP14" s="232"/>
      <c r="BQ14" s="232"/>
      <c r="BR14" s="232"/>
      <c r="BS14" s="232"/>
      <c r="BV14" s="38"/>
    </row>
    <row r="15" spans="2:75" ht="20.100000000000001" customHeight="1">
      <c r="B15" s="278">
        <f t="shared" si="0"/>
        <v>42694</v>
      </c>
      <c r="C15" s="232"/>
      <c r="D15" s="232"/>
      <c r="E15" s="232"/>
      <c r="F15" s="232" t="s">
        <v>283</v>
      </c>
      <c r="G15" s="232"/>
      <c r="H15" s="232"/>
      <c r="I15" s="232"/>
      <c r="J15" s="279" t="str">
        <f>IF(B10=ACCUEIL!B10,ACCUEIL!D15, IF(B10=ACCUEIL!B17,ACCUEIL!D22, IF(B10=ACCUEIL!B24,ACCUEIL!D29, IF(B10=ACCUEIL!B31,ACCUEIL!D36, IF(B10=ACCUEIL!B39,ACCUEIL!D43, IF(B10=ACCUEIL!B45,ACCUEIL!D50, IF(B10=ACCUEIL!B52,ACCUEIL!D57, IF(B10=ACCUEIL!B59,ACCUEIL!D64, IF(B10=ACCUEIL!B66,ACCUEIL!D71, IF(B10=ACCUEIL!B73,ACCUEIL!D78, IF(B10=ACCUEIL!B80,ACCUEIL!D85, IF(B10=ACCUEIL!B87,ACCUEIL!D92, IF(B10=ACCUEIL!B94,ACCUEIL!D99, IF(B10=ACCUEIL!B101,ACCUEIL!D106, IF(B10=ACCUEIL!B108,ACCUEIL!D113, IF(B10=ACCUEIL!B115,ACCUEIL!D120, IF(B10=ACCUEIL!B122,ACCUEIL!D127, IF(B10=ACCUEIL!B129,ACCUEIL!D134, IF(B10=ACCUEIL!B136,ACCUEIL!D141, IF(B10=ACCUEIL!B143,ACCUEIL!D148, IF(B10=ACCUEIL!B150,ACCUEIL!D155, IF(B10=ACCUEIL!B157,ACCUEIL!D162, IF(B10=ACCUEIL!B164,ACCUEIL!D169, IF(B10=ACCUEIL!B171,ACCUEIL!D176, IF(B10=ACCUEIL!B178,ACCUEIL!D183, IF(B10=ACCUEIL!B185,ACCUEIL!D190, IF(B10=ACCUEIL!B192,ACCUEIL!D197, IF(B10=ACCUEIL!B199,ACCUEIL!D204, IF(B10=ACCUEIL!B206,ACCUEIL!D211, IF(B10=ACCUEIL!B213,ACCUEIL!D218, IF(B10=ACCUEIL!B220,ACCUEIL!D225, IF(B10=ACCUEIL!B227,ACCUEIL!D232, IF(B10=ACCUEIL!B234,ACCUEIL!D239, IF(B10=ACCUEIL!B241,ACCUEIL!D246, IF(B10=ACCUEIL!B248,ACCUEIL!D253, IF(B10=ACCUEIL!B257,ACCUEIL!D262, IF(B10=ACCUEIL!B264,ACCUEIL!D269, IF(B10=ACCUEIL!B271,ACCUEIL!D276,))))))))))))))))))))))))))))))))))))))</f>
        <v>Fôret Noire</v>
      </c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1"/>
      <c r="AB15" s="232">
        <v>1</v>
      </c>
      <c r="AC15" s="232"/>
      <c r="AD15" s="232"/>
      <c r="AE15" s="232"/>
      <c r="AF15" s="232"/>
      <c r="AG15" s="232"/>
      <c r="AH15" s="232"/>
      <c r="AI15" s="232"/>
      <c r="AJ15" s="232"/>
      <c r="AK15" s="232"/>
      <c r="AL15" s="232"/>
      <c r="AM15" s="232"/>
      <c r="AN15" s="232"/>
      <c r="AO15" s="232"/>
      <c r="AP15" s="232" t="s">
        <v>285</v>
      </c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  <c r="BC15" s="232"/>
      <c r="BD15" s="232"/>
      <c r="BE15" s="232"/>
      <c r="BF15" s="232"/>
      <c r="BG15" s="232"/>
      <c r="BH15" s="232"/>
      <c r="BI15" s="232"/>
      <c r="BJ15" s="232"/>
      <c r="BK15" s="232"/>
      <c r="BL15" s="232"/>
      <c r="BM15" s="232"/>
      <c r="BN15" s="232"/>
      <c r="BO15" s="232"/>
      <c r="BP15" s="232"/>
      <c r="BQ15" s="232"/>
      <c r="BR15" s="232"/>
      <c r="BS15" s="232"/>
      <c r="BV15" s="38"/>
    </row>
    <row r="16" spans="2:75" ht="20.100000000000001" customHeight="1">
      <c r="B16" s="278"/>
      <c r="C16" s="232"/>
      <c r="D16" s="232"/>
      <c r="E16" s="232"/>
      <c r="F16" s="232"/>
      <c r="G16" s="232"/>
      <c r="H16" s="232"/>
      <c r="I16" s="232"/>
      <c r="J16" s="279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1"/>
      <c r="AB16" s="232"/>
      <c r="AC16" s="232"/>
      <c r="AD16" s="232"/>
      <c r="AE16" s="232"/>
      <c r="AF16" s="232"/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  <c r="BC16" s="232"/>
      <c r="BD16" s="232"/>
      <c r="BE16" s="232"/>
      <c r="BF16" s="232"/>
      <c r="BG16" s="232"/>
      <c r="BH16" s="232"/>
      <c r="BI16" s="232"/>
      <c r="BJ16" s="232"/>
      <c r="BK16" s="232"/>
      <c r="BL16" s="232"/>
      <c r="BM16" s="232"/>
      <c r="BN16" s="232"/>
      <c r="BO16" s="232"/>
      <c r="BP16" s="232"/>
      <c r="BQ16" s="232"/>
      <c r="BR16" s="232"/>
      <c r="BS16" s="232"/>
      <c r="BV16" s="38"/>
    </row>
    <row r="17" spans="2:74" ht="20.100000000000001" customHeight="1">
      <c r="B17" s="278">
        <f t="shared" si="0"/>
        <v>42694</v>
      </c>
      <c r="C17" s="232"/>
      <c r="D17" s="232"/>
      <c r="E17" s="232"/>
      <c r="F17" s="232" t="s">
        <v>284</v>
      </c>
      <c r="G17" s="232"/>
      <c r="H17" s="232"/>
      <c r="I17" s="232"/>
      <c r="J17" s="279" t="str">
        <f>IF(B10=ACCUEIL!B10,ACCUEIL!H10,IF(B10=ACCUEIL!B17,ACCUEIL!H17, IF(B10=ACCUEIL!B24,ACCUEIL!H24, IF(B10=ACCUEIL!B31,ACCUEIL!H31, IF(B10=ACCUEIL!B38,ACCUEIL!H38, IF(B10=ACCUEIL!B45,ACCUEIL!H45, IF(B10=ACCUEIL!B52,ACCUEIL!H52, IF(B10=ACCUEIL!B59,ACCUEIL!H59, IF(B10=ACCUEIL!B66,ACCUEIL!H66, IF(B10=ACCUEIL!B73,ACCUEIL!H73, IF(B10=ACCUEIL!B80,ACCUEIL!H80, IF(B10=ACCUEIL!B87,ACCUEIL!H87, IF(B10=ACCUEIL!B94,ACCUEIL!H94, IF(B10=ACCUEIL!B101,ACCUEIL!H101, IF(B10=ACCUEIL!B108,ACCUEIL!H108, IF(B10=ACCUEIL!B115,ACCUEIL!H115, IF(B10=ACCUEIL!B122,ACCUEIL!H122, IF(B10=ACCUEIL!B129,ACCUEIL!H129, IF(B10=ACCUEIL!B136,ACCUEIL!H136, IF(B10=ACCUEIL!B143,ACCUEIL!H143, IF(B10=ACCUEIL!B150,ACCUEIL!H150, IF(B10=ACCUEIL!B157,ACCUEIL!H157, IF(B10=ACCUEIL!B164,ACCUEIL!H164, IF(B10=ACCUEIL!B171,ACCUEIL!H171, IF(B10=ACCUEIL!B178,ACCUEIL!H178, IF(B10=ACCUEIL!B185,ACCUEIL!H185, IF(B10=ACCUEIL!B192,ACCUEIL!H192, IF(B10=ACCUEIL!B199,ACCUEIL!H199, IF(B10=ACCUEIL!B206,ACCUEIL!H206, IF(B10=ACCUEIL!B213,ACCUEIL!H213, IF(B10=ACCUEIL!B220,ACCUEIL!H220, IF(B10=ACCUEIL!B227,ACCUEIL!H227, IF(B10=ACCUEIL!B234,ACCUEIL!H234, IF(B10=ACCUEIL!B241,ACCUEIL!H241, IF(B10=ACCUEIL!B248,ACCUEIL!H248, IF(B10=ACCUEIL!B257,ACCUEIL!H257, IF(B10=ACCUEIL!B264,ACCUEIL!H264, IF(B10=ACCUEIL!B271,ACCUEIL!H271,))))))))))))))))))))))))))))))))))))))</f>
        <v>Potage de légumes</v>
      </c>
      <c r="K17" s="280"/>
      <c r="L17" s="280"/>
      <c r="M17" s="280"/>
      <c r="N17" s="280"/>
      <c r="O17" s="280"/>
      <c r="P17" s="280"/>
      <c r="Q17" s="280"/>
      <c r="R17" s="280"/>
      <c r="S17" s="280"/>
      <c r="T17" s="280"/>
      <c r="U17" s="280"/>
      <c r="V17" s="280"/>
      <c r="W17" s="280"/>
      <c r="X17" s="280"/>
      <c r="Y17" s="280"/>
      <c r="Z17" s="280"/>
      <c r="AA17" s="281"/>
      <c r="AB17" s="232">
        <v>1</v>
      </c>
      <c r="AC17" s="232"/>
      <c r="AD17" s="232"/>
      <c r="AE17" s="232"/>
      <c r="AF17" s="232"/>
      <c r="AG17" s="232"/>
      <c r="AH17" s="232"/>
      <c r="AI17" s="232"/>
      <c r="AJ17" s="232"/>
      <c r="AK17" s="232"/>
      <c r="AL17" s="232"/>
      <c r="AM17" s="232"/>
      <c r="AN17" s="232"/>
      <c r="AO17" s="232"/>
      <c r="AP17" s="232" t="s">
        <v>286</v>
      </c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  <c r="BC17" s="232"/>
      <c r="BD17" s="232"/>
      <c r="BE17" s="232"/>
      <c r="BF17" s="232"/>
      <c r="BG17" s="232"/>
      <c r="BH17" s="232"/>
      <c r="BI17" s="232"/>
      <c r="BJ17" s="232"/>
      <c r="BK17" s="232"/>
      <c r="BL17" s="232"/>
      <c r="BM17" s="232"/>
      <c r="BN17" s="232"/>
      <c r="BO17" s="232"/>
      <c r="BP17" s="232"/>
      <c r="BQ17" s="232"/>
      <c r="BR17" s="232"/>
      <c r="BS17" s="232"/>
      <c r="BV17" s="38"/>
    </row>
    <row r="18" spans="2:74" ht="20.100000000000001" customHeight="1">
      <c r="B18" s="278">
        <f t="shared" si="0"/>
        <v>42694</v>
      </c>
      <c r="C18" s="232"/>
      <c r="D18" s="232"/>
      <c r="E18" s="232"/>
      <c r="F18" s="232" t="s">
        <v>284</v>
      </c>
      <c r="G18" s="232"/>
      <c r="H18" s="232"/>
      <c r="I18" s="232"/>
      <c r="J18" s="279" t="str">
        <f>IF(B10=ACCUEIL!B10,ACCUEIL!H11, IF(B10=ACCUEIL!B17,ACCUEIL!H18, IF(B10=ACCUEIL!B24,ACCUEIL!H25, IF(B10=ACCUEIL!B31,ACCUEIL!H32, IF(B10=ACCUEIL!B38,ACCUEIL!H39, IF(B10=ACCUEIL!B45,ACCUEIL!H46, IF(B10=ACCUEIL!B52,ACCUEIL!H53, IF(B10=ACCUEIL!B59,ACCUEIL!H60, IF(B10=ACCUEIL!B66,ACCUEIL!H67, IF(B10=ACCUEIL!B73,ACCUEIL!H74, IF(B10=ACCUEIL!B80,ACCUEIL!H81, IF(B10=ACCUEIL!B87,ACCUEIL!H88, IF(B10=ACCUEIL!B94,ACCUEIL!H95, IF(B10=ACCUEIL!B101,ACCUEIL!H102, IF(B10=ACCUEIL!B108,ACCUEIL!H109, IF(B10=ACCUEIL!B115,ACCUEIL!H116, IF(B10=ACCUEIL!B122,ACCUEIL!H123, IF(B10=ACCUEIL!B129,ACCUEIL!H130, IF(B10=ACCUEIL!B136,ACCUEIL!H137, IF(B10=ACCUEIL!B143,ACCUEIL!H144, IF(B10=ACCUEIL!B150,ACCUEIL!H151, IF(B10=ACCUEIL!B157,ACCUEIL!H158, IF(B10=ACCUEIL!B164,ACCUEIL!H165, IF(B10=ACCUEIL!B171,ACCUEIL!H172, IF(B10=ACCUEIL!B178,ACCUEIL!H179, IF(B10=ACCUEIL!B185,ACCUEIL!H186, IF(B10=ACCUEIL!B192,ACCUEIL!H193, IF(B10=ACCUEIL!B199,ACCUEIL!H200, IF(B10=ACCUEIL!B206,ACCUEIL!H207, IF(B10=ACCUEIL!B213,ACCUEIL!H214, IF(B10=ACCUEIL!B220,ACCUEIL!H221, IF(B10=ACCUEIL!B227,ACCUEIL!H228, IF(B10=ACCUEIL!B234,ACCUEIL!H235, IF(B10=ACCUEIL!B241,ACCUEIL!H242, IF(B10=ACCUEIL!B248,ACCUEIL!H249, IF(B10=ACCUEIL!B257,ACCUEIL!H258, IF(B10=ACCUEIL!B264,ACCUEIL!H265, IF(B10=ACCUEIL!B271,ACCUEIL!H272,))))))))))))))))))))))))))))))))))))))</f>
        <v>Emincé de Porc</v>
      </c>
      <c r="K18" s="280"/>
      <c r="L18" s="280"/>
      <c r="M18" s="280"/>
      <c r="N18" s="280"/>
      <c r="O18" s="280"/>
      <c r="P18" s="280"/>
      <c r="Q18" s="280"/>
      <c r="R18" s="280"/>
      <c r="S18" s="280"/>
      <c r="T18" s="280"/>
      <c r="U18" s="280"/>
      <c r="V18" s="280"/>
      <c r="W18" s="280"/>
      <c r="X18" s="280"/>
      <c r="Y18" s="280"/>
      <c r="Z18" s="280"/>
      <c r="AA18" s="281"/>
      <c r="AB18" s="232">
        <v>1</v>
      </c>
      <c r="AC18" s="232"/>
      <c r="AD18" s="232"/>
      <c r="AE18" s="232"/>
      <c r="AF18" s="232"/>
      <c r="AG18" s="232"/>
      <c r="AH18" s="232"/>
      <c r="AI18" s="232"/>
      <c r="AJ18" s="232"/>
      <c r="AK18" s="232"/>
      <c r="AL18" s="232"/>
      <c r="AM18" s="232"/>
      <c r="AN18" s="232"/>
      <c r="AO18" s="232"/>
      <c r="AP18" s="232" t="s">
        <v>286</v>
      </c>
      <c r="AQ18" s="232"/>
      <c r="AR18" s="232"/>
      <c r="AS18" s="232"/>
      <c r="AT18" s="232"/>
      <c r="AU18" s="232"/>
      <c r="AV18" s="232"/>
      <c r="AW18" s="232"/>
      <c r="AX18" s="232"/>
      <c r="AY18" s="232"/>
      <c r="AZ18" s="232"/>
      <c r="BA18" s="232"/>
      <c r="BB18" s="232"/>
      <c r="BC18" s="232"/>
      <c r="BD18" s="232"/>
      <c r="BE18" s="232"/>
      <c r="BF18" s="232"/>
      <c r="BG18" s="232"/>
      <c r="BH18" s="232"/>
      <c r="BI18" s="232"/>
      <c r="BJ18" s="232"/>
      <c r="BK18" s="232"/>
      <c r="BL18" s="232"/>
      <c r="BM18" s="232"/>
      <c r="BN18" s="232"/>
      <c r="BO18" s="232"/>
      <c r="BP18" s="232"/>
      <c r="BQ18" s="232"/>
      <c r="BR18" s="232"/>
      <c r="BS18" s="232"/>
      <c r="BV18" s="38"/>
    </row>
    <row r="19" spans="2:74" ht="20.100000000000001" customHeight="1">
      <c r="B19" s="278">
        <f t="shared" si="0"/>
        <v>42694</v>
      </c>
      <c r="C19" s="232"/>
      <c r="D19" s="232"/>
      <c r="E19" s="232"/>
      <c r="F19" s="232" t="s">
        <v>284</v>
      </c>
      <c r="G19" s="232"/>
      <c r="H19" s="232"/>
      <c r="I19" s="232"/>
      <c r="J19" s="279" t="str">
        <f>IF(B10=ACCUEIL!B10,ACCUEIL!H12, IF(B10=ACCUEIL!B17,ACCUEIL!H19, IF(B10=ACCUEIL!B24,ACCUEIL!H26, IF(B10=ACCUEIL!B31,ACCUEIL!H33, IF(B10=ACCUEIL!B38,ACCUEIL!H40, IF(B10=ACCUEIL!B45,ACCUEIL!H47, IF(B10=ACCUEIL!B52,ACCUEIL!H54, IF(B10=ACCUEIL!B59,ACCUEIL!H61, IF(B10=ACCUEIL!B66,ACCUEIL!H68, IF(B10=ACCUEIL!B73,ACCUEIL!H75, IF(B10=ACCUEIL!B80,ACCUEIL!H82, IF(B10=ACCUEIL!B87,ACCUEIL!H89, IF(B10=ACCUEIL!B94,ACCUEIL!H96, IF(B10=ACCUEIL!B101,ACCUEIL!H103, IF(B10=ACCUEIL!B108,ACCUEIL!H110, IF(B10=ACCUEIL!B115,ACCUEIL!H117, IF(B10=ACCUEIL!B122,ACCUEIL!H124, IF(B10=ACCUEIL!B129,ACCUEIL!H131, IF(B10=ACCUEIL!B136,ACCUEIL!H138, IF(B10=ACCUEIL!B143,ACCUEIL!H145, IF(B10=ACCUEIL!B150,ACCUEIL!H152, IF(B10=ACCUEIL!B157,ACCUEIL!H159, IF(B10=ACCUEIL!B164,ACCUEIL!H166, IF(B10=ACCUEIL!B171,ACCUEIL!H173, IF(B10=ACCUEIL!B178,ACCUEIL!H180, IF(B10=ACCUEIL!B185,ACCUEIL!H187, IF(B10=ACCUEIL!B192,ACCUEIL!H194, IF(B10=ACCUEIL!B199,ACCUEIL!H201, IF(B10=ACCUEIL!B206,ACCUEIL!H208, IF(B10=ACCUEIL!B213,ACCUEIL!H215, IF(B10=ACCUEIL!B220,ACCUEIL!H222, IF(B10=ACCUEIL!B227,ACCUEIL!H229, IF(B10=ACCUEIL!B234,ACCUEIL!H236, IF(B10=ACCUEIL!B241,ACCUEIL!H243, IF(B10=ACCUEIL!B248,ACCUEIL!H250, IF(B10=ACCUEIL!B257,ACCUEIL!H259, IF(B10=ACCUEIL!B264,ACCUEIL!H266, IF(B10=ACCUEIL!B271,ACCUEIL!H273,))))))))))))))))))))))))))))))))))))))</f>
        <v>Blettes à la provencale</v>
      </c>
      <c r="K19" s="280"/>
      <c r="L19" s="280"/>
      <c r="M19" s="280"/>
      <c r="N19" s="280"/>
      <c r="O19" s="280"/>
      <c r="P19" s="280"/>
      <c r="Q19" s="280"/>
      <c r="R19" s="280"/>
      <c r="S19" s="280"/>
      <c r="T19" s="280"/>
      <c r="U19" s="280"/>
      <c r="V19" s="280"/>
      <c r="W19" s="280"/>
      <c r="X19" s="280"/>
      <c r="Y19" s="280"/>
      <c r="Z19" s="280"/>
      <c r="AA19" s="281"/>
      <c r="AB19" s="232">
        <v>1</v>
      </c>
      <c r="AC19" s="232"/>
      <c r="AD19" s="232"/>
      <c r="AE19" s="232"/>
      <c r="AF19" s="232"/>
      <c r="AG19" s="232"/>
      <c r="AH19" s="232"/>
      <c r="AI19" s="232"/>
      <c r="AJ19" s="232"/>
      <c r="AK19" s="232"/>
      <c r="AL19" s="232"/>
      <c r="AM19" s="232"/>
      <c r="AN19" s="232"/>
      <c r="AO19" s="232"/>
      <c r="AP19" s="232" t="s">
        <v>286</v>
      </c>
      <c r="AQ19" s="232"/>
      <c r="AR19" s="232"/>
      <c r="AS19" s="232"/>
      <c r="AT19" s="232"/>
      <c r="AU19" s="232"/>
      <c r="AV19" s="232"/>
      <c r="AW19" s="232"/>
      <c r="AX19" s="232"/>
      <c r="AY19" s="232"/>
      <c r="AZ19" s="232"/>
      <c r="BA19" s="232"/>
      <c r="BB19" s="232"/>
      <c r="BC19" s="232"/>
      <c r="BD19" s="232"/>
      <c r="BE19" s="232"/>
      <c r="BF19" s="232"/>
      <c r="BG19" s="232"/>
      <c r="BH19" s="232"/>
      <c r="BI19" s="232"/>
      <c r="BJ19" s="232"/>
      <c r="BK19" s="232"/>
      <c r="BL19" s="232"/>
      <c r="BM19" s="232"/>
      <c r="BN19" s="232"/>
      <c r="BO19" s="232"/>
      <c r="BP19" s="232"/>
      <c r="BQ19" s="232"/>
      <c r="BR19" s="232"/>
      <c r="BS19" s="232"/>
      <c r="BV19" s="38"/>
    </row>
    <row r="20" spans="2:74" ht="20.100000000000001" customHeight="1">
      <c r="B20" s="278">
        <f t="shared" si="0"/>
        <v>42694</v>
      </c>
      <c r="C20" s="232"/>
      <c r="D20" s="232"/>
      <c r="E20" s="232"/>
      <c r="F20" s="232" t="s">
        <v>284</v>
      </c>
      <c r="G20" s="232"/>
      <c r="H20" s="232"/>
      <c r="I20" s="232"/>
      <c r="J20" s="279">
        <f>IF(B10=ACCUEIL!B10,ACCUEIL!H13, IF(B10=ACCUEIL!B17,ACCUEIL!H20, IF(B10=ACCUEIL!B24,ACCUEIL!H27, IF(B10=ACCUEIL!B31,ACCUEIL!H34, IF(B10=ACCUEIL!B39,ACCUEIL!H41, IF(B10=ACCUEIL!B45,ACCUEIL!H48, IF(B10=ACCUEIL!B52,ACCUEIL!H55, IF(B10=ACCUEIL!B59,ACCUEIL!H62, IF(B10=ACCUEIL!B66,ACCUEIL!H69, IF(B10=ACCUEIL!B73,ACCUEIL!H76, IF(B10=ACCUEIL!B80,ACCUEIL!H83, IF(B10=ACCUEIL!B87,ACCUEIL!H90, IF(B10=ACCUEIL!B94,ACCUEIL!H97, IF(B10=ACCUEIL!B101,ACCUEIL!H104, IF(B10=ACCUEIL!B108,ACCUEIL!H111, IF(B10=ACCUEIL!B115,ACCUEIL!H118, IF(B10=ACCUEIL!B122,ACCUEIL!H125, IF(B10=ACCUEIL!B129,ACCUEIL!H132, IF(B10=ACCUEIL!B136,ACCUEIL!H139, IF(B10=ACCUEIL!B143,ACCUEIL!H146, IF(B10=ACCUEIL!B150,ACCUEIL!H153, IF(B10=ACCUEIL!B157,ACCUEIL!H160, IF(B10=ACCUEIL!B164,ACCUEIL!H167, IF(B10=ACCUEIL!B171,ACCUEIL!H174, IF(B10=ACCUEIL!B178,ACCUEIL!H181, IF(B10=ACCUEIL!B185,ACCUEIL!H188, IF(B10=ACCUEIL!B192,ACCUEIL!H195, IF(B10=ACCUEIL!B199,ACCUEIL!H202, IF(B10=ACCUEIL!B206,ACCUEIL!H209, IF(B10=ACCUEIL!B213,ACCUEIL!H216, IF(B10=ACCUEIL!B220,ACCUEIL!H223, IF(B10=ACCUEIL!B227,ACCUEIL!H230, IF(B10=ACCUEIL!B234,ACCUEIL!H237, IF(B10=ACCUEIL!B241,ACCUEIL!H244, IF(B10=ACCUEIL!B248,ACCUEIL!H251, IF(B10=ACCUEIL!B257,ACCUEIL!H260, IF(B10=ACCUEIL!B264,ACCUEIL!H267, IF(B10=ACCUEIL!B271,ACCUEIL!H274,))))))))))))))))))))))))))))))))))))))</f>
        <v>0</v>
      </c>
      <c r="K20" s="280"/>
      <c r="L20" s="280"/>
      <c r="M20" s="280"/>
      <c r="N20" s="280"/>
      <c r="O20" s="280"/>
      <c r="P20" s="280"/>
      <c r="Q20" s="280"/>
      <c r="R20" s="280"/>
      <c r="S20" s="280"/>
      <c r="T20" s="280"/>
      <c r="U20" s="280"/>
      <c r="V20" s="280"/>
      <c r="W20" s="280"/>
      <c r="X20" s="280"/>
      <c r="Y20" s="280"/>
      <c r="Z20" s="280"/>
      <c r="AA20" s="281"/>
      <c r="AB20" s="232">
        <v>1</v>
      </c>
      <c r="AC20" s="232"/>
      <c r="AD20" s="232"/>
      <c r="AE20" s="232"/>
      <c r="AF20" s="232"/>
      <c r="AG20" s="232"/>
      <c r="AH20" s="232"/>
      <c r="AI20" s="232"/>
      <c r="AJ20" s="232"/>
      <c r="AK20" s="232"/>
      <c r="AL20" s="232"/>
      <c r="AM20" s="232"/>
      <c r="AN20" s="232"/>
      <c r="AO20" s="232"/>
      <c r="AP20" s="232" t="s">
        <v>286</v>
      </c>
      <c r="AQ20" s="232"/>
      <c r="AR20" s="232"/>
      <c r="AS20" s="232"/>
      <c r="AT20" s="232"/>
      <c r="AU20" s="232"/>
      <c r="AV20" s="232"/>
      <c r="AW20" s="232"/>
      <c r="AX20" s="232"/>
      <c r="AY20" s="232"/>
      <c r="AZ20" s="232"/>
      <c r="BA20" s="232"/>
      <c r="BB20" s="232"/>
      <c r="BC20" s="232"/>
      <c r="BD20" s="232"/>
      <c r="BE20" s="232"/>
      <c r="BF20" s="232"/>
      <c r="BG20" s="232"/>
      <c r="BH20" s="232"/>
      <c r="BI20" s="232"/>
      <c r="BJ20" s="232"/>
      <c r="BK20" s="232"/>
      <c r="BL20" s="232"/>
      <c r="BM20" s="232"/>
      <c r="BN20" s="232"/>
      <c r="BO20" s="232"/>
      <c r="BP20" s="232"/>
      <c r="BQ20" s="232"/>
      <c r="BR20" s="232"/>
      <c r="BS20" s="232"/>
      <c r="BV20" s="38"/>
    </row>
    <row r="21" spans="2:74" ht="20.100000000000001" customHeight="1">
      <c r="B21" s="278">
        <f t="shared" si="0"/>
        <v>42694</v>
      </c>
      <c r="C21" s="232"/>
      <c r="D21" s="232"/>
      <c r="E21" s="232"/>
      <c r="F21" s="232" t="s">
        <v>284</v>
      </c>
      <c r="G21" s="232"/>
      <c r="H21" s="232"/>
      <c r="I21" s="232"/>
      <c r="J21" s="279" t="str">
        <f>IF(B10=ACCUEIL!B10,ACCUEIL!H14, IF(B10=ACCUEIL!B17,ACCUEIL!H21, IF(B10=ACCUEIL!B24,ACCUEIL!H28, IF(B10=ACCUEIL!B31,ACCUEIL!H35, IF(B10=ACCUEIL!B39,ACCUEIL!H42, IF(B10=ACCUEIL!B45,ACCUEIL!H49, IF(B10=ACCUEIL!B52,ACCUEIL!H56, IF(B10=ACCUEIL!B59,ACCUEIL!H63, IF(B10=ACCUEIL!B66,ACCUEIL!H70, IF(B10=ACCUEIL!B73,ACCUEIL!H77, IF(B10=ACCUEIL!B80,ACCUEIL!H84, IF(B10=ACCUEIL!B87,ACCUEIL!H91, IF(B10=ACCUEIL!B94,ACCUEIL!H98, IF(B10=ACCUEIL!B101,ACCUEIL!H105, IF(B10=ACCUEIL!B108,ACCUEIL!H112, IF(B10=ACCUEIL!B115,ACCUEIL!H119, IF(B10=ACCUEIL!B122,ACCUEIL!H126, IF(B10=ACCUEIL!B129,ACCUEIL!H133, IF(B10=ACCUEIL!B136,ACCUEIL!H140, IF(B10=ACCUEIL!B143,ACCUEIL!H147, IF(B10=ACCUEIL!B150,ACCUEIL!H154, IF(B10=ACCUEIL!B157,ACCUEIL!H161, IF(B10=ACCUEIL!B164,ACCUEIL!H168, IF(B10=ACCUEIL!B171,ACCUEIL!H175, IF(B10=ACCUEIL!B178,ACCUEIL!H182, IF(B10=ACCUEIL!B185,ACCUEIL!H189, IF(B10=ACCUEIL!B192,ACCUEIL!H196, IF(B10=ACCUEIL!B199,ACCUEIL!H203, IF(B10=ACCUEIL!B206,ACCUEIL!H210, IF(B10=ACCUEIL!B213,ACCUEIL!H217, IF(B10=ACCUEIL!B220,ACCUEIL!H224, IF(B10=ACCUEIL!B227,ACCUEIL!H231, IF(B10=ACCUEIL!B234,ACCUEIL!H238, IF(B10=ACCUEIL!B241,ACCUEIL!H245, IF(B10=ACCUEIL!B248,ACCUEIL!H252, IF(B10=ACCUEIL!B257,ACCUEIL!H261, IF(B10=ACCUEIL!B264,ACCUEIL!H268, IF(B10=ACCUEIL!B271,ACCUEIL!H275,))))))))))))))))))))))))))))))))))))))</f>
        <v>Plateaux de fromages ou laitages</v>
      </c>
      <c r="K21" s="280"/>
      <c r="L21" s="280"/>
      <c r="M21" s="280"/>
      <c r="N21" s="280"/>
      <c r="O21" s="280"/>
      <c r="P21" s="280"/>
      <c r="Q21" s="280"/>
      <c r="R21" s="280"/>
      <c r="S21" s="280"/>
      <c r="T21" s="280"/>
      <c r="U21" s="280"/>
      <c r="V21" s="280"/>
      <c r="W21" s="280"/>
      <c r="X21" s="280"/>
      <c r="Y21" s="280"/>
      <c r="Z21" s="280"/>
      <c r="AA21" s="281"/>
      <c r="AB21" s="232">
        <v>1</v>
      </c>
      <c r="AC21" s="232"/>
      <c r="AD21" s="232"/>
      <c r="AE21" s="232"/>
      <c r="AF21" s="232"/>
      <c r="AG21" s="232"/>
      <c r="AH21" s="232"/>
      <c r="AI21" s="232"/>
      <c r="AJ21" s="232"/>
      <c r="AK21" s="232"/>
      <c r="AL21" s="232"/>
      <c r="AM21" s="232"/>
      <c r="AN21" s="232"/>
      <c r="AO21" s="232"/>
      <c r="AP21" s="232" t="s">
        <v>286</v>
      </c>
      <c r="AQ21" s="232"/>
      <c r="AR21" s="232"/>
      <c r="AS21" s="232"/>
      <c r="AT21" s="232"/>
      <c r="AU21" s="232"/>
      <c r="AV21" s="232"/>
      <c r="AW21" s="232"/>
      <c r="AX21" s="232"/>
      <c r="AY21" s="232"/>
      <c r="AZ21" s="232"/>
      <c r="BA21" s="232"/>
      <c r="BB21" s="232"/>
      <c r="BC21" s="232"/>
      <c r="BD21" s="232"/>
      <c r="BE21" s="232"/>
      <c r="BF21" s="232"/>
      <c r="BG21" s="232"/>
      <c r="BH21" s="232"/>
      <c r="BI21" s="232"/>
      <c r="BJ21" s="232"/>
      <c r="BK21" s="232"/>
      <c r="BL21" s="232"/>
      <c r="BM21" s="232"/>
      <c r="BN21" s="232"/>
      <c r="BO21" s="232"/>
      <c r="BP21" s="232"/>
      <c r="BQ21" s="232"/>
      <c r="BR21" s="232"/>
      <c r="BS21" s="232"/>
      <c r="BV21" s="38"/>
    </row>
    <row r="22" spans="2:74" ht="20.100000000000001" customHeight="1">
      <c r="B22" s="278">
        <f t="shared" si="0"/>
        <v>42694</v>
      </c>
      <c r="C22" s="232"/>
      <c r="D22" s="232"/>
      <c r="E22" s="232"/>
      <c r="F22" s="232" t="s">
        <v>284</v>
      </c>
      <c r="G22" s="232"/>
      <c r="H22" s="232"/>
      <c r="I22" s="232"/>
      <c r="J22" s="279" t="str">
        <f>IF(B10=ACCUEIL!B10,ACCUEIL!H15, IF(B10=ACCUEIL!B17,ACCUEIL!H22, IF(B10=ACCUEIL!B24,ACCUEIL!H29, IF(B10=ACCUEIL!B31,ACCUEIL!H36, IF(B10=ACCUEIL!B39,ACCUEIL!H43, IF(B10=ACCUEIL!B45,ACCUEIL!H50, IF(B10=ACCUEIL!B52,ACCUEIL!H57, IF(B10=ACCUEIL!B59,ACCUEIL!H64, IF(B10=ACCUEIL!B66,ACCUEIL!H71, IF(B10=ACCUEIL!B73,ACCUEIL!H78, IF(B10=ACCUEIL!B80,ACCUEIL!H85, IF(B10=ACCUEIL!B87,ACCUEIL!H92, IF(B10=ACCUEIL!B94,ACCUEIL!H99, IF(B10=ACCUEIL!B101,ACCUEIL!H106, IF(B10=ACCUEIL!B108,ACCUEIL!H113, IF(B10=ACCUEIL!B115,ACCUEIL!H120, IF(B10=ACCUEIL!B122,ACCUEIL!H127, IF(B10=ACCUEIL!B129,ACCUEIL!H134, IF(B10=ACCUEIL!B136,ACCUEIL!H141, IF(B10=ACCUEIL!B143,ACCUEIL!H148, IF(B10=ACCUEIL!B150,ACCUEIL!H155, IF(B10=ACCUEIL!B157,ACCUEIL!H162, IF(B10=ACCUEIL!B164,ACCUEIL!H169, IF(B10=ACCUEIL!B171,ACCUEIL!H176, IF(B10=ACCUEIL!B178,ACCUEIL!H183, IF(B10=ACCUEIL!B185,ACCUEIL!H190, IF(B10=ACCUEIL!B192,ACCUEIL!H197, IF(B10=ACCUEIL!B199,ACCUEIL!H204, IF(B10=ACCUEIL!B206,ACCUEIL!H211, IF(B10=ACCUEIL!B213,ACCUEIL!H218, IF(B10=ACCUEIL!B220,ACCUEIL!H225, IF(B10=ACCUEIL!B227,ACCUEIL!H232, IF(B10=ACCUEIL!B234,ACCUEIL!H239, IF(B10=ACCUEIL!B241,ACCUEIL!H246, IF(B10=ACCUEIL!B248,ACCUEIL!H253, IF(B10=ACCUEIL!B257,ACCUEIL!H262, IF(B10=ACCUEIL!B264,ACCUEIL!H269, IF(B10=ACCUEIL!B271,ACCUEIL!H276,))))))))))))))))))))))))))))))))))))))</f>
        <v>Pommes caramelisées</v>
      </c>
      <c r="K22" s="280"/>
      <c r="L22" s="280"/>
      <c r="M22" s="280"/>
      <c r="N22" s="280"/>
      <c r="O22" s="280"/>
      <c r="P22" s="280"/>
      <c r="Q22" s="280"/>
      <c r="R22" s="280"/>
      <c r="S22" s="280"/>
      <c r="T22" s="280"/>
      <c r="U22" s="280"/>
      <c r="V22" s="280"/>
      <c r="W22" s="280"/>
      <c r="X22" s="280"/>
      <c r="Y22" s="280"/>
      <c r="Z22" s="280"/>
      <c r="AA22" s="281"/>
      <c r="AB22" s="232">
        <v>1</v>
      </c>
      <c r="AC22" s="232"/>
      <c r="AD22" s="232"/>
      <c r="AE22" s="232"/>
      <c r="AF22" s="232"/>
      <c r="AG22" s="232"/>
      <c r="AH22" s="232"/>
      <c r="AI22" s="232"/>
      <c r="AJ22" s="232"/>
      <c r="AK22" s="232"/>
      <c r="AL22" s="232"/>
      <c r="AM22" s="232"/>
      <c r="AN22" s="232"/>
      <c r="AO22" s="232"/>
      <c r="AP22" s="232" t="s">
        <v>286</v>
      </c>
      <c r="AQ22" s="232"/>
      <c r="AR22" s="232"/>
      <c r="AS22" s="232"/>
      <c r="AT22" s="232"/>
      <c r="AU22" s="232"/>
      <c r="AV22" s="232"/>
      <c r="AW22" s="232"/>
      <c r="AX22" s="232"/>
      <c r="AY22" s="232"/>
      <c r="AZ22" s="232"/>
      <c r="BA22" s="232"/>
      <c r="BB22" s="232"/>
      <c r="BC22" s="232"/>
      <c r="BD22" s="232"/>
      <c r="BE22" s="232"/>
      <c r="BF22" s="232"/>
      <c r="BG22" s="232"/>
      <c r="BH22" s="232"/>
      <c r="BI22" s="232"/>
      <c r="BJ22" s="232"/>
      <c r="BK22" s="232"/>
      <c r="BL22" s="232"/>
      <c r="BM22" s="232"/>
      <c r="BN22" s="232"/>
      <c r="BO22" s="232"/>
      <c r="BP22" s="232"/>
      <c r="BQ22" s="232"/>
      <c r="BR22" s="232"/>
      <c r="BS22" s="232"/>
      <c r="BV22" s="38"/>
    </row>
    <row r="23" spans="2:74" ht="4.5" customHeight="1">
      <c r="F23" s="289"/>
      <c r="G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289"/>
      <c r="BA23" s="289"/>
      <c r="BB23" s="289"/>
      <c r="BC23" s="289"/>
      <c r="BD23" s="289"/>
      <c r="BE23" s="289"/>
      <c r="BF23" s="289"/>
      <c r="BG23" s="289"/>
      <c r="BH23" s="289"/>
      <c r="BI23" s="289"/>
      <c r="BJ23" s="289"/>
      <c r="BK23" s="289"/>
      <c r="BL23" s="289"/>
      <c r="BM23" s="289"/>
      <c r="BN23" s="289"/>
      <c r="BO23" s="289"/>
      <c r="BP23" s="49"/>
      <c r="BQ23" s="49"/>
      <c r="BR23" s="49"/>
      <c r="BS23" s="49"/>
      <c r="BT23" s="49"/>
      <c r="BU23" s="49"/>
      <c r="BV23" s="38"/>
    </row>
    <row r="24" spans="2:74" s="50" customFormat="1" ht="12" customHeight="1">
      <c r="B24" s="243" t="s">
        <v>232</v>
      </c>
      <c r="C24" s="244"/>
      <c r="D24" s="244"/>
      <c r="E24" s="244"/>
      <c r="F24" s="244"/>
      <c r="G24" s="244"/>
      <c r="H24" s="244"/>
      <c r="I24" s="244"/>
      <c r="J24" s="244"/>
      <c r="K24" s="244"/>
      <c r="L24" s="244"/>
      <c r="M24" s="244"/>
      <c r="N24" s="244"/>
      <c r="O24" s="244"/>
      <c r="P24" s="244"/>
      <c r="Q24" s="244"/>
      <c r="R24" s="244"/>
      <c r="S24" s="244"/>
      <c r="T24" s="244"/>
      <c r="U24" s="244"/>
      <c r="V24" s="244"/>
      <c r="W24" s="244"/>
      <c r="X24" s="244"/>
      <c r="Y24" s="244"/>
      <c r="Z24" s="244"/>
      <c r="AA24" s="244"/>
      <c r="AB24" s="244"/>
      <c r="AC24" s="244"/>
      <c r="AD24" s="244"/>
      <c r="AE24" s="244"/>
      <c r="AF24" s="244"/>
      <c r="AG24" s="244"/>
      <c r="AH24" s="244"/>
      <c r="AI24" s="245"/>
      <c r="AK24" s="246" t="s">
        <v>233</v>
      </c>
      <c r="AL24" s="247"/>
      <c r="AM24" s="247"/>
      <c r="AN24" s="247"/>
      <c r="AO24" s="247"/>
      <c r="AP24" s="247"/>
      <c r="AQ24" s="247"/>
      <c r="AR24" s="247"/>
      <c r="AS24" s="247"/>
      <c r="AT24" s="247"/>
      <c r="AU24" s="247"/>
      <c r="AV24" s="247"/>
      <c r="AW24" s="247"/>
      <c r="AX24" s="247"/>
      <c r="AY24" s="247"/>
      <c r="AZ24" s="247"/>
      <c r="BA24" s="247"/>
      <c r="BB24" s="247"/>
      <c r="BC24" s="247"/>
      <c r="BD24" s="247"/>
      <c r="BE24" s="247"/>
      <c r="BF24" s="247"/>
      <c r="BG24" s="247"/>
      <c r="BH24" s="247"/>
      <c r="BI24" s="247"/>
      <c r="BJ24" s="247"/>
      <c r="BK24" s="247"/>
      <c r="BL24" s="247"/>
      <c r="BM24" s="247"/>
      <c r="BN24" s="247"/>
      <c r="BO24" s="247"/>
      <c r="BP24" s="247"/>
      <c r="BQ24" s="247"/>
      <c r="BR24" s="247"/>
      <c r="BS24" s="247"/>
      <c r="BT24" s="248"/>
    </row>
    <row r="25" spans="2:74" s="51" customFormat="1" ht="12" customHeight="1">
      <c r="B25" s="52"/>
      <c r="C25" s="236">
        <v>1</v>
      </c>
      <c r="D25" s="288" t="s">
        <v>266</v>
      </c>
      <c r="E25" s="288"/>
      <c r="F25" s="288"/>
      <c r="G25" s="288"/>
      <c r="H25" s="288"/>
      <c r="I25" s="288"/>
      <c r="J25" s="288"/>
      <c r="K25" s="288"/>
      <c r="L25" s="288"/>
      <c r="M25" s="288"/>
      <c r="N25" s="288"/>
      <c r="O25" s="288"/>
      <c r="P25" s="288"/>
      <c r="Q25" s="288"/>
      <c r="R25" s="288"/>
      <c r="S25" s="288"/>
      <c r="T25" s="288"/>
      <c r="U25" s="288"/>
      <c r="V25" s="288"/>
      <c r="W25" s="288"/>
      <c r="X25" s="288"/>
      <c r="Y25" s="288"/>
      <c r="Z25" s="288"/>
      <c r="AA25" s="288"/>
      <c r="AB25" s="288"/>
      <c r="AC25" s="288"/>
      <c r="AD25" s="288"/>
      <c r="AE25" s="288"/>
      <c r="AF25" s="288"/>
      <c r="AG25" s="288"/>
      <c r="AH25" s="288"/>
      <c r="AI25" s="77"/>
      <c r="AK25" s="78" t="s">
        <v>267</v>
      </c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80"/>
    </row>
    <row r="26" spans="2:74" s="51" customFormat="1" ht="12" customHeight="1">
      <c r="B26" s="52"/>
      <c r="C26" s="236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8"/>
      <c r="P26" s="288"/>
      <c r="Q26" s="288"/>
      <c r="R26" s="288"/>
      <c r="S26" s="288"/>
      <c r="T26" s="288"/>
      <c r="U26" s="288"/>
      <c r="V26" s="288"/>
      <c r="W26" s="288"/>
      <c r="X26" s="288"/>
      <c r="Y26" s="288"/>
      <c r="Z26" s="288"/>
      <c r="AA26" s="288"/>
      <c r="AB26" s="288"/>
      <c r="AC26" s="288"/>
      <c r="AD26" s="288"/>
      <c r="AE26" s="288"/>
      <c r="AF26" s="288"/>
      <c r="AG26" s="288"/>
      <c r="AH26" s="288"/>
      <c r="AI26" s="77"/>
      <c r="AK26" s="52"/>
      <c r="AL26" s="239" t="s">
        <v>268</v>
      </c>
      <c r="AM26" s="239"/>
      <c r="AN26" s="239"/>
      <c r="AO26" s="239"/>
      <c r="AP26" s="239"/>
      <c r="AQ26" s="239"/>
      <c r="AR26" s="239"/>
      <c r="AS26" s="239"/>
      <c r="AT26" s="239"/>
      <c r="AU26" s="239"/>
      <c r="AV26" s="239"/>
      <c r="AW26" s="239"/>
      <c r="AX26" s="239"/>
      <c r="AY26" s="239"/>
      <c r="AZ26" s="239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40"/>
    </row>
    <row r="27" spans="2:74" s="51" customFormat="1" ht="12" customHeight="1">
      <c r="B27" s="52"/>
      <c r="C27" s="58"/>
      <c r="D27" s="81" t="s">
        <v>269</v>
      </c>
      <c r="E27" s="81"/>
      <c r="F27" s="82"/>
      <c r="G27" s="82"/>
      <c r="H27" s="83" t="s">
        <v>270</v>
      </c>
      <c r="I27" s="287" t="s">
        <v>271</v>
      </c>
      <c r="J27" s="287"/>
      <c r="K27" s="287"/>
      <c r="L27" s="82"/>
      <c r="M27" s="82"/>
      <c r="N27" s="82"/>
      <c r="O27" s="82"/>
      <c r="P27" s="84"/>
      <c r="Q27" s="84"/>
      <c r="R27" s="84"/>
      <c r="S27" s="84"/>
      <c r="T27" s="82"/>
      <c r="U27" s="82"/>
      <c r="V27" s="287" t="s">
        <v>272</v>
      </c>
      <c r="W27" s="287"/>
      <c r="X27" s="287"/>
      <c r="Y27" s="82"/>
      <c r="Z27" s="85"/>
      <c r="AA27" s="85"/>
      <c r="AB27" s="85"/>
      <c r="AC27" s="85"/>
      <c r="AD27" s="85"/>
      <c r="AE27" s="85"/>
      <c r="AF27" s="85"/>
      <c r="AG27" s="85"/>
      <c r="AH27" s="85"/>
      <c r="AI27" s="77"/>
      <c r="AK27" s="55"/>
      <c r="AL27" s="239" t="s">
        <v>273</v>
      </c>
      <c r="AM27" s="239"/>
      <c r="AN27" s="239"/>
      <c r="AO27" s="239"/>
      <c r="AP27" s="239"/>
      <c r="AQ27" s="239"/>
      <c r="AR27" s="239"/>
      <c r="AS27" s="239"/>
      <c r="AT27" s="239"/>
      <c r="AU27" s="239"/>
      <c r="AV27" s="239"/>
      <c r="AW27" s="239"/>
      <c r="AX27" s="239"/>
      <c r="AY27" s="239"/>
      <c r="AZ27" s="239"/>
      <c r="BA27" s="239"/>
      <c r="BB27" s="239"/>
      <c r="BC27" s="239"/>
      <c r="BD27" s="239"/>
      <c r="BE27" s="239"/>
      <c r="BF27" s="239"/>
      <c r="BG27" s="239"/>
      <c r="BH27" s="239"/>
      <c r="BI27" s="239"/>
      <c r="BJ27" s="239"/>
      <c r="BK27" s="239"/>
      <c r="BL27" s="239"/>
      <c r="BM27" s="239"/>
      <c r="BN27" s="239"/>
      <c r="BO27" s="239"/>
      <c r="BP27" s="239"/>
      <c r="BQ27" s="239"/>
      <c r="BR27" s="239"/>
      <c r="BS27" s="239"/>
      <c r="BT27" s="240"/>
    </row>
    <row r="28" spans="2:74" s="51" customFormat="1" ht="12" customHeight="1">
      <c r="B28" s="52"/>
      <c r="C28" s="58"/>
      <c r="D28" s="81" t="s">
        <v>274</v>
      </c>
      <c r="E28" s="81"/>
      <c r="F28" s="82"/>
      <c r="G28" s="82"/>
      <c r="H28" s="83" t="s">
        <v>270</v>
      </c>
      <c r="I28" s="287" t="s">
        <v>271</v>
      </c>
      <c r="J28" s="287"/>
      <c r="K28" s="287"/>
      <c r="L28" s="82"/>
      <c r="M28" s="82"/>
      <c r="N28" s="82"/>
      <c r="O28" s="82"/>
      <c r="P28" s="84"/>
      <c r="Q28" s="84"/>
      <c r="R28" s="84"/>
      <c r="S28" s="84"/>
      <c r="T28" s="82"/>
      <c r="U28" s="82"/>
      <c r="V28" s="287" t="s">
        <v>272</v>
      </c>
      <c r="W28" s="287"/>
      <c r="X28" s="287"/>
      <c r="Y28" s="82"/>
      <c r="Z28" s="85"/>
      <c r="AA28" s="85"/>
      <c r="AB28" s="85"/>
      <c r="AC28" s="85"/>
      <c r="AD28" s="85"/>
      <c r="AE28" s="85"/>
      <c r="AF28" s="85"/>
      <c r="AG28" s="85"/>
      <c r="AH28" s="85"/>
      <c r="AI28" s="77"/>
      <c r="AK28" s="78" t="s">
        <v>275</v>
      </c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77"/>
    </row>
    <row r="29" spans="2:74" s="51" customFormat="1" ht="12" customHeight="1">
      <c r="B29" s="52"/>
      <c r="C29" s="236">
        <v>2</v>
      </c>
      <c r="D29" s="237" t="s">
        <v>276</v>
      </c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7"/>
      <c r="AC29" s="237"/>
      <c r="AD29" s="237"/>
      <c r="AE29" s="237"/>
      <c r="AF29" s="237"/>
      <c r="AG29" s="237"/>
      <c r="AH29" s="237"/>
      <c r="AI29" s="77"/>
      <c r="AK29" s="55"/>
      <c r="AL29" s="53" t="s">
        <v>235</v>
      </c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4"/>
    </row>
    <row r="30" spans="2:74" s="51" customFormat="1" ht="12" customHeight="1">
      <c r="B30" s="52"/>
      <c r="C30" s="236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237"/>
      <c r="AG30" s="237"/>
      <c r="AH30" s="237"/>
      <c r="AI30" s="77"/>
      <c r="AK30" s="52"/>
      <c r="AL30" s="239" t="s">
        <v>277</v>
      </c>
      <c r="AM30" s="239"/>
      <c r="AN30" s="239"/>
      <c r="AO30" s="239"/>
      <c r="AP30" s="239"/>
      <c r="AQ30" s="239"/>
      <c r="AR30" s="239"/>
      <c r="AS30" s="239"/>
      <c r="AT30" s="239"/>
      <c r="AU30" s="239"/>
      <c r="AV30" s="239"/>
      <c r="AW30" s="239"/>
      <c r="AX30" s="239"/>
      <c r="AY30" s="239"/>
      <c r="AZ30" s="239"/>
      <c r="BA30" s="239"/>
      <c r="BB30" s="239"/>
      <c r="BC30" s="239"/>
      <c r="BD30" s="239"/>
      <c r="BE30" s="239"/>
      <c r="BF30" s="239"/>
      <c r="BG30" s="239"/>
      <c r="BH30" s="239"/>
      <c r="BI30" s="239"/>
      <c r="BJ30" s="239"/>
      <c r="BK30" s="239"/>
      <c r="BL30" s="239"/>
      <c r="BM30" s="239"/>
      <c r="BN30" s="239"/>
      <c r="BO30" s="239"/>
      <c r="BP30" s="239"/>
      <c r="BQ30" s="239"/>
      <c r="BR30" s="239"/>
      <c r="BS30" s="239"/>
      <c r="BT30" s="64"/>
    </row>
    <row r="31" spans="2:74" s="51" customFormat="1" ht="12" customHeight="1">
      <c r="B31" s="52"/>
      <c r="C31" s="87">
        <v>3</v>
      </c>
      <c r="D31" s="87" t="s">
        <v>278</v>
      </c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77"/>
      <c r="AK31" s="78"/>
      <c r="AL31" s="86"/>
      <c r="AM31" s="239" t="s">
        <v>240</v>
      </c>
      <c r="AN31" s="239"/>
      <c r="AO31" s="239"/>
      <c r="AP31" s="239"/>
      <c r="AQ31" s="239"/>
      <c r="AR31" s="239"/>
      <c r="AS31" s="239"/>
      <c r="AT31" s="239"/>
      <c r="AU31" s="239"/>
      <c r="AV31" s="239"/>
      <c r="AW31" s="239"/>
      <c r="AX31" s="239"/>
      <c r="AY31" s="239"/>
      <c r="AZ31" s="239"/>
      <c r="BA31" s="239"/>
      <c r="BB31" s="239"/>
      <c r="BC31" s="239"/>
      <c r="BD31" s="239"/>
      <c r="BE31" s="239"/>
      <c r="BF31" s="239"/>
      <c r="BG31" s="239"/>
      <c r="BH31" s="239"/>
      <c r="BI31" s="239"/>
      <c r="BJ31" s="239"/>
      <c r="BK31" s="239"/>
      <c r="BL31" s="239"/>
      <c r="BM31" s="239"/>
      <c r="BN31" s="239"/>
      <c r="BO31" s="239"/>
      <c r="BP31" s="239"/>
      <c r="BQ31" s="239"/>
      <c r="BR31" s="239"/>
      <c r="BS31" s="239"/>
      <c r="BT31" s="63"/>
    </row>
    <row r="32" spans="2:74" s="51" customFormat="1" ht="12" customHeight="1">
      <c r="B32" s="52"/>
      <c r="C32" s="87">
        <v>4</v>
      </c>
      <c r="D32" s="237" t="s">
        <v>279</v>
      </c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  <c r="AG32" s="237"/>
      <c r="AH32" s="237"/>
      <c r="AI32" s="77"/>
      <c r="AK32" s="55"/>
      <c r="AL32" s="239" t="s">
        <v>280</v>
      </c>
      <c r="AM32" s="239"/>
      <c r="AN32" s="239"/>
      <c r="AO32" s="239"/>
      <c r="AP32" s="239"/>
      <c r="AQ32" s="239"/>
      <c r="AR32" s="239"/>
      <c r="AS32" s="239"/>
      <c r="AT32" s="239"/>
      <c r="AU32" s="239"/>
      <c r="AV32" s="239"/>
      <c r="AW32" s="239"/>
      <c r="AX32" s="239"/>
      <c r="AY32" s="239"/>
      <c r="AZ32" s="239"/>
      <c r="BA32" s="239"/>
      <c r="BB32" s="239"/>
      <c r="BC32" s="239"/>
      <c r="BD32" s="239"/>
      <c r="BE32" s="239"/>
      <c r="BF32" s="239"/>
      <c r="BG32" s="239"/>
      <c r="BH32" s="239"/>
      <c r="BI32" s="239"/>
      <c r="BJ32" s="239"/>
      <c r="BK32" s="239"/>
      <c r="BL32" s="239"/>
      <c r="BM32" s="239"/>
      <c r="BN32" s="239"/>
      <c r="BO32" s="239"/>
      <c r="BP32" s="239"/>
      <c r="BQ32" s="239"/>
      <c r="BR32" s="239"/>
      <c r="BS32" s="239"/>
      <c r="BT32" s="64"/>
    </row>
    <row r="33" spans="2:74" s="51" customFormat="1" ht="12" customHeight="1">
      <c r="B33" s="59"/>
      <c r="C33" s="88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1"/>
      <c r="T33" s="271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89"/>
      <c r="AK33" s="55"/>
      <c r="AL33" s="57"/>
      <c r="AM33" s="239" t="s">
        <v>244</v>
      </c>
      <c r="AN33" s="239"/>
      <c r="AO33" s="239"/>
      <c r="AP33" s="239"/>
      <c r="AQ33" s="239"/>
      <c r="AR33" s="239"/>
      <c r="AS33" s="239"/>
      <c r="AT33" s="239"/>
      <c r="AU33" s="239"/>
      <c r="AV33" s="239"/>
      <c r="AW33" s="239"/>
      <c r="AX33" s="239"/>
      <c r="AY33" s="239"/>
      <c r="AZ33" s="239"/>
      <c r="BA33" s="239"/>
      <c r="BB33" s="239"/>
      <c r="BC33" s="239"/>
      <c r="BD33" s="239"/>
      <c r="BE33" s="239"/>
      <c r="BF33" s="239"/>
      <c r="BG33" s="239"/>
      <c r="BH33" s="239"/>
      <c r="BI33" s="239"/>
      <c r="BJ33" s="239"/>
      <c r="BK33" s="239"/>
      <c r="BL33" s="239"/>
      <c r="BM33" s="239"/>
      <c r="BN33" s="239"/>
      <c r="BO33" s="239"/>
      <c r="BP33" s="239"/>
      <c r="BQ33" s="239"/>
      <c r="BR33" s="239"/>
      <c r="BS33" s="239"/>
      <c r="BT33" s="63"/>
    </row>
    <row r="34" spans="2:74" s="51" customFormat="1" ht="9" customHeight="1">
      <c r="AK34" s="55"/>
      <c r="AL34" s="285" t="s">
        <v>246</v>
      </c>
      <c r="AM34" s="286"/>
      <c r="AN34" s="286"/>
      <c r="AO34" s="286"/>
      <c r="AP34" s="286"/>
      <c r="AQ34" s="286"/>
      <c r="AR34" s="286"/>
      <c r="AS34" s="286"/>
      <c r="AT34" s="286"/>
      <c r="AU34" s="286"/>
      <c r="AV34" s="286"/>
      <c r="AW34" s="286"/>
      <c r="AX34" s="286"/>
      <c r="AY34" s="286"/>
      <c r="AZ34" s="286"/>
      <c r="BA34" s="286"/>
      <c r="BB34" s="286"/>
      <c r="BC34" s="286"/>
      <c r="BD34" s="286"/>
      <c r="BE34" s="286"/>
      <c r="BF34" s="286"/>
      <c r="BG34" s="286"/>
      <c r="BH34" s="286"/>
      <c r="BI34" s="286"/>
      <c r="BJ34" s="286"/>
      <c r="BK34" s="286"/>
      <c r="BL34" s="286"/>
      <c r="BM34" s="286"/>
      <c r="BN34" s="286"/>
      <c r="BO34" s="286"/>
      <c r="BP34" s="286"/>
      <c r="BQ34" s="286"/>
      <c r="BR34" s="286"/>
      <c r="BS34" s="286"/>
      <c r="BT34" s="63"/>
    </row>
    <row r="35" spans="2:74" s="51" customFormat="1" ht="7.5" customHeight="1">
      <c r="B35" s="273" t="s">
        <v>248</v>
      </c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75"/>
      <c r="AK35" s="55"/>
      <c r="AL35" s="239" t="s">
        <v>281</v>
      </c>
      <c r="AM35" s="239"/>
      <c r="AN35" s="239"/>
      <c r="AO35" s="239"/>
      <c r="AP35" s="239"/>
      <c r="AQ35" s="239"/>
      <c r="AR35" s="239"/>
      <c r="AS35" s="239"/>
      <c r="AT35" s="239"/>
      <c r="AU35" s="239"/>
      <c r="AV35" s="239"/>
      <c r="AW35" s="239"/>
      <c r="AX35" s="239"/>
      <c r="AY35" s="239"/>
      <c r="AZ35" s="239"/>
      <c r="BA35" s="239"/>
      <c r="BB35" s="239"/>
      <c r="BC35" s="239"/>
      <c r="BD35" s="239"/>
      <c r="BE35" s="239"/>
      <c r="BF35" s="239"/>
      <c r="BG35" s="239"/>
      <c r="BH35" s="239"/>
      <c r="BI35" s="239"/>
      <c r="BJ35" s="239"/>
      <c r="BK35" s="239"/>
      <c r="BL35" s="239"/>
      <c r="BM35" s="239"/>
      <c r="BN35" s="239"/>
      <c r="BO35" s="239"/>
      <c r="BP35" s="239"/>
      <c r="BQ35" s="239"/>
      <c r="BR35" s="239"/>
      <c r="BS35" s="239"/>
      <c r="BT35" s="64"/>
    </row>
    <row r="36" spans="2:74" s="51" customFormat="1" ht="9.75" customHeight="1">
      <c r="B36" s="266" t="s">
        <v>218</v>
      </c>
      <c r="C36" s="267"/>
      <c r="D36" s="267"/>
      <c r="E36" s="268"/>
      <c r="F36" s="266" t="s">
        <v>250</v>
      </c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268"/>
      <c r="U36" s="266" t="s">
        <v>251</v>
      </c>
      <c r="V36" s="267"/>
      <c r="W36" s="267"/>
      <c r="X36" s="267"/>
      <c r="Y36" s="267"/>
      <c r="Z36" s="267"/>
      <c r="AA36" s="267"/>
      <c r="AB36" s="267"/>
      <c r="AC36" s="267"/>
      <c r="AD36" s="267"/>
      <c r="AE36" s="267"/>
      <c r="AF36" s="267"/>
      <c r="AG36" s="267"/>
      <c r="AH36" s="267"/>
      <c r="AI36" s="268"/>
      <c r="AK36" s="61"/>
      <c r="AL36" s="66"/>
      <c r="AM36" s="239" t="s">
        <v>249</v>
      </c>
      <c r="AN36" s="239"/>
      <c r="AO36" s="239"/>
      <c r="AP36" s="239"/>
      <c r="AQ36" s="239"/>
      <c r="AR36" s="239"/>
      <c r="AS36" s="239"/>
      <c r="AT36" s="239"/>
      <c r="AU36" s="239"/>
      <c r="AV36" s="239"/>
      <c r="AW36" s="239"/>
      <c r="AX36" s="239"/>
      <c r="AY36" s="239"/>
      <c r="AZ36" s="239"/>
      <c r="BA36" s="239"/>
      <c r="BB36" s="239"/>
      <c r="BC36" s="239"/>
      <c r="BD36" s="239"/>
      <c r="BE36" s="239"/>
      <c r="BF36" s="239"/>
      <c r="BG36" s="239"/>
      <c r="BH36" s="239"/>
      <c r="BI36" s="239"/>
      <c r="BJ36" s="239"/>
      <c r="BK36" s="239"/>
      <c r="BL36" s="239"/>
      <c r="BM36" s="239"/>
      <c r="BN36" s="239"/>
      <c r="BO36" s="239"/>
      <c r="BP36" s="239"/>
      <c r="BQ36" s="239"/>
      <c r="BR36" s="239"/>
      <c r="BS36" s="239"/>
      <c r="BT36" s="63"/>
    </row>
    <row r="37" spans="2:74" s="51" customFormat="1" ht="9" customHeight="1">
      <c r="B37" s="251"/>
      <c r="C37" s="252"/>
      <c r="D37" s="252"/>
      <c r="E37" s="253"/>
      <c r="F37" s="251"/>
      <c r="G37" s="252"/>
      <c r="H37" s="252"/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3"/>
      <c r="U37" s="251"/>
      <c r="V37" s="252"/>
      <c r="W37" s="252"/>
      <c r="X37" s="252"/>
      <c r="Y37" s="252"/>
      <c r="Z37" s="252"/>
      <c r="AA37" s="252"/>
      <c r="AB37" s="252"/>
      <c r="AC37" s="252"/>
      <c r="AD37" s="252"/>
      <c r="AE37" s="252"/>
      <c r="AF37" s="252"/>
      <c r="AG37" s="252"/>
      <c r="AH37" s="252"/>
      <c r="AI37" s="253"/>
      <c r="AK37" s="61"/>
      <c r="AL37" s="239" t="s">
        <v>282</v>
      </c>
      <c r="AM37" s="239"/>
      <c r="AN37" s="239"/>
      <c r="AO37" s="239"/>
      <c r="AP37" s="239"/>
      <c r="AQ37" s="239"/>
      <c r="AR37" s="239"/>
      <c r="AS37" s="239"/>
      <c r="AT37" s="239"/>
      <c r="AU37" s="239"/>
      <c r="AV37" s="239"/>
      <c r="AW37" s="239"/>
      <c r="AX37" s="239"/>
      <c r="AY37" s="239"/>
      <c r="AZ37" s="239"/>
      <c r="BA37" s="239"/>
      <c r="BB37" s="239"/>
      <c r="BC37" s="239"/>
      <c r="BD37" s="239"/>
      <c r="BE37" s="239"/>
      <c r="BF37" s="239"/>
      <c r="BG37" s="239"/>
      <c r="BH37" s="239"/>
      <c r="BI37" s="239"/>
      <c r="BJ37" s="239"/>
      <c r="BK37" s="239"/>
      <c r="BL37" s="239"/>
      <c r="BM37" s="239"/>
      <c r="BN37" s="239"/>
      <c r="BO37" s="239"/>
      <c r="BP37" s="239"/>
      <c r="BQ37" s="239"/>
      <c r="BR37" s="239"/>
      <c r="BS37" s="239"/>
      <c r="BT37" s="240"/>
    </row>
    <row r="38" spans="2:74" s="51" customFormat="1" ht="10.5" customHeight="1">
      <c r="B38" s="254"/>
      <c r="C38" s="255"/>
      <c r="D38" s="255"/>
      <c r="E38" s="256"/>
      <c r="F38" s="254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6"/>
      <c r="U38" s="254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6"/>
      <c r="AK38" s="59"/>
      <c r="AL38" s="71"/>
      <c r="AM38" s="269" t="s">
        <v>244</v>
      </c>
      <c r="AN38" s="269"/>
      <c r="AO38" s="269"/>
      <c r="AP38" s="269"/>
      <c r="AQ38" s="269"/>
      <c r="AR38" s="269"/>
      <c r="AS38" s="269"/>
      <c r="AT38" s="269"/>
      <c r="AU38" s="269"/>
      <c r="AV38" s="269"/>
      <c r="AW38" s="269"/>
      <c r="AX38" s="269"/>
      <c r="AY38" s="269"/>
      <c r="AZ38" s="269"/>
      <c r="BA38" s="269"/>
      <c r="BB38" s="269"/>
      <c r="BC38" s="269"/>
      <c r="BD38" s="269"/>
      <c r="BE38" s="269"/>
      <c r="BF38" s="269"/>
      <c r="BG38" s="269"/>
      <c r="BH38" s="269"/>
      <c r="BI38" s="269"/>
      <c r="BJ38" s="269"/>
      <c r="BK38" s="269"/>
      <c r="BL38" s="269"/>
      <c r="BM38" s="269"/>
      <c r="BN38" s="269"/>
      <c r="BO38" s="269"/>
      <c r="BP38" s="269"/>
      <c r="BQ38" s="269"/>
      <c r="BR38" s="269"/>
      <c r="BS38" s="269"/>
      <c r="BT38" s="270"/>
    </row>
    <row r="39" spans="2:74" s="51" customFormat="1" ht="9" customHeight="1">
      <c r="B39" s="251"/>
      <c r="C39" s="252"/>
      <c r="D39" s="252"/>
      <c r="E39" s="253"/>
      <c r="F39" s="251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253"/>
      <c r="U39" s="251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2"/>
      <c r="AI39" s="253"/>
    </row>
    <row r="40" spans="2:74" s="51" customFormat="1" ht="6.75" customHeight="1">
      <c r="B40" s="254"/>
      <c r="C40" s="255"/>
      <c r="D40" s="255"/>
      <c r="E40" s="256"/>
      <c r="F40" s="254"/>
      <c r="G40" s="255"/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256"/>
      <c r="U40" s="254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6"/>
      <c r="AJ40" s="39"/>
      <c r="AX40" s="282" t="s">
        <v>253</v>
      </c>
      <c r="AY40" s="282"/>
      <c r="AZ40" s="282"/>
      <c r="BA40" s="282"/>
      <c r="BB40" s="282"/>
      <c r="BC40" s="282"/>
      <c r="BD40" s="282"/>
      <c r="BE40" s="282"/>
      <c r="BF40" s="282"/>
      <c r="BG40" s="282"/>
      <c r="BH40" s="282"/>
      <c r="BI40" s="282"/>
      <c r="BJ40" s="282"/>
      <c r="BK40" s="282"/>
      <c r="BL40" s="282"/>
      <c r="BM40" s="282"/>
      <c r="BN40" s="282"/>
      <c r="BO40" s="282"/>
      <c r="BP40" s="282"/>
      <c r="BQ40" s="282"/>
      <c r="BR40" s="282"/>
      <c r="BS40" s="282"/>
      <c r="BT40" s="282"/>
      <c r="BU40" s="282"/>
    </row>
    <row r="41" spans="2:74" s="51" customFormat="1" ht="9" customHeight="1"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X41" s="283"/>
      <c r="AY41" s="283"/>
      <c r="AZ41" s="283"/>
      <c r="BA41" s="283"/>
      <c r="BB41" s="283"/>
      <c r="BC41" s="283"/>
      <c r="BD41" s="283"/>
      <c r="BE41" s="283"/>
      <c r="BF41" s="283"/>
      <c r="BG41" s="283"/>
      <c r="BH41" s="283"/>
      <c r="BI41" s="283"/>
      <c r="BJ41" s="283"/>
      <c r="BK41" s="283"/>
      <c r="BL41" s="283"/>
      <c r="BM41" s="283"/>
      <c r="BN41" s="283"/>
      <c r="BO41" s="283"/>
      <c r="BP41" s="283"/>
      <c r="BQ41" s="283"/>
      <c r="BR41" s="283"/>
      <c r="BS41" s="283"/>
      <c r="BT41" s="283"/>
      <c r="BU41" s="283"/>
    </row>
    <row r="42" spans="2:74" ht="14.1" customHeight="1"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46"/>
      <c r="AK42" s="46"/>
      <c r="AM42" s="68"/>
      <c r="AX42" s="283"/>
      <c r="AY42" s="283"/>
      <c r="AZ42" s="283"/>
      <c r="BA42" s="283"/>
      <c r="BB42" s="283"/>
      <c r="BC42" s="283"/>
      <c r="BD42" s="283"/>
      <c r="BE42" s="283"/>
      <c r="BF42" s="283"/>
      <c r="BG42" s="283"/>
      <c r="BH42" s="283"/>
      <c r="BI42" s="283"/>
      <c r="BJ42" s="283"/>
      <c r="BK42" s="283"/>
      <c r="BL42" s="283"/>
      <c r="BM42" s="283"/>
      <c r="BN42" s="283"/>
      <c r="BO42" s="283"/>
      <c r="BP42" s="283"/>
      <c r="BQ42" s="283"/>
      <c r="BR42" s="283"/>
      <c r="BS42" s="283"/>
      <c r="BT42" s="283"/>
      <c r="BU42" s="283"/>
      <c r="BV42" s="68"/>
    </row>
    <row r="43" spans="2:74" ht="9" customHeight="1">
      <c r="B43" s="6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68"/>
      <c r="AM43" s="68"/>
      <c r="AX43" s="284"/>
      <c r="AY43" s="284"/>
      <c r="AZ43" s="284"/>
      <c r="BA43" s="284"/>
      <c r="BB43" s="284"/>
      <c r="BC43" s="284"/>
      <c r="BD43" s="284"/>
      <c r="BE43" s="284"/>
      <c r="BF43" s="284"/>
      <c r="BG43" s="284"/>
      <c r="BH43" s="284"/>
      <c r="BI43" s="284"/>
      <c r="BJ43" s="284"/>
      <c r="BK43" s="284"/>
      <c r="BL43" s="284"/>
      <c r="BM43" s="284"/>
      <c r="BN43" s="284"/>
      <c r="BO43" s="284"/>
      <c r="BP43" s="284"/>
      <c r="BQ43" s="284"/>
      <c r="BR43" s="284"/>
      <c r="BS43" s="284"/>
      <c r="BT43" s="284"/>
      <c r="BU43" s="284"/>
      <c r="BV43" s="68"/>
    </row>
    <row r="44" spans="2:74" s="68" customFormat="1" ht="6.95" customHeight="1">
      <c r="B44" s="6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38"/>
      <c r="AK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BV44" s="69"/>
    </row>
    <row r="45" spans="2:74" s="68" customFormat="1" ht="12.75"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69"/>
    </row>
    <row r="46" spans="2:74" s="68" customFormat="1" ht="12.75"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BV46" s="69"/>
    </row>
    <row r="47" spans="2:74" s="68" customFormat="1" ht="24.95" customHeight="1"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BV47" s="69"/>
    </row>
    <row r="48" spans="2:74" s="68" customFormat="1" ht="24.95" customHeight="1"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BV48" s="39"/>
    </row>
    <row r="49" spans="2:74" s="68" customFormat="1" ht="24.95" customHeight="1"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BV49" s="39"/>
    </row>
    <row r="50" spans="2:74"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</row>
  </sheetData>
  <mergeCells count="236">
    <mergeCell ref="AF7:AW7"/>
    <mergeCell ref="AX7:BM7"/>
    <mergeCell ref="B8:E9"/>
    <mergeCell ref="F8:I9"/>
    <mergeCell ref="J8:AA9"/>
    <mergeCell ref="AB8:AE9"/>
    <mergeCell ref="AF8:AO8"/>
    <mergeCell ref="AP8:AW8"/>
    <mergeCell ref="B2:P2"/>
    <mergeCell ref="Q2:BF2"/>
    <mergeCell ref="BG2:BU2"/>
    <mergeCell ref="Q3:BF3"/>
    <mergeCell ref="BG3:BU3"/>
    <mergeCell ref="Q4:BF4"/>
    <mergeCell ref="BG4:BU4"/>
    <mergeCell ref="AX8:BE8"/>
    <mergeCell ref="BF8:BM8"/>
    <mergeCell ref="BN8:BS9"/>
    <mergeCell ref="AF9:AJ9"/>
    <mergeCell ref="AK9:AO9"/>
    <mergeCell ref="AP9:AS9"/>
    <mergeCell ref="AT9:AW9"/>
    <mergeCell ref="AX9:BA9"/>
    <mergeCell ref="BB9:BE9"/>
    <mergeCell ref="BF9:BI9"/>
    <mergeCell ref="BJ9:BM9"/>
    <mergeCell ref="B10:E10"/>
    <mergeCell ref="F10:I10"/>
    <mergeCell ref="J10:AA10"/>
    <mergeCell ref="AB10:AE10"/>
    <mergeCell ref="AF10:AJ10"/>
    <mergeCell ref="AK10:AO10"/>
    <mergeCell ref="AP10:AS10"/>
    <mergeCell ref="AT10:AW10"/>
    <mergeCell ref="AX10:BA10"/>
    <mergeCell ref="BB10:BE10"/>
    <mergeCell ref="BF10:BI10"/>
    <mergeCell ref="BJ10:BM10"/>
    <mergeCell ref="BN10:BS10"/>
    <mergeCell ref="B11:E11"/>
    <mergeCell ref="F11:I11"/>
    <mergeCell ref="J11:AA11"/>
    <mergeCell ref="AB11:AE11"/>
    <mergeCell ref="AF11:AJ11"/>
    <mergeCell ref="AK11:AO11"/>
    <mergeCell ref="BN11:BS11"/>
    <mergeCell ref="B12:E12"/>
    <mergeCell ref="F12:I12"/>
    <mergeCell ref="J12:AA12"/>
    <mergeCell ref="AB12:AE12"/>
    <mergeCell ref="AF12:AJ12"/>
    <mergeCell ref="AK12:AO12"/>
    <mergeCell ref="AP12:AS12"/>
    <mergeCell ref="AT12:AW12"/>
    <mergeCell ref="AX12:BA12"/>
    <mergeCell ref="AP11:AS11"/>
    <mergeCell ref="AT11:AW11"/>
    <mergeCell ref="AX11:BA11"/>
    <mergeCell ref="BB11:BE11"/>
    <mergeCell ref="BF11:BI11"/>
    <mergeCell ref="BJ11:BM11"/>
    <mergeCell ref="BB12:BE12"/>
    <mergeCell ref="BN14:BS14"/>
    <mergeCell ref="BF12:BI12"/>
    <mergeCell ref="BJ12:BM12"/>
    <mergeCell ref="BN12:BS12"/>
    <mergeCell ref="B13:E13"/>
    <mergeCell ref="F13:I13"/>
    <mergeCell ref="J13:AA13"/>
    <mergeCell ref="AB13:AE13"/>
    <mergeCell ref="AF13:AJ13"/>
    <mergeCell ref="AK13:AO13"/>
    <mergeCell ref="BN13:BS13"/>
    <mergeCell ref="AP13:AS13"/>
    <mergeCell ref="AT13:AW13"/>
    <mergeCell ref="AX13:BA13"/>
    <mergeCell ref="BB13:BE13"/>
    <mergeCell ref="BF13:BI13"/>
    <mergeCell ref="BJ13:BM13"/>
    <mergeCell ref="AP15:AS15"/>
    <mergeCell ref="AT15:AW15"/>
    <mergeCell ref="AX15:BA15"/>
    <mergeCell ref="BB15:BE15"/>
    <mergeCell ref="BF15:BI15"/>
    <mergeCell ref="BJ15:BM15"/>
    <mergeCell ref="AT14:AW14"/>
    <mergeCell ref="AX14:BA14"/>
    <mergeCell ref="BB14:BE14"/>
    <mergeCell ref="BF14:BI14"/>
    <mergeCell ref="BJ14:BM14"/>
    <mergeCell ref="BB21:BE21"/>
    <mergeCell ref="BF21:BI21"/>
    <mergeCell ref="BJ21:BM21"/>
    <mergeCell ref="BN21:BS21"/>
    <mergeCell ref="AP21:AS21"/>
    <mergeCell ref="AT21:AW21"/>
    <mergeCell ref="AX21:BA21"/>
    <mergeCell ref="AX16:BA16"/>
    <mergeCell ref="BB16:BE16"/>
    <mergeCell ref="BF16:BI16"/>
    <mergeCell ref="AP17:AS17"/>
    <mergeCell ref="AT17:AW17"/>
    <mergeCell ref="AP16:AS16"/>
    <mergeCell ref="AT16:AW16"/>
    <mergeCell ref="BJ20:BM20"/>
    <mergeCell ref="BN20:BS20"/>
    <mergeCell ref="AF22:AJ22"/>
    <mergeCell ref="AK22:AO22"/>
    <mergeCell ref="B21:E21"/>
    <mergeCell ref="F21:I21"/>
    <mergeCell ref="J21:AA21"/>
    <mergeCell ref="AB21:AE21"/>
    <mergeCell ref="AF21:AJ21"/>
    <mergeCell ref="AK21:AO21"/>
    <mergeCell ref="J14:AA14"/>
    <mergeCell ref="AB14:AE14"/>
    <mergeCell ref="AF14:AJ14"/>
    <mergeCell ref="AK14:AO14"/>
    <mergeCell ref="AB17:AE17"/>
    <mergeCell ref="AF17:AJ17"/>
    <mergeCell ref="AK17:AO17"/>
    <mergeCell ref="AK16:AO16"/>
    <mergeCell ref="B15:E15"/>
    <mergeCell ref="F15:I15"/>
    <mergeCell ref="J15:AA15"/>
    <mergeCell ref="AB15:AE15"/>
    <mergeCell ref="AF15:AJ15"/>
    <mergeCell ref="AK15:AO15"/>
    <mergeCell ref="B14:E14"/>
    <mergeCell ref="F14:I14"/>
    <mergeCell ref="B24:AI24"/>
    <mergeCell ref="AK24:BT24"/>
    <mergeCell ref="C25:C26"/>
    <mergeCell ref="D25:AH26"/>
    <mergeCell ref="AL26:BT26"/>
    <mergeCell ref="I27:K27"/>
    <mergeCell ref="V27:X27"/>
    <mergeCell ref="AL27:BT27"/>
    <mergeCell ref="BN22:BS22"/>
    <mergeCell ref="F23:AA23"/>
    <mergeCell ref="AZ23:BC23"/>
    <mergeCell ref="BD23:BG23"/>
    <mergeCell ref="BH23:BK23"/>
    <mergeCell ref="BL23:BO23"/>
    <mergeCell ref="AP22:AS22"/>
    <mergeCell ref="AT22:AW22"/>
    <mergeCell ref="AX22:BA22"/>
    <mergeCell ref="BB22:BE22"/>
    <mergeCell ref="BF22:BI22"/>
    <mergeCell ref="BJ22:BM22"/>
    <mergeCell ref="B22:E22"/>
    <mergeCell ref="F22:I22"/>
    <mergeCell ref="J22:AA22"/>
    <mergeCell ref="AB22:AE22"/>
    <mergeCell ref="AM33:BS33"/>
    <mergeCell ref="AL34:BS34"/>
    <mergeCell ref="B35:AI35"/>
    <mergeCell ref="AL35:BS35"/>
    <mergeCell ref="I28:K28"/>
    <mergeCell ref="V28:X28"/>
    <mergeCell ref="C29:C30"/>
    <mergeCell ref="D29:AH30"/>
    <mergeCell ref="AL30:BS30"/>
    <mergeCell ref="AM31:BS31"/>
    <mergeCell ref="B39:E40"/>
    <mergeCell ref="F39:T40"/>
    <mergeCell ref="U39:AI40"/>
    <mergeCell ref="AX40:BI43"/>
    <mergeCell ref="BJ40:BU43"/>
    <mergeCell ref="B16:E16"/>
    <mergeCell ref="F16:I16"/>
    <mergeCell ref="J16:AA16"/>
    <mergeCell ref="AB16:AE16"/>
    <mergeCell ref="AF16:AJ16"/>
    <mergeCell ref="B36:E36"/>
    <mergeCell ref="F36:T36"/>
    <mergeCell ref="U36:AI36"/>
    <mergeCell ref="AM36:BS36"/>
    <mergeCell ref="B37:E38"/>
    <mergeCell ref="F37:T38"/>
    <mergeCell ref="U37:AI38"/>
    <mergeCell ref="AL37:BT37"/>
    <mergeCell ref="AM38:BT38"/>
    <mergeCell ref="D32:AH33"/>
    <mergeCell ref="AL32:BS32"/>
    <mergeCell ref="B17:E17"/>
    <mergeCell ref="F17:I17"/>
    <mergeCell ref="J17:AA17"/>
    <mergeCell ref="B20:E20"/>
    <mergeCell ref="F20:I20"/>
    <mergeCell ref="J20:AA20"/>
    <mergeCell ref="AB20:AE20"/>
    <mergeCell ref="AF20:AJ20"/>
    <mergeCell ref="BJ18:BM18"/>
    <mergeCell ref="BN18:BS18"/>
    <mergeCell ref="B19:E19"/>
    <mergeCell ref="F19:I19"/>
    <mergeCell ref="J19:AA19"/>
    <mergeCell ref="AB19:AE19"/>
    <mergeCell ref="AF19:AJ19"/>
    <mergeCell ref="AK19:AO19"/>
    <mergeCell ref="AP19:AS19"/>
    <mergeCell ref="AT19:AW19"/>
    <mergeCell ref="AK18:AO18"/>
    <mergeCell ref="AP18:AS18"/>
    <mergeCell ref="AT18:AW18"/>
    <mergeCell ref="AX18:BA18"/>
    <mergeCell ref="BB18:BE18"/>
    <mergeCell ref="BF18:BI18"/>
    <mergeCell ref="B18:E18"/>
    <mergeCell ref="F18:I18"/>
    <mergeCell ref="J18:AA18"/>
    <mergeCell ref="O5:AO5"/>
    <mergeCell ref="BB5:BU5"/>
    <mergeCell ref="AK20:AO20"/>
    <mergeCell ref="AP20:AS20"/>
    <mergeCell ref="AT20:AW20"/>
    <mergeCell ref="AX20:BA20"/>
    <mergeCell ref="BB20:BE20"/>
    <mergeCell ref="BF20:BI20"/>
    <mergeCell ref="AX19:BA19"/>
    <mergeCell ref="BB19:BE19"/>
    <mergeCell ref="BF19:BI19"/>
    <mergeCell ref="BJ19:BM19"/>
    <mergeCell ref="BN19:BS19"/>
    <mergeCell ref="AX17:BA17"/>
    <mergeCell ref="BB17:BE17"/>
    <mergeCell ref="BF17:BI17"/>
    <mergeCell ref="BJ17:BM17"/>
    <mergeCell ref="BN17:BS17"/>
    <mergeCell ref="AB18:AE18"/>
    <mergeCell ref="AF18:AJ18"/>
    <mergeCell ref="BJ16:BM16"/>
    <mergeCell ref="BN16:BS16"/>
    <mergeCell ref="AP14:AS14"/>
    <mergeCell ref="BN15:BS15"/>
  </mergeCells>
  <pageMargins left="0.11811023622047245" right="0.11811023622047245" top="3.937007874015748E-2" bottom="3.937007874015748E-2" header="0" footer="0"/>
  <pageSetup paperSize="9" orientation="landscape" horizontalDpi="360" verticalDpi="360" r:id="rId1"/>
  <ignoredErrors>
    <ignoredError sqref="B11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>
    <tabColor theme="5" tint="-0.249977111117893"/>
  </sheetPr>
  <dimension ref="B1:BW50"/>
  <sheetViews>
    <sheetView showZeros="0" workbookViewId="0">
      <selection activeCell="BX19" sqref="BX19"/>
    </sheetView>
  </sheetViews>
  <sheetFormatPr baseColWidth="10" defaultRowHeight="15"/>
  <cols>
    <col min="1" max="1" width="1.140625" style="38" customWidth="1"/>
    <col min="2" max="5" width="1.85546875" style="38" customWidth="1"/>
    <col min="6" max="9" width="1.7109375" style="38" customWidth="1"/>
    <col min="10" max="27" width="2.7109375" style="38" customWidth="1"/>
    <col min="28" max="31" width="1.7109375" style="38" customWidth="1"/>
    <col min="32" max="41" width="1.42578125" style="38" customWidth="1"/>
    <col min="42" max="71" width="1.7109375" style="38" customWidth="1"/>
    <col min="72" max="73" width="2.28515625" style="38" customWidth="1"/>
    <col min="74" max="74" width="1.140625" style="39" customWidth="1"/>
    <col min="75" max="256" width="11.42578125" style="38"/>
    <col min="257" max="257" width="1.140625" style="38" customWidth="1"/>
    <col min="258" max="277" width="2.28515625" style="38" customWidth="1"/>
    <col min="278" max="278" width="2.7109375" style="38" customWidth="1"/>
    <col min="279" max="286" width="2.28515625" style="38" customWidth="1"/>
    <col min="287" max="287" width="2.5703125" style="38" customWidth="1"/>
    <col min="288" max="329" width="2.28515625" style="38" customWidth="1"/>
    <col min="330" max="330" width="1.140625" style="38" customWidth="1"/>
    <col min="331" max="512" width="11.42578125" style="38"/>
    <col min="513" max="513" width="1.140625" style="38" customWidth="1"/>
    <col min="514" max="533" width="2.28515625" style="38" customWidth="1"/>
    <col min="534" max="534" width="2.7109375" style="38" customWidth="1"/>
    <col min="535" max="542" width="2.28515625" style="38" customWidth="1"/>
    <col min="543" max="543" width="2.5703125" style="38" customWidth="1"/>
    <col min="544" max="585" width="2.28515625" style="38" customWidth="1"/>
    <col min="586" max="586" width="1.140625" style="38" customWidth="1"/>
    <col min="587" max="768" width="11.42578125" style="38"/>
    <col min="769" max="769" width="1.140625" style="38" customWidth="1"/>
    <col min="770" max="789" width="2.28515625" style="38" customWidth="1"/>
    <col min="790" max="790" width="2.7109375" style="38" customWidth="1"/>
    <col min="791" max="798" width="2.28515625" style="38" customWidth="1"/>
    <col min="799" max="799" width="2.5703125" style="38" customWidth="1"/>
    <col min="800" max="841" width="2.28515625" style="38" customWidth="1"/>
    <col min="842" max="842" width="1.140625" style="38" customWidth="1"/>
    <col min="843" max="1024" width="11.42578125" style="38"/>
    <col min="1025" max="1025" width="1.140625" style="38" customWidth="1"/>
    <col min="1026" max="1045" width="2.28515625" style="38" customWidth="1"/>
    <col min="1046" max="1046" width="2.7109375" style="38" customWidth="1"/>
    <col min="1047" max="1054" width="2.28515625" style="38" customWidth="1"/>
    <col min="1055" max="1055" width="2.5703125" style="38" customWidth="1"/>
    <col min="1056" max="1097" width="2.28515625" style="38" customWidth="1"/>
    <col min="1098" max="1098" width="1.140625" style="38" customWidth="1"/>
    <col min="1099" max="1280" width="11.42578125" style="38"/>
    <col min="1281" max="1281" width="1.140625" style="38" customWidth="1"/>
    <col min="1282" max="1301" width="2.28515625" style="38" customWidth="1"/>
    <col min="1302" max="1302" width="2.7109375" style="38" customWidth="1"/>
    <col min="1303" max="1310" width="2.28515625" style="38" customWidth="1"/>
    <col min="1311" max="1311" width="2.5703125" style="38" customWidth="1"/>
    <col min="1312" max="1353" width="2.28515625" style="38" customWidth="1"/>
    <col min="1354" max="1354" width="1.140625" style="38" customWidth="1"/>
    <col min="1355" max="1536" width="11.42578125" style="38"/>
    <col min="1537" max="1537" width="1.140625" style="38" customWidth="1"/>
    <col min="1538" max="1557" width="2.28515625" style="38" customWidth="1"/>
    <col min="1558" max="1558" width="2.7109375" style="38" customWidth="1"/>
    <col min="1559" max="1566" width="2.28515625" style="38" customWidth="1"/>
    <col min="1567" max="1567" width="2.5703125" style="38" customWidth="1"/>
    <col min="1568" max="1609" width="2.28515625" style="38" customWidth="1"/>
    <col min="1610" max="1610" width="1.140625" style="38" customWidth="1"/>
    <col min="1611" max="1792" width="11.42578125" style="38"/>
    <col min="1793" max="1793" width="1.140625" style="38" customWidth="1"/>
    <col min="1794" max="1813" width="2.28515625" style="38" customWidth="1"/>
    <col min="1814" max="1814" width="2.7109375" style="38" customWidth="1"/>
    <col min="1815" max="1822" width="2.28515625" style="38" customWidth="1"/>
    <col min="1823" max="1823" width="2.5703125" style="38" customWidth="1"/>
    <col min="1824" max="1865" width="2.28515625" style="38" customWidth="1"/>
    <col min="1866" max="1866" width="1.140625" style="38" customWidth="1"/>
    <col min="1867" max="2048" width="11.42578125" style="38"/>
    <col min="2049" max="2049" width="1.140625" style="38" customWidth="1"/>
    <col min="2050" max="2069" width="2.28515625" style="38" customWidth="1"/>
    <col min="2070" max="2070" width="2.7109375" style="38" customWidth="1"/>
    <col min="2071" max="2078" width="2.28515625" style="38" customWidth="1"/>
    <col min="2079" max="2079" width="2.5703125" style="38" customWidth="1"/>
    <col min="2080" max="2121" width="2.28515625" style="38" customWidth="1"/>
    <col min="2122" max="2122" width="1.140625" style="38" customWidth="1"/>
    <col min="2123" max="2304" width="11.42578125" style="38"/>
    <col min="2305" max="2305" width="1.140625" style="38" customWidth="1"/>
    <col min="2306" max="2325" width="2.28515625" style="38" customWidth="1"/>
    <col min="2326" max="2326" width="2.7109375" style="38" customWidth="1"/>
    <col min="2327" max="2334" width="2.28515625" style="38" customWidth="1"/>
    <col min="2335" max="2335" width="2.5703125" style="38" customWidth="1"/>
    <col min="2336" max="2377" width="2.28515625" style="38" customWidth="1"/>
    <col min="2378" max="2378" width="1.140625" style="38" customWidth="1"/>
    <col min="2379" max="2560" width="11.42578125" style="38"/>
    <col min="2561" max="2561" width="1.140625" style="38" customWidth="1"/>
    <col min="2562" max="2581" width="2.28515625" style="38" customWidth="1"/>
    <col min="2582" max="2582" width="2.7109375" style="38" customWidth="1"/>
    <col min="2583" max="2590" width="2.28515625" style="38" customWidth="1"/>
    <col min="2591" max="2591" width="2.5703125" style="38" customWidth="1"/>
    <col min="2592" max="2633" width="2.28515625" style="38" customWidth="1"/>
    <col min="2634" max="2634" width="1.140625" style="38" customWidth="1"/>
    <col min="2635" max="2816" width="11.42578125" style="38"/>
    <col min="2817" max="2817" width="1.140625" style="38" customWidth="1"/>
    <col min="2818" max="2837" width="2.28515625" style="38" customWidth="1"/>
    <col min="2838" max="2838" width="2.7109375" style="38" customWidth="1"/>
    <col min="2839" max="2846" width="2.28515625" style="38" customWidth="1"/>
    <col min="2847" max="2847" width="2.5703125" style="38" customWidth="1"/>
    <col min="2848" max="2889" width="2.28515625" style="38" customWidth="1"/>
    <col min="2890" max="2890" width="1.140625" style="38" customWidth="1"/>
    <col min="2891" max="3072" width="11.42578125" style="38"/>
    <col min="3073" max="3073" width="1.140625" style="38" customWidth="1"/>
    <col min="3074" max="3093" width="2.28515625" style="38" customWidth="1"/>
    <col min="3094" max="3094" width="2.7109375" style="38" customWidth="1"/>
    <col min="3095" max="3102" width="2.28515625" style="38" customWidth="1"/>
    <col min="3103" max="3103" width="2.5703125" style="38" customWidth="1"/>
    <col min="3104" max="3145" width="2.28515625" style="38" customWidth="1"/>
    <col min="3146" max="3146" width="1.140625" style="38" customWidth="1"/>
    <col min="3147" max="3328" width="11.42578125" style="38"/>
    <col min="3329" max="3329" width="1.140625" style="38" customWidth="1"/>
    <col min="3330" max="3349" width="2.28515625" style="38" customWidth="1"/>
    <col min="3350" max="3350" width="2.7109375" style="38" customWidth="1"/>
    <col min="3351" max="3358" width="2.28515625" style="38" customWidth="1"/>
    <col min="3359" max="3359" width="2.5703125" style="38" customWidth="1"/>
    <col min="3360" max="3401" width="2.28515625" style="38" customWidth="1"/>
    <col min="3402" max="3402" width="1.140625" style="38" customWidth="1"/>
    <col min="3403" max="3584" width="11.42578125" style="38"/>
    <col min="3585" max="3585" width="1.140625" style="38" customWidth="1"/>
    <col min="3586" max="3605" width="2.28515625" style="38" customWidth="1"/>
    <col min="3606" max="3606" width="2.7109375" style="38" customWidth="1"/>
    <col min="3607" max="3614" width="2.28515625" style="38" customWidth="1"/>
    <col min="3615" max="3615" width="2.5703125" style="38" customWidth="1"/>
    <col min="3616" max="3657" width="2.28515625" style="38" customWidth="1"/>
    <col min="3658" max="3658" width="1.140625" style="38" customWidth="1"/>
    <col min="3659" max="3840" width="11.42578125" style="38"/>
    <col min="3841" max="3841" width="1.140625" style="38" customWidth="1"/>
    <col min="3842" max="3861" width="2.28515625" style="38" customWidth="1"/>
    <col min="3862" max="3862" width="2.7109375" style="38" customWidth="1"/>
    <col min="3863" max="3870" width="2.28515625" style="38" customWidth="1"/>
    <col min="3871" max="3871" width="2.5703125" style="38" customWidth="1"/>
    <col min="3872" max="3913" width="2.28515625" style="38" customWidth="1"/>
    <col min="3914" max="3914" width="1.140625" style="38" customWidth="1"/>
    <col min="3915" max="4096" width="11.42578125" style="38"/>
    <col min="4097" max="4097" width="1.140625" style="38" customWidth="1"/>
    <col min="4098" max="4117" width="2.28515625" style="38" customWidth="1"/>
    <col min="4118" max="4118" width="2.7109375" style="38" customWidth="1"/>
    <col min="4119" max="4126" width="2.28515625" style="38" customWidth="1"/>
    <col min="4127" max="4127" width="2.5703125" style="38" customWidth="1"/>
    <col min="4128" max="4169" width="2.28515625" style="38" customWidth="1"/>
    <col min="4170" max="4170" width="1.140625" style="38" customWidth="1"/>
    <col min="4171" max="4352" width="11.42578125" style="38"/>
    <col min="4353" max="4353" width="1.140625" style="38" customWidth="1"/>
    <col min="4354" max="4373" width="2.28515625" style="38" customWidth="1"/>
    <col min="4374" max="4374" width="2.7109375" style="38" customWidth="1"/>
    <col min="4375" max="4382" width="2.28515625" style="38" customWidth="1"/>
    <col min="4383" max="4383" width="2.5703125" style="38" customWidth="1"/>
    <col min="4384" max="4425" width="2.28515625" style="38" customWidth="1"/>
    <col min="4426" max="4426" width="1.140625" style="38" customWidth="1"/>
    <col min="4427" max="4608" width="11.42578125" style="38"/>
    <col min="4609" max="4609" width="1.140625" style="38" customWidth="1"/>
    <col min="4610" max="4629" width="2.28515625" style="38" customWidth="1"/>
    <col min="4630" max="4630" width="2.7109375" style="38" customWidth="1"/>
    <col min="4631" max="4638" width="2.28515625" style="38" customWidth="1"/>
    <col min="4639" max="4639" width="2.5703125" style="38" customWidth="1"/>
    <col min="4640" max="4681" width="2.28515625" style="38" customWidth="1"/>
    <col min="4682" max="4682" width="1.140625" style="38" customWidth="1"/>
    <col min="4683" max="4864" width="11.42578125" style="38"/>
    <col min="4865" max="4865" width="1.140625" style="38" customWidth="1"/>
    <col min="4866" max="4885" width="2.28515625" style="38" customWidth="1"/>
    <col min="4886" max="4886" width="2.7109375" style="38" customWidth="1"/>
    <col min="4887" max="4894" width="2.28515625" style="38" customWidth="1"/>
    <col min="4895" max="4895" width="2.5703125" style="38" customWidth="1"/>
    <col min="4896" max="4937" width="2.28515625" style="38" customWidth="1"/>
    <col min="4938" max="4938" width="1.140625" style="38" customWidth="1"/>
    <col min="4939" max="5120" width="11.42578125" style="38"/>
    <col min="5121" max="5121" width="1.140625" style="38" customWidth="1"/>
    <col min="5122" max="5141" width="2.28515625" style="38" customWidth="1"/>
    <col min="5142" max="5142" width="2.7109375" style="38" customWidth="1"/>
    <col min="5143" max="5150" width="2.28515625" style="38" customWidth="1"/>
    <col min="5151" max="5151" width="2.5703125" style="38" customWidth="1"/>
    <col min="5152" max="5193" width="2.28515625" style="38" customWidth="1"/>
    <col min="5194" max="5194" width="1.140625" style="38" customWidth="1"/>
    <col min="5195" max="5376" width="11.42578125" style="38"/>
    <col min="5377" max="5377" width="1.140625" style="38" customWidth="1"/>
    <col min="5378" max="5397" width="2.28515625" style="38" customWidth="1"/>
    <col min="5398" max="5398" width="2.7109375" style="38" customWidth="1"/>
    <col min="5399" max="5406" width="2.28515625" style="38" customWidth="1"/>
    <col min="5407" max="5407" width="2.5703125" style="38" customWidth="1"/>
    <col min="5408" max="5449" width="2.28515625" style="38" customWidth="1"/>
    <col min="5450" max="5450" width="1.140625" style="38" customWidth="1"/>
    <col min="5451" max="5632" width="11.42578125" style="38"/>
    <col min="5633" max="5633" width="1.140625" style="38" customWidth="1"/>
    <col min="5634" max="5653" width="2.28515625" style="38" customWidth="1"/>
    <col min="5654" max="5654" width="2.7109375" style="38" customWidth="1"/>
    <col min="5655" max="5662" width="2.28515625" style="38" customWidth="1"/>
    <col min="5663" max="5663" width="2.5703125" style="38" customWidth="1"/>
    <col min="5664" max="5705" width="2.28515625" style="38" customWidth="1"/>
    <col min="5706" max="5706" width="1.140625" style="38" customWidth="1"/>
    <col min="5707" max="5888" width="11.42578125" style="38"/>
    <col min="5889" max="5889" width="1.140625" style="38" customWidth="1"/>
    <col min="5890" max="5909" width="2.28515625" style="38" customWidth="1"/>
    <col min="5910" max="5910" width="2.7109375" style="38" customWidth="1"/>
    <col min="5911" max="5918" width="2.28515625" style="38" customWidth="1"/>
    <col min="5919" max="5919" width="2.5703125" style="38" customWidth="1"/>
    <col min="5920" max="5961" width="2.28515625" style="38" customWidth="1"/>
    <col min="5962" max="5962" width="1.140625" style="38" customWidth="1"/>
    <col min="5963" max="6144" width="11.42578125" style="38"/>
    <col min="6145" max="6145" width="1.140625" style="38" customWidth="1"/>
    <col min="6146" max="6165" width="2.28515625" style="38" customWidth="1"/>
    <col min="6166" max="6166" width="2.7109375" style="38" customWidth="1"/>
    <col min="6167" max="6174" width="2.28515625" style="38" customWidth="1"/>
    <col min="6175" max="6175" width="2.5703125" style="38" customWidth="1"/>
    <col min="6176" max="6217" width="2.28515625" style="38" customWidth="1"/>
    <col min="6218" max="6218" width="1.140625" style="38" customWidth="1"/>
    <col min="6219" max="6400" width="11.42578125" style="38"/>
    <col min="6401" max="6401" width="1.140625" style="38" customWidth="1"/>
    <col min="6402" max="6421" width="2.28515625" style="38" customWidth="1"/>
    <col min="6422" max="6422" width="2.7109375" style="38" customWidth="1"/>
    <col min="6423" max="6430" width="2.28515625" style="38" customWidth="1"/>
    <col min="6431" max="6431" width="2.5703125" style="38" customWidth="1"/>
    <col min="6432" max="6473" width="2.28515625" style="38" customWidth="1"/>
    <col min="6474" max="6474" width="1.140625" style="38" customWidth="1"/>
    <col min="6475" max="6656" width="11.42578125" style="38"/>
    <col min="6657" max="6657" width="1.140625" style="38" customWidth="1"/>
    <col min="6658" max="6677" width="2.28515625" style="38" customWidth="1"/>
    <col min="6678" max="6678" width="2.7109375" style="38" customWidth="1"/>
    <col min="6679" max="6686" width="2.28515625" style="38" customWidth="1"/>
    <col min="6687" max="6687" width="2.5703125" style="38" customWidth="1"/>
    <col min="6688" max="6729" width="2.28515625" style="38" customWidth="1"/>
    <col min="6730" max="6730" width="1.140625" style="38" customWidth="1"/>
    <col min="6731" max="6912" width="11.42578125" style="38"/>
    <col min="6913" max="6913" width="1.140625" style="38" customWidth="1"/>
    <col min="6914" max="6933" width="2.28515625" style="38" customWidth="1"/>
    <col min="6934" max="6934" width="2.7109375" style="38" customWidth="1"/>
    <col min="6935" max="6942" width="2.28515625" style="38" customWidth="1"/>
    <col min="6943" max="6943" width="2.5703125" style="38" customWidth="1"/>
    <col min="6944" max="6985" width="2.28515625" style="38" customWidth="1"/>
    <col min="6986" max="6986" width="1.140625" style="38" customWidth="1"/>
    <col min="6987" max="7168" width="11.42578125" style="38"/>
    <col min="7169" max="7169" width="1.140625" style="38" customWidth="1"/>
    <col min="7170" max="7189" width="2.28515625" style="38" customWidth="1"/>
    <col min="7190" max="7190" width="2.7109375" style="38" customWidth="1"/>
    <col min="7191" max="7198" width="2.28515625" style="38" customWidth="1"/>
    <col min="7199" max="7199" width="2.5703125" style="38" customWidth="1"/>
    <col min="7200" max="7241" width="2.28515625" style="38" customWidth="1"/>
    <col min="7242" max="7242" width="1.140625" style="38" customWidth="1"/>
    <col min="7243" max="7424" width="11.42578125" style="38"/>
    <col min="7425" max="7425" width="1.140625" style="38" customWidth="1"/>
    <col min="7426" max="7445" width="2.28515625" style="38" customWidth="1"/>
    <col min="7446" max="7446" width="2.7109375" style="38" customWidth="1"/>
    <col min="7447" max="7454" width="2.28515625" style="38" customWidth="1"/>
    <col min="7455" max="7455" width="2.5703125" style="38" customWidth="1"/>
    <col min="7456" max="7497" width="2.28515625" style="38" customWidth="1"/>
    <col min="7498" max="7498" width="1.140625" style="38" customWidth="1"/>
    <col min="7499" max="7680" width="11.42578125" style="38"/>
    <col min="7681" max="7681" width="1.140625" style="38" customWidth="1"/>
    <col min="7682" max="7701" width="2.28515625" style="38" customWidth="1"/>
    <col min="7702" max="7702" width="2.7109375" style="38" customWidth="1"/>
    <col min="7703" max="7710" width="2.28515625" style="38" customWidth="1"/>
    <col min="7711" max="7711" width="2.5703125" style="38" customWidth="1"/>
    <col min="7712" max="7753" width="2.28515625" style="38" customWidth="1"/>
    <col min="7754" max="7754" width="1.140625" style="38" customWidth="1"/>
    <col min="7755" max="7936" width="11.42578125" style="38"/>
    <col min="7937" max="7937" width="1.140625" style="38" customWidth="1"/>
    <col min="7938" max="7957" width="2.28515625" style="38" customWidth="1"/>
    <col min="7958" max="7958" width="2.7109375" style="38" customWidth="1"/>
    <col min="7959" max="7966" width="2.28515625" style="38" customWidth="1"/>
    <col min="7967" max="7967" width="2.5703125" style="38" customWidth="1"/>
    <col min="7968" max="8009" width="2.28515625" style="38" customWidth="1"/>
    <col min="8010" max="8010" width="1.140625" style="38" customWidth="1"/>
    <col min="8011" max="8192" width="11.42578125" style="38"/>
    <col min="8193" max="8193" width="1.140625" style="38" customWidth="1"/>
    <col min="8194" max="8213" width="2.28515625" style="38" customWidth="1"/>
    <col min="8214" max="8214" width="2.7109375" style="38" customWidth="1"/>
    <col min="8215" max="8222" width="2.28515625" style="38" customWidth="1"/>
    <col min="8223" max="8223" width="2.5703125" style="38" customWidth="1"/>
    <col min="8224" max="8265" width="2.28515625" style="38" customWidth="1"/>
    <col min="8266" max="8266" width="1.140625" style="38" customWidth="1"/>
    <col min="8267" max="8448" width="11.42578125" style="38"/>
    <col min="8449" max="8449" width="1.140625" style="38" customWidth="1"/>
    <col min="8450" max="8469" width="2.28515625" style="38" customWidth="1"/>
    <col min="8470" max="8470" width="2.7109375" style="38" customWidth="1"/>
    <col min="8471" max="8478" width="2.28515625" style="38" customWidth="1"/>
    <col min="8479" max="8479" width="2.5703125" style="38" customWidth="1"/>
    <col min="8480" max="8521" width="2.28515625" style="38" customWidth="1"/>
    <col min="8522" max="8522" width="1.140625" style="38" customWidth="1"/>
    <col min="8523" max="8704" width="11.42578125" style="38"/>
    <col min="8705" max="8705" width="1.140625" style="38" customWidth="1"/>
    <col min="8706" max="8725" width="2.28515625" style="38" customWidth="1"/>
    <col min="8726" max="8726" width="2.7109375" style="38" customWidth="1"/>
    <col min="8727" max="8734" width="2.28515625" style="38" customWidth="1"/>
    <col min="8735" max="8735" width="2.5703125" style="38" customWidth="1"/>
    <col min="8736" max="8777" width="2.28515625" style="38" customWidth="1"/>
    <col min="8778" max="8778" width="1.140625" style="38" customWidth="1"/>
    <col min="8779" max="8960" width="11.42578125" style="38"/>
    <col min="8961" max="8961" width="1.140625" style="38" customWidth="1"/>
    <col min="8962" max="8981" width="2.28515625" style="38" customWidth="1"/>
    <col min="8982" max="8982" width="2.7109375" style="38" customWidth="1"/>
    <col min="8983" max="8990" width="2.28515625" style="38" customWidth="1"/>
    <col min="8991" max="8991" width="2.5703125" style="38" customWidth="1"/>
    <col min="8992" max="9033" width="2.28515625" style="38" customWidth="1"/>
    <col min="9034" max="9034" width="1.140625" style="38" customWidth="1"/>
    <col min="9035" max="9216" width="11.42578125" style="38"/>
    <col min="9217" max="9217" width="1.140625" style="38" customWidth="1"/>
    <col min="9218" max="9237" width="2.28515625" style="38" customWidth="1"/>
    <col min="9238" max="9238" width="2.7109375" style="38" customWidth="1"/>
    <col min="9239" max="9246" width="2.28515625" style="38" customWidth="1"/>
    <col min="9247" max="9247" width="2.5703125" style="38" customWidth="1"/>
    <col min="9248" max="9289" width="2.28515625" style="38" customWidth="1"/>
    <col min="9290" max="9290" width="1.140625" style="38" customWidth="1"/>
    <col min="9291" max="9472" width="11.42578125" style="38"/>
    <col min="9473" max="9473" width="1.140625" style="38" customWidth="1"/>
    <col min="9474" max="9493" width="2.28515625" style="38" customWidth="1"/>
    <col min="9494" max="9494" width="2.7109375" style="38" customWidth="1"/>
    <col min="9495" max="9502" width="2.28515625" style="38" customWidth="1"/>
    <col min="9503" max="9503" width="2.5703125" style="38" customWidth="1"/>
    <col min="9504" max="9545" width="2.28515625" style="38" customWidth="1"/>
    <col min="9546" max="9546" width="1.140625" style="38" customWidth="1"/>
    <col min="9547" max="9728" width="11.42578125" style="38"/>
    <col min="9729" max="9729" width="1.140625" style="38" customWidth="1"/>
    <col min="9730" max="9749" width="2.28515625" style="38" customWidth="1"/>
    <col min="9750" max="9750" width="2.7109375" style="38" customWidth="1"/>
    <col min="9751" max="9758" width="2.28515625" style="38" customWidth="1"/>
    <col min="9759" max="9759" width="2.5703125" style="38" customWidth="1"/>
    <col min="9760" max="9801" width="2.28515625" style="38" customWidth="1"/>
    <col min="9802" max="9802" width="1.140625" style="38" customWidth="1"/>
    <col min="9803" max="9984" width="11.42578125" style="38"/>
    <col min="9985" max="9985" width="1.140625" style="38" customWidth="1"/>
    <col min="9986" max="10005" width="2.28515625" style="38" customWidth="1"/>
    <col min="10006" max="10006" width="2.7109375" style="38" customWidth="1"/>
    <col min="10007" max="10014" width="2.28515625" style="38" customWidth="1"/>
    <col min="10015" max="10015" width="2.5703125" style="38" customWidth="1"/>
    <col min="10016" max="10057" width="2.28515625" style="38" customWidth="1"/>
    <col min="10058" max="10058" width="1.140625" style="38" customWidth="1"/>
    <col min="10059" max="10240" width="11.42578125" style="38"/>
    <col min="10241" max="10241" width="1.140625" style="38" customWidth="1"/>
    <col min="10242" max="10261" width="2.28515625" style="38" customWidth="1"/>
    <col min="10262" max="10262" width="2.7109375" style="38" customWidth="1"/>
    <col min="10263" max="10270" width="2.28515625" style="38" customWidth="1"/>
    <col min="10271" max="10271" width="2.5703125" style="38" customWidth="1"/>
    <col min="10272" max="10313" width="2.28515625" style="38" customWidth="1"/>
    <col min="10314" max="10314" width="1.140625" style="38" customWidth="1"/>
    <col min="10315" max="10496" width="11.42578125" style="38"/>
    <col min="10497" max="10497" width="1.140625" style="38" customWidth="1"/>
    <col min="10498" max="10517" width="2.28515625" style="38" customWidth="1"/>
    <col min="10518" max="10518" width="2.7109375" style="38" customWidth="1"/>
    <col min="10519" max="10526" width="2.28515625" style="38" customWidth="1"/>
    <col min="10527" max="10527" width="2.5703125" style="38" customWidth="1"/>
    <col min="10528" max="10569" width="2.28515625" style="38" customWidth="1"/>
    <col min="10570" max="10570" width="1.140625" style="38" customWidth="1"/>
    <col min="10571" max="10752" width="11.42578125" style="38"/>
    <col min="10753" max="10753" width="1.140625" style="38" customWidth="1"/>
    <col min="10754" max="10773" width="2.28515625" style="38" customWidth="1"/>
    <col min="10774" max="10774" width="2.7109375" style="38" customWidth="1"/>
    <col min="10775" max="10782" width="2.28515625" style="38" customWidth="1"/>
    <col min="10783" max="10783" width="2.5703125" style="38" customWidth="1"/>
    <col min="10784" max="10825" width="2.28515625" style="38" customWidth="1"/>
    <col min="10826" max="10826" width="1.140625" style="38" customWidth="1"/>
    <col min="10827" max="11008" width="11.42578125" style="38"/>
    <col min="11009" max="11009" width="1.140625" style="38" customWidth="1"/>
    <col min="11010" max="11029" width="2.28515625" style="38" customWidth="1"/>
    <col min="11030" max="11030" width="2.7109375" style="38" customWidth="1"/>
    <col min="11031" max="11038" width="2.28515625" style="38" customWidth="1"/>
    <col min="11039" max="11039" width="2.5703125" style="38" customWidth="1"/>
    <col min="11040" max="11081" width="2.28515625" style="38" customWidth="1"/>
    <col min="11082" max="11082" width="1.140625" style="38" customWidth="1"/>
    <col min="11083" max="11264" width="11.42578125" style="38"/>
    <col min="11265" max="11265" width="1.140625" style="38" customWidth="1"/>
    <col min="11266" max="11285" width="2.28515625" style="38" customWidth="1"/>
    <col min="11286" max="11286" width="2.7109375" style="38" customWidth="1"/>
    <col min="11287" max="11294" width="2.28515625" style="38" customWidth="1"/>
    <col min="11295" max="11295" width="2.5703125" style="38" customWidth="1"/>
    <col min="11296" max="11337" width="2.28515625" style="38" customWidth="1"/>
    <col min="11338" max="11338" width="1.140625" style="38" customWidth="1"/>
    <col min="11339" max="11520" width="11.42578125" style="38"/>
    <col min="11521" max="11521" width="1.140625" style="38" customWidth="1"/>
    <col min="11522" max="11541" width="2.28515625" style="38" customWidth="1"/>
    <col min="11542" max="11542" width="2.7109375" style="38" customWidth="1"/>
    <col min="11543" max="11550" width="2.28515625" style="38" customWidth="1"/>
    <col min="11551" max="11551" width="2.5703125" style="38" customWidth="1"/>
    <col min="11552" max="11593" width="2.28515625" style="38" customWidth="1"/>
    <col min="11594" max="11594" width="1.140625" style="38" customWidth="1"/>
    <col min="11595" max="11776" width="11.42578125" style="38"/>
    <col min="11777" max="11777" width="1.140625" style="38" customWidth="1"/>
    <col min="11778" max="11797" width="2.28515625" style="38" customWidth="1"/>
    <col min="11798" max="11798" width="2.7109375" style="38" customWidth="1"/>
    <col min="11799" max="11806" width="2.28515625" style="38" customWidth="1"/>
    <col min="11807" max="11807" width="2.5703125" style="38" customWidth="1"/>
    <col min="11808" max="11849" width="2.28515625" style="38" customWidth="1"/>
    <col min="11850" max="11850" width="1.140625" style="38" customWidth="1"/>
    <col min="11851" max="12032" width="11.42578125" style="38"/>
    <col min="12033" max="12033" width="1.140625" style="38" customWidth="1"/>
    <col min="12034" max="12053" width="2.28515625" style="38" customWidth="1"/>
    <col min="12054" max="12054" width="2.7109375" style="38" customWidth="1"/>
    <col min="12055" max="12062" width="2.28515625" style="38" customWidth="1"/>
    <col min="12063" max="12063" width="2.5703125" style="38" customWidth="1"/>
    <col min="12064" max="12105" width="2.28515625" style="38" customWidth="1"/>
    <col min="12106" max="12106" width="1.140625" style="38" customWidth="1"/>
    <col min="12107" max="12288" width="11.42578125" style="38"/>
    <col min="12289" max="12289" width="1.140625" style="38" customWidth="1"/>
    <col min="12290" max="12309" width="2.28515625" style="38" customWidth="1"/>
    <col min="12310" max="12310" width="2.7109375" style="38" customWidth="1"/>
    <col min="12311" max="12318" width="2.28515625" style="38" customWidth="1"/>
    <col min="12319" max="12319" width="2.5703125" style="38" customWidth="1"/>
    <col min="12320" max="12361" width="2.28515625" style="38" customWidth="1"/>
    <col min="12362" max="12362" width="1.140625" style="38" customWidth="1"/>
    <col min="12363" max="12544" width="11.42578125" style="38"/>
    <col min="12545" max="12545" width="1.140625" style="38" customWidth="1"/>
    <col min="12546" max="12565" width="2.28515625" style="38" customWidth="1"/>
    <col min="12566" max="12566" width="2.7109375" style="38" customWidth="1"/>
    <col min="12567" max="12574" width="2.28515625" style="38" customWidth="1"/>
    <col min="12575" max="12575" width="2.5703125" style="38" customWidth="1"/>
    <col min="12576" max="12617" width="2.28515625" style="38" customWidth="1"/>
    <col min="12618" max="12618" width="1.140625" style="38" customWidth="1"/>
    <col min="12619" max="12800" width="11.42578125" style="38"/>
    <col min="12801" max="12801" width="1.140625" style="38" customWidth="1"/>
    <col min="12802" max="12821" width="2.28515625" style="38" customWidth="1"/>
    <col min="12822" max="12822" width="2.7109375" style="38" customWidth="1"/>
    <col min="12823" max="12830" width="2.28515625" style="38" customWidth="1"/>
    <col min="12831" max="12831" width="2.5703125" style="38" customWidth="1"/>
    <col min="12832" max="12873" width="2.28515625" style="38" customWidth="1"/>
    <col min="12874" max="12874" width="1.140625" style="38" customWidth="1"/>
    <col min="12875" max="13056" width="11.42578125" style="38"/>
    <col min="13057" max="13057" width="1.140625" style="38" customWidth="1"/>
    <col min="13058" max="13077" width="2.28515625" style="38" customWidth="1"/>
    <col min="13078" max="13078" width="2.7109375" style="38" customWidth="1"/>
    <col min="13079" max="13086" width="2.28515625" style="38" customWidth="1"/>
    <col min="13087" max="13087" width="2.5703125" style="38" customWidth="1"/>
    <col min="13088" max="13129" width="2.28515625" style="38" customWidth="1"/>
    <col min="13130" max="13130" width="1.140625" style="38" customWidth="1"/>
    <col min="13131" max="13312" width="11.42578125" style="38"/>
    <col min="13313" max="13313" width="1.140625" style="38" customWidth="1"/>
    <col min="13314" max="13333" width="2.28515625" style="38" customWidth="1"/>
    <col min="13334" max="13334" width="2.7109375" style="38" customWidth="1"/>
    <col min="13335" max="13342" width="2.28515625" style="38" customWidth="1"/>
    <col min="13343" max="13343" width="2.5703125" style="38" customWidth="1"/>
    <col min="13344" max="13385" width="2.28515625" style="38" customWidth="1"/>
    <col min="13386" max="13386" width="1.140625" style="38" customWidth="1"/>
    <col min="13387" max="13568" width="11.42578125" style="38"/>
    <col min="13569" max="13569" width="1.140625" style="38" customWidth="1"/>
    <col min="13570" max="13589" width="2.28515625" style="38" customWidth="1"/>
    <col min="13590" max="13590" width="2.7109375" style="38" customWidth="1"/>
    <col min="13591" max="13598" width="2.28515625" style="38" customWidth="1"/>
    <col min="13599" max="13599" width="2.5703125" style="38" customWidth="1"/>
    <col min="13600" max="13641" width="2.28515625" style="38" customWidth="1"/>
    <col min="13642" max="13642" width="1.140625" style="38" customWidth="1"/>
    <col min="13643" max="13824" width="11.42578125" style="38"/>
    <col min="13825" max="13825" width="1.140625" style="38" customWidth="1"/>
    <col min="13826" max="13845" width="2.28515625" style="38" customWidth="1"/>
    <col min="13846" max="13846" width="2.7109375" style="38" customWidth="1"/>
    <col min="13847" max="13854" width="2.28515625" style="38" customWidth="1"/>
    <col min="13855" max="13855" width="2.5703125" style="38" customWidth="1"/>
    <col min="13856" max="13897" width="2.28515625" style="38" customWidth="1"/>
    <col min="13898" max="13898" width="1.140625" style="38" customWidth="1"/>
    <col min="13899" max="14080" width="11.42578125" style="38"/>
    <col min="14081" max="14081" width="1.140625" style="38" customWidth="1"/>
    <col min="14082" max="14101" width="2.28515625" style="38" customWidth="1"/>
    <col min="14102" max="14102" width="2.7109375" style="38" customWidth="1"/>
    <col min="14103" max="14110" width="2.28515625" style="38" customWidth="1"/>
    <col min="14111" max="14111" width="2.5703125" style="38" customWidth="1"/>
    <col min="14112" max="14153" width="2.28515625" style="38" customWidth="1"/>
    <col min="14154" max="14154" width="1.140625" style="38" customWidth="1"/>
    <col min="14155" max="14336" width="11.42578125" style="38"/>
    <col min="14337" max="14337" width="1.140625" style="38" customWidth="1"/>
    <col min="14338" max="14357" width="2.28515625" style="38" customWidth="1"/>
    <col min="14358" max="14358" width="2.7109375" style="38" customWidth="1"/>
    <col min="14359" max="14366" width="2.28515625" style="38" customWidth="1"/>
    <col min="14367" max="14367" width="2.5703125" style="38" customWidth="1"/>
    <col min="14368" max="14409" width="2.28515625" style="38" customWidth="1"/>
    <col min="14410" max="14410" width="1.140625" style="38" customWidth="1"/>
    <col min="14411" max="14592" width="11.42578125" style="38"/>
    <col min="14593" max="14593" width="1.140625" style="38" customWidth="1"/>
    <col min="14594" max="14613" width="2.28515625" style="38" customWidth="1"/>
    <col min="14614" max="14614" width="2.7109375" style="38" customWidth="1"/>
    <col min="14615" max="14622" width="2.28515625" style="38" customWidth="1"/>
    <col min="14623" max="14623" width="2.5703125" style="38" customWidth="1"/>
    <col min="14624" max="14665" width="2.28515625" style="38" customWidth="1"/>
    <col min="14666" max="14666" width="1.140625" style="38" customWidth="1"/>
    <col min="14667" max="14848" width="11.42578125" style="38"/>
    <col min="14849" max="14849" width="1.140625" style="38" customWidth="1"/>
    <col min="14850" max="14869" width="2.28515625" style="38" customWidth="1"/>
    <col min="14870" max="14870" width="2.7109375" style="38" customWidth="1"/>
    <col min="14871" max="14878" width="2.28515625" style="38" customWidth="1"/>
    <col min="14879" max="14879" width="2.5703125" style="38" customWidth="1"/>
    <col min="14880" max="14921" width="2.28515625" style="38" customWidth="1"/>
    <col min="14922" max="14922" width="1.140625" style="38" customWidth="1"/>
    <col min="14923" max="15104" width="11.42578125" style="38"/>
    <col min="15105" max="15105" width="1.140625" style="38" customWidth="1"/>
    <col min="15106" max="15125" width="2.28515625" style="38" customWidth="1"/>
    <col min="15126" max="15126" width="2.7109375" style="38" customWidth="1"/>
    <col min="15127" max="15134" width="2.28515625" style="38" customWidth="1"/>
    <col min="15135" max="15135" width="2.5703125" style="38" customWidth="1"/>
    <col min="15136" max="15177" width="2.28515625" style="38" customWidth="1"/>
    <col min="15178" max="15178" width="1.140625" style="38" customWidth="1"/>
    <col min="15179" max="15360" width="11.42578125" style="38"/>
    <col min="15361" max="15361" width="1.140625" style="38" customWidth="1"/>
    <col min="15362" max="15381" width="2.28515625" style="38" customWidth="1"/>
    <col min="15382" max="15382" width="2.7109375" style="38" customWidth="1"/>
    <col min="15383" max="15390" width="2.28515625" style="38" customWidth="1"/>
    <col min="15391" max="15391" width="2.5703125" style="38" customWidth="1"/>
    <col min="15392" max="15433" width="2.28515625" style="38" customWidth="1"/>
    <col min="15434" max="15434" width="1.140625" style="38" customWidth="1"/>
    <col min="15435" max="15616" width="11.42578125" style="38"/>
    <col min="15617" max="15617" width="1.140625" style="38" customWidth="1"/>
    <col min="15618" max="15637" width="2.28515625" style="38" customWidth="1"/>
    <col min="15638" max="15638" width="2.7109375" style="38" customWidth="1"/>
    <col min="15639" max="15646" width="2.28515625" style="38" customWidth="1"/>
    <col min="15647" max="15647" width="2.5703125" style="38" customWidth="1"/>
    <col min="15648" max="15689" width="2.28515625" style="38" customWidth="1"/>
    <col min="15690" max="15690" width="1.140625" style="38" customWidth="1"/>
    <col min="15691" max="15872" width="11.42578125" style="38"/>
    <col min="15873" max="15873" width="1.140625" style="38" customWidth="1"/>
    <col min="15874" max="15893" width="2.28515625" style="38" customWidth="1"/>
    <col min="15894" max="15894" width="2.7109375" style="38" customWidth="1"/>
    <col min="15895" max="15902" width="2.28515625" style="38" customWidth="1"/>
    <col min="15903" max="15903" width="2.5703125" style="38" customWidth="1"/>
    <col min="15904" max="15945" width="2.28515625" style="38" customWidth="1"/>
    <col min="15946" max="15946" width="1.140625" style="38" customWidth="1"/>
    <col min="15947" max="16128" width="11.42578125" style="38"/>
    <col min="16129" max="16129" width="1.140625" style="38" customWidth="1"/>
    <col min="16130" max="16149" width="2.28515625" style="38" customWidth="1"/>
    <col min="16150" max="16150" width="2.7109375" style="38" customWidth="1"/>
    <col min="16151" max="16158" width="2.28515625" style="38" customWidth="1"/>
    <col min="16159" max="16159" width="2.5703125" style="38" customWidth="1"/>
    <col min="16160" max="16201" width="2.28515625" style="38" customWidth="1"/>
    <col min="16202" max="16202" width="1.140625" style="38" customWidth="1"/>
    <col min="16203" max="16384" width="11.42578125" style="38"/>
  </cols>
  <sheetData>
    <row r="1" spans="2:75" ht="5.0999999999999996" customHeight="1"/>
    <row r="2" spans="2:75" s="40" customFormat="1" ht="17.25" customHeight="1">
      <c r="B2" s="212" t="s">
        <v>210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3" t="s">
        <v>211</v>
      </c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F2" s="213"/>
      <c r="BG2" s="214" t="s">
        <v>254</v>
      </c>
      <c r="BH2" s="214"/>
      <c r="BI2" s="214"/>
      <c r="BJ2" s="214"/>
      <c r="BK2" s="214"/>
      <c r="BL2" s="214"/>
      <c r="BM2" s="214"/>
      <c r="BN2" s="214"/>
      <c r="BO2" s="214"/>
      <c r="BP2" s="214"/>
      <c r="BQ2" s="214"/>
      <c r="BR2" s="214"/>
      <c r="BS2" s="214"/>
      <c r="BT2" s="214"/>
      <c r="BU2" s="214"/>
    </row>
    <row r="3" spans="2:75" s="40" customFormat="1" ht="15.75" customHeight="1">
      <c r="B3" s="41"/>
      <c r="C3" s="41"/>
      <c r="D3" s="41"/>
      <c r="E3" s="41"/>
      <c r="F3" s="41"/>
      <c r="G3" s="41"/>
      <c r="H3" s="41"/>
      <c r="I3" s="41"/>
      <c r="J3" s="42"/>
      <c r="K3" s="42"/>
      <c r="L3" s="42"/>
      <c r="M3" s="42"/>
      <c r="N3" s="42"/>
      <c r="O3" s="42"/>
      <c r="P3" s="42"/>
      <c r="Q3" s="215" t="s">
        <v>255</v>
      </c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  <c r="AT3" s="215"/>
      <c r="AU3" s="215"/>
      <c r="AV3" s="215"/>
      <c r="AW3" s="215"/>
      <c r="AX3" s="215"/>
      <c r="AY3" s="215"/>
      <c r="AZ3" s="215"/>
      <c r="BA3" s="215"/>
      <c r="BB3" s="215"/>
      <c r="BC3" s="215"/>
      <c r="BD3" s="215"/>
      <c r="BE3" s="215"/>
      <c r="BF3" s="215"/>
      <c r="BG3" s="309" t="s">
        <v>214</v>
      </c>
      <c r="BH3" s="309"/>
      <c r="BI3" s="309"/>
      <c r="BJ3" s="309"/>
      <c r="BK3" s="309"/>
      <c r="BL3" s="309"/>
      <c r="BM3" s="309"/>
      <c r="BN3" s="309"/>
      <c r="BO3" s="309"/>
      <c r="BP3" s="309"/>
      <c r="BQ3" s="309"/>
      <c r="BR3" s="309"/>
      <c r="BS3" s="309"/>
      <c r="BT3" s="309"/>
      <c r="BU3" s="309"/>
    </row>
    <row r="4" spans="2:75" s="40" customFormat="1" ht="14.25" customHeight="1">
      <c r="B4" s="41"/>
      <c r="C4" s="41"/>
      <c r="D4" s="41"/>
      <c r="E4" s="41"/>
      <c r="F4" s="41"/>
      <c r="G4" s="41"/>
      <c r="H4" s="41"/>
      <c r="I4" s="41"/>
      <c r="J4" s="43"/>
      <c r="K4" s="43"/>
      <c r="L4" s="43"/>
      <c r="M4" s="43"/>
      <c r="N4" s="43"/>
      <c r="O4" s="43"/>
      <c r="P4" s="43"/>
      <c r="Q4" s="310" t="s">
        <v>358</v>
      </c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  <c r="AE4" s="311"/>
      <c r="AF4" s="311"/>
      <c r="AG4" s="311"/>
      <c r="AH4" s="311"/>
      <c r="AI4" s="311"/>
      <c r="AJ4" s="311"/>
      <c r="AK4" s="311"/>
      <c r="AL4" s="311"/>
      <c r="AM4" s="311"/>
      <c r="AN4" s="311"/>
      <c r="AO4" s="311"/>
      <c r="AP4" s="311"/>
      <c r="AQ4" s="311"/>
      <c r="AR4" s="311"/>
      <c r="AS4" s="311"/>
      <c r="AT4" s="311"/>
      <c r="AU4" s="311"/>
      <c r="AV4" s="311"/>
      <c r="AW4" s="311"/>
      <c r="AX4" s="311"/>
      <c r="AY4" s="311"/>
      <c r="AZ4" s="311"/>
      <c r="BA4" s="311"/>
      <c r="BB4" s="311"/>
      <c r="BC4" s="311"/>
      <c r="BD4" s="311"/>
      <c r="BE4" s="311"/>
      <c r="BF4" s="311"/>
      <c r="BG4" s="214" t="s">
        <v>215</v>
      </c>
      <c r="BH4" s="214"/>
      <c r="BI4" s="214"/>
      <c r="BJ4" s="214"/>
      <c r="BK4" s="214"/>
      <c r="BL4" s="214"/>
      <c r="BM4" s="214"/>
      <c r="BN4" s="214"/>
      <c r="BO4" s="214"/>
      <c r="BP4" s="214"/>
      <c r="BQ4" s="214"/>
      <c r="BR4" s="214"/>
      <c r="BS4" s="214"/>
      <c r="BT4" s="214"/>
      <c r="BU4" s="214"/>
    </row>
    <row r="5" spans="2:75" s="44" customFormat="1" ht="11.25" customHeight="1">
      <c r="D5" s="75"/>
      <c r="E5" s="75"/>
      <c r="F5" s="75"/>
      <c r="G5" s="75"/>
      <c r="H5" s="75"/>
      <c r="I5" s="41"/>
      <c r="J5" s="41"/>
      <c r="K5" s="41"/>
      <c r="L5" s="41"/>
      <c r="M5" s="41"/>
      <c r="N5" s="90" t="s">
        <v>216</v>
      </c>
      <c r="O5" s="276" t="str">
        <f>ACCUEIL!D3</f>
        <v>AC6202</v>
      </c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6"/>
      <c r="AA5" s="276"/>
      <c r="AB5" s="276"/>
      <c r="AC5" s="276"/>
      <c r="AD5" s="276"/>
      <c r="AE5" s="276"/>
      <c r="AF5" s="276"/>
      <c r="AG5" s="276"/>
      <c r="AH5" s="276"/>
      <c r="AI5" s="276"/>
      <c r="AJ5" s="276"/>
      <c r="AK5" s="276"/>
      <c r="AL5" s="276"/>
      <c r="AM5" s="276"/>
      <c r="AN5" s="276"/>
      <c r="AO5" s="276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0" t="s">
        <v>217</v>
      </c>
      <c r="BB5" s="277">
        <f>B10</f>
        <v>42694</v>
      </c>
      <c r="BC5" s="277"/>
      <c r="BD5" s="277"/>
      <c r="BE5" s="277"/>
      <c r="BF5" s="277"/>
      <c r="BG5" s="277"/>
      <c r="BH5" s="277"/>
      <c r="BI5" s="277"/>
      <c r="BJ5" s="277"/>
      <c r="BK5" s="277"/>
      <c r="BL5" s="277"/>
      <c r="BM5" s="277"/>
      <c r="BN5" s="277"/>
      <c r="BO5" s="277"/>
      <c r="BP5" s="277"/>
      <c r="BQ5" s="277"/>
      <c r="BR5" s="277"/>
      <c r="BS5" s="277"/>
      <c r="BT5" s="277"/>
      <c r="BU5" s="277"/>
    </row>
    <row r="6" spans="2:75" s="44" customFormat="1" ht="4.5" customHeight="1">
      <c r="D6" s="75"/>
      <c r="E6" s="75"/>
      <c r="F6" s="75"/>
      <c r="G6" s="75"/>
      <c r="H6" s="75"/>
      <c r="I6" s="41"/>
      <c r="J6" s="41"/>
      <c r="K6" s="41"/>
      <c r="L6" s="41"/>
      <c r="M6" s="41"/>
      <c r="N6" s="90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0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O6" s="91"/>
      <c r="BP6" s="91"/>
      <c r="BQ6" s="91"/>
      <c r="BR6" s="91"/>
      <c r="BS6" s="91"/>
      <c r="BT6" s="91"/>
      <c r="BU6" s="91"/>
    </row>
    <row r="7" spans="2:75" ht="12.75" customHeight="1">
      <c r="D7" s="75"/>
      <c r="E7" s="75"/>
      <c r="F7" s="75"/>
      <c r="G7" s="75"/>
      <c r="H7" s="75"/>
      <c r="I7" s="76"/>
      <c r="J7" s="76"/>
      <c r="K7" s="76"/>
      <c r="L7" s="76"/>
      <c r="M7" s="76"/>
      <c r="N7" s="73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199" t="s">
        <v>256</v>
      </c>
      <c r="AG7" s="199"/>
      <c r="AH7" s="199"/>
      <c r="AI7" s="199"/>
      <c r="AJ7" s="199"/>
      <c r="AK7" s="199"/>
      <c r="AL7" s="199"/>
      <c r="AM7" s="199"/>
      <c r="AN7" s="199"/>
      <c r="AO7" s="199"/>
      <c r="AP7" s="199"/>
      <c r="AQ7" s="199"/>
      <c r="AR7" s="199"/>
      <c r="AS7" s="199"/>
      <c r="AT7" s="199"/>
      <c r="AU7" s="199"/>
      <c r="AV7" s="199"/>
      <c r="AW7" s="199"/>
      <c r="AX7" s="199" t="s">
        <v>257</v>
      </c>
      <c r="AY7" s="199"/>
      <c r="AZ7" s="199"/>
      <c r="BA7" s="199"/>
      <c r="BB7" s="199"/>
      <c r="BC7" s="199"/>
      <c r="BD7" s="199"/>
      <c r="BE7" s="199"/>
      <c r="BF7" s="199"/>
      <c r="BG7" s="199"/>
      <c r="BH7" s="199"/>
      <c r="BI7" s="199"/>
      <c r="BJ7" s="199"/>
      <c r="BK7" s="199"/>
      <c r="BL7" s="199"/>
      <c r="BM7" s="199"/>
      <c r="BN7" s="74"/>
      <c r="BO7" s="74"/>
      <c r="BP7" s="74"/>
      <c r="BQ7" s="74"/>
      <c r="BR7" s="74"/>
      <c r="BS7" s="74"/>
      <c r="BT7" s="74"/>
      <c r="BU7" s="74"/>
      <c r="BV7" s="74"/>
      <c r="BW7" s="74"/>
    </row>
    <row r="8" spans="2:75" ht="15" customHeight="1">
      <c r="B8" s="290" t="s">
        <v>218</v>
      </c>
      <c r="C8" s="291"/>
      <c r="D8" s="291"/>
      <c r="E8" s="292"/>
      <c r="F8" s="296" t="s">
        <v>219</v>
      </c>
      <c r="G8" s="297"/>
      <c r="H8" s="297"/>
      <c r="I8" s="298"/>
      <c r="J8" s="290" t="s">
        <v>258</v>
      </c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291"/>
      <c r="V8" s="291"/>
      <c r="W8" s="291"/>
      <c r="X8" s="291"/>
      <c r="Y8" s="291"/>
      <c r="Z8" s="291"/>
      <c r="AA8" s="292"/>
      <c r="AB8" s="302" t="s">
        <v>259</v>
      </c>
      <c r="AC8" s="303"/>
      <c r="AD8" s="303"/>
      <c r="AE8" s="304"/>
      <c r="AF8" s="201" t="s">
        <v>260</v>
      </c>
      <c r="AG8" s="202"/>
      <c r="AH8" s="202"/>
      <c r="AI8" s="202"/>
      <c r="AJ8" s="202"/>
      <c r="AK8" s="202"/>
      <c r="AL8" s="202"/>
      <c r="AM8" s="202"/>
      <c r="AN8" s="202"/>
      <c r="AO8" s="308"/>
      <c r="AP8" s="201" t="s">
        <v>261</v>
      </c>
      <c r="AQ8" s="202"/>
      <c r="AR8" s="202"/>
      <c r="AS8" s="202"/>
      <c r="AT8" s="202"/>
      <c r="AU8" s="202"/>
      <c r="AV8" s="202"/>
      <c r="AW8" s="308"/>
      <c r="AX8" s="200" t="s">
        <v>262</v>
      </c>
      <c r="AY8" s="200"/>
      <c r="AZ8" s="200"/>
      <c r="BA8" s="200"/>
      <c r="BB8" s="200"/>
      <c r="BC8" s="200"/>
      <c r="BD8" s="200"/>
      <c r="BE8" s="200"/>
      <c r="BF8" s="200" t="s">
        <v>263</v>
      </c>
      <c r="BG8" s="200"/>
      <c r="BH8" s="200"/>
      <c r="BI8" s="200"/>
      <c r="BJ8" s="200"/>
      <c r="BK8" s="200"/>
      <c r="BL8" s="200"/>
      <c r="BM8" s="200"/>
      <c r="BN8" s="297" t="s">
        <v>224</v>
      </c>
      <c r="BO8" s="297"/>
      <c r="BP8" s="297"/>
      <c r="BQ8" s="297"/>
      <c r="BR8" s="297"/>
      <c r="BS8" s="298"/>
      <c r="BV8" s="38"/>
    </row>
    <row r="9" spans="2:75" ht="19.5" customHeight="1">
      <c r="B9" s="293"/>
      <c r="C9" s="294"/>
      <c r="D9" s="294"/>
      <c r="E9" s="295"/>
      <c r="F9" s="299"/>
      <c r="G9" s="300"/>
      <c r="H9" s="300"/>
      <c r="I9" s="301"/>
      <c r="J9" s="293"/>
      <c r="K9" s="294"/>
      <c r="L9" s="294"/>
      <c r="M9" s="294"/>
      <c r="N9" s="294"/>
      <c r="O9" s="294"/>
      <c r="P9" s="294"/>
      <c r="Q9" s="294"/>
      <c r="R9" s="294"/>
      <c r="S9" s="294"/>
      <c r="T9" s="294"/>
      <c r="U9" s="294"/>
      <c r="V9" s="294"/>
      <c r="W9" s="294"/>
      <c r="X9" s="294"/>
      <c r="Y9" s="294"/>
      <c r="Z9" s="294"/>
      <c r="AA9" s="295"/>
      <c r="AB9" s="305"/>
      <c r="AC9" s="306"/>
      <c r="AD9" s="306"/>
      <c r="AE9" s="307"/>
      <c r="AF9" s="312" t="s">
        <v>264</v>
      </c>
      <c r="AG9" s="312"/>
      <c r="AH9" s="312"/>
      <c r="AI9" s="312"/>
      <c r="AJ9" s="312"/>
      <c r="AK9" s="312" t="s">
        <v>265</v>
      </c>
      <c r="AL9" s="312"/>
      <c r="AM9" s="312"/>
      <c r="AN9" s="312"/>
      <c r="AO9" s="312"/>
      <c r="AP9" s="199" t="s">
        <v>231</v>
      </c>
      <c r="AQ9" s="199"/>
      <c r="AR9" s="199"/>
      <c r="AS9" s="199"/>
      <c r="AT9" s="199" t="s">
        <v>226</v>
      </c>
      <c r="AU9" s="199"/>
      <c r="AV9" s="199"/>
      <c r="AW9" s="199"/>
      <c r="AX9" s="199" t="s">
        <v>231</v>
      </c>
      <c r="AY9" s="199"/>
      <c r="AZ9" s="199"/>
      <c r="BA9" s="199"/>
      <c r="BB9" s="199" t="s">
        <v>226</v>
      </c>
      <c r="BC9" s="199"/>
      <c r="BD9" s="199"/>
      <c r="BE9" s="199"/>
      <c r="BF9" s="199" t="s">
        <v>231</v>
      </c>
      <c r="BG9" s="199"/>
      <c r="BH9" s="199"/>
      <c r="BI9" s="199"/>
      <c r="BJ9" s="199" t="s">
        <v>226</v>
      </c>
      <c r="BK9" s="199"/>
      <c r="BL9" s="199"/>
      <c r="BM9" s="199"/>
      <c r="BN9" s="300"/>
      <c r="BO9" s="300"/>
      <c r="BP9" s="300"/>
      <c r="BQ9" s="300"/>
      <c r="BR9" s="300"/>
      <c r="BS9" s="301"/>
      <c r="BV9" s="38"/>
    </row>
    <row r="10" spans="2:75" ht="20.100000000000001" customHeight="1">
      <c r="B10" s="278">
        <f>ACCUEIL!$B$4</f>
        <v>42694</v>
      </c>
      <c r="C10" s="232"/>
      <c r="D10" s="232"/>
      <c r="E10" s="232"/>
      <c r="F10" s="232" t="s">
        <v>283</v>
      </c>
      <c r="G10" s="232"/>
      <c r="H10" s="232"/>
      <c r="I10" s="232"/>
      <c r="J10" s="279" t="str">
        <f>IF('T°C CHARIOTS 1'!J10:AA10&lt;&gt;0,'T°C CHARIOTS 1'!J10:AA10 &amp; " mixé ","")</f>
        <v xml:space="preserve">Eventail d'avocat et crevettes mixé </v>
      </c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1"/>
      <c r="AB10" s="232">
        <v>2</v>
      </c>
      <c r="AC10" s="232"/>
      <c r="AD10" s="232"/>
      <c r="AE10" s="232"/>
      <c r="AF10" s="232"/>
      <c r="AG10" s="232"/>
      <c r="AH10" s="232"/>
      <c r="AI10" s="232"/>
      <c r="AJ10" s="232"/>
      <c r="AK10" s="232"/>
      <c r="AL10" s="232"/>
      <c r="AM10" s="232"/>
      <c r="AN10" s="232"/>
      <c r="AO10" s="232"/>
      <c r="AP10" s="232" t="s">
        <v>373</v>
      </c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  <c r="BC10" s="232"/>
      <c r="BD10" s="232"/>
      <c r="BE10" s="232"/>
      <c r="BF10" s="232"/>
      <c r="BG10" s="232"/>
      <c r="BH10" s="232"/>
      <c r="BI10" s="232"/>
      <c r="BJ10" s="232"/>
      <c r="BK10" s="232"/>
      <c r="BL10" s="232"/>
      <c r="BM10" s="232"/>
      <c r="BN10" s="232"/>
      <c r="BO10" s="232"/>
      <c r="BP10" s="232"/>
      <c r="BQ10" s="232"/>
      <c r="BR10" s="232"/>
      <c r="BS10" s="232"/>
      <c r="BV10" s="38"/>
    </row>
    <row r="11" spans="2:75" ht="20.100000000000001" customHeight="1">
      <c r="B11" s="278">
        <f>$B$10</f>
        <v>42694</v>
      </c>
      <c r="C11" s="232"/>
      <c r="D11" s="232"/>
      <c r="E11" s="232"/>
      <c r="F11" s="232" t="s">
        <v>283</v>
      </c>
      <c r="G11" s="232"/>
      <c r="H11" s="232"/>
      <c r="I11" s="232"/>
      <c r="J11" s="279" t="str">
        <f>IF('T°C CHARIOTS 1'!J11:AA11&lt;&gt;0,'T°C CHARIOTS 1'!J11:AA11 &amp; " mixé ","")</f>
        <v xml:space="preserve">Rôti de bœuf au jus mixé </v>
      </c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1"/>
      <c r="AB11" s="232">
        <v>2</v>
      </c>
      <c r="AC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 t="s">
        <v>373</v>
      </c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2"/>
      <c r="BE11" s="232"/>
      <c r="BF11" s="232"/>
      <c r="BG11" s="232"/>
      <c r="BH11" s="232"/>
      <c r="BI11" s="232"/>
      <c r="BJ11" s="232"/>
      <c r="BK11" s="232"/>
      <c r="BL11" s="232"/>
      <c r="BM11" s="232"/>
      <c r="BN11" s="232"/>
      <c r="BO11" s="232"/>
      <c r="BP11" s="232"/>
      <c r="BQ11" s="232"/>
      <c r="BR11" s="232"/>
      <c r="BS11" s="232"/>
      <c r="BV11" s="38"/>
    </row>
    <row r="12" spans="2:75" ht="20.100000000000001" customHeight="1">
      <c r="B12" s="278">
        <f t="shared" ref="B12:B22" si="0">$B$10</f>
        <v>42694</v>
      </c>
      <c r="C12" s="232"/>
      <c r="D12" s="232"/>
      <c r="E12" s="232"/>
      <c r="F12" s="232" t="s">
        <v>283</v>
      </c>
      <c r="G12" s="232"/>
      <c r="H12" s="232"/>
      <c r="I12" s="232"/>
      <c r="J12" s="279" t="str">
        <f>IF('T°C CHARIOTS 1'!J12:AA12&lt;&gt;0,'T°C CHARIOTS 1'!J12:AA12 &amp; " mixé ","")</f>
        <v xml:space="preserve">Gratin Dauphinois mixé </v>
      </c>
      <c r="K12" s="280"/>
      <c r="L12" s="280"/>
      <c r="M12" s="280"/>
      <c r="N12" s="280"/>
      <c r="O12" s="280"/>
      <c r="P12" s="280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1"/>
      <c r="AB12" s="232">
        <v>2</v>
      </c>
      <c r="AC12" s="232"/>
      <c r="AD12" s="232"/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 t="s">
        <v>373</v>
      </c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2"/>
      <c r="BE12" s="232"/>
      <c r="BF12" s="232"/>
      <c r="BG12" s="232"/>
      <c r="BH12" s="232"/>
      <c r="BI12" s="232"/>
      <c r="BJ12" s="232"/>
      <c r="BK12" s="232"/>
      <c r="BL12" s="232"/>
      <c r="BM12" s="232"/>
      <c r="BN12" s="232"/>
      <c r="BO12" s="232"/>
      <c r="BP12" s="232"/>
      <c r="BQ12" s="232"/>
      <c r="BR12" s="232"/>
      <c r="BS12" s="232"/>
      <c r="BV12" s="38"/>
    </row>
    <row r="13" spans="2:75" ht="20.100000000000001" customHeight="1">
      <c r="B13" s="278">
        <f t="shared" si="0"/>
        <v>42694</v>
      </c>
      <c r="C13" s="232"/>
      <c r="D13" s="232"/>
      <c r="E13" s="232"/>
      <c r="F13" s="232" t="s">
        <v>283</v>
      </c>
      <c r="G13" s="232"/>
      <c r="H13" s="232"/>
      <c r="I13" s="232"/>
      <c r="J13" s="279" t="str">
        <f>IF('T°C CHARIOTS 1'!J13:AA13&lt;&gt;0,'T°C CHARIOTS 1'!J13:AA13 &amp; " mixé ","")</f>
        <v/>
      </c>
      <c r="K13" s="280"/>
      <c r="L13" s="280"/>
      <c r="M13" s="280"/>
      <c r="N13" s="280"/>
      <c r="O13" s="280"/>
      <c r="P13" s="280"/>
      <c r="Q13" s="280"/>
      <c r="R13" s="280"/>
      <c r="S13" s="280"/>
      <c r="T13" s="280"/>
      <c r="U13" s="280"/>
      <c r="V13" s="280"/>
      <c r="W13" s="280"/>
      <c r="X13" s="280"/>
      <c r="Y13" s="280"/>
      <c r="Z13" s="280"/>
      <c r="AA13" s="281"/>
      <c r="AB13" s="232">
        <v>2</v>
      </c>
      <c r="AC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 t="s">
        <v>373</v>
      </c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2"/>
      <c r="BE13" s="232"/>
      <c r="BF13" s="232"/>
      <c r="BG13" s="232"/>
      <c r="BH13" s="232"/>
      <c r="BI13" s="232"/>
      <c r="BJ13" s="232"/>
      <c r="BK13" s="232"/>
      <c r="BL13" s="232"/>
      <c r="BM13" s="232"/>
      <c r="BN13" s="232"/>
      <c r="BO13" s="232"/>
      <c r="BP13" s="232"/>
      <c r="BQ13" s="232"/>
      <c r="BR13" s="232"/>
      <c r="BS13" s="232"/>
      <c r="BV13" s="38"/>
    </row>
    <row r="14" spans="2:75" ht="20.100000000000001" customHeight="1">
      <c r="B14" s="278">
        <f t="shared" si="0"/>
        <v>42694</v>
      </c>
      <c r="C14" s="232"/>
      <c r="D14" s="232"/>
      <c r="E14" s="232"/>
      <c r="F14" s="232" t="s">
        <v>283</v>
      </c>
      <c r="G14" s="232"/>
      <c r="H14" s="232"/>
      <c r="I14" s="232"/>
      <c r="J14" s="279" t="str">
        <f>IF('T°C CHARIOTS 1'!J14:AA14&lt;&gt;0,'T°C CHARIOTS 1'!J14:AA14,"")</f>
        <v>Plateau de Fromages ou laitages</v>
      </c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1"/>
      <c r="AB14" s="232">
        <v>2</v>
      </c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 t="s">
        <v>373</v>
      </c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  <c r="BD14" s="232"/>
      <c r="BE14" s="232"/>
      <c r="BF14" s="232"/>
      <c r="BG14" s="232"/>
      <c r="BH14" s="232"/>
      <c r="BI14" s="232"/>
      <c r="BJ14" s="232"/>
      <c r="BK14" s="232"/>
      <c r="BL14" s="232"/>
      <c r="BM14" s="232"/>
      <c r="BN14" s="232"/>
      <c r="BO14" s="232"/>
      <c r="BP14" s="232"/>
      <c r="BQ14" s="232"/>
      <c r="BR14" s="232"/>
      <c r="BS14" s="232"/>
      <c r="BV14" s="38"/>
    </row>
    <row r="15" spans="2:75" ht="20.100000000000001" customHeight="1">
      <c r="B15" s="278">
        <f t="shared" si="0"/>
        <v>42694</v>
      </c>
      <c r="C15" s="232"/>
      <c r="D15" s="232"/>
      <c r="E15" s="232"/>
      <c r="F15" s="232" t="s">
        <v>283</v>
      </c>
      <c r="G15" s="232"/>
      <c r="H15" s="232"/>
      <c r="I15" s="232"/>
      <c r="J15" s="279" t="str">
        <f>IF('T°C CHARIOTS 1'!J15:AA15&lt;&gt;0,'T°C CHARIOTS 1'!J15:AA15 &amp; " mixé ","")</f>
        <v xml:space="preserve">Fôret Noire mixé </v>
      </c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1"/>
      <c r="AB15" s="232">
        <v>2</v>
      </c>
      <c r="AC15" s="232"/>
      <c r="AD15" s="232"/>
      <c r="AE15" s="232"/>
      <c r="AF15" s="232"/>
      <c r="AG15" s="232"/>
      <c r="AH15" s="232"/>
      <c r="AI15" s="232"/>
      <c r="AJ15" s="232"/>
      <c r="AK15" s="232"/>
      <c r="AL15" s="232"/>
      <c r="AM15" s="232"/>
      <c r="AN15" s="232"/>
      <c r="AO15" s="232"/>
      <c r="AP15" s="232" t="s">
        <v>373</v>
      </c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  <c r="BC15" s="232"/>
      <c r="BD15" s="232"/>
      <c r="BE15" s="232"/>
      <c r="BF15" s="232"/>
      <c r="BG15" s="232"/>
      <c r="BH15" s="232"/>
      <c r="BI15" s="232"/>
      <c r="BJ15" s="232"/>
      <c r="BK15" s="232"/>
      <c r="BL15" s="232"/>
      <c r="BM15" s="232"/>
      <c r="BN15" s="232"/>
      <c r="BO15" s="232"/>
      <c r="BP15" s="232"/>
      <c r="BQ15" s="232"/>
      <c r="BR15" s="232"/>
      <c r="BS15" s="232"/>
      <c r="BV15" s="38"/>
    </row>
    <row r="16" spans="2:75" ht="20.100000000000001" customHeight="1">
      <c r="B16" s="278"/>
      <c r="C16" s="232"/>
      <c r="D16" s="232"/>
      <c r="E16" s="232"/>
      <c r="F16" s="232"/>
      <c r="G16" s="232"/>
      <c r="H16" s="232"/>
      <c r="I16" s="232"/>
      <c r="J16" s="279" t="str">
        <f>IF('T°C CHARIOTS 1'!J16:AA16&lt;&gt;0,'T°C CHARIOTS 1'!J16:AA16 &amp; " mixé ","")</f>
        <v/>
      </c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1"/>
      <c r="AB16" s="232"/>
      <c r="AC16" s="232"/>
      <c r="AD16" s="232"/>
      <c r="AE16" s="232"/>
      <c r="AF16" s="232"/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  <c r="BC16" s="232"/>
      <c r="BD16" s="232"/>
      <c r="BE16" s="232"/>
      <c r="BF16" s="232"/>
      <c r="BG16" s="232"/>
      <c r="BH16" s="232"/>
      <c r="BI16" s="232"/>
      <c r="BJ16" s="232"/>
      <c r="BK16" s="232"/>
      <c r="BL16" s="232"/>
      <c r="BM16" s="232"/>
      <c r="BN16" s="232"/>
      <c r="BO16" s="232"/>
      <c r="BP16" s="232"/>
      <c r="BQ16" s="232"/>
      <c r="BR16" s="232"/>
      <c r="BS16" s="232"/>
      <c r="BV16" s="38"/>
    </row>
    <row r="17" spans="2:74" ht="20.100000000000001" customHeight="1">
      <c r="B17" s="278">
        <f t="shared" si="0"/>
        <v>42694</v>
      </c>
      <c r="C17" s="232"/>
      <c r="D17" s="232"/>
      <c r="E17" s="232"/>
      <c r="F17" s="232" t="s">
        <v>284</v>
      </c>
      <c r="G17" s="232"/>
      <c r="H17" s="232"/>
      <c r="I17" s="232"/>
      <c r="J17" s="279" t="str">
        <f>IF('T°C CHARIOTS 1'!J17:AA17&lt;&gt;0,'T°C CHARIOTS 1'!J17:AA17 &amp; " mixé ","")</f>
        <v xml:space="preserve">Potage de légumes mixé </v>
      </c>
      <c r="K17" s="280"/>
      <c r="L17" s="280"/>
      <c r="M17" s="280"/>
      <c r="N17" s="280"/>
      <c r="O17" s="280"/>
      <c r="P17" s="280"/>
      <c r="Q17" s="280"/>
      <c r="R17" s="280"/>
      <c r="S17" s="280"/>
      <c r="T17" s="280"/>
      <c r="U17" s="280"/>
      <c r="V17" s="280"/>
      <c r="W17" s="280"/>
      <c r="X17" s="280"/>
      <c r="Y17" s="280"/>
      <c r="Z17" s="280"/>
      <c r="AA17" s="281"/>
      <c r="AB17" s="232">
        <v>2</v>
      </c>
      <c r="AC17" s="232"/>
      <c r="AD17" s="232"/>
      <c r="AE17" s="232"/>
      <c r="AF17" s="232"/>
      <c r="AG17" s="232"/>
      <c r="AH17" s="232"/>
      <c r="AI17" s="232"/>
      <c r="AJ17" s="232"/>
      <c r="AK17" s="232"/>
      <c r="AL17" s="232"/>
      <c r="AM17" s="232"/>
      <c r="AN17" s="232"/>
      <c r="AO17" s="232"/>
      <c r="AP17" s="232" t="s">
        <v>374</v>
      </c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  <c r="BC17" s="232"/>
      <c r="BD17" s="232"/>
      <c r="BE17" s="232"/>
      <c r="BF17" s="232"/>
      <c r="BG17" s="232"/>
      <c r="BH17" s="232"/>
      <c r="BI17" s="232"/>
      <c r="BJ17" s="232"/>
      <c r="BK17" s="232"/>
      <c r="BL17" s="232"/>
      <c r="BM17" s="232"/>
      <c r="BN17" s="232"/>
      <c r="BO17" s="232"/>
      <c r="BP17" s="232"/>
      <c r="BQ17" s="232"/>
      <c r="BR17" s="232"/>
      <c r="BS17" s="232"/>
      <c r="BV17" s="38"/>
    </row>
    <row r="18" spans="2:74" ht="20.100000000000001" customHeight="1">
      <c r="B18" s="278">
        <f t="shared" si="0"/>
        <v>42694</v>
      </c>
      <c r="C18" s="232"/>
      <c r="D18" s="232"/>
      <c r="E18" s="232"/>
      <c r="F18" s="232" t="s">
        <v>284</v>
      </c>
      <c r="G18" s="232"/>
      <c r="H18" s="232"/>
      <c r="I18" s="232"/>
      <c r="J18" s="279" t="str">
        <f>IF('T°C CHARIOTS 1'!J18:AA18&lt;&gt;0,'T°C CHARIOTS 1'!J18:AA18 &amp; " mixé ","")</f>
        <v xml:space="preserve">Emincé de Porc mixé </v>
      </c>
      <c r="K18" s="280"/>
      <c r="L18" s="280"/>
      <c r="M18" s="280"/>
      <c r="N18" s="280"/>
      <c r="O18" s="280"/>
      <c r="P18" s="280"/>
      <c r="Q18" s="280"/>
      <c r="R18" s="280"/>
      <c r="S18" s="280"/>
      <c r="T18" s="280"/>
      <c r="U18" s="280"/>
      <c r="V18" s="280"/>
      <c r="W18" s="280"/>
      <c r="X18" s="280"/>
      <c r="Y18" s="280"/>
      <c r="Z18" s="280"/>
      <c r="AA18" s="281"/>
      <c r="AB18" s="232">
        <v>2</v>
      </c>
      <c r="AC18" s="232"/>
      <c r="AD18" s="232"/>
      <c r="AE18" s="232"/>
      <c r="AF18" s="232"/>
      <c r="AG18" s="232"/>
      <c r="AH18" s="232"/>
      <c r="AI18" s="232"/>
      <c r="AJ18" s="232"/>
      <c r="AK18" s="232"/>
      <c r="AL18" s="232"/>
      <c r="AM18" s="232"/>
      <c r="AN18" s="232"/>
      <c r="AO18" s="232"/>
      <c r="AP18" s="232" t="s">
        <v>374</v>
      </c>
      <c r="AQ18" s="232"/>
      <c r="AR18" s="232"/>
      <c r="AS18" s="232"/>
      <c r="AT18" s="232"/>
      <c r="AU18" s="232"/>
      <c r="AV18" s="232"/>
      <c r="AW18" s="232"/>
      <c r="AX18" s="232"/>
      <c r="AY18" s="232"/>
      <c r="AZ18" s="232"/>
      <c r="BA18" s="232"/>
      <c r="BB18" s="232"/>
      <c r="BC18" s="232"/>
      <c r="BD18" s="232"/>
      <c r="BE18" s="232"/>
      <c r="BF18" s="232"/>
      <c r="BG18" s="232"/>
      <c r="BH18" s="232"/>
      <c r="BI18" s="232"/>
      <c r="BJ18" s="232"/>
      <c r="BK18" s="232"/>
      <c r="BL18" s="232"/>
      <c r="BM18" s="232"/>
      <c r="BN18" s="232"/>
      <c r="BO18" s="232"/>
      <c r="BP18" s="232"/>
      <c r="BQ18" s="232"/>
      <c r="BR18" s="232"/>
      <c r="BS18" s="232"/>
      <c r="BV18" s="38"/>
    </row>
    <row r="19" spans="2:74" ht="20.100000000000001" customHeight="1">
      <c r="B19" s="278">
        <f t="shared" si="0"/>
        <v>42694</v>
      </c>
      <c r="C19" s="232"/>
      <c r="D19" s="232"/>
      <c r="E19" s="232"/>
      <c r="F19" s="232" t="s">
        <v>284</v>
      </c>
      <c r="G19" s="232"/>
      <c r="H19" s="232"/>
      <c r="I19" s="232"/>
      <c r="J19" s="279" t="str">
        <f>IF('T°C CHARIOTS 1'!J19:AA19&lt;&gt;0,'T°C CHARIOTS 1'!J19:AA19 &amp; " mixé ","")</f>
        <v xml:space="preserve">Blettes à la provencale mixé </v>
      </c>
      <c r="K19" s="280"/>
      <c r="L19" s="280"/>
      <c r="M19" s="280"/>
      <c r="N19" s="280"/>
      <c r="O19" s="280"/>
      <c r="P19" s="280"/>
      <c r="Q19" s="280"/>
      <c r="R19" s="280"/>
      <c r="S19" s="280"/>
      <c r="T19" s="280"/>
      <c r="U19" s="280"/>
      <c r="V19" s="280"/>
      <c r="W19" s="280"/>
      <c r="X19" s="280"/>
      <c r="Y19" s="280"/>
      <c r="Z19" s="280"/>
      <c r="AA19" s="281"/>
      <c r="AB19" s="232">
        <v>2</v>
      </c>
      <c r="AC19" s="232"/>
      <c r="AD19" s="232"/>
      <c r="AE19" s="232"/>
      <c r="AF19" s="232"/>
      <c r="AG19" s="232"/>
      <c r="AH19" s="232"/>
      <c r="AI19" s="232"/>
      <c r="AJ19" s="232"/>
      <c r="AK19" s="232"/>
      <c r="AL19" s="232"/>
      <c r="AM19" s="232"/>
      <c r="AN19" s="232"/>
      <c r="AO19" s="232"/>
      <c r="AP19" s="232" t="s">
        <v>374</v>
      </c>
      <c r="AQ19" s="232"/>
      <c r="AR19" s="232"/>
      <c r="AS19" s="232"/>
      <c r="AT19" s="232"/>
      <c r="AU19" s="232"/>
      <c r="AV19" s="232"/>
      <c r="AW19" s="232"/>
      <c r="AX19" s="232"/>
      <c r="AY19" s="232"/>
      <c r="AZ19" s="232"/>
      <c r="BA19" s="232"/>
      <c r="BB19" s="232"/>
      <c r="BC19" s="232"/>
      <c r="BD19" s="232"/>
      <c r="BE19" s="232"/>
      <c r="BF19" s="232"/>
      <c r="BG19" s="232"/>
      <c r="BH19" s="232"/>
      <c r="BI19" s="232"/>
      <c r="BJ19" s="232"/>
      <c r="BK19" s="232"/>
      <c r="BL19" s="232"/>
      <c r="BM19" s="232"/>
      <c r="BN19" s="232"/>
      <c r="BO19" s="232"/>
      <c r="BP19" s="232"/>
      <c r="BQ19" s="232"/>
      <c r="BR19" s="232"/>
      <c r="BS19" s="232"/>
      <c r="BV19" s="38"/>
    </row>
    <row r="20" spans="2:74" ht="20.100000000000001" customHeight="1">
      <c r="B20" s="278">
        <f t="shared" si="0"/>
        <v>42694</v>
      </c>
      <c r="C20" s="232"/>
      <c r="D20" s="232"/>
      <c r="E20" s="232"/>
      <c r="F20" s="232" t="s">
        <v>284</v>
      </c>
      <c r="G20" s="232"/>
      <c r="H20" s="232"/>
      <c r="I20" s="232"/>
      <c r="J20" s="279" t="str">
        <f>IF('T°C CHARIOTS 1'!J20:AA20&lt;&gt;0,'T°C CHARIOTS 1'!J20:AA20 &amp; " mixé ","")</f>
        <v/>
      </c>
      <c r="K20" s="280"/>
      <c r="L20" s="280"/>
      <c r="M20" s="280"/>
      <c r="N20" s="280"/>
      <c r="O20" s="280"/>
      <c r="P20" s="280"/>
      <c r="Q20" s="280"/>
      <c r="R20" s="280"/>
      <c r="S20" s="280"/>
      <c r="T20" s="280"/>
      <c r="U20" s="280"/>
      <c r="V20" s="280"/>
      <c r="W20" s="280"/>
      <c r="X20" s="280"/>
      <c r="Y20" s="280"/>
      <c r="Z20" s="280"/>
      <c r="AA20" s="281"/>
      <c r="AB20" s="232">
        <v>2</v>
      </c>
      <c r="AC20" s="232"/>
      <c r="AD20" s="232"/>
      <c r="AE20" s="232"/>
      <c r="AF20" s="232"/>
      <c r="AG20" s="232"/>
      <c r="AH20" s="232"/>
      <c r="AI20" s="232"/>
      <c r="AJ20" s="232"/>
      <c r="AK20" s="232"/>
      <c r="AL20" s="232"/>
      <c r="AM20" s="232"/>
      <c r="AN20" s="232"/>
      <c r="AO20" s="232"/>
      <c r="AP20" s="232" t="s">
        <v>374</v>
      </c>
      <c r="AQ20" s="232"/>
      <c r="AR20" s="232"/>
      <c r="AS20" s="232"/>
      <c r="AT20" s="232"/>
      <c r="AU20" s="232"/>
      <c r="AV20" s="232"/>
      <c r="AW20" s="232"/>
      <c r="AX20" s="232"/>
      <c r="AY20" s="232"/>
      <c r="AZ20" s="232"/>
      <c r="BA20" s="232"/>
      <c r="BB20" s="232"/>
      <c r="BC20" s="232"/>
      <c r="BD20" s="232"/>
      <c r="BE20" s="232"/>
      <c r="BF20" s="232"/>
      <c r="BG20" s="232"/>
      <c r="BH20" s="232"/>
      <c r="BI20" s="232"/>
      <c r="BJ20" s="232"/>
      <c r="BK20" s="232"/>
      <c r="BL20" s="232"/>
      <c r="BM20" s="232"/>
      <c r="BN20" s="232"/>
      <c r="BO20" s="232"/>
      <c r="BP20" s="232"/>
      <c r="BQ20" s="232"/>
      <c r="BR20" s="232"/>
      <c r="BS20" s="232"/>
      <c r="BV20" s="38"/>
    </row>
    <row r="21" spans="2:74" ht="20.100000000000001" customHeight="1">
      <c r="B21" s="278">
        <f t="shared" si="0"/>
        <v>42694</v>
      </c>
      <c r="C21" s="232"/>
      <c r="D21" s="232"/>
      <c r="E21" s="232"/>
      <c r="F21" s="232" t="s">
        <v>284</v>
      </c>
      <c r="G21" s="232"/>
      <c r="H21" s="232"/>
      <c r="I21" s="232"/>
      <c r="J21" s="279" t="str">
        <f>IF('T°C CHARIOTS 1'!J21:AA21&lt;&gt;0,'T°C CHARIOTS 1'!J21:AA21,"")</f>
        <v>Plateaux de fromages ou laitages</v>
      </c>
      <c r="K21" s="280"/>
      <c r="L21" s="280"/>
      <c r="M21" s="280"/>
      <c r="N21" s="280"/>
      <c r="O21" s="280"/>
      <c r="P21" s="280"/>
      <c r="Q21" s="280"/>
      <c r="R21" s="280"/>
      <c r="S21" s="280"/>
      <c r="T21" s="280"/>
      <c r="U21" s="280"/>
      <c r="V21" s="280"/>
      <c r="W21" s="280"/>
      <c r="X21" s="280"/>
      <c r="Y21" s="280"/>
      <c r="Z21" s="280"/>
      <c r="AA21" s="281"/>
      <c r="AB21" s="232">
        <v>2</v>
      </c>
      <c r="AC21" s="232"/>
      <c r="AD21" s="232"/>
      <c r="AE21" s="232"/>
      <c r="AF21" s="232"/>
      <c r="AG21" s="232"/>
      <c r="AH21" s="232"/>
      <c r="AI21" s="232"/>
      <c r="AJ21" s="232"/>
      <c r="AK21" s="232"/>
      <c r="AL21" s="232"/>
      <c r="AM21" s="232"/>
      <c r="AN21" s="232"/>
      <c r="AO21" s="232"/>
      <c r="AP21" s="232" t="s">
        <v>374</v>
      </c>
      <c r="AQ21" s="232"/>
      <c r="AR21" s="232"/>
      <c r="AS21" s="232"/>
      <c r="AT21" s="232"/>
      <c r="AU21" s="232"/>
      <c r="AV21" s="232"/>
      <c r="AW21" s="232"/>
      <c r="AX21" s="232"/>
      <c r="AY21" s="232"/>
      <c r="AZ21" s="232"/>
      <c r="BA21" s="232"/>
      <c r="BB21" s="232"/>
      <c r="BC21" s="232"/>
      <c r="BD21" s="232"/>
      <c r="BE21" s="232"/>
      <c r="BF21" s="232"/>
      <c r="BG21" s="232"/>
      <c r="BH21" s="232"/>
      <c r="BI21" s="232"/>
      <c r="BJ21" s="232"/>
      <c r="BK21" s="232"/>
      <c r="BL21" s="232"/>
      <c r="BM21" s="232"/>
      <c r="BN21" s="232"/>
      <c r="BO21" s="232"/>
      <c r="BP21" s="232"/>
      <c r="BQ21" s="232"/>
      <c r="BR21" s="232"/>
      <c r="BS21" s="232"/>
      <c r="BV21" s="38"/>
    </row>
    <row r="22" spans="2:74" ht="20.100000000000001" customHeight="1">
      <c r="B22" s="278">
        <f t="shared" si="0"/>
        <v>42694</v>
      </c>
      <c r="C22" s="232"/>
      <c r="D22" s="232"/>
      <c r="E22" s="232"/>
      <c r="F22" s="232" t="s">
        <v>284</v>
      </c>
      <c r="G22" s="232"/>
      <c r="H22" s="232"/>
      <c r="I22" s="232"/>
      <c r="J22" s="279" t="str">
        <f>IF('T°C CHARIOTS 1'!J22:AA22&lt;&gt;0,'T°C CHARIOTS 1'!J22:AA22 &amp; " mixé ","")</f>
        <v xml:space="preserve">Pommes caramelisées mixé </v>
      </c>
      <c r="K22" s="280"/>
      <c r="L22" s="280"/>
      <c r="M22" s="280"/>
      <c r="N22" s="280"/>
      <c r="O22" s="280"/>
      <c r="P22" s="280"/>
      <c r="Q22" s="280"/>
      <c r="R22" s="280"/>
      <c r="S22" s="280"/>
      <c r="T22" s="280"/>
      <c r="U22" s="280"/>
      <c r="V22" s="280"/>
      <c r="W22" s="280"/>
      <c r="X22" s="280"/>
      <c r="Y22" s="280"/>
      <c r="Z22" s="280"/>
      <c r="AA22" s="281"/>
      <c r="AB22" s="232">
        <v>2</v>
      </c>
      <c r="AC22" s="232"/>
      <c r="AD22" s="232"/>
      <c r="AE22" s="232"/>
      <c r="AF22" s="232"/>
      <c r="AG22" s="232"/>
      <c r="AH22" s="232"/>
      <c r="AI22" s="232"/>
      <c r="AJ22" s="232"/>
      <c r="AK22" s="232"/>
      <c r="AL22" s="232"/>
      <c r="AM22" s="232"/>
      <c r="AN22" s="232"/>
      <c r="AO22" s="232"/>
      <c r="AP22" s="232" t="s">
        <v>374</v>
      </c>
      <c r="AQ22" s="232"/>
      <c r="AR22" s="232"/>
      <c r="AS22" s="232"/>
      <c r="AT22" s="232"/>
      <c r="AU22" s="232"/>
      <c r="AV22" s="232"/>
      <c r="AW22" s="232"/>
      <c r="AX22" s="232"/>
      <c r="AY22" s="232"/>
      <c r="AZ22" s="232"/>
      <c r="BA22" s="232"/>
      <c r="BB22" s="232"/>
      <c r="BC22" s="232"/>
      <c r="BD22" s="232"/>
      <c r="BE22" s="232"/>
      <c r="BF22" s="232"/>
      <c r="BG22" s="232"/>
      <c r="BH22" s="232"/>
      <c r="BI22" s="232"/>
      <c r="BJ22" s="232"/>
      <c r="BK22" s="232"/>
      <c r="BL22" s="232"/>
      <c r="BM22" s="232"/>
      <c r="BN22" s="232"/>
      <c r="BO22" s="232"/>
      <c r="BP22" s="232"/>
      <c r="BQ22" s="232"/>
      <c r="BR22" s="232"/>
      <c r="BS22" s="232"/>
      <c r="BV22" s="38"/>
    </row>
    <row r="23" spans="2:74" ht="4.5" customHeight="1">
      <c r="F23" s="289"/>
      <c r="G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289"/>
      <c r="BA23" s="289"/>
      <c r="BB23" s="289"/>
      <c r="BC23" s="289"/>
      <c r="BD23" s="289"/>
      <c r="BE23" s="289"/>
      <c r="BF23" s="289"/>
      <c r="BG23" s="289"/>
      <c r="BH23" s="289"/>
      <c r="BI23" s="289"/>
      <c r="BJ23" s="289"/>
      <c r="BK23" s="289"/>
      <c r="BL23" s="289"/>
      <c r="BM23" s="289"/>
      <c r="BN23" s="289"/>
      <c r="BO23" s="289"/>
      <c r="BP23" s="49"/>
      <c r="BQ23" s="49"/>
      <c r="BR23" s="49"/>
      <c r="BS23" s="49"/>
      <c r="BT23" s="49"/>
      <c r="BU23" s="49"/>
      <c r="BV23" s="38"/>
    </row>
    <row r="24" spans="2:74" s="50" customFormat="1" ht="12" customHeight="1">
      <c r="B24" s="243" t="s">
        <v>232</v>
      </c>
      <c r="C24" s="244"/>
      <c r="D24" s="244"/>
      <c r="E24" s="244"/>
      <c r="F24" s="244"/>
      <c r="G24" s="244"/>
      <c r="H24" s="244"/>
      <c r="I24" s="244"/>
      <c r="J24" s="244"/>
      <c r="K24" s="244"/>
      <c r="L24" s="244"/>
      <c r="M24" s="244"/>
      <c r="N24" s="244"/>
      <c r="O24" s="244"/>
      <c r="P24" s="244"/>
      <c r="Q24" s="244"/>
      <c r="R24" s="244"/>
      <c r="S24" s="244"/>
      <c r="T24" s="244"/>
      <c r="U24" s="244"/>
      <c r="V24" s="244"/>
      <c r="W24" s="244"/>
      <c r="X24" s="244"/>
      <c r="Y24" s="244"/>
      <c r="Z24" s="244"/>
      <c r="AA24" s="244"/>
      <c r="AB24" s="244"/>
      <c r="AC24" s="244"/>
      <c r="AD24" s="244"/>
      <c r="AE24" s="244"/>
      <c r="AF24" s="244"/>
      <c r="AG24" s="244"/>
      <c r="AH24" s="244"/>
      <c r="AI24" s="245"/>
      <c r="AK24" s="246" t="s">
        <v>233</v>
      </c>
      <c r="AL24" s="247"/>
      <c r="AM24" s="247"/>
      <c r="AN24" s="247"/>
      <c r="AO24" s="247"/>
      <c r="AP24" s="247"/>
      <c r="AQ24" s="247"/>
      <c r="AR24" s="247"/>
      <c r="AS24" s="247"/>
      <c r="AT24" s="247"/>
      <c r="AU24" s="247"/>
      <c r="AV24" s="247"/>
      <c r="AW24" s="247"/>
      <c r="AX24" s="247"/>
      <c r="AY24" s="247"/>
      <c r="AZ24" s="247"/>
      <c r="BA24" s="247"/>
      <c r="BB24" s="247"/>
      <c r="BC24" s="247"/>
      <c r="BD24" s="247"/>
      <c r="BE24" s="247"/>
      <c r="BF24" s="247"/>
      <c r="BG24" s="247"/>
      <c r="BH24" s="247"/>
      <c r="BI24" s="247"/>
      <c r="BJ24" s="247"/>
      <c r="BK24" s="247"/>
      <c r="BL24" s="247"/>
      <c r="BM24" s="247"/>
      <c r="BN24" s="247"/>
      <c r="BO24" s="247"/>
      <c r="BP24" s="247"/>
      <c r="BQ24" s="247"/>
      <c r="BR24" s="247"/>
      <c r="BS24" s="247"/>
      <c r="BT24" s="248"/>
    </row>
    <row r="25" spans="2:74" s="51" customFormat="1" ht="12" customHeight="1">
      <c r="B25" s="52"/>
      <c r="C25" s="236">
        <v>1</v>
      </c>
      <c r="D25" s="288" t="s">
        <v>266</v>
      </c>
      <c r="E25" s="288"/>
      <c r="F25" s="288"/>
      <c r="G25" s="288"/>
      <c r="H25" s="288"/>
      <c r="I25" s="288"/>
      <c r="J25" s="288"/>
      <c r="K25" s="288"/>
      <c r="L25" s="288"/>
      <c r="M25" s="288"/>
      <c r="N25" s="288"/>
      <c r="O25" s="288"/>
      <c r="P25" s="288"/>
      <c r="Q25" s="288"/>
      <c r="R25" s="288"/>
      <c r="S25" s="288"/>
      <c r="T25" s="288"/>
      <c r="U25" s="288"/>
      <c r="V25" s="288"/>
      <c r="W25" s="288"/>
      <c r="X25" s="288"/>
      <c r="Y25" s="288"/>
      <c r="Z25" s="288"/>
      <c r="AA25" s="288"/>
      <c r="AB25" s="288"/>
      <c r="AC25" s="288"/>
      <c r="AD25" s="288"/>
      <c r="AE25" s="288"/>
      <c r="AF25" s="288"/>
      <c r="AG25" s="288"/>
      <c r="AH25" s="288"/>
      <c r="AI25" s="77"/>
      <c r="AK25" s="78" t="s">
        <v>267</v>
      </c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80"/>
    </row>
    <row r="26" spans="2:74" s="51" customFormat="1" ht="12" customHeight="1">
      <c r="B26" s="52"/>
      <c r="C26" s="236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8"/>
      <c r="P26" s="288"/>
      <c r="Q26" s="288"/>
      <c r="R26" s="288"/>
      <c r="S26" s="288"/>
      <c r="T26" s="288"/>
      <c r="U26" s="288"/>
      <c r="V26" s="288"/>
      <c r="W26" s="288"/>
      <c r="X26" s="288"/>
      <c r="Y26" s="288"/>
      <c r="Z26" s="288"/>
      <c r="AA26" s="288"/>
      <c r="AB26" s="288"/>
      <c r="AC26" s="288"/>
      <c r="AD26" s="288"/>
      <c r="AE26" s="288"/>
      <c r="AF26" s="288"/>
      <c r="AG26" s="288"/>
      <c r="AH26" s="288"/>
      <c r="AI26" s="77"/>
      <c r="AK26" s="52"/>
      <c r="AL26" s="239" t="s">
        <v>268</v>
      </c>
      <c r="AM26" s="239"/>
      <c r="AN26" s="239"/>
      <c r="AO26" s="239"/>
      <c r="AP26" s="239"/>
      <c r="AQ26" s="239"/>
      <c r="AR26" s="239"/>
      <c r="AS26" s="239"/>
      <c r="AT26" s="239"/>
      <c r="AU26" s="239"/>
      <c r="AV26" s="239"/>
      <c r="AW26" s="239"/>
      <c r="AX26" s="239"/>
      <c r="AY26" s="239"/>
      <c r="AZ26" s="239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40"/>
    </row>
    <row r="27" spans="2:74" s="51" customFormat="1" ht="12" customHeight="1">
      <c r="B27" s="52"/>
      <c r="C27" s="58"/>
      <c r="D27" s="81" t="s">
        <v>269</v>
      </c>
      <c r="E27" s="81"/>
      <c r="F27" s="82"/>
      <c r="G27" s="82"/>
      <c r="H27" s="83" t="s">
        <v>270</v>
      </c>
      <c r="I27" s="287" t="s">
        <v>271</v>
      </c>
      <c r="J27" s="287"/>
      <c r="K27" s="287"/>
      <c r="L27" s="82"/>
      <c r="M27" s="82"/>
      <c r="N27" s="82"/>
      <c r="O27" s="82"/>
      <c r="P27" s="84"/>
      <c r="Q27" s="84"/>
      <c r="R27" s="84"/>
      <c r="S27" s="84"/>
      <c r="T27" s="82"/>
      <c r="U27" s="82"/>
      <c r="V27" s="287" t="s">
        <v>272</v>
      </c>
      <c r="W27" s="287"/>
      <c r="X27" s="287"/>
      <c r="Y27" s="82"/>
      <c r="Z27" s="85"/>
      <c r="AA27" s="85"/>
      <c r="AB27" s="85"/>
      <c r="AC27" s="85"/>
      <c r="AD27" s="85"/>
      <c r="AE27" s="85"/>
      <c r="AF27" s="85"/>
      <c r="AG27" s="85"/>
      <c r="AH27" s="85"/>
      <c r="AI27" s="77"/>
      <c r="AK27" s="55"/>
      <c r="AL27" s="239" t="s">
        <v>273</v>
      </c>
      <c r="AM27" s="239"/>
      <c r="AN27" s="239"/>
      <c r="AO27" s="239"/>
      <c r="AP27" s="239"/>
      <c r="AQ27" s="239"/>
      <c r="AR27" s="239"/>
      <c r="AS27" s="239"/>
      <c r="AT27" s="239"/>
      <c r="AU27" s="239"/>
      <c r="AV27" s="239"/>
      <c r="AW27" s="239"/>
      <c r="AX27" s="239"/>
      <c r="AY27" s="239"/>
      <c r="AZ27" s="239"/>
      <c r="BA27" s="239"/>
      <c r="BB27" s="239"/>
      <c r="BC27" s="239"/>
      <c r="BD27" s="239"/>
      <c r="BE27" s="239"/>
      <c r="BF27" s="239"/>
      <c r="BG27" s="239"/>
      <c r="BH27" s="239"/>
      <c r="BI27" s="239"/>
      <c r="BJ27" s="239"/>
      <c r="BK27" s="239"/>
      <c r="BL27" s="239"/>
      <c r="BM27" s="239"/>
      <c r="BN27" s="239"/>
      <c r="BO27" s="239"/>
      <c r="BP27" s="239"/>
      <c r="BQ27" s="239"/>
      <c r="BR27" s="239"/>
      <c r="BS27" s="239"/>
      <c r="BT27" s="240"/>
    </row>
    <row r="28" spans="2:74" s="51" customFormat="1" ht="12" customHeight="1">
      <c r="B28" s="52"/>
      <c r="C28" s="58"/>
      <c r="D28" s="81" t="s">
        <v>274</v>
      </c>
      <c r="E28" s="81"/>
      <c r="F28" s="82"/>
      <c r="G28" s="82"/>
      <c r="H28" s="83" t="s">
        <v>270</v>
      </c>
      <c r="I28" s="287" t="s">
        <v>271</v>
      </c>
      <c r="J28" s="287"/>
      <c r="K28" s="287"/>
      <c r="L28" s="82"/>
      <c r="M28" s="82"/>
      <c r="N28" s="82"/>
      <c r="O28" s="82"/>
      <c r="P28" s="84"/>
      <c r="Q28" s="84"/>
      <c r="R28" s="84"/>
      <c r="S28" s="84"/>
      <c r="T28" s="82"/>
      <c r="U28" s="82"/>
      <c r="V28" s="287" t="s">
        <v>272</v>
      </c>
      <c r="W28" s="287"/>
      <c r="X28" s="287"/>
      <c r="Y28" s="82"/>
      <c r="Z28" s="85"/>
      <c r="AA28" s="85"/>
      <c r="AB28" s="85"/>
      <c r="AC28" s="85"/>
      <c r="AD28" s="85"/>
      <c r="AE28" s="85"/>
      <c r="AF28" s="85"/>
      <c r="AG28" s="85"/>
      <c r="AH28" s="85"/>
      <c r="AI28" s="77"/>
      <c r="AK28" s="78" t="s">
        <v>275</v>
      </c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77"/>
    </row>
    <row r="29" spans="2:74" s="51" customFormat="1" ht="12" customHeight="1">
      <c r="B29" s="52"/>
      <c r="C29" s="236">
        <v>2</v>
      </c>
      <c r="D29" s="237" t="s">
        <v>276</v>
      </c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7"/>
      <c r="AC29" s="237"/>
      <c r="AD29" s="237"/>
      <c r="AE29" s="237"/>
      <c r="AF29" s="237"/>
      <c r="AG29" s="237"/>
      <c r="AH29" s="237"/>
      <c r="AI29" s="77"/>
      <c r="AK29" s="55"/>
      <c r="AL29" s="53" t="s">
        <v>235</v>
      </c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4"/>
    </row>
    <row r="30" spans="2:74" s="51" customFormat="1" ht="12" customHeight="1">
      <c r="B30" s="52"/>
      <c r="C30" s="236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237"/>
      <c r="AG30" s="237"/>
      <c r="AH30" s="237"/>
      <c r="AI30" s="77"/>
      <c r="AK30" s="52"/>
      <c r="AL30" s="239" t="s">
        <v>277</v>
      </c>
      <c r="AM30" s="239"/>
      <c r="AN30" s="239"/>
      <c r="AO30" s="239"/>
      <c r="AP30" s="239"/>
      <c r="AQ30" s="239"/>
      <c r="AR30" s="239"/>
      <c r="AS30" s="239"/>
      <c r="AT30" s="239"/>
      <c r="AU30" s="239"/>
      <c r="AV30" s="239"/>
      <c r="AW30" s="239"/>
      <c r="AX30" s="239"/>
      <c r="AY30" s="239"/>
      <c r="AZ30" s="239"/>
      <c r="BA30" s="239"/>
      <c r="BB30" s="239"/>
      <c r="BC30" s="239"/>
      <c r="BD30" s="239"/>
      <c r="BE30" s="239"/>
      <c r="BF30" s="239"/>
      <c r="BG30" s="239"/>
      <c r="BH30" s="239"/>
      <c r="BI30" s="239"/>
      <c r="BJ30" s="239"/>
      <c r="BK30" s="239"/>
      <c r="BL30" s="239"/>
      <c r="BM30" s="239"/>
      <c r="BN30" s="239"/>
      <c r="BO30" s="239"/>
      <c r="BP30" s="239"/>
      <c r="BQ30" s="239"/>
      <c r="BR30" s="239"/>
      <c r="BS30" s="239"/>
      <c r="BT30" s="64"/>
    </row>
    <row r="31" spans="2:74" s="51" customFormat="1" ht="12" customHeight="1">
      <c r="B31" s="52"/>
      <c r="C31" s="87">
        <v>3</v>
      </c>
      <c r="D31" s="87" t="s">
        <v>278</v>
      </c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77"/>
      <c r="AK31" s="78"/>
      <c r="AL31" s="86"/>
      <c r="AM31" s="239" t="s">
        <v>240</v>
      </c>
      <c r="AN31" s="239"/>
      <c r="AO31" s="239"/>
      <c r="AP31" s="239"/>
      <c r="AQ31" s="239"/>
      <c r="AR31" s="239"/>
      <c r="AS31" s="239"/>
      <c r="AT31" s="239"/>
      <c r="AU31" s="239"/>
      <c r="AV31" s="239"/>
      <c r="AW31" s="239"/>
      <c r="AX31" s="239"/>
      <c r="AY31" s="239"/>
      <c r="AZ31" s="239"/>
      <c r="BA31" s="239"/>
      <c r="BB31" s="239"/>
      <c r="BC31" s="239"/>
      <c r="BD31" s="239"/>
      <c r="BE31" s="239"/>
      <c r="BF31" s="239"/>
      <c r="BG31" s="239"/>
      <c r="BH31" s="239"/>
      <c r="BI31" s="239"/>
      <c r="BJ31" s="239"/>
      <c r="BK31" s="239"/>
      <c r="BL31" s="239"/>
      <c r="BM31" s="239"/>
      <c r="BN31" s="239"/>
      <c r="BO31" s="239"/>
      <c r="BP31" s="239"/>
      <c r="BQ31" s="239"/>
      <c r="BR31" s="239"/>
      <c r="BS31" s="239"/>
      <c r="BT31" s="63"/>
    </row>
    <row r="32" spans="2:74" s="51" customFormat="1" ht="12" customHeight="1">
      <c r="B32" s="52"/>
      <c r="C32" s="87">
        <v>4</v>
      </c>
      <c r="D32" s="237" t="s">
        <v>279</v>
      </c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  <c r="AG32" s="237"/>
      <c r="AH32" s="237"/>
      <c r="AI32" s="77"/>
      <c r="AK32" s="55"/>
      <c r="AL32" s="239" t="s">
        <v>280</v>
      </c>
      <c r="AM32" s="239"/>
      <c r="AN32" s="239"/>
      <c r="AO32" s="239"/>
      <c r="AP32" s="239"/>
      <c r="AQ32" s="239"/>
      <c r="AR32" s="239"/>
      <c r="AS32" s="239"/>
      <c r="AT32" s="239"/>
      <c r="AU32" s="239"/>
      <c r="AV32" s="239"/>
      <c r="AW32" s="239"/>
      <c r="AX32" s="239"/>
      <c r="AY32" s="239"/>
      <c r="AZ32" s="239"/>
      <c r="BA32" s="239"/>
      <c r="BB32" s="239"/>
      <c r="BC32" s="239"/>
      <c r="BD32" s="239"/>
      <c r="BE32" s="239"/>
      <c r="BF32" s="239"/>
      <c r="BG32" s="239"/>
      <c r="BH32" s="239"/>
      <c r="BI32" s="239"/>
      <c r="BJ32" s="239"/>
      <c r="BK32" s="239"/>
      <c r="BL32" s="239"/>
      <c r="BM32" s="239"/>
      <c r="BN32" s="239"/>
      <c r="BO32" s="239"/>
      <c r="BP32" s="239"/>
      <c r="BQ32" s="239"/>
      <c r="BR32" s="239"/>
      <c r="BS32" s="239"/>
      <c r="BT32" s="64"/>
    </row>
    <row r="33" spans="2:74" s="51" customFormat="1" ht="12" customHeight="1">
      <c r="B33" s="59"/>
      <c r="C33" s="88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1"/>
      <c r="T33" s="271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89"/>
      <c r="AK33" s="55"/>
      <c r="AL33" s="57"/>
      <c r="AM33" s="239" t="s">
        <v>244</v>
      </c>
      <c r="AN33" s="239"/>
      <c r="AO33" s="239"/>
      <c r="AP33" s="239"/>
      <c r="AQ33" s="239"/>
      <c r="AR33" s="239"/>
      <c r="AS33" s="239"/>
      <c r="AT33" s="239"/>
      <c r="AU33" s="239"/>
      <c r="AV33" s="239"/>
      <c r="AW33" s="239"/>
      <c r="AX33" s="239"/>
      <c r="AY33" s="239"/>
      <c r="AZ33" s="239"/>
      <c r="BA33" s="239"/>
      <c r="BB33" s="239"/>
      <c r="BC33" s="239"/>
      <c r="BD33" s="239"/>
      <c r="BE33" s="239"/>
      <c r="BF33" s="239"/>
      <c r="BG33" s="239"/>
      <c r="BH33" s="239"/>
      <c r="BI33" s="239"/>
      <c r="BJ33" s="239"/>
      <c r="BK33" s="239"/>
      <c r="BL33" s="239"/>
      <c r="BM33" s="239"/>
      <c r="BN33" s="239"/>
      <c r="BO33" s="239"/>
      <c r="BP33" s="239"/>
      <c r="BQ33" s="239"/>
      <c r="BR33" s="239"/>
      <c r="BS33" s="239"/>
      <c r="BT33" s="63"/>
    </row>
    <row r="34" spans="2:74" s="51" customFormat="1" ht="9" customHeight="1">
      <c r="AK34" s="55"/>
      <c r="AL34" s="285" t="s">
        <v>246</v>
      </c>
      <c r="AM34" s="286"/>
      <c r="AN34" s="286"/>
      <c r="AO34" s="286"/>
      <c r="AP34" s="286"/>
      <c r="AQ34" s="286"/>
      <c r="AR34" s="286"/>
      <c r="AS34" s="286"/>
      <c r="AT34" s="286"/>
      <c r="AU34" s="286"/>
      <c r="AV34" s="286"/>
      <c r="AW34" s="286"/>
      <c r="AX34" s="286"/>
      <c r="AY34" s="286"/>
      <c r="AZ34" s="286"/>
      <c r="BA34" s="286"/>
      <c r="BB34" s="286"/>
      <c r="BC34" s="286"/>
      <c r="BD34" s="286"/>
      <c r="BE34" s="286"/>
      <c r="BF34" s="286"/>
      <c r="BG34" s="286"/>
      <c r="BH34" s="286"/>
      <c r="BI34" s="286"/>
      <c r="BJ34" s="286"/>
      <c r="BK34" s="286"/>
      <c r="BL34" s="286"/>
      <c r="BM34" s="286"/>
      <c r="BN34" s="286"/>
      <c r="BO34" s="286"/>
      <c r="BP34" s="286"/>
      <c r="BQ34" s="286"/>
      <c r="BR34" s="286"/>
      <c r="BS34" s="286"/>
      <c r="BT34" s="63"/>
    </row>
    <row r="35" spans="2:74" s="51" customFormat="1" ht="7.5" customHeight="1">
      <c r="B35" s="273" t="s">
        <v>248</v>
      </c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75"/>
      <c r="AK35" s="55"/>
      <c r="AL35" s="239" t="s">
        <v>281</v>
      </c>
      <c r="AM35" s="239"/>
      <c r="AN35" s="239"/>
      <c r="AO35" s="239"/>
      <c r="AP35" s="239"/>
      <c r="AQ35" s="239"/>
      <c r="AR35" s="239"/>
      <c r="AS35" s="239"/>
      <c r="AT35" s="239"/>
      <c r="AU35" s="239"/>
      <c r="AV35" s="239"/>
      <c r="AW35" s="239"/>
      <c r="AX35" s="239"/>
      <c r="AY35" s="239"/>
      <c r="AZ35" s="239"/>
      <c r="BA35" s="239"/>
      <c r="BB35" s="239"/>
      <c r="BC35" s="239"/>
      <c r="BD35" s="239"/>
      <c r="BE35" s="239"/>
      <c r="BF35" s="239"/>
      <c r="BG35" s="239"/>
      <c r="BH35" s="239"/>
      <c r="BI35" s="239"/>
      <c r="BJ35" s="239"/>
      <c r="BK35" s="239"/>
      <c r="BL35" s="239"/>
      <c r="BM35" s="239"/>
      <c r="BN35" s="239"/>
      <c r="BO35" s="239"/>
      <c r="BP35" s="239"/>
      <c r="BQ35" s="239"/>
      <c r="BR35" s="239"/>
      <c r="BS35" s="239"/>
      <c r="BT35" s="64"/>
    </row>
    <row r="36" spans="2:74" s="51" customFormat="1" ht="9.75" customHeight="1">
      <c r="B36" s="266" t="s">
        <v>218</v>
      </c>
      <c r="C36" s="267"/>
      <c r="D36" s="267"/>
      <c r="E36" s="268"/>
      <c r="F36" s="266" t="s">
        <v>250</v>
      </c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268"/>
      <c r="U36" s="266" t="s">
        <v>251</v>
      </c>
      <c r="V36" s="267"/>
      <c r="W36" s="267"/>
      <c r="X36" s="267"/>
      <c r="Y36" s="267"/>
      <c r="Z36" s="267"/>
      <c r="AA36" s="267"/>
      <c r="AB36" s="267"/>
      <c r="AC36" s="267"/>
      <c r="AD36" s="267"/>
      <c r="AE36" s="267"/>
      <c r="AF36" s="267"/>
      <c r="AG36" s="267"/>
      <c r="AH36" s="267"/>
      <c r="AI36" s="268"/>
      <c r="AK36" s="61"/>
      <c r="AL36" s="66"/>
      <c r="AM36" s="239" t="s">
        <v>249</v>
      </c>
      <c r="AN36" s="239"/>
      <c r="AO36" s="239"/>
      <c r="AP36" s="239"/>
      <c r="AQ36" s="239"/>
      <c r="AR36" s="239"/>
      <c r="AS36" s="239"/>
      <c r="AT36" s="239"/>
      <c r="AU36" s="239"/>
      <c r="AV36" s="239"/>
      <c r="AW36" s="239"/>
      <c r="AX36" s="239"/>
      <c r="AY36" s="239"/>
      <c r="AZ36" s="239"/>
      <c r="BA36" s="239"/>
      <c r="BB36" s="239"/>
      <c r="BC36" s="239"/>
      <c r="BD36" s="239"/>
      <c r="BE36" s="239"/>
      <c r="BF36" s="239"/>
      <c r="BG36" s="239"/>
      <c r="BH36" s="239"/>
      <c r="BI36" s="239"/>
      <c r="BJ36" s="239"/>
      <c r="BK36" s="239"/>
      <c r="BL36" s="239"/>
      <c r="BM36" s="239"/>
      <c r="BN36" s="239"/>
      <c r="BO36" s="239"/>
      <c r="BP36" s="239"/>
      <c r="BQ36" s="239"/>
      <c r="BR36" s="239"/>
      <c r="BS36" s="239"/>
      <c r="BT36" s="63"/>
    </row>
    <row r="37" spans="2:74" s="51" customFormat="1" ht="9" customHeight="1">
      <c r="B37" s="251"/>
      <c r="C37" s="252"/>
      <c r="D37" s="252"/>
      <c r="E37" s="253"/>
      <c r="F37" s="251"/>
      <c r="G37" s="252"/>
      <c r="H37" s="252"/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3"/>
      <c r="U37" s="251"/>
      <c r="V37" s="252"/>
      <c r="W37" s="252"/>
      <c r="X37" s="252"/>
      <c r="Y37" s="252"/>
      <c r="Z37" s="252"/>
      <c r="AA37" s="252"/>
      <c r="AB37" s="252"/>
      <c r="AC37" s="252"/>
      <c r="AD37" s="252"/>
      <c r="AE37" s="252"/>
      <c r="AF37" s="252"/>
      <c r="AG37" s="252"/>
      <c r="AH37" s="252"/>
      <c r="AI37" s="253"/>
      <c r="AK37" s="61"/>
      <c r="AL37" s="239" t="s">
        <v>282</v>
      </c>
      <c r="AM37" s="239"/>
      <c r="AN37" s="239"/>
      <c r="AO37" s="239"/>
      <c r="AP37" s="239"/>
      <c r="AQ37" s="239"/>
      <c r="AR37" s="239"/>
      <c r="AS37" s="239"/>
      <c r="AT37" s="239"/>
      <c r="AU37" s="239"/>
      <c r="AV37" s="239"/>
      <c r="AW37" s="239"/>
      <c r="AX37" s="239"/>
      <c r="AY37" s="239"/>
      <c r="AZ37" s="239"/>
      <c r="BA37" s="239"/>
      <c r="BB37" s="239"/>
      <c r="BC37" s="239"/>
      <c r="BD37" s="239"/>
      <c r="BE37" s="239"/>
      <c r="BF37" s="239"/>
      <c r="BG37" s="239"/>
      <c r="BH37" s="239"/>
      <c r="BI37" s="239"/>
      <c r="BJ37" s="239"/>
      <c r="BK37" s="239"/>
      <c r="BL37" s="239"/>
      <c r="BM37" s="239"/>
      <c r="BN37" s="239"/>
      <c r="BO37" s="239"/>
      <c r="BP37" s="239"/>
      <c r="BQ37" s="239"/>
      <c r="BR37" s="239"/>
      <c r="BS37" s="239"/>
      <c r="BT37" s="240"/>
    </row>
    <row r="38" spans="2:74" s="51" customFormat="1" ht="10.5" customHeight="1">
      <c r="B38" s="254"/>
      <c r="C38" s="255"/>
      <c r="D38" s="255"/>
      <c r="E38" s="256"/>
      <c r="F38" s="254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6"/>
      <c r="U38" s="254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6"/>
      <c r="AK38" s="59"/>
      <c r="AL38" s="71"/>
      <c r="AM38" s="269" t="s">
        <v>244</v>
      </c>
      <c r="AN38" s="269"/>
      <c r="AO38" s="269"/>
      <c r="AP38" s="269"/>
      <c r="AQ38" s="269"/>
      <c r="AR38" s="269"/>
      <c r="AS38" s="269"/>
      <c r="AT38" s="269"/>
      <c r="AU38" s="269"/>
      <c r="AV38" s="269"/>
      <c r="AW38" s="269"/>
      <c r="AX38" s="269"/>
      <c r="AY38" s="269"/>
      <c r="AZ38" s="269"/>
      <c r="BA38" s="269"/>
      <c r="BB38" s="269"/>
      <c r="BC38" s="269"/>
      <c r="BD38" s="269"/>
      <c r="BE38" s="269"/>
      <c r="BF38" s="269"/>
      <c r="BG38" s="269"/>
      <c r="BH38" s="269"/>
      <c r="BI38" s="269"/>
      <c r="BJ38" s="269"/>
      <c r="BK38" s="269"/>
      <c r="BL38" s="269"/>
      <c r="BM38" s="269"/>
      <c r="BN38" s="269"/>
      <c r="BO38" s="269"/>
      <c r="BP38" s="269"/>
      <c r="BQ38" s="269"/>
      <c r="BR38" s="269"/>
      <c r="BS38" s="269"/>
      <c r="BT38" s="270"/>
    </row>
    <row r="39" spans="2:74" s="51" customFormat="1" ht="9" customHeight="1">
      <c r="B39" s="251"/>
      <c r="C39" s="252"/>
      <c r="D39" s="252"/>
      <c r="E39" s="253"/>
      <c r="F39" s="251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253"/>
      <c r="U39" s="251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2"/>
      <c r="AI39" s="253"/>
    </row>
    <row r="40" spans="2:74" s="51" customFormat="1" ht="6.75" customHeight="1">
      <c r="B40" s="254"/>
      <c r="C40" s="255"/>
      <c r="D40" s="255"/>
      <c r="E40" s="256"/>
      <c r="F40" s="254"/>
      <c r="G40" s="255"/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5"/>
      <c r="T40" s="256"/>
      <c r="U40" s="254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6"/>
      <c r="AJ40" s="39"/>
      <c r="AX40" s="282" t="s">
        <v>253</v>
      </c>
      <c r="AY40" s="282"/>
      <c r="AZ40" s="282"/>
      <c r="BA40" s="282"/>
      <c r="BB40" s="282"/>
      <c r="BC40" s="282"/>
      <c r="BD40" s="282"/>
      <c r="BE40" s="282"/>
      <c r="BF40" s="282"/>
      <c r="BG40" s="282"/>
      <c r="BH40" s="282"/>
      <c r="BI40" s="282"/>
      <c r="BJ40" s="282"/>
      <c r="BK40" s="282"/>
      <c r="BL40" s="282"/>
      <c r="BM40" s="282"/>
      <c r="BN40" s="282"/>
      <c r="BO40" s="282"/>
      <c r="BP40" s="282"/>
      <c r="BQ40" s="282"/>
      <c r="BR40" s="282"/>
      <c r="BS40" s="282"/>
      <c r="BT40" s="282"/>
      <c r="BU40" s="282"/>
    </row>
    <row r="41" spans="2:74" s="51" customFormat="1" ht="9" customHeight="1"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X41" s="283"/>
      <c r="AY41" s="283"/>
      <c r="AZ41" s="283"/>
      <c r="BA41" s="283"/>
      <c r="BB41" s="283"/>
      <c r="BC41" s="283"/>
      <c r="BD41" s="283"/>
      <c r="BE41" s="283"/>
      <c r="BF41" s="283"/>
      <c r="BG41" s="283"/>
      <c r="BH41" s="283"/>
      <c r="BI41" s="283"/>
      <c r="BJ41" s="283"/>
      <c r="BK41" s="283"/>
      <c r="BL41" s="283"/>
      <c r="BM41" s="283"/>
      <c r="BN41" s="283"/>
      <c r="BO41" s="283"/>
      <c r="BP41" s="283"/>
      <c r="BQ41" s="283"/>
      <c r="BR41" s="283"/>
      <c r="BS41" s="283"/>
      <c r="BT41" s="283"/>
      <c r="BU41" s="283"/>
    </row>
    <row r="42" spans="2:74" ht="14.1" customHeight="1"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46"/>
      <c r="AK42" s="46"/>
      <c r="AM42" s="68"/>
      <c r="AX42" s="283"/>
      <c r="AY42" s="283"/>
      <c r="AZ42" s="283"/>
      <c r="BA42" s="283"/>
      <c r="BB42" s="283"/>
      <c r="BC42" s="283"/>
      <c r="BD42" s="283"/>
      <c r="BE42" s="283"/>
      <c r="BF42" s="283"/>
      <c r="BG42" s="283"/>
      <c r="BH42" s="283"/>
      <c r="BI42" s="283"/>
      <c r="BJ42" s="283"/>
      <c r="BK42" s="283"/>
      <c r="BL42" s="283"/>
      <c r="BM42" s="283"/>
      <c r="BN42" s="283"/>
      <c r="BO42" s="283"/>
      <c r="BP42" s="283"/>
      <c r="BQ42" s="283"/>
      <c r="BR42" s="283"/>
      <c r="BS42" s="283"/>
      <c r="BT42" s="283"/>
      <c r="BU42" s="283"/>
      <c r="BV42" s="68"/>
    </row>
    <row r="43" spans="2:74" ht="9" customHeight="1">
      <c r="B43" s="6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68"/>
      <c r="AM43" s="68"/>
      <c r="AX43" s="284"/>
      <c r="AY43" s="284"/>
      <c r="AZ43" s="284"/>
      <c r="BA43" s="284"/>
      <c r="BB43" s="284"/>
      <c r="BC43" s="284"/>
      <c r="BD43" s="284"/>
      <c r="BE43" s="284"/>
      <c r="BF43" s="284"/>
      <c r="BG43" s="284"/>
      <c r="BH43" s="284"/>
      <c r="BI43" s="284"/>
      <c r="BJ43" s="284"/>
      <c r="BK43" s="284"/>
      <c r="BL43" s="284"/>
      <c r="BM43" s="284"/>
      <c r="BN43" s="284"/>
      <c r="BO43" s="284"/>
      <c r="BP43" s="284"/>
      <c r="BQ43" s="284"/>
      <c r="BR43" s="284"/>
      <c r="BS43" s="284"/>
      <c r="BT43" s="284"/>
      <c r="BU43" s="284"/>
      <c r="BV43" s="68"/>
    </row>
    <row r="44" spans="2:74" s="68" customFormat="1" ht="6.95" customHeight="1">
      <c r="B44" s="6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38"/>
      <c r="AK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BV44" s="69"/>
    </row>
    <row r="45" spans="2:74" s="68" customFormat="1" ht="12.75"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69"/>
    </row>
    <row r="46" spans="2:74" s="68" customFormat="1" ht="12.75"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BV46" s="69"/>
    </row>
    <row r="47" spans="2:74" s="68" customFormat="1" ht="24.95" customHeight="1"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BV47" s="69"/>
    </row>
    <row r="48" spans="2:74" s="68" customFormat="1" ht="24.95" customHeight="1"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BV48" s="39"/>
    </row>
    <row r="49" spans="2:74" s="68" customFormat="1" ht="24.95" customHeight="1"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BV49" s="39"/>
    </row>
    <row r="50" spans="2:74"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</row>
  </sheetData>
  <mergeCells count="236">
    <mergeCell ref="B2:P2"/>
    <mergeCell ref="Q2:BF2"/>
    <mergeCell ref="BG2:BU2"/>
    <mergeCell ref="Q3:BF3"/>
    <mergeCell ref="BG3:BU3"/>
    <mergeCell ref="Q4:BF4"/>
    <mergeCell ref="BG4:BU4"/>
    <mergeCell ref="O5:AO5"/>
    <mergeCell ref="BB5:BU5"/>
    <mergeCell ref="AF7:AW7"/>
    <mergeCell ref="AX7:BM7"/>
    <mergeCell ref="B8:E9"/>
    <mergeCell ref="F8:I9"/>
    <mergeCell ref="J8:AA9"/>
    <mergeCell ref="AB8:AE9"/>
    <mergeCell ref="AF8:AO8"/>
    <mergeCell ref="AP8:AW8"/>
    <mergeCell ref="AX8:BE8"/>
    <mergeCell ref="BF8:BM8"/>
    <mergeCell ref="AB10:AE10"/>
    <mergeCell ref="AF10:AJ10"/>
    <mergeCell ref="AK10:AO10"/>
    <mergeCell ref="AP10:AS10"/>
    <mergeCell ref="AT10:AW10"/>
    <mergeCell ref="AX10:BA10"/>
    <mergeCell ref="BN8:BS9"/>
    <mergeCell ref="AF9:AJ9"/>
    <mergeCell ref="AK9:AO9"/>
    <mergeCell ref="AP9:AS9"/>
    <mergeCell ref="AT9:AW9"/>
    <mergeCell ref="AX9:BA9"/>
    <mergeCell ref="BB9:BE9"/>
    <mergeCell ref="BF9:BI9"/>
    <mergeCell ref="BJ9:BM9"/>
    <mergeCell ref="AK12:AO12"/>
    <mergeCell ref="AP12:AS12"/>
    <mergeCell ref="AT12:AW12"/>
    <mergeCell ref="AX12:BA12"/>
    <mergeCell ref="BB10:BE10"/>
    <mergeCell ref="BF10:BI10"/>
    <mergeCell ref="BJ10:BM10"/>
    <mergeCell ref="BN10:BS10"/>
    <mergeCell ref="B11:E11"/>
    <mergeCell ref="F11:I11"/>
    <mergeCell ref="J11:AA11"/>
    <mergeCell ref="AB11:AE11"/>
    <mergeCell ref="AF11:AJ11"/>
    <mergeCell ref="AK11:AO11"/>
    <mergeCell ref="BN11:BS11"/>
    <mergeCell ref="AP11:AS11"/>
    <mergeCell ref="AT11:AW11"/>
    <mergeCell ref="AX11:BA11"/>
    <mergeCell ref="BB11:BE11"/>
    <mergeCell ref="BF11:BI11"/>
    <mergeCell ref="BJ11:BM11"/>
    <mergeCell ref="B10:E10"/>
    <mergeCell ref="F10:I10"/>
    <mergeCell ref="J10:AA10"/>
    <mergeCell ref="AT14:AW14"/>
    <mergeCell ref="AX14:BA14"/>
    <mergeCell ref="BB12:BE12"/>
    <mergeCell ref="BF12:BI12"/>
    <mergeCell ref="BJ12:BM12"/>
    <mergeCell ref="BN12:BS12"/>
    <mergeCell ref="B13:E13"/>
    <mergeCell ref="F13:I13"/>
    <mergeCell ref="J13:AA13"/>
    <mergeCell ref="AB13:AE13"/>
    <mergeCell ref="AF13:AJ13"/>
    <mergeCell ref="AK13:AO13"/>
    <mergeCell ref="BN13:BS13"/>
    <mergeCell ref="AP13:AS13"/>
    <mergeCell ref="AT13:AW13"/>
    <mergeCell ref="AX13:BA13"/>
    <mergeCell ref="BB13:BE13"/>
    <mergeCell ref="BF13:BI13"/>
    <mergeCell ref="BJ13:BM13"/>
    <mergeCell ref="B12:E12"/>
    <mergeCell ref="F12:I12"/>
    <mergeCell ref="J12:AA12"/>
    <mergeCell ref="AB12:AE12"/>
    <mergeCell ref="AF12:AJ12"/>
    <mergeCell ref="BB14:BE14"/>
    <mergeCell ref="BF14:BI14"/>
    <mergeCell ref="BJ14:BM14"/>
    <mergeCell ref="BN14:BS14"/>
    <mergeCell ref="B15:E15"/>
    <mergeCell ref="F15:I15"/>
    <mergeCell ref="J15:AA15"/>
    <mergeCell ref="AB15:AE15"/>
    <mergeCell ref="AF15:AJ15"/>
    <mergeCell ref="AK15:AO15"/>
    <mergeCell ref="BN15:BS15"/>
    <mergeCell ref="AP15:AS15"/>
    <mergeCell ref="AT15:AW15"/>
    <mergeCell ref="AX15:BA15"/>
    <mergeCell ref="BB15:BE15"/>
    <mergeCell ref="BF15:BI15"/>
    <mergeCell ref="BJ15:BM15"/>
    <mergeCell ref="B14:E14"/>
    <mergeCell ref="F14:I14"/>
    <mergeCell ref="J14:AA14"/>
    <mergeCell ref="AB14:AE14"/>
    <mergeCell ref="AF14:AJ14"/>
    <mergeCell ref="AK14:AO14"/>
    <mergeCell ref="AP14:AS14"/>
    <mergeCell ref="BN16:BS16"/>
    <mergeCell ref="B17:E17"/>
    <mergeCell ref="F17:I17"/>
    <mergeCell ref="J17:AA17"/>
    <mergeCell ref="AB17:AE17"/>
    <mergeCell ref="AF17:AJ17"/>
    <mergeCell ref="AK17:AO17"/>
    <mergeCell ref="BN17:BS17"/>
    <mergeCell ref="AP17:AS17"/>
    <mergeCell ref="AT17:AW17"/>
    <mergeCell ref="AX17:BA17"/>
    <mergeCell ref="BB17:BE17"/>
    <mergeCell ref="BF17:BI17"/>
    <mergeCell ref="BJ17:BM17"/>
    <mergeCell ref="B16:E16"/>
    <mergeCell ref="F16:I16"/>
    <mergeCell ref="J16:AA16"/>
    <mergeCell ref="AB16:AE16"/>
    <mergeCell ref="AF16:AJ16"/>
    <mergeCell ref="AK16:AO16"/>
    <mergeCell ref="AP16:AS16"/>
    <mergeCell ref="AT16:AW16"/>
    <mergeCell ref="AX16:BA16"/>
    <mergeCell ref="AB18:AE18"/>
    <mergeCell ref="AF18:AJ18"/>
    <mergeCell ref="AK18:AO18"/>
    <mergeCell ref="AP18:AS18"/>
    <mergeCell ref="AT18:AW18"/>
    <mergeCell ref="AX18:BA18"/>
    <mergeCell ref="BB16:BE16"/>
    <mergeCell ref="BF16:BI16"/>
    <mergeCell ref="BJ16:BM16"/>
    <mergeCell ref="AK20:AO20"/>
    <mergeCell ref="AP20:AS20"/>
    <mergeCell ref="AT20:AW20"/>
    <mergeCell ref="AX20:BA20"/>
    <mergeCell ref="BB18:BE18"/>
    <mergeCell ref="BF18:BI18"/>
    <mergeCell ref="BJ18:BM18"/>
    <mergeCell ref="BN18:BS18"/>
    <mergeCell ref="B19:E19"/>
    <mergeCell ref="F19:I19"/>
    <mergeCell ref="J19:AA19"/>
    <mergeCell ref="AB19:AE19"/>
    <mergeCell ref="AF19:AJ19"/>
    <mergeCell ref="AK19:AO19"/>
    <mergeCell ref="BN19:BS19"/>
    <mergeCell ref="AP19:AS19"/>
    <mergeCell ref="AT19:AW19"/>
    <mergeCell ref="AX19:BA19"/>
    <mergeCell ref="BB19:BE19"/>
    <mergeCell ref="BF19:BI19"/>
    <mergeCell ref="BJ19:BM19"/>
    <mergeCell ref="B18:E18"/>
    <mergeCell ref="F18:I18"/>
    <mergeCell ref="J18:AA18"/>
    <mergeCell ref="AT22:AW22"/>
    <mergeCell ref="AX22:BA22"/>
    <mergeCell ref="BB20:BE20"/>
    <mergeCell ref="BF20:BI20"/>
    <mergeCell ref="BJ20:BM20"/>
    <mergeCell ref="BN20:BS20"/>
    <mergeCell ref="B21:E21"/>
    <mergeCell ref="F21:I21"/>
    <mergeCell ref="J21:AA21"/>
    <mergeCell ref="AB21:AE21"/>
    <mergeCell ref="AF21:AJ21"/>
    <mergeCell ref="AK21:AO21"/>
    <mergeCell ref="BN21:BS21"/>
    <mergeCell ref="AP21:AS21"/>
    <mergeCell ref="AT21:AW21"/>
    <mergeCell ref="AX21:BA21"/>
    <mergeCell ref="BB21:BE21"/>
    <mergeCell ref="BF21:BI21"/>
    <mergeCell ref="BJ21:BM21"/>
    <mergeCell ref="B20:E20"/>
    <mergeCell ref="F20:I20"/>
    <mergeCell ref="J20:AA20"/>
    <mergeCell ref="AB20:AE20"/>
    <mergeCell ref="AF20:AJ20"/>
    <mergeCell ref="B24:AI24"/>
    <mergeCell ref="AK24:BT24"/>
    <mergeCell ref="C25:C26"/>
    <mergeCell ref="D25:AH26"/>
    <mergeCell ref="AL26:BT26"/>
    <mergeCell ref="I27:K27"/>
    <mergeCell ref="V27:X27"/>
    <mergeCell ref="AL27:BT27"/>
    <mergeCell ref="BB22:BE22"/>
    <mergeCell ref="BF22:BI22"/>
    <mergeCell ref="BJ22:BM22"/>
    <mergeCell ref="BN22:BS22"/>
    <mergeCell ref="F23:AA23"/>
    <mergeCell ref="AZ23:BC23"/>
    <mergeCell ref="BD23:BG23"/>
    <mergeCell ref="BH23:BK23"/>
    <mergeCell ref="BL23:BO23"/>
    <mergeCell ref="B22:E22"/>
    <mergeCell ref="F22:I22"/>
    <mergeCell ref="J22:AA22"/>
    <mergeCell ref="AB22:AE22"/>
    <mergeCell ref="AF22:AJ22"/>
    <mergeCell ref="AK22:AO22"/>
    <mergeCell ref="AP22:AS22"/>
    <mergeCell ref="D32:AH33"/>
    <mergeCell ref="AL32:BS32"/>
    <mergeCell ref="AM33:BS33"/>
    <mergeCell ref="AL34:BS34"/>
    <mergeCell ref="B35:AI35"/>
    <mergeCell ref="AL35:BS35"/>
    <mergeCell ref="I28:K28"/>
    <mergeCell ref="V28:X28"/>
    <mergeCell ref="C29:C30"/>
    <mergeCell ref="D29:AH30"/>
    <mergeCell ref="AL30:BS30"/>
    <mergeCell ref="AM31:BS31"/>
    <mergeCell ref="B39:E40"/>
    <mergeCell ref="F39:T40"/>
    <mergeCell ref="U39:AI40"/>
    <mergeCell ref="AX40:BI43"/>
    <mergeCell ref="BJ40:BU43"/>
    <mergeCell ref="B36:E36"/>
    <mergeCell ref="F36:T36"/>
    <mergeCell ref="U36:AI36"/>
    <mergeCell ref="AM36:BS36"/>
    <mergeCell ref="B37:E38"/>
    <mergeCell ref="F37:T38"/>
    <mergeCell ref="U37:AI38"/>
    <mergeCell ref="AL37:BT37"/>
    <mergeCell ref="AM38:BT38"/>
  </mergeCells>
  <pageMargins left="0.11811023622047245" right="0.11811023622047245" top="3.937007874015748E-2" bottom="3.937007874015748E-2" header="0" footer="0"/>
  <pageSetup paperSize="9" orientation="landscape" horizontalDpi="360" verticalDpi="360" r:id="rId1"/>
  <ignoredErrors>
    <ignoredError sqref="B11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5"/>
  <dimension ref="A1:J47"/>
  <sheetViews>
    <sheetView topLeftCell="A19" zoomScale="80" zoomScaleNormal="80" workbookViewId="0">
      <selection activeCell="C2" sqref="C2:D2"/>
    </sheetView>
  </sheetViews>
  <sheetFormatPr baseColWidth="10" defaultRowHeight="12.75"/>
  <cols>
    <col min="1" max="1" width="18.7109375" style="115" customWidth="1"/>
    <col min="2" max="2" width="2.5703125" style="115" customWidth="1"/>
    <col min="3" max="3" width="13.7109375" style="115" customWidth="1"/>
    <col min="4" max="4" width="15.7109375" style="115" customWidth="1"/>
    <col min="5" max="5" width="3.5703125" style="115" hidden="1" customWidth="1"/>
    <col min="6" max="6" width="18.7109375" style="115" customWidth="1"/>
    <col min="7" max="7" width="2.5703125" style="115" customWidth="1"/>
    <col min="8" max="8" width="13.85546875" style="115" customWidth="1"/>
    <col min="9" max="9" width="15.5703125" style="115" customWidth="1"/>
    <col min="10" max="258" width="11.42578125" style="115"/>
    <col min="259" max="261" width="20.7109375" style="115" customWidth="1"/>
    <col min="262" max="262" width="3.5703125" style="115" customWidth="1"/>
    <col min="263" max="265" width="20.7109375" style="115" customWidth="1"/>
    <col min="266" max="514" width="11.42578125" style="115"/>
    <col min="515" max="517" width="20.7109375" style="115" customWidth="1"/>
    <col min="518" max="518" width="3.5703125" style="115" customWidth="1"/>
    <col min="519" max="521" width="20.7109375" style="115" customWidth="1"/>
    <col min="522" max="770" width="11.42578125" style="115"/>
    <col min="771" max="773" width="20.7109375" style="115" customWidth="1"/>
    <col min="774" max="774" width="3.5703125" style="115" customWidth="1"/>
    <col min="775" max="777" width="20.7109375" style="115" customWidth="1"/>
    <col min="778" max="1026" width="11.42578125" style="115"/>
    <col min="1027" max="1029" width="20.7109375" style="115" customWidth="1"/>
    <col min="1030" max="1030" width="3.5703125" style="115" customWidth="1"/>
    <col min="1031" max="1033" width="20.7109375" style="115" customWidth="1"/>
    <col min="1034" max="1282" width="11.42578125" style="115"/>
    <col min="1283" max="1285" width="20.7109375" style="115" customWidth="1"/>
    <col min="1286" max="1286" width="3.5703125" style="115" customWidth="1"/>
    <col min="1287" max="1289" width="20.7109375" style="115" customWidth="1"/>
    <col min="1290" max="1538" width="11.42578125" style="115"/>
    <col min="1539" max="1541" width="20.7109375" style="115" customWidth="1"/>
    <col min="1542" max="1542" width="3.5703125" style="115" customWidth="1"/>
    <col min="1543" max="1545" width="20.7109375" style="115" customWidth="1"/>
    <col min="1546" max="1794" width="11.42578125" style="115"/>
    <col min="1795" max="1797" width="20.7109375" style="115" customWidth="1"/>
    <col min="1798" max="1798" width="3.5703125" style="115" customWidth="1"/>
    <col min="1799" max="1801" width="20.7109375" style="115" customWidth="1"/>
    <col min="1802" max="2050" width="11.42578125" style="115"/>
    <col min="2051" max="2053" width="20.7109375" style="115" customWidth="1"/>
    <col min="2054" max="2054" width="3.5703125" style="115" customWidth="1"/>
    <col min="2055" max="2057" width="20.7109375" style="115" customWidth="1"/>
    <col min="2058" max="2306" width="11.42578125" style="115"/>
    <col min="2307" max="2309" width="20.7109375" style="115" customWidth="1"/>
    <col min="2310" max="2310" width="3.5703125" style="115" customWidth="1"/>
    <col min="2311" max="2313" width="20.7109375" style="115" customWidth="1"/>
    <col min="2314" max="2562" width="11.42578125" style="115"/>
    <col min="2563" max="2565" width="20.7109375" style="115" customWidth="1"/>
    <col min="2566" max="2566" width="3.5703125" style="115" customWidth="1"/>
    <col min="2567" max="2569" width="20.7109375" style="115" customWidth="1"/>
    <col min="2570" max="2818" width="11.42578125" style="115"/>
    <col min="2819" max="2821" width="20.7109375" style="115" customWidth="1"/>
    <col min="2822" max="2822" width="3.5703125" style="115" customWidth="1"/>
    <col min="2823" max="2825" width="20.7109375" style="115" customWidth="1"/>
    <col min="2826" max="3074" width="11.42578125" style="115"/>
    <col min="3075" max="3077" width="20.7109375" style="115" customWidth="1"/>
    <col min="3078" max="3078" width="3.5703125" style="115" customWidth="1"/>
    <col min="3079" max="3081" width="20.7109375" style="115" customWidth="1"/>
    <col min="3082" max="3330" width="11.42578125" style="115"/>
    <col min="3331" max="3333" width="20.7109375" style="115" customWidth="1"/>
    <col min="3334" max="3334" width="3.5703125" style="115" customWidth="1"/>
    <col min="3335" max="3337" width="20.7109375" style="115" customWidth="1"/>
    <col min="3338" max="3586" width="11.42578125" style="115"/>
    <col min="3587" max="3589" width="20.7109375" style="115" customWidth="1"/>
    <col min="3590" max="3590" width="3.5703125" style="115" customWidth="1"/>
    <col min="3591" max="3593" width="20.7109375" style="115" customWidth="1"/>
    <col min="3594" max="3842" width="11.42578125" style="115"/>
    <col min="3843" max="3845" width="20.7109375" style="115" customWidth="1"/>
    <col min="3846" max="3846" width="3.5703125" style="115" customWidth="1"/>
    <col min="3847" max="3849" width="20.7109375" style="115" customWidth="1"/>
    <col min="3850" max="4098" width="11.42578125" style="115"/>
    <col min="4099" max="4101" width="20.7109375" style="115" customWidth="1"/>
    <col min="4102" max="4102" width="3.5703125" style="115" customWidth="1"/>
    <col min="4103" max="4105" width="20.7109375" style="115" customWidth="1"/>
    <col min="4106" max="4354" width="11.42578125" style="115"/>
    <col min="4355" max="4357" width="20.7109375" style="115" customWidth="1"/>
    <col min="4358" max="4358" width="3.5703125" style="115" customWidth="1"/>
    <col min="4359" max="4361" width="20.7109375" style="115" customWidth="1"/>
    <col min="4362" max="4610" width="11.42578125" style="115"/>
    <col min="4611" max="4613" width="20.7109375" style="115" customWidth="1"/>
    <col min="4614" max="4614" width="3.5703125" style="115" customWidth="1"/>
    <col min="4615" max="4617" width="20.7109375" style="115" customWidth="1"/>
    <col min="4618" max="4866" width="11.42578125" style="115"/>
    <col min="4867" max="4869" width="20.7109375" style="115" customWidth="1"/>
    <col min="4870" max="4870" width="3.5703125" style="115" customWidth="1"/>
    <col min="4871" max="4873" width="20.7109375" style="115" customWidth="1"/>
    <col min="4874" max="5122" width="11.42578125" style="115"/>
    <col min="5123" max="5125" width="20.7109375" style="115" customWidth="1"/>
    <col min="5126" max="5126" width="3.5703125" style="115" customWidth="1"/>
    <col min="5127" max="5129" width="20.7109375" style="115" customWidth="1"/>
    <col min="5130" max="5378" width="11.42578125" style="115"/>
    <col min="5379" max="5381" width="20.7109375" style="115" customWidth="1"/>
    <col min="5382" max="5382" width="3.5703125" style="115" customWidth="1"/>
    <col min="5383" max="5385" width="20.7109375" style="115" customWidth="1"/>
    <col min="5386" max="5634" width="11.42578125" style="115"/>
    <col min="5635" max="5637" width="20.7109375" style="115" customWidth="1"/>
    <col min="5638" max="5638" width="3.5703125" style="115" customWidth="1"/>
    <col min="5639" max="5641" width="20.7109375" style="115" customWidth="1"/>
    <col min="5642" max="5890" width="11.42578125" style="115"/>
    <col min="5891" max="5893" width="20.7109375" style="115" customWidth="1"/>
    <col min="5894" max="5894" width="3.5703125" style="115" customWidth="1"/>
    <col min="5895" max="5897" width="20.7109375" style="115" customWidth="1"/>
    <col min="5898" max="6146" width="11.42578125" style="115"/>
    <col min="6147" max="6149" width="20.7109375" style="115" customWidth="1"/>
    <col min="6150" max="6150" width="3.5703125" style="115" customWidth="1"/>
    <col min="6151" max="6153" width="20.7109375" style="115" customWidth="1"/>
    <col min="6154" max="6402" width="11.42578125" style="115"/>
    <col min="6403" max="6405" width="20.7109375" style="115" customWidth="1"/>
    <col min="6406" max="6406" width="3.5703125" style="115" customWidth="1"/>
    <col min="6407" max="6409" width="20.7109375" style="115" customWidth="1"/>
    <col min="6410" max="6658" width="11.42578125" style="115"/>
    <col min="6659" max="6661" width="20.7109375" style="115" customWidth="1"/>
    <col min="6662" max="6662" width="3.5703125" style="115" customWidth="1"/>
    <col min="6663" max="6665" width="20.7109375" style="115" customWidth="1"/>
    <col min="6666" max="6914" width="11.42578125" style="115"/>
    <col min="6915" max="6917" width="20.7109375" style="115" customWidth="1"/>
    <col min="6918" max="6918" width="3.5703125" style="115" customWidth="1"/>
    <col min="6919" max="6921" width="20.7109375" style="115" customWidth="1"/>
    <col min="6922" max="7170" width="11.42578125" style="115"/>
    <col min="7171" max="7173" width="20.7109375" style="115" customWidth="1"/>
    <col min="7174" max="7174" width="3.5703125" style="115" customWidth="1"/>
    <col min="7175" max="7177" width="20.7109375" style="115" customWidth="1"/>
    <col min="7178" max="7426" width="11.42578125" style="115"/>
    <col min="7427" max="7429" width="20.7109375" style="115" customWidth="1"/>
    <col min="7430" max="7430" width="3.5703125" style="115" customWidth="1"/>
    <col min="7431" max="7433" width="20.7109375" style="115" customWidth="1"/>
    <col min="7434" max="7682" width="11.42578125" style="115"/>
    <col min="7683" max="7685" width="20.7109375" style="115" customWidth="1"/>
    <col min="7686" max="7686" width="3.5703125" style="115" customWidth="1"/>
    <col min="7687" max="7689" width="20.7109375" style="115" customWidth="1"/>
    <col min="7690" max="7938" width="11.42578125" style="115"/>
    <col min="7939" max="7941" width="20.7109375" style="115" customWidth="1"/>
    <col min="7942" max="7942" width="3.5703125" style="115" customWidth="1"/>
    <col min="7943" max="7945" width="20.7109375" style="115" customWidth="1"/>
    <col min="7946" max="8194" width="11.42578125" style="115"/>
    <col min="8195" max="8197" width="20.7109375" style="115" customWidth="1"/>
    <col min="8198" max="8198" width="3.5703125" style="115" customWidth="1"/>
    <col min="8199" max="8201" width="20.7109375" style="115" customWidth="1"/>
    <col min="8202" max="8450" width="11.42578125" style="115"/>
    <col min="8451" max="8453" width="20.7109375" style="115" customWidth="1"/>
    <col min="8454" max="8454" width="3.5703125" style="115" customWidth="1"/>
    <col min="8455" max="8457" width="20.7109375" style="115" customWidth="1"/>
    <col min="8458" max="8706" width="11.42578125" style="115"/>
    <col min="8707" max="8709" width="20.7109375" style="115" customWidth="1"/>
    <col min="8710" max="8710" width="3.5703125" style="115" customWidth="1"/>
    <col min="8711" max="8713" width="20.7109375" style="115" customWidth="1"/>
    <col min="8714" max="8962" width="11.42578125" style="115"/>
    <col min="8963" max="8965" width="20.7109375" style="115" customWidth="1"/>
    <col min="8966" max="8966" width="3.5703125" style="115" customWidth="1"/>
    <col min="8967" max="8969" width="20.7109375" style="115" customWidth="1"/>
    <col min="8970" max="9218" width="11.42578125" style="115"/>
    <col min="9219" max="9221" width="20.7109375" style="115" customWidth="1"/>
    <col min="9222" max="9222" width="3.5703125" style="115" customWidth="1"/>
    <col min="9223" max="9225" width="20.7109375" style="115" customWidth="1"/>
    <col min="9226" max="9474" width="11.42578125" style="115"/>
    <col min="9475" max="9477" width="20.7109375" style="115" customWidth="1"/>
    <col min="9478" max="9478" width="3.5703125" style="115" customWidth="1"/>
    <col min="9479" max="9481" width="20.7109375" style="115" customWidth="1"/>
    <col min="9482" max="9730" width="11.42578125" style="115"/>
    <col min="9731" max="9733" width="20.7109375" style="115" customWidth="1"/>
    <col min="9734" max="9734" width="3.5703125" style="115" customWidth="1"/>
    <col min="9735" max="9737" width="20.7109375" style="115" customWidth="1"/>
    <col min="9738" max="9986" width="11.42578125" style="115"/>
    <col min="9987" max="9989" width="20.7109375" style="115" customWidth="1"/>
    <col min="9990" max="9990" width="3.5703125" style="115" customWidth="1"/>
    <col min="9991" max="9993" width="20.7109375" style="115" customWidth="1"/>
    <col min="9994" max="10242" width="11.42578125" style="115"/>
    <col min="10243" max="10245" width="20.7109375" style="115" customWidth="1"/>
    <col min="10246" max="10246" width="3.5703125" style="115" customWidth="1"/>
    <col min="10247" max="10249" width="20.7109375" style="115" customWidth="1"/>
    <col min="10250" max="10498" width="11.42578125" style="115"/>
    <col min="10499" max="10501" width="20.7109375" style="115" customWidth="1"/>
    <col min="10502" max="10502" width="3.5703125" style="115" customWidth="1"/>
    <col min="10503" max="10505" width="20.7109375" style="115" customWidth="1"/>
    <col min="10506" max="10754" width="11.42578125" style="115"/>
    <col min="10755" max="10757" width="20.7109375" style="115" customWidth="1"/>
    <col min="10758" max="10758" width="3.5703125" style="115" customWidth="1"/>
    <col min="10759" max="10761" width="20.7109375" style="115" customWidth="1"/>
    <col min="10762" max="11010" width="11.42578125" style="115"/>
    <col min="11011" max="11013" width="20.7109375" style="115" customWidth="1"/>
    <col min="11014" max="11014" width="3.5703125" style="115" customWidth="1"/>
    <col min="11015" max="11017" width="20.7109375" style="115" customWidth="1"/>
    <col min="11018" max="11266" width="11.42578125" style="115"/>
    <col min="11267" max="11269" width="20.7109375" style="115" customWidth="1"/>
    <col min="11270" max="11270" width="3.5703125" style="115" customWidth="1"/>
    <col min="11271" max="11273" width="20.7109375" style="115" customWidth="1"/>
    <col min="11274" max="11522" width="11.42578125" style="115"/>
    <col min="11523" max="11525" width="20.7109375" style="115" customWidth="1"/>
    <col min="11526" max="11526" width="3.5703125" style="115" customWidth="1"/>
    <col min="11527" max="11529" width="20.7109375" style="115" customWidth="1"/>
    <col min="11530" max="11778" width="11.42578125" style="115"/>
    <col min="11779" max="11781" width="20.7109375" style="115" customWidth="1"/>
    <col min="11782" max="11782" width="3.5703125" style="115" customWidth="1"/>
    <col min="11783" max="11785" width="20.7109375" style="115" customWidth="1"/>
    <col min="11786" max="12034" width="11.42578125" style="115"/>
    <col min="12035" max="12037" width="20.7109375" style="115" customWidth="1"/>
    <col min="12038" max="12038" width="3.5703125" style="115" customWidth="1"/>
    <col min="12039" max="12041" width="20.7109375" style="115" customWidth="1"/>
    <col min="12042" max="12290" width="11.42578125" style="115"/>
    <col min="12291" max="12293" width="20.7109375" style="115" customWidth="1"/>
    <col min="12294" max="12294" width="3.5703125" style="115" customWidth="1"/>
    <col min="12295" max="12297" width="20.7109375" style="115" customWidth="1"/>
    <col min="12298" max="12546" width="11.42578125" style="115"/>
    <col min="12547" max="12549" width="20.7109375" style="115" customWidth="1"/>
    <col min="12550" max="12550" width="3.5703125" style="115" customWidth="1"/>
    <col min="12551" max="12553" width="20.7109375" style="115" customWidth="1"/>
    <col min="12554" max="12802" width="11.42578125" style="115"/>
    <col min="12803" max="12805" width="20.7109375" style="115" customWidth="1"/>
    <col min="12806" max="12806" width="3.5703125" style="115" customWidth="1"/>
    <col min="12807" max="12809" width="20.7109375" style="115" customWidth="1"/>
    <col min="12810" max="13058" width="11.42578125" style="115"/>
    <col min="13059" max="13061" width="20.7109375" style="115" customWidth="1"/>
    <col min="13062" max="13062" width="3.5703125" style="115" customWidth="1"/>
    <col min="13063" max="13065" width="20.7109375" style="115" customWidth="1"/>
    <col min="13066" max="13314" width="11.42578125" style="115"/>
    <col min="13315" max="13317" width="20.7109375" style="115" customWidth="1"/>
    <col min="13318" max="13318" width="3.5703125" style="115" customWidth="1"/>
    <col min="13319" max="13321" width="20.7109375" style="115" customWidth="1"/>
    <col min="13322" max="13570" width="11.42578125" style="115"/>
    <col min="13571" max="13573" width="20.7109375" style="115" customWidth="1"/>
    <col min="13574" max="13574" width="3.5703125" style="115" customWidth="1"/>
    <col min="13575" max="13577" width="20.7109375" style="115" customWidth="1"/>
    <col min="13578" max="13826" width="11.42578125" style="115"/>
    <col min="13827" max="13829" width="20.7109375" style="115" customWidth="1"/>
    <col min="13830" max="13830" width="3.5703125" style="115" customWidth="1"/>
    <col min="13831" max="13833" width="20.7109375" style="115" customWidth="1"/>
    <col min="13834" max="14082" width="11.42578125" style="115"/>
    <col min="14083" max="14085" width="20.7109375" style="115" customWidth="1"/>
    <col min="14086" max="14086" width="3.5703125" style="115" customWidth="1"/>
    <col min="14087" max="14089" width="20.7109375" style="115" customWidth="1"/>
    <col min="14090" max="14338" width="11.42578125" style="115"/>
    <col min="14339" max="14341" width="20.7109375" style="115" customWidth="1"/>
    <col min="14342" max="14342" width="3.5703125" style="115" customWidth="1"/>
    <col min="14343" max="14345" width="20.7109375" style="115" customWidth="1"/>
    <col min="14346" max="14594" width="11.42578125" style="115"/>
    <col min="14595" max="14597" width="20.7109375" style="115" customWidth="1"/>
    <col min="14598" max="14598" width="3.5703125" style="115" customWidth="1"/>
    <col min="14599" max="14601" width="20.7109375" style="115" customWidth="1"/>
    <col min="14602" max="14850" width="11.42578125" style="115"/>
    <col min="14851" max="14853" width="20.7109375" style="115" customWidth="1"/>
    <col min="14854" max="14854" width="3.5703125" style="115" customWidth="1"/>
    <col min="14855" max="14857" width="20.7109375" style="115" customWidth="1"/>
    <col min="14858" max="15106" width="11.42578125" style="115"/>
    <col min="15107" max="15109" width="20.7109375" style="115" customWidth="1"/>
    <col min="15110" max="15110" width="3.5703125" style="115" customWidth="1"/>
    <col min="15111" max="15113" width="20.7109375" style="115" customWidth="1"/>
    <col min="15114" max="15362" width="11.42578125" style="115"/>
    <col min="15363" max="15365" width="20.7109375" style="115" customWidth="1"/>
    <col min="15366" max="15366" width="3.5703125" style="115" customWidth="1"/>
    <col min="15367" max="15369" width="20.7109375" style="115" customWidth="1"/>
    <col min="15370" max="15618" width="11.42578125" style="115"/>
    <col min="15619" max="15621" width="20.7109375" style="115" customWidth="1"/>
    <col min="15622" max="15622" width="3.5703125" style="115" customWidth="1"/>
    <col min="15623" max="15625" width="20.7109375" style="115" customWidth="1"/>
    <col min="15626" max="15874" width="11.42578125" style="115"/>
    <col min="15875" max="15877" width="20.7109375" style="115" customWidth="1"/>
    <col min="15878" max="15878" width="3.5703125" style="115" customWidth="1"/>
    <col min="15879" max="15881" width="20.7109375" style="115" customWidth="1"/>
    <col min="15882" max="16130" width="11.42578125" style="115"/>
    <col min="16131" max="16133" width="20.7109375" style="115" customWidth="1"/>
    <col min="16134" max="16134" width="3.5703125" style="115" customWidth="1"/>
    <col min="16135" max="16137" width="20.7109375" style="115" customWidth="1"/>
    <col min="16138" max="16384" width="11.42578125" style="115"/>
  </cols>
  <sheetData>
    <row r="1" spans="1:9" ht="27.75" customHeight="1">
      <c r="C1" s="313" t="s">
        <v>391</v>
      </c>
      <c r="D1" s="313"/>
      <c r="E1" s="116"/>
      <c r="H1" s="313" t="s">
        <v>391</v>
      </c>
      <c r="I1" s="313"/>
    </row>
    <row r="2" spans="1:9" ht="17.45" customHeight="1">
      <c r="A2" s="135" t="s">
        <v>364</v>
      </c>
      <c r="B2" s="117"/>
      <c r="C2" s="314" t="str">
        <f>ACCUEIL!D310</f>
        <v>Eventail d'avocat et crevettes</v>
      </c>
      <c r="D2" s="314"/>
      <c r="E2" s="118"/>
      <c r="F2" s="135" t="s">
        <v>364</v>
      </c>
      <c r="G2" s="117"/>
      <c r="H2" s="314" t="str">
        <f>ACCUEIL!D313 &amp; " mixé "</f>
        <v xml:space="preserve">0 mixé </v>
      </c>
      <c r="I2" s="314"/>
    </row>
    <row r="3" spans="1:9" ht="17.45" customHeight="1">
      <c r="A3" s="135" t="s">
        <v>366</v>
      </c>
      <c r="B3" s="138" t="s">
        <v>371</v>
      </c>
      <c r="C3" s="137">
        <f>ACCUEIL!B310</f>
        <v>42694</v>
      </c>
      <c r="D3" s="136" t="s">
        <v>372</v>
      </c>
      <c r="E3" s="118"/>
      <c r="F3" s="135" t="s">
        <v>366</v>
      </c>
      <c r="G3" s="138" t="s">
        <v>371</v>
      </c>
      <c r="H3" s="137">
        <f>ACCUEIL!B310</f>
        <v>42694</v>
      </c>
      <c r="I3" s="136" t="s">
        <v>372</v>
      </c>
    </row>
    <row r="4" spans="1:9" ht="17.45" customHeight="1">
      <c r="A4" s="135" t="s">
        <v>367</v>
      </c>
      <c r="B4" s="117"/>
      <c r="C4" s="315" t="s">
        <v>365</v>
      </c>
      <c r="D4" s="315"/>
      <c r="F4" s="135" t="s">
        <v>367</v>
      </c>
      <c r="G4" s="117"/>
      <c r="H4" s="315" t="s">
        <v>365</v>
      </c>
      <c r="I4" s="315"/>
    </row>
    <row r="5" spans="1:9" ht="20.25" customHeight="1">
      <c r="A5" s="316" t="s">
        <v>368</v>
      </c>
      <c r="B5" s="316"/>
      <c r="C5" s="316"/>
      <c r="D5" s="119" t="s">
        <v>392</v>
      </c>
      <c r="F5" s="316" t="s">
        <v>368</v>
      </c>
      <c r="G5" s="316"/>
      <c r="H5" s="316"/>
      <c r="I5" s="119" t="s">
        <v>369</v>
      </c>
    </row>
    <row r="6" spans="1:9" ht="1.5" customHeight="1">
      <c r="A6" s="138"/>
      <c r="B6" s="138"/>
      <c r="C6" s="138"/>
      <c r="D6" s="119"/>
      <c r="F6" s="138"/>
      <c r="G6" s="138"/>
      <c r="H6" s="138"/>
      <c r="I6" s="119"/>
    </row>
    <row r="7" spans="1:9" ht="27.75" customHeight="1">
      <c r="C7" s="313" t="s">
        <v>391</v>
      </c>
      <c r="D7" s="313"/>
      <c r="E7" s="116"/>
      <c r="H7" s="313" t="s">
        <v>391</v>
      </c>
      <c r="I7" s="313"/>
    </row>
    <row r="8" spans="1:9" ht="17.45" customHeight="1">
      <c r="A8" s="135" t="s">
        <v>364</v>
      </c>
      <c r="B8" s="117"/>
      <c r="C8" s="314" t="str">
        <f>ACCUEIL!D310 &amp; " mixé "</f>
        <v xml:space="preserve">Eventail d'avocat et crevettes mixé </v>
      </c>
      <c r="D8" s="314"/>
      <c r="E8" s="118"/>
      <c r="F8" s="135" t="s">
        <v>364</v>
      </c>
      <c r="G8" s="117"/>
      <c r="H8" s="314" t="s">
        <v>378</v>
      </c>
      <c r="I8" s="314"/>
    </row>
    <row r="9" spans="1:9" ht="17.45" customHeight="1">
      <c r="A9" s="135" t="s">
        <v>366</v>
      </c>
      <c r="B9" s="138" t="s">
        <v>371</v>
      </c>
      <c r="C9" s="137">
        <f>ACCUEIL!B310</f>
        <v>42694</v>
      </c>
      <c r="D9" s="136" t="s">
        <v>372</v>
      </c>
      <c r="E9" s="118"/>
      <c r="F9" s="135" t="s">
        <v>366</v>
      </c>
      <c r="G9" s="138" t="s">
        <v>371</v>
      </c>
      <c r="H9" s="137">
        <f>ACCUEIL!B310</f>
        <v>42694</v>
      </c>
      <c r="I9" s="136" t="s">
        <v>372</v>
      </c>
    </row>
    <row r="10" spans="1:9" ht="17.45" customHeight="1">
      <c r="A10" s="135" t="s">
        <v>367</v>
      </c>
      <c r="B10" s="117"/>
      <c r="C10" s="315" t="s">
        <v>365</v>
      </c>
      <c r="D10" s="315"/>
      <c r="F10" s="135" t="s">
        <v>367</v>
      </c>
      <c r="G10" s="117"/>
      <c r="H10" s="315" t="s">
        <v>365</v>
      </c>
      <c r="I10" s="315"/>
    </row>
    <row r="11" spans="1:9" ht="20.25" customHeight="1">
      <c r="A11" s="316" t="s">
        <v>368</v>
      </c>
      <c r="B11" s="316"/>
      <c r="C11" s="316"/>
      <c r="D11" s="119" t="s">
        <v>392</v>
      </c>
      <c r="F11" s="316" t="s">
        <v>368</v>
      </c>
      <c r="G11" s="316"/>
      <c r="H11" s="316"/>
      <c r="I11" s="119" t="s">
        <v>369</v>
      </c>
    </row>
    <row r="12" spans="1:9" ht="1.35" customHeight="1">
      <c r="A12" s="138"/>
      <c r="B12" s="138"/>
      <c r="C12" s="138"/>
      <c r="D12" s="119"/>
      <c r="F12" s="138"/>
      <c r="G12" s="138"/>
      <c r="H12" s="138"/>
      <c r="I12" s="119"/>
    </row>
    <row r="13" spans="1:9" ht="28.5" customHeight="1">
      <c r="C13" s="313" t="s">
        <v>391</v>
      </c>
      <c r="D13" s="313"/>
      <c r="E13" s="116"/>
      <c r="H13" s="313" t="s">
        <v>391</v>
      </c>
      <c r="I13" s="313"/>
    </row>
    <row r="14" spans="1:9" ht="17.45" customHeight="1">
      <c r="A14" s="135" t="s">
        <v>364</v>
      </c>
      <c r="B14" s="117"/>
      <c r="C14" s="314" t="str">
        <f>ACCUEIL!D311</f>
        <v>Rôti de bœuf au jus</v>
      </c>
      <c r="D14" s="314"/>
      <c r="E14" s="118"/>
      <c r="F14" s="135" t="s">
        <v>364</v>
      </c>
      <c r="G14" s="117"/>
      <c r="H14" s="314" t="str">
        <f>ACCUEIL!D315</f>
        <v>Fôret Noire</v>
      </c>
      <c r="I14" s="314"/>
    </row>
    <row r="15" spans="1:9" ht="17.45" customHeight="1">
      <c r="A15" s="135" t="s">
        <v>366</v>
      </c>
      <c r="B15" s="140" t="s">
        <v>371</v>
      </c>
      <c r="C15" s="137">
        <f>ACCUEIL!B310</f>
        <v>42694</v>
      </c>
      <c r="D15" s="136" t="s">
        <v>372</v>
      </c>
      <c r="E15" s="118"/>
      <c r="F15" s="135" t="s">
        <v>366</v>
      </c>
      <c r="G15" s="140" t="s">
        <v>371</v>
      </c>
      <c r="H15" s="137">
        <f>ACCUEIL!B310</f>
        <v>42694</v>
      </c>
      <c r="I15" s="136" t="s">
        <v>372</v>
      </c>
    </row>
    <row r="16" spans="1:9" ht="17.45" customHeight="1">
      <c r="A16" s="135" t="s">
        <v>367</v>
      </c>
      <c r="B16" s="117"/>
      <c r="C16" s="315" t="s">
        <v>365</v>
      </c>
      <c r="D16" s="315"/>
      <c r="F16" s="135" t="s">
        <v>367</v>
      </c>
      <c r="G16" s="117"/>
      <c r="H16" s="315" t="s">
        <v>365</v>
      </c>
      <c r="I16" s="315"/>
    </row>
    <row r="17" spans="1:10" ht="21" customHeight="1">
      <c r="A17" s="316" t="s">
        <v>368</v>
      </c>
      <c r="B17" s="316"/>
      <c r="C17" s="316"/>
      <c r="D17" s="119" t="s">
        <v>392</v>
      </c>
      <c r="F17" s="316" t="s">
        <v>368</v>
      </c>
      <c r="G17" s="316"/>
      <c r="H17" s="316"/>
      <c r="I17" s="119" t="s">
        <v>369</v>
      </c>
    </row>
    <row r="18" spans="1:10" ht="1.35" customHeight="1">
      <c r="A18" s="138"/>
      <c r="B18" s="138"/>
      <c r="C18" s="138"/>
      <c r="D18" s="119"/>
      <c r="F18" s="138"/>
      <c r="G18" s="138"/>
      <c r="H18" s="138"/>
      <c r="I18" s="119"/>
    </row>
    <row r="19" spans="1:10" ht="28.5" customHeight="1">
      <c r="C19" s="313" t="s">
        <v>391</v>
      </c>
      <c r="D19" s="313"/>
      <c r="E19" s="116"/>
      <c r="H19" s="313" t="s">
        <v>391</v>
      </c>
      <c r="I19" s="313"/>
    </row>
    <row r="20" spans="1:10" ht="17.45" customHeight="1">
      <c r="A20" s="135" t="s">
        <v>364</v>
      </c>
      <c r="B20" s="117"/>
      <c r="C20" s="314" t="str">
        <f>ACCUEIL!D311 &amp; " mixé "</f>
        <v xml:space="preserve">Rôti de bœuf au jus mixé </v>
      </c>
      <c r="D20" s="314"/>
      <c r="E20" s="118"/>
      <c r="F20" s="135" t="s">
        <v>364</v>
      </c>
      <c r="G20" s="117"/>
      <c r="H20" s="314" t="str">
        <f>ACCUEIL!D315 &amp; " mixé "</f>
        <v xml:space="preserve">Fôret Noire mixé </v>
      </c>
      <c r="I20" s="314"/>
    </row>
    <row r="21" spans="1:10" ht="17.45" customHeight="1">
      <c r="A21" s="135" t="s">
        <v>366</v>
      </c>
      <c r="B21" s="140" t="s">
        <v>371</v>
      </c>
      <c r="C21" s="137">
        <f>ACCUEIL!B310</f>
        <v>42694</v>
      </c>
      <c r="D21" s="136" t="s">
        <v>372</v>
      </c>
      <c r="E21" s="118"/>
      <c r="F21" s="135" t="s">
        <v>366</v>
      </c>
      <c r="G21" s="140" t="s">
        <v>371</v>
      </c>
      <c r="H21" s="137">
        <f>ACCUEIL!B310</f>
        <v>42694</v>
      </c>
      <c r="I21" s="136" t="s">
        <v>372</v>
      </c>
    </row>
    <row r="22" spans="1:10" ht="17.45" customHeight="1">
      <c r="A22" s="135" t="s">
        <v>367</v>
      </c>
      <c r="B22" s="117"/>
      <c r="C22" s="315" t="s">
        <v>365</v>
      </c>
      <c r="D22" s="315"/>
      <c r="F22" s="135" t="s">
        <v>367</v>
      </c>
      <c r="G22" s="117"/>
      <c r="H22" s="315" t="s">
        <v>365</v>
      </c>
      <c r="I22" s="315"/>
    </row>
    <row r="23" spans="1:10" ht="21" customHeight="1">
      <c r="A23" s="316" t="s">
        <v>368</v>
      </c>
      <c r="B23" s="316"/>
      <c r="C23" s="316"/>
      <c r="D23" s="119" t="s">
        <v>392</v>
      </c>
      <c r="F23" s="316" t="s">
        <v>368</v>
      </c>
      <c r="G23" s="316"/>
      <c r="H23" s="316"/>
      <c r="I23" s="119" t="s">
        <v>369</v>
      </c>
    </row>
    <row r="24" spans="1:10" ht="1.35" customHeight="1">
      <c r="A24" s="138"/>
      <c r="B24" s="138"/>
      <c r="C24" s="138"/>
      <c r="D24" s="119"/>
      <c r="F24" s="138"/>
      <c r="G24" s="138"/>
      <c r="H24" s="138"/>
      <c r="I24" s="119"/>
    </row>
    <row r="25" spans="1:10" ht="28.5" customHeight="1">
      <c r="C25" s="313" t="s">
        <v>391</v>
      </c>
      <c r="D25" s="313"/>
      <c r="E25" s="116"/>
      <c r="H25" s="313" t="s">
        <v>391</v>
      </c>
      <c r="I25" s="313"/>
    </row>
    <row r="26" spans="1:10" ht="17.45" customHeight="1">
      <c r="A26" s="135" t="s">
        <v>364</v>
      </c>
      <c r="B26" s="117"/>
      <c r="C26" s="314" t="str">
        <f>ACCUEIL!D312</f>
        <v>Gratin Dauphinois</v>
      </c>
      <c r="D26" s="314"/>
      <c r="E26" s="118"/>
      <c r="F26" s="135" t="s">
        <v>364</v>
      </c>
      <c r="G26" s="117"/>
      <c r="H26" s="314" t="s">
        <v>380</v>
      </c>
      <c r="I26" s="314"/>
      <c r="J26" s="126"/>
    </row>
    <row r="27" spans="1:10" ht="17.45" customHeight="1">
      <c r="A27" s="135" t="s">
        <v>366</v>
      </c>
      <c r="B27" s="140" t="s">
        <v>371</v>
      </c>
      <c r="C27" s="137">
        <f>ACCUEIL!B310</f>
        <v>42694</v>
      </c>
      <c r="D27" s="136" t="s">
        <v>372</v>
      </c>
      <c r="E27" s="118"/>
      <c r="F27" s="135" t="s">
        <v>366</v>
      </c>
      <c r="G27" s="140" t="s">
        <v>371</v>
      </c>
      <c r="H27" s="137">
        <f>ACCUEIL!B310</f>
        <v>42694</v>
      </c>
      <c r="I27" s="136" t="s">
        <v>381</v>
      </c>
    </row>
    <row r="28" spans="1:10" ht="17.45" customHeight="1">
      <c r="A28" s="135" t="s">
        <v>367</v>
      </c>
      <c r="B28" s="117"/>
      <c r="C28" s="315" t="s">
        <v>365</v>
      </c>
      <c r="D28" s="315"/>
      <c r="F28" s="135" t="s">
        <v>367</v>
      </c>
      <c r="G28" s="117"/>
      <c r="H28" s="315" t="s">
        <v>365</v>
      </c>
      <c r="I28" s="315"/>
    </row>
    <row r="29" spans="1:10" ht="21" customHeight="1">
      <c r="A29" s="316" t="s">
        <v>368</v>
      </c>
      <c r="B29" s="316"/>
      <c r="C29" s="316"/>
      <c r="D29" s="119" t="s">
        <v>392</v>
      </c>
      <c r="F29" s="316" t="s">
        <v>368</v>
      </c>
      <c r="G29" s="316"/>
      <c r="H29" s="316"/>
      <c r="I29" s="119" t="s">
        <v>369</v>
      </c>
    </row>
    <row r="30" spans="1:10" ht="1.35" customHeight="1">
      <c r="A30" s="138"/>
      <c r="B30" s="138"/>
      <c r="C30" s="138"/>
      <c r="D30" s="119"/>
      <c r="F30" s="138"/>
      <c r="G30" s="138"/>
      <c r="H30" s="138"/>
      <c r="I30" s="119"/>
    </row>
    <row r="31" spans="1:10" ht="28.5" customHeight="1">
      <c r="C31" s="313" t="s">
        <v>391</v>
      </c>
      <c r="D31" s="313"/>
      <c r="E31" s="116"/>
      <c r="H31" s="313" t="s">
        <v>391</v>
      </c>
      <c r="I31" s="313"/>
    </row>
    <row r="32" spans="1:10" ht="17.45" customHeight="1">
      <c r="A32" s="135" t="s">
        <v>364</v>
      </c>
      <c r="B32" s="117"/>
      <c r="C32" s="314" t="s">
        <v>46</v>
      </c>
      <c r="D32" s="314"/>
      <c r="E32" s="118"/>
      <c r="F32" s="135" t="s">
        <v>364</v>
      </c>
      <c r="G32" s="117"/>
      <c r="H32" s="314" t="s">
        <v>379</v>
      </c>
      <c r="I32" s="314"/>
    </row>
    <row r="33" spans="1:9" ht="17.45" customHeight="1">
      <c r="A33" s="135" t="s">
        <v>366</v>
      </c>
      <c r="B33" s="140" t="s">
        <v>371</v>
      </c>
      <c r="C33" s="137">
        <f>ACCUEIL!B310</f>
        <v>42694</v>
      </c>
      <c r="D33" s="136" t="s">
        <v>372</v>
      </c>
      <c r="E33" s="118"/>
      <c r="F33" s="135" t="s">
        <v>366</v>
      </c>
      <c r="G33" s="140" t="s">
        <v>371</v>
      </c>
      <c r="H33" s="137">
        <f>ACCUEIL!B310</f>
        <v>42694</v>
      </c>
      <c r="I33" s="136" t="s">
        <v>381</v>
      </c>
    </row>
    <row r="34" spans="1:9" ht="17.45" customHeight="1">
      <c r="A34" s="135" t="s">
        <v>367</v>
      </c>
      <c r="B34" s="117"/>
      <c r="C34" s="315" t="s">
        <v>365</v>
      </c>
      <c r="D34" s="315"/>
      <c r="F34" s="135" t="s">
        <v>367</v>
      </c>
      <c r="G34" s="117"/>
      <c r="H34" s="315" t="s">
        <v>365</v>
      </c>
      <c r="I34" s="315"/>
    </row>
    <row r="35" spans="1:9" ht="21" customHeight="1">
      <c r="A35" s="316" t="s">
        <v>368</v>
      </c>
      <c r="B35" s="316"/>
      <c r="C35" s="316"/>
      <c r="D35" s="119" t="s">
        <v>392</v>
      </c>
      <c r="F35" s="316" t="s">
        <v>368</v>
      </c>
      <c r="G35" s="316"/>
      <c r="H35" s="316"/>
      <c r="I35" s="119" t="s">
        <v>369</v>
      </c>
    </row>
    <row r="36" spans="1:9" ht="1.35" customHeight="1">
      <c r="A36" s="138"/>
      <c r="B36" s="138"/>
      <c r="C36" s="138"/>
      <c r="D36" s="119"/>
      <c r="F36" s="138"/>
      <c r="G36" s="138"/>
      <c r="H36" s="138"/>
      <c r="I36" s="119"/>
    </row>
    <row r="37" spans="1:9" ht="28.5" customHeight="1">
      <c r="C37" s="313" t="s">
        <v>391</v>
      </c>
      <c r="D37" s="313"/>
      <c r="E37" s="116"/>
      <c r="H37" s="313" t="s">
        <v>391</v>
      </c>
      <c r="I37" s="313"/>
    </row>
    <row r="38" spans="1:9" ht="17.45" customHeight="1">
      <c r="A38" s="135" t="s">
        <v>364</v>
      </c>
      <c r="B38" s="135"/>
      <c r="C38" s="314">
        <f>ACCUEIL!D313</f>
        <v>0</v>
      </c>
      <c r="D38" s="314"/>
      <c r="E38" s="118"/>
      <c r="F38" s="135" t="s">
        <v>364</v>
      </c>
      <c r="G38" s="117"/>
      <c r="H38" s="314"/>
      <c r="I38" s="314"/>
    </row>
    <row r="39" spans="1:9" ht="17.45" customHeight="1">
      <c r="A39" s="135" t="s">
        <v>366</v>
      </c>
      <c r="B39" s="138" t="s">
        <v>371</v>
      </c>
      <c r="C39" s="137">
        <f>ACCUEIL!B310</f>
        <v>42694</v>
      </c>
      <c r="D39" s="136" t="s">
        <v>372</v>
      </c>
      <c r="E39" s="118"/>
      <c r="F39" s="135" t="s">
        <v>366</v>
      </c>
      <c r="G39" s="140" t="s">
        <v>371</v>
      </c>
      <c r="H39" s="137">
        <f>ACCUEIL!B310</f>
        <v>42694</v>
      </c>
      <c r="I39" s="136" t="s">
        <v>372</v>
      </c>
    </row>
    <row r="40" spans="1:9" ht="17.45" customHeight="1">
      <c r="A40" s="135" t="s">
        <v>367</v>
      </c>
      <c r="B40" s="135"/>
      <c r="C40" s="317" t="s">
        <v>365</v>
      </c>
      <c r="D40" s="317"/>
      <c r="F40" s="135" t="s">
        <v>367</v>
      </c>
      <c r="G40" s="117"/>
      <c r="H40" s="315" t="s">
        <v>365</v>
      </c>
      <c r="I40" s="315"/>
    </row>
    <row r="41" spans="1:9" ht="21" customHeight="1">
      <c r="A41" s="316" t="s">
        <v>368</v>
      </c>
      <c r="B41" s="316"/>
      <c r="C41" s="316"/>
      <c r="D41" s="119" t="s">
        <v>392</v>
      </c>
      <c r="F41" s="316" t="s">
        <v>368</v>
      </c>
      <c r="G41" s="316"/>
      <c r="H41" s="316"/>
      <c r="I41" s="119" t="s">
        <v>369</v>
      </c>
    </row>
    <row r="42" spans="1:9" ht="1.35" customHeight="1">
      <c r="A42" s="138"/>
      <c r="B42" s="138"/>
      <c r="C42" s="138"/>
      <c r="D42" s="119"/>
      <c r="F42" s="138"/>
      <c r="G42" s="138"/>
      <c r="H42" s="138"/>
      <c r="I42" s="119"/>
    </row>
    <row r="43" spans="1:9" ht="28.5" customHeight="1">
      <c r="C43" s="313" t="s">
        <v>391</v>
      </c>
      <c r="D43" s="313"/>
      <c r="H43" s="313" t="s">
        <v>391</v>
      </c>
      <c r="I43" s="313"/>
    </row>
    <row r="44" spans="1:9" ht="17.45" customHeight="1">
      <c r="A44" s="135" t="s">
        <v>364</v>
      </c>
      <c r="B44" s="117"/>
      <c r="C44" s="314"/>
      <c r="D44" s="314"/>
      <c r="F44" s="135" t="s">
        <v>364</v>
      </c>
      <c r="G44" s="117"/>
      <c r="H44" s="314"/>
      <c r="I44" s="314"/>
    </row>
    <row r="45" spans="1:9" ht="17.45" customHeight="1">
      <c r="A45" s="135" t="s">
        <v>366</v>
      </c>
      <c r="B45" s="140" t="s">
        <v>371</v>
      </c>
      <c r="C45" s="137">
        <f>ACCUEIL!B310</f>
        <v>42694</v>
      </c>
      <c r="D45" s="136" t="s">
        <v>372</v>
      </c>
      <c r="F45" s="135" t="s">
        <v>366</v>
      </c>
      <c r="G45" s="140" t="s">
        <v>371</v>
      </c>
      <c r="H45" s="137">
        <f>ACCUEIL!B310</f>
        <v>42694</v>
      </c>
      <c r="I45" s="136" t="s">
        <v>372</v>
      </c>
    </row>
    <row r="46" spans="1:9" ht="17.45" customHeight="1">
      <c r="A46" s="135" t="s">
        <v>367</v>
      </c>
      <c r="B46" s="117"/>
      <c r="C46" s="315" t="s">
        <v>365</v>
      </c>
      <c r="D46" s="315"/>
      <c r="F46" s="135" t="s">
        <v>367</v>
      </c>
      <c r="G46" s="117"/>
      <c r="H46" s="315" t="s">
        <v>365</v>
      </c>
      <c r="I46" s="315"/>
    </row>
    <row r="47" spans="1:9" ht="21" customHeight="1">
      <c r="A47" s="316" t="s">
        <v>368</v>
      </c>
      <c r="B47" s="316"/>
      <c r="C47" s="316"/>
      <c r="D47" s="119" t="s">
        <v>392</v>
      </c>
      <c r="F47" s="316" t="s">
        <v>368</v>
      </c>
      <c r="G47" s="316"/>
      <c r="H47" s="316"/>
      <c r="I47" s="119" t="s">
        <v>369</v>
      </c>
    </row>
  </sheetData>
  <mergeCells count="64">
    <mergeCell ref="C46:D46"/>
    <mergeCell ref="H46:I46"/>
    <mergeCell ref="A47:C47"/>
    <mergeCell ref="F47:H47"/>
    <mergeCell ref="A41:C41"/>
    <mergeCell ref="F41:H41"/>
    <mergeCell ref="C43:D43"/>
    <mergeCell ref="H43:I43"/>
    <mergeCell ref="C44:D44"/>
    <mergeCell ref="H44:I44"/>
    <mergeCell ref="C37:D37"/>
    <mergeCell ref="H37:I37"/>
    <mergeCell ref="C38:D38"/>
    <mergeCell ref="H38:I38"/>
    <mergeCell ref="C40:D40"/>
    <mergeCell ref="H40:I40"/>
    <mergeCell ref="C32:D32"/>
    <mergeCell ref="H32:I32"/>
    <mergeCell ref="C34:D34"/>
    <mergeCell ref="H34:I34"/>
    <mergeCell ref="A35:C35"/>
    <mergeCell ref="F35:H35"/>
    <mergeCell ref="C28:D28"/>
    <mergeCell ref="H28:I28"/>
    <mergeCell ref="A29:C29"/>
    <mergeCell ref="F29:H29"/>
    <mergeCell ref="C31:D31"/>
    <mergeCell ref="H31:I31"/>
    <mergeCell ref="A23:C23"/>
    <mergeCell ref="F23:H23"/>
    <mergeCell ref="C25:D25"/>
    <mergeCell ref="H25:I25"/>
    <mergeCell ref="C26:D26"/>
    <mergeCell ref="H26:I26"/>
    <mergeCell ref="C19:D19"/>
    <mergeCell ref="H19:I19"/>
    <mergeCell ref="C20:D20"/>
    <mergeCell ref="H20:I20"/>
    <mergeCell ref="C22:D22"/>
    <mergeCell ref="H22:I22"/>
    <mergeCell ref="C14:D14"/>
    <mergeCell ref="H14:I14"/>
    <mergeCell ref="C16:D16"/>
    <mergeCell ref="H16:I16"/>
    <mergeCell ref="A17:C17"/>
    <mergeCell ref="F17:H17"/>
    <mergeCell ref="C10:D10"/>
    <mergeCell ref="H10:I10"/>
    <mergeCell ref="A11:C11"/>
    <mergeCell ref="F11:H11"/>
    <mergeCell ref="C13:D13"/>
    <mergeCell ref="H13:I13"/>
    <mergeCell ref="A5:C5"/>
    <mergeCell ref="F5:H5"/>
    <mergeCell ref="C7:D7"/>
    <mergeCell ref="H7:I7"/>
    <mergeCell ref="C8:D8"/>
    <mergeCell ref="H8:I8"/>
    <mergeCell ref="C1:D1"/>
    <mergeCell ref="H1:I1"/>
    <mergeCell ref="C2:D2"/>
    <mergeCell ref="H2:I2"/>
    <mergeCell ref="C4:D4"/>
    <mergeCell ref="H4:I4"/>
  </mergeCells>
  <pageMargins left="0" right="0" top="0.31496062992125984" bottom="0.31496062992125984" header="0.31496062992125984" footer="0.31496062992125984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6"/>
  <dimension ref="A1:J47"/>
  <sheetViews>
    <sheetView zoomScale="80" zoomScaleNormal="80" workbookViewId="0">
      <selection activeCell="L14" sqref="L14"/>
    </sheetView>
  </sheetViews>
  <sheetFormatPr baseColWidth="10" defaultRowHeight="12.75"/>
  <cols>
    <col min="1" max="1" width="18.7109375" style="115" customWidth="1"/>
    <col min="2" max="2" width="2.5703125" style="115" customWidth="1"/>
    <col min="3" max="3" width="13.7109375" style="115" customWidth="1"/>
    <col min="4" max="4" width="15.7109375" style="115" customWidth="1"/>
    <col min="5" max="5" width="3.5703125" style="115" hidden="1" customWidth="1"/>
    <col min="6" max="6" width="18.7109375" style="115" customWidth="1"/>
    <col min="7" max="7" width="2.5703125" style="115" customWidth="1"/>
    <col min="8" max="8" width="13.85546875" style="115" customWidth="1"/>
    <col min="9" max="9" width="15.5703125" style="115" customWidth="1"/>
    <col min="10" max="258" width="11.42578125" style="115"/>
    <col min="259" max="261" width="20.7109375" style="115" customWidth="1"/>
    <col min="262" max="262" width="3.5703125" style="115" customWidth="1"/>
    <col min="263" max="265" width="20.7109375" style="115" customWidth="1"/>
    <col min="266" max="514" width="11.42578125" style="115"/>
    <col min="515" max="517" width="20.7109375" style="115" customWidth="1"/>
    <col min="518" max="518" width="3.5703125" style="115" customWidth="1"/>
    <col min="519" max="521" width="20.7109375" style="115" customWidth="1"/>
    <col min="522" max="770" width="11.42578125" style="115"/>
    <col min="771" max="773" width="20.7109375" style="115" customWidth="1"/>
    <col min="774" max="774" width="3.5703125" style="115" customWidth="1"/>
    <col min="775" max="777" width="20.7109375" style="115" customWidth="1"/>
    <col min="778" max="1026" width="11.42578125" style="115"/>
    <col min="1027" max="1029" width="20.7109375" style="115" customWidth="1"/>
    <col min="1030" max="1030" width="3.5703125" style="115" customWidth="1"/>
    <col min="1031" max="1033" width="20.7109375" style="115" customWidth="1"/>
    <col min="1034" max="1282" width="11.42578125" style="115"/>
    <col min="1283" max="1285" width="20.7109375" style="115" customWidth="1"/>
    <col min="1286" max="1286" width="3.5703125" style="115" customWidth="1"/>
    <col min="1287" max="1289" width="20.7109375" style="115" customWidth="1"/>
    <col min="1290" max="1538" width="11.42578125" style="115"/>
    <col min="1539" max="1541" width="20.7109375" style="115" customWidth="1"/>
    <col min="1542" max="1542" width="3.5703125" style="115" customWidth="1"/>
    <col min="1543" max="1545" width="20.7109375" style="115" customWidth="1"/>
    <col min="1546" max="1794" width="11.42578125" style="115"/>
    <col min="1795" max="1797" width="20.7109375" style="115" customWidth="1"/>
    <col min="1798" max="1798" width="3.5703125" style="115" customWidth="1"/>
    <col min="1799" max="1801" width="20.7109375" style="115" customWidth="1"/>
    <col min="1802" max="2050" width="11.42578125" style="115"/>
    <col min="2051" max="2053" width="20.7109375" style="115" customWidth="1"/>
    <col min="2054" max="2054" width="3.5703125" style="115" customWidth="1"/>
    <col min="2055" max="2057" width="20.7109375" style="115" customWidth="1"/>
    <col min="2058" max="2306" width="11.42578125" style="115"/>
    <col min="2307" max="2309" width="20.7109375" style="115" customWidth="1"/>
    <col min="2310" max="2310" width="3.5703125" style="115" customWidth="1"/>
    <col min="2311" max="2313" width="20.7109375" style="115" customWidth="1"/>
    <col min="2314" max="2562" width="11.42578125" style="115"/>
    <col min="2563" max="2565" width="20.7109375" style="115" customWidth="1"/>
    <col min="2566" max="2566" width="3.5703125" style="115" customWidth="1"/>
    <col min="2567" max="2569" width="20.7109375" style="115" customWidth="1"/>
    <col min="2570" max="2818" width="11.42578125" style="115"/>
    <col min="2819" max="2821" width="20.7109375" style="115" customWidth="1"/>
    <col min="2822" max="2822" width="3.5703125" style="115" customWidth="1"/>
    <col min="2823" max="2825" width="20.7109375" style="115" customWidth="1"/>
    <col min="2826" max="3074" width="11.42578125" style="115"/>
    <col min="3075" max="3077" width="20.7109375" style="115" customWidth="1"/>
    <col min="3078" max="3078" width="3.5703125" style="115" customWidth="1"/>
    <col min="3079" max="3081" width="20.7109375" style="115" customWidth="1"/>
    <col min="3082" max="3330" width="11.42578125" style="115"/>
    <col min="3331" max="3333" width="20.7109375" style="115" customWidth="1"/>
    <col min="3334" max="3334" width="3.5703125" style="115" customWidth="1"/>
    <col min="3335" max="3337" width="20.7109375" style="115" customWidth="1"/>
    <col min="3338" max="3586" width="11.42578125" style="115"/>
    <col min="3587" max="3589" width="20.7109375" style="115" customWidth="1"/>
    <col min="3590" max="3590" width="3.5703125" style="115" customWidth="1"/>
    <col min="3591" max="3593" width="20.7109375" style="115" customWidth="1"/>
    <col min="3594" max="3842" width="11.42578125" style="115"/>
    <col min="3843" max="3845" width="20.7109375" style="115" customWidth="1"/>
    <col min="3846" max="3846" width="3.5703125" style="115" customWidth="1"/>
    <col min="3847" max="3849" width="20.7109375" style="115" customWidth="1"/>
    <col min="3850" max="4098" width="11.42578125" style="115"/>
    <col min="4099" max="4101" width="20.7109375" style="115" customWidth="1"/>
    <col min="4102" max="4102" width="3.5703125" style="115" customWidth="1"/>
    <col min="4103" max="4105" width="20.7109375" style="115" customWidth="1"/>
    <col min="4106" max="4354" width="11.42578125" style="115"/>
    <col min="4355" max="4357" width="20.7109375" style="115" customWidth="1"/>
    <col min="4358" max="4358" width="3.5703125" style="115" customWidth="1"/>
    <col min="4359" max="4361" width="20.7109375" style="115" customWidth="1"/>
    <col min="4362" max="4610" width="11.42578125" style="115"/>
    <col min="4611" max="4613" width="20.7109375" style="115" customWidth="1"/>
    <col min="4614" max="4614" width="3.5703125" style="115" customWidth="1"/>
    <col min="4615" max="4617" width="20.7109375" style="115" customWidth="1"/>
    <col min="4618" max="4866" width="11.42578125" style="115"/>
    <col min="4867" max="4869" width="20.7109375" style="115" customWidth="1"/>
    <col min="4870" max="4870" width="3.5703125" style="115" customWidth="1"/>
    <col min="4871" max="4873" width="20.7109375" style="115" customWidth="1"/>
    <col min="4874" max="5122" width="11.42578125" style="115"/>
    <col min="5123" max="5125" width="20.7109375" style="115" customWidth="1"/>
    <col min="5126" max="5126" width="3.5703125" style="115" customWidth="1"/>
    <col min="5127" max="5129" width="20.7109375" style="115" customWidth="1"/>
    <col min="5130" max="5378" width="11.42578125" style="115"/>
    <col min="5379" max="5381" width="20.7109375" style="115" customWidth="1"/>
    <col min="5382" max="5382" width="3.5703125" style="115" customWidth="1"/>
    <col min="5383" max="5385" width="20.7109375" style="115" customWidth="1"/>
    <col min="5386" max="5634" width="11.42578125" style="115"/>
    <col min="5635" max="5637" width="20.7109375" style="115" customWidth="1"/>
    <col min="5638" max="5638" width="3.5703125" style="115" customWidth="1"/>
    <col min="5639" max="5641" width="20.7109375" style="115" customWidth="1"/>
    <col min="5642" max="5890" width="11.42578125" style="115"/>
    <col min="5891" max="5893" width="20.7109375" style="115" customWidth="1"/>
    <col min="5894" max="5894" width="3.5703125" style="115" customWidth="1"/>
    <col min="5895" max="5897" width="20.7109375" style="115" customWidth="1"/>
    <col min="5898" max="6146" width="11.42578125" style="115"/>
    <col min="6147" max="6149" width="20.7109375" style="115" customWidth="1"/>
    <col min="6150" max="6150" width="3.5703125" style="115" customWidth="1"/>
    <col min="6151" max="6153" width="20.7109375" style="115" customWidth="1"/>
    <col min="6154" max="6402" width="11.42578125" style="115"/>
    <col min="6403" max="6405" width="20.7109375" style="115" customWidth="1"/>
    <col min="6406" max="6406" width="3.5703125" style="115" customWidth="1"/>
    <col min="6407" max="6409" width="20.7109375" style="115" customWidth="1"/>
    <col min="6410" max="6658" width="11.42578125" style="115"/>
    <col min="6659" max="6661" width="20.7109375" style="115" customWidth="1"/>
    <col min="6662" max="6662" width="3.5703125" style="115" customWidth="1"/>
    <col min="6663" max="6665" width="20.7109375" style="115" customWidth="1"/>
    <col min="6666" max="6914" width="11.42578125" style="115"/>
    <col min="6915" max="6917" width="20.7109375" style="115" customWidth="1"/>
    <col min="6918" max="6918" width="3.5703125" style="115" customWidth="1"/>
    <col min="6919" max="6921" width="20.7109375" style="115" customWidth="1"/>
    <col min="6922" max="7170" width="11.42578125" style="115"/>
    <col min="7171" max="7173" width="20.7109375" style="115" customWidth="1"/>
    <col min="7174" max="7174" width="3.5703125" style="115" customWidth="1"/>
    <col min="7175" max="7177" width="20.7109375" style="115" customWidth="1"/>
    <col min="7178" max="7426" width="11.42578125" style="115"/>
    <col min="7427" max="7429" width="20.7109375" style="115" customWidth="1"/>
    <col min="7430" max="7430" width="3.5703125" style="115" customWidth="1"/>
    <col min="7431" max="7433" width="20.7109375" style="115" customWidth="1"/>
    <col min="7434" max="7682" width="11.42578125" style="115"/>
    <col min="7683" max="7685" width="20.7109375" style="115" customWidth="1"/>
    <col min="7686" max="7686" width="3.5703125" style="115" customWidth="1"/>
    <col min="7687" max="7689" width="20.7109375" style="115" customWidth="1"/>
    <col min="7690" max="7938" width="11.42578125" style="115"/>
    <col min="7939" max="7941" width="20.7109375" style="115" customWidth="1"/>
    <col min="7942" max="7942" width="3.5703125" style="115" customWidth="1"/>
    <col min="7943" max="7945" width="20.7109375" style="115" customWidth="1"/>
    <col min="7946" max="8194" width="11.42578125" style="115"/>
    <col min="8195" max="8197" width="20.7109375" style="115" customWidth="1"/>
    <col min="8198" max="8198" width="3.5703125" style="115" customWidth="1"/>
    <col min="8199" max="8201" width="20.7109375" style="115" customWidth="1"/>
    <col min="8202" max="8450" width="11.42578125" style="115"/>
    <col min="8451" max="8453" width="20.7109375" style="115" customWidth="1"/>
    <col min="8454" max="8454" width="3.5703125" style="115" customWidth="1"/>
    <col min="8455" max="8457" width="20.7109375" style="115" customWidth="1"/>
    <col min="8458" max="8706" width="11.42578125" style="115"/>
    <col min="8707" max="8709" width="20.7109375" style="115" customWidth="1"/>
    <col min="8710" max="8710" width="3.5703125" style="115" customWidth="1"/>
    <col min="8711" max="8713" width="20.7109375" style="115" customWidth="1"/>
    <col min="8714" max="8962" width="11.42578125" style="115"/>
    <col min="8963" max="8965" width="20.7109375" style="115" customWidth="1"/>
    <col min="8966" max="8966" width="3.5703125" style="115" customWidth="1"/>
    <col min="8967" max="8969" width="20.7109375" style="115" customWidth="1"/>
    <col min="8970" max="9218" width="11.42578125" style="115"/>
    <col min="9219" max="9221" width="20.7109375" style="115" customWidth="1"/>
    <col min="9222" max="9222" width="3.5703125" style="115" customWidth="1"/>
    <col min="9223" max="9225" width="20.7109375" style="115" customWidth="1"/>
    <col min="9226" max="9474" width="11.42578125" style="115"/>
    <col min="9475" max="9477" width="20.7109375" style="115" customWidth="1"/>
    <col min="9478" max="9478" width="3.5703125" style="115" customWidth="1"/>
    <col min="9479" max="9481" width="20.7109375" style="115" customWidth="1"/>
    <col min="9482" max="9730" width="11.42578125" style="115"/>
    <col min="9731" max="9733" width="20.7109375" style="115" customWidth="1"/>
    <col min="9734" max="9734" width="3.5703125" style="115" customWidth="1"/>
    <col min="9735" max="9737" width="20.7109375" style="115" customWidth="1"/>
    <col min="9738" max="9986" width="11.42578125" style="115"/>
    <col min="9987" max="9989" width="20.7109375" style="115" customWidth="1"/>
    <col min="9990" max="9990" width="3.5703125" style="115" customWidth="1"/>
    <col min="9991" max="9993" width="20.7109375" style="115" customWidth="1"/>
    <col min="9994" max="10242" width="11.42578125" style="115"/>
    <col min="10243" max="10245" width="20.7109375" style="115" customWidth="1"/>
    <col min="10246" max="10246" width="3.5703125" style="115" customWidth="1"/>
    <col min="10247" max="10249" width="20.7109375" style="115" customWidth="1"/>
    <col min="10250" max="10498" width="11.42578125" style="115"/>
    <col min="10499" max="10501" width="20.7109375" style="115" customWidth="1"/>
    <col min="10502" max="10502" width="3.5703125" style="115" customWidth="1"/>
    <col min="10503" max="10505" width="20.7109375" style="115" customWidth="1"/>
    <col min="10506" max="10754" width="11.42578125" style="115"/>
    <col min="10755" max="10757" width="20.7109375" style="115" customWidth="1"/>
    <col min="10758" max="10758" width="3.5703125" style="115" customWidth="1"/>
    <col min="10759" max="10761" width="20.7109375" style="115" customWidth="1"/>
    <col min="10762" max="11010" width="11.42578125" style="115"/>
    <col min="11011" max="11013" width="20.7109375" style="115" customWidth="1"/>
    <col min="11014" max="11014" width="3.5703125" style="115" customWidth="1"/>
    <col min="11015" max="11017" width="20.7109375" style="115" customWidth="1"/>
    <col min="11018" max="11266" width="11.42578125" style="115"/>
    <col min="11267" max="11269" width="20.7109375" style="115" customWidth="1"/>
    <col min="11270" max="11270" width="3.5703125" style="115" customWidth="1"/>
    <col min="11271" max="11273" width="20.7109375" style="115" customWidth="1"/>
    <col min="11274" max="11522" width="11.42578125" style="115"/>
    <col min="11523" max="11525" width="20.7109375" style="115" customWidth="1"/>
    <col min="11526" max="11526" width="3.5703125" style="115" customWidth="1"/>
    <col min="11527" max="11529" width="20.7109375" style="115" customWidth="1"/>
    <col min="11530" max="11778" width="11.42578125" style="115"/>
    <col min="11779" max="11781" width="20.7109375" style="115" customWidth="1"/>
    <col min="11782" max="11782" width="3.5703125" style="115" customWidth="1"/>
    <col min="11783" max="11785" width="20.7109375" style="115" customWidth="1"/>
    <col min="11786" max="12034" width="11.42578125" style="115"/>
    <col min="12035" max="12037" width="20.7109375" style="115" customWidth="1"/>
    <col min="12038" max="12038" width="3.5703125" style="115" customWidth="1"/>
    <col min="12039" max="12041" width="20.7109375" style="115" customWidth="1"/>
    <col min="12042" max="12290" width="11.42578125" style="115"/>
    <col min="12291" max="12293" width="20.7109375" style="115" customWidth="1"/>
    <col min="12294" max="12294" width="3.5703125" style="115" customWidth="1"/>
    <col min="12295" max="12297" width="20.7109375" style="115" customWidth="1"/>
    <col min="12298" max="12546" width="11.42578125" style="115"/>
    <col min="12547" max="12549" width="20.7109375" style="115" customWidth="1"/>
    <col min="12550" max="12550" width="3.5703125" style="115" customWidth="1"/>
    <col min="12551" max="12553" width="20.7109375" style="115" customWidth="1"/>
    <col min="12554" max="12802" width="11.42578125" style="115"/>
    <col min="12803" max="12805" width="20.7109375" style="115" customWidth="1"/>
    <col min="12806" max="12806" width="3.5703125" style="115" customWidth="1"/>
    <col min="12807" max="12809" width="20.7109375" style="115" customWidth="1"/>
    <col min="12810" max="13058" width="11.42578125" style="115"/>
    <col min="13059" max="13061" width="20.7109375" style="115" customWidth="1"/>
    <col min="13062" max="13062" width="3.5703125" style="115" customWidth="1"/>
    <col min="13063" max="13065" width="20.7109375" style="115" customWidth="1"/>
    <col min="13066" max="13314" width="11.42578125" style="115"/>
    <col min="13315" max="13317" width="20.7109375" style="115" customWidth="1"/>
    <col min="13318" max="13318" width="3.5703125" style="115" customWidth="1"/>
    <col min="13319" max="13321" width="20.7109375" style="115" customWidth="1"/>
    <col min="13322" max="13570" width="11.42578125" style="115"/>
    <col min="13571" max="13573" width="20.7109375" style="115" customWidth="1"/>
    <col min="13574" max="13574" width="3.5703125" style="115" customWidth="1"/>
    <col min="13575" max="13577" width="20.7109375" style="115" customWidth="1"/>
    <col min="13578" max="13826" width="11.42578125" style="115"/>
    <col min="13827" max="13829" width="20.7109375" style="115" customWidth="1"/>
    <col min="13830" max="13830" width="3.5703125" style="115" customWidth="1"/>
    <col min="13831" max="13833" width="20.7109375" style="115" customWidth="1"/>
    <col min="13834" max="14082" width="11.42578125" style="115"/>
    <col min="14083" max="14085" width="20.7109375" style="115" customWidth="1"/>
    <col min="14086" max="14086" width="3.5703125" style="115" customWidth="1"/>
    <col min="14087" max="14089" width="20.7109375" style="115" customWidth="1"/>
    <col min="14090" max="14338" width="11.42578125" style="115"/>
    <col min="14339" max="14341" width="20.7109375" style="115" customWidth="1"/>
    <col min="14342" max="14342" width="3.5703125" style="115" customWidth="1"/>
    <col min="14343" max="14345" width="20.7109375" style="115" customWidth="1"/>
    <col min="14346" max="14594" width="11.42578125" style="115"/>
    <col min="14595" max="14597" width="20.7109375" style="115" customWidth="1"/>
    <col min="14598" max="14598" width="3.5703125" style="115" customWidth="1"/>
    <col min="14599" max="14601" width="20.7109375" style="115" customWidth="1"/>
    <col min="14602" max="14850" width="11.42578125" style="115"/>
    <col min="14851" max="14853" width="20.7109375" style="115" customWidth="1"/>
    <col min="14854" max="14854" width="3.5703125" style="115" customWidth="1"/>
    <col min="14855" max="14857" width="20.7109375" style="115" customWidth="1"/>
    <col min="14858" max="15106" width="11.42578125" style="115"/>
    <col min="15107" max="15109" width="20.7109375" style="115" customWidth="1"/>
    <col min="15110" max="15110" width="3.5703125" style="115" customWidth="1"/>
    <col min="15111" max="15113" width="20.7109375" style="115" customWidth="1"/>
    <col min="15114" max="15362" width="11.42578125" style="115"/>
    <col min="15363" max="15365" width="20.7109375" style="115" customWidth="1"/>
    <col min="15366" max="15366" width="3.5703125" style="115" customWidth="1"/>
    <col min="15367" max="15369" width="20.7109375" style="115" customWidth="1"/>
    <col min="15370" max="15618" width="11.42578125" style="115"/>
    <col min="15619" max="15621" width="20.7109375" style="115" customWidth="1"/>
    <col min="15622" max="15622" width="3.5703125" style="115" customWidth="1"/>
    <col min="15623" max="15625" width="20.7109375" style="115" customWidth="1"/>
    <col min="15626" max="15874" width="11.42578125" style="115"/>
    <col min="15875" max="15877" width="20.7109375" style="115" customWidth="1"/>
    <col min="15878" max="15878" width="3.5703125" style="115" customWidth="1"/>
    <col min="15879" max="15881" width="20.7109375" style="115" customWidth="1"/>
    <col min="15882" max="16130" width="11.42578125" style="115"/>
    <col min="16131" max="16133" width="20.7109375" style="115" customWidth="1"/>
    <col min="16134" max="16134" width="3.5703125" style="115" customWidth="1"/>
    <col min="16135" max="16137" width="20.7109375" style="115" customWidth="1"/>
    <col min="16138" max="16384" width="11.42578125" style="115"/>
  </cols>
  <sheetData>
    <row r="1" spans="1:9" ht="27.75" customHeight="1">
      <c r="C1" s="313" t="s">
        <v>391</v>
      </c>
      <c r="D1" s="313"/>
      <c r="E1" s="116"/>
      <c r="H1" s="313" t="s">
        <v>391</v>
      </c>
      <c r="I1" s="313"/>
    </row>
    <row r="2" spans="1:9" ht="17.45" customHeight="1">
      <c r="A2" s="135" t="s">
        <v>364</v>
      </c>
      <c r="B2" s="134"/>
      <c r="C2" s="314" t="str">
        <f>ACCUEIL!H310</f>
        <v>Potage de légumes</v>
      </c>
      <c r="D2" s="314"/>
      <c r="E2" s="118"/>
      <c r="F2" s="135" t="s">
        <v>364</v>
      </c>
      <c r="G2" s="134"/>
      <c r="H2" s="314" t="str">
        <f>ACCUEIL!H315</f>
        <v>Pommes caramelisées</v>
      </c>
      <c r="I2" s="314"/>
    </row>
    <row r="3" spans="1:9" ht="17.45" customHeight="1">
      <c r="A3" s="135" t="s">
        <v>366</v>
      </c>
      <c r="B3" s="139" t="s">
        <v>371</v>
      </c>
      <c r="C3" s="137">
        <f>ACCUEIL!B310</f>
        <v>42694</v>
      </c>
      <c r="D3" s="136" t="s">
        <v>399</v>
      </c>
      <c r="E3" s="118"/>
      <c r="F3" s="135" t="s">
        <v>366</v>
      </c>
      <c r="G3" s="139" t="s">
        <v>371</v>
      </c>
      <c r="H3" s="137">
        <f>ACCUEIL!B310</f>
        <v>42694</v>
      </c>
      <c r="I3" s="136" t="s">
        <v>399</v>
      </c>
    </row>
    <row r="4" spans="1:9" ht="17.45" customHeight="1">
      <c r="A4" s="135" t="s">
        <v>367</v>
      </c>
      <c r="B4" s="134"/>
      <c r="C4" s="315" t="s">
        <v>365</v>
      </c>
      <c r="D4" s="315"/>
      <c r="F4" s="135" t="s">
        <v>367</v>
      </c>
      <c r="G4" s="134"/>
      <c r="H4" s="315" t="s">
        <v>365</v>
      </c>
      <c r="I4" s="315"/>
    </row>
    <row r="5" spans="1:9" ht="20.25" customHeight="1">
      <c r="A5" s="316" t="s">
        <v>368</v>
      </c>
      <c r="B5" s="316"/>
      <c r="C5" s="316"/>
      <c r="D5" s="119" t="s">
        <v>392</v>
      </c>
      <c r="F5" s="316" t="s">
        <v>368</v>
      </c>
      <c r="G5" s="316"/>
      <c r="H5" s="316"/>
      <c r="I5" s="119" t="s">
        <v>369</v>
      </c>
    </row>
    <row r="6" spans="1:9" ht="1.5" customHeight="1">
      <c r="A6" s="139"/>
      <c r="B6" s="139"/>
      <c r="C6" s="139"/>
      <c r="D6" s="119"/>
      <c r="F6" s="139"/>
      <c r="G6" s="139"/>
      <c r="H6" s="139"/>
      <c r="I6" s="119"/>
    </row>
    <row r="7" spans="1:9" ht="27.75" customHeight="1">
      <c r="C7" s="313" t="s">
        <v>391</v>
      </c>
      <c r="D7" s="313"/>
      <c r="E7" s="116"/>
      <c r="H7" s="313" t="s">
        <v>391</v>
      </c>
      <c r="I7" s="313"/>
    </row>
    <row r="8" spans="1:9" ht="17.45" customHeight="1">
      <c r="A8" s="135" t="s">
        <v>364</v>
      </c>
      <c r="B8" s="134"/>
      <c r="C8" s="314" t="s">
        <v>382</v>
      </c>
      <c r="D8" s="314"/>
      <c r="E8" s="118"/>
      <c r="F8" s="135" t="s">
        <v>364</v>
      </c>
      <c r="G8" s="134"/>
      <c r="H8" s="314" t="str">
        <f>ACCUEIL!H315 &amp; " mixé "</f>
        <v xml:space="preserve">Pommes caramelisées mixé </v>
      </c>
      <c r="I8" s="314"/>
    </row>
    <row r="9" spans="1:9" ht="17.45" customHeight="1">
      <c r="A9" s="135" t="s">
        <v>366</v>
      </c>
      <c r="B9" s="139" t="s">
        <v>371</v>
      </c>
      <c r="C9" s="137">
        <f>ACCUEIL!B310</f>
        <v>42694</v>
      </c>
      <c r="D9" s="136" t="s">
        <v>399</v>
      </c>
      <c r="E9" s="118"/>
      <c r="F9" s="135" t="s">
        <v>366</v>
      </c>
      <c r="G9" s="139" t="s">
        <v>371</v>
      </c>
      <c r="H9" s="137">
        <f>ACCUEIL!B310</f>
        <v>42694</v>
      </c>
      <c r="I9" s="136" t="s">
        <v>399</v>
      </c>
    </row>
    <row r="10" spans="1:9" ht="17.45" customHeight="1">
      <c r="A10" s="135" t="s">
        <v>367</v>
      </c>
      <c r="B10" s="134"/>
      <c r="C10" s="315" t="s">
        <v>365</v>
      </c>
      <c r="D10" s="315"/>
      <c r="F10" s="135" t="s">
        <v>367</v>
      </c>
      <c r="G10" s="134"/>
      <c r="H10" s="315" t="s">
        <v>365</v>
      </c>
      <c r="I10" s="315"/>
    </row>
    <row r="11" spans="1:9" ht="20.25" customHeight="1">
      <c r="A11" s="316" t="s">
        <v>368</v>
      </c>
      <c r="B11" s="316"/>
      <c r="C11" s="316"/>
      <c r="D11" s="119" t="s">
        <v>392</v>
      </c>
      <c r="F11" s="316" t="s">
        <v>368</v>
      </c>
      <c r="G11" s="316"/>
      <c r="H11" s="316"/>
      <c r="I11" s="119" t="s">
        <v>369</v>
      </c>
    </row>
    <row r="12" spans="1:9" ht="0.75" customHeight="1">
      <c r="A12" s="139"/>
      <c r="B12" s="139"/>
      <c r="C12" s="139"/>
      <c r="D12" s="119"/>
      <c r="F12" s="139"/>
      <c r="G12" s="139"/>
      <c r="H12" s="139"/>
      <c r="I12" s="119"/>
    </row>
    <row r="13" spans="1:9" ht="28.5" customHeight="1">
      <c r="C13" s="313" t="s">
        <v>391</v>
      </c>
      <c r="D13" s="313"/>
      <c r="E13" s="116"/>
      <c r="H13" s="313" t="s">
        <v>391</v>
      </c>
      <c r="I13" s="313"/>
    </row>
    <row r="14" spans="1:9" ht="17.45" customHeight="1">
      <c r="A14" s="135" t="s">
        <v>364</v>
      </c>
      <c r="B14" s="134"/>
      <c r="C14" s="314" t="str">
        <f>ACCUEIL!H311</f>
        <v>Emincé de Porc</v>
      </c>
      <c r="D14" s="314"/>
      <c r="E14" s="118"/>
      <c r="F14" s="135" t="s">
        <v>364</v>
      </c>
      <c r="G14" s="134"/>
      <c r="H14" s="314"/>
      <c r="I14" s="314"/>
    </row>
    <row r="15" spans="1:9" ht="17.45" customHeight="1">
      <c r="A15" s="135" t="s">
        <v>366</v>
      </c>
      <c r="B15" s="140" t="s">
        <v>371</v>
      </c>
      <c r="C15" s="137">
        <f>ACCUEIL!B310</f>
        <v>42694</v>
      </c>
      <c r="D15" s="136" t="s">
        <v>399</v>
      </c>
      <c r="E15" s="118"/>
      <c r="F15" s="135" t="s">
        <v>366</v>
      </c>
      <c r="G15" s="140" t="s">
        <v>371</v>
      </c>
      <c r="H15" s="137">
        <f>ACCUEIL!B310</f>
        <v>42694</v>
      </c>
      <c r="I15" s="136" t="s">
        <v>399</v>
      </c>
    </row>
    <row r="16" spans="1:9" ht="17.45" customHeight="1">
      <c r="A16" s="135" t="s">
        <v>367</v>
      </c>
      <c r="B16" s="134"/>
      <c r="C16" s="315" t="s">
        <v>365</v>
      </c>
      <c r="D16" s="315"/>
      <c r="F16" s="135" t="s">
        <v>367</v>
      </c>
      <c r="G16" s="134"/>
      <c r="H16" s="315" t="s">
        <v>365</v>
      </c>
      <c r="I16" s="315"/>
    </row>
    <row r="17" spans="1:10" ht="21" customHeight="1">
      <c r="A17" s="316" t="s">
        <v>368</v>
      </c>
      <c r="B17" s="316"/>
      <c r="C17" s="316"/>
      <c r="D17" s="119" t="s">
        <v>392</v>
      </c>
      <c r="F17" s="316" t="s">
        <v>368</v>
      </c>
      <c r="G17" s="316"/>
      <c r="H17" s="316"/>
      <c r="I17" s="119" t="s">
        <v>369</v>
      </c>
    </row>
    <row r="18" spans="1:10" ht="0.75" customHeight="1">
      <c r="A18" s="139"/>
      <c r="B18" s="139"/>
      <c r="C18" s="139"/>
      <c r="D18" s="119"/>
      <c r="F18" s="139"/>
      <c r="G18" s="139"/>
      <c r="H18" s="139"/>
      <c r="I18" s="119"/>
    </row>
    <row r="19" spans="1:10" ht="28.5" customHeight="1">
      <c r="C19" s="313" t="s">
        <v>391</v>
      </c>
      <c r="D19" s="313"/>
      <c r="E19" s="116"/>
      <c r="H19" s="313" t="s">
        <v>391</v>
      </c>
      <c r="I19" s="313"/>
    </row>
    <row r="20" spans="1:10" ht="17.45" customHeight="1">
      <c r="A20" s="135" t="s">
        <v>364</v>
      </c>
      <c r="B20" s="134"/>
      <c r="C20" s="314" t="str">
        <f>ACCUEIL!H311 &amp; " mixé "</f>
        <v xml:space="preserve">Emincé de Porc mixé </v>
      </c>
      <c r="D20" s="314"/>
      <c r="E20" s="118"/>
      <c r="F20" s="135" t="s">
        <v>364</v>
      </c>
      <c r="G20" s="134"/>
      <c r="H20" s="314"/>
      <c r="I20" s="314"/>
    </row>
    <row r="21" spans="1:10" ht="17.45" customHeight="1">
      <c r="A21" s="135" t="s">
        <v>366</v>
      </c>
      <c r="B21" s="140" t="s">
        <v>371</v>
      </c>
      <c r="C21" s="137">
        <f>ACCUEIL!B310</f>
        <v>42694</v>
      </c>
      <c r="D21" s="136" t="s">
        <v>399</v>
      </c>
      <c r="E21" s="118"/>
      <c r="F21" s="135" t="s">
        <v>366</v>
      </c>
      <c r="G21" s="140" t="s">
        <v>371</v>
      </c>
      <c r="H21" s="137">
        <f>ACCUEIL!B310</f>
        <v>42694</v>
      </c>
      <c r="I21" s="136" t="s">
        <v>399</v>
      </c>
    </row>
    <row r="22" spans="1:10" ht="17.45" customHeight="1">
      <c r="A22" s="135" t="s">
        <v>367</v>
      </c>
      <c r="B22" s="134"/>
      <c r="C22" s="315" t="s">
        <v>365</v>
      </c>
      <c r="D22" s="315"/>
      <c r="F22" s="135" t="s">
        <v>367</v>
      </c>
      <c r="G22" s="134"/>
      <c r="H22" s="315" t="s">
        <v>365</v>
      </c>
      <c r="I22" s="315"/>
    </row>
    <row r="23" spans="1:10" ht="21" customHeight="1">
      <c r="A23" s="316" t="s">
        <v>368</v>
      </c>
      <c r="B23" s="316"/>
      <c r="C23" s="316"/>
      <c r="D23" s="119" t="s">
        <v>392</v>
      </c>
      <c r="F23" s="316" t="s">
        <v>368</v>
      </c>
      <c r="G23" s="316"/>
      <c r="H23" s="316"/>
      <c r="I23" s="119" t="s">
        <v>369</v>
      </c>
    </row>
    <row r="24" spans="1:10" ht="1.35" customHeight="1">
      <c r="A24" s="139"/>
      <c r="B24" s="139"/>
      <c r="C24" s="139"/>
      <c r="D24" s="119"/>
      <c r="F24" s="139"/>
      <c r="G24" s="139"/>
      <c r="H24" s="139"/>
      <c r="I24" s="119"/>
    </row>
    <row r="25" spans="1:10" ht="28.5" customHeight="1">
      <c r="C25" s="313" t="s">
        <v>391</v>
      </c>
      <c r="D25" s="313"/>
      <c r="E25" s="116"/>
      <c r="H25" s="313" t="s">
        <v>391</v>
      </c>
      <c r="I25" s="313"/>
    </row>
    <row r="26" spans="1:10" ht="17.45" customHeight="1">
      <c r="A26" s="135" t="s">
        <v>364</v>
      </c>
      <c r="B26" s="134"/>
      <c r="C26" s="314" t="str">
        <f>ACCUEIL!H312</f>
        <v>Blettes à la provencale</v>
      </c>
      <c r="D26" s="314"/>
      <c r="E26" s="118"/>
      <c r="F26" s="135" t="s">
        <v>364</v>
      </c>
      <c r="G26" s="134"/>
      <c r="H26" s="314"/>
      <c r="I26" s="314"/>
      <c r="J26" s="132"/>
    </row>
    <row r="27" spans="1:10" ht="17.45" customHeight="1">
      <c r="A27" s="135" t="s">
        <v>366</v>
      </c>
      <c r="B27" s="140" t="s">
        <v>371</v>
      </c>
      <c r="C27" s="137">
        <f>ACCUEIL!B310</f>
        <v>42694</v>
      </c>
      <c r="D27" s="136" t="s">
        <v>399</v>
      </c>
      <c r="E27" s="118"/>
      <c r="F27" s="135" t="s">
        <v>366</v>
      </c>
      <c r="G27" s="140" t="s">
        <v>371</v>
      </c>
      <c r="H27" s="137">
        <f>ACCUEIL!B310</f>
        <v>42694</v>
      </c>
      <c r="I27" s="136" t="s">
        <v>399</v>
      </c>
    </row>
    <row r="28" spans="1:10" ht="17.45" customHeight="1">
      <c r="A28" s="135" t="s">
        <v>367</v>
      </c>
      <c r="B28" s="134"/>
      <c r="C28" s="315" t="s">
        <v>365</v>
      </c>
      <c r="D28" s="315"/>
      <c r="F28" s="135" t="s">
        <v>367</v>
      </c>
      <c r="G28" s="134"/>
      <c r="H28" s="315" t="s">
        <v>365</v>
      </c>
      <c r="I28" s="315"/>
    </row>
    <row r="29" spans="1:10" ht="21" customHeight="1">
      <c r="A29" s="316" t="s">
        <v>368</v>
      </c>
      <c r="B29" s="316"/>
      <c r="C29" s="316"/>
      <c r="D29" s="119" t="s">
        <v>392</v>
      </c>
      <c r="F29" s="316" t="s">
        <v>368</v>
      </c>
      <c r="G29" s="316"/>
      <c r="H29" s="316"/>
      <c r="I29" s="119" t="s">
        <v>369</v>
      </c>
    </row>
    <row r="30" spans="1:10" ht="1.35" customHeight="1">
      <c r="A30" s="139"/>
      <c r="B30" s="139"/>
      <c r="C30" s="139"/>
      <c r="D30" s="119"/>
      <c r="F30" s="139"/>
      <c r="G30" s="139"/>
      <c r="H30" s="139"/>
      <c r="I30" s="119"/>
    </row>
    <row r="31" spans="1:10" ht="28.5" customHeight="1">
      <c r="C31" s="313" t="s">
        <v>391</v>
      </c>
      <c r="D31" s="313"/>
      <c r="E31" s="116"/>
      <c r="H31" s="313" t="s">
        <v>391</v>
      </c>
      <c r="I31" s="313"/>
    </row>
    <row r="32" spans="1:10" ht="17.45" customHeight="1">
      <c r="A32" s="135" t="s">
        <v>364</v>
      </c>
      <c r="B32" s="134"/>
      <c r="C32" s="314" t="str">
        <f>ACCUEIL!H312 &amp; " mixé "</f>
        <v xml:space="preserve">Blettes à la provencale mixé </v>
      </c>
      <c r="D32" s="314"/>
      <c r="E32" s="118"/>
      <c r="F32" s="135" t="s">
        <v>364</v>
      </c>
      <c r="G32" s="134"/>
      <c r="H32" s="314"/>
      <c r="I32" s="314"/>
    </row>
    <row r="33" spans="1:9" ht="17.45" customHeight="1">
      <c r="A33" s="135" t="s">
        <v>366</v>
      </c>
      <c r="B33" s="140" t="s">
        <v>371</v>
      </c>
      <c r="C33" s="137">
        <f>ACCUEIL!B310</f>
        <v>42694</v>
      </c>
      <c r="D33" s="136" t="s">
        <v>399</v>
      </c>
      <c r="E33" s="118"/>
      <c r="F33" s="135" t="s">
        <v>366</v>
      </c>
      <c r="G33" s="140" t="s">
        <v>371</v>
      </c>
      <c r="H33" s="137">
        <f>ACCUEIL!B310</f>
        <v>42694</v>
      </c>
      <c r="I33" s="136" t="s">
        <v>399</v>
      </c>
    </row>
    <row r="34" spans="1:9" ht="17.45" customHeight="1">
      <c r="A34" s="135" t="s">
        <v>367</v>
      </c>
      <c r="B34" s="134"/>
      <c r="C34" s="315" t="s">
        <v>365</v>
      </c>
      <c r="D34" s="315"/>
      <c r="F34" s="135" t="s">
        <v>367</v>
      </c>
      <c r="G34" s="134"/>
      <c r="H34" s="315" t="s">
        <v>365</v>
      </c>
      <c r="I34" s="315"/>
    </row>
    <row r="35" spans="1:9" ht="21" customHeight="1">
      <c r="A35" s="316" t="s">
        <v>368</v>
      </c>
      <c r="B35" s="316"/>
      <c r="C35" s="316"/>
      <c r="D35" s="119" t="s">
        <v>392</v>
      </c>
      <c r="F35" s="316" t="s">
        <v>368</v>
      </c>
      <c r="G35" s="316"/>
      <c r="H35" s="316"/>
      <c r="I35" s="119" t="s">
        <v>369</v>
      </c>
    </row>
    <row r="36" spans="1:9" ht="1.35" customHeight="1">
      <c r="A36" s="139"/>
      <c r="B36" s="139"/>
      <c r="C36" s="139"/>
      <c r="D36" s="119"/>
      <c r="F36" s="139"/>
      <c r="G36" s="139"/>
      <c r="H36" s="139"/>
      <c r="I36" s="119"/>
    </row>
    <row r="37" spans="1:9" ht="28.5" customHeight="1">
      <c r="C37" s="313" t="s">
        <v>391</v>
      </c>
      <c r="D37" s="313"/>
      <c r="E37" s="116"/>
      <c r="H37" s="313" t="s">
        <v>391</v>
      </c>
      <c r="I37" s="313"/>
    </row>
    <row r="38" spans="1:9" ht="17.45" customHeight="1">
      <c r="A38" s="135" t="s">
        <v>364</v>
      </c>
      <c r="B38" s="135"/>
      <c r="C38" s="314">
        <f>ACCUEIL!H313</f>
        <v>0</v>
      </c>
      <c r="D38" s="314"/>
      <c r="E38" s="118"/>
      <c r="F38" s="135" t="s">
        <v>364</v>
      </c>
      <c r="G38" s="134"/>
      <c r="H38" s="314"/>
      <c r="I38" s="314"/>
    </row>
    <row r="39" spans="1:9" ht="17.45" customHeight="1">
      <c r="A39" s="135" t="s">
        <v>366</v>
      </c>
      <c r="B39" s="139" t="s">
        <v>371</v>
      </c>
      <c r="C39" s="137">
        <f>ACCUEIL!B310</f>
        <v>42694</v>
      </c>
      <c r="D39" s="136" t="s">
        <v>399</v>
      </c>
      <c r="E39" s="118"/>
      <c r="F39" s="135" t="s">
        <v>366</v>
      </c>
      <c r="G39" s="140" t="s">
        <v>371</v>
      </c>
      <c r="H39" s="137">
        <f>ACCUEIL!B310</f>
        <v>42694</v>
      </c>
      <c r="I39" s="136" t="s">
        <v>399</v>
      </c>
    </row>
    <row r="40" spans="1:9" ht="17.45" customHeight="1">
      <c r="A40" s="135" t="s">
        <v>367</v>
      </c>
      <c r="B40" s="135"/>
      <c r="C40" s="317" t="s">
        <v>365</v>
      </c>
      <c r="D40" s="317"/>
      <c r="F40" s="135" t="s">
        <v>367</v>
      </c>
      <c r="G40" s="134"/>
      <c r="H40" s="315" t="s">
        <v>365</v>
      </c>
      <c r="I40" s="315"/>
    </row>
    <row r="41" spans="1:9" ht="21" customHeight="1">
      <c r="A41" s="316" t="s">
        <v>368</v>
      </c>
      <c r="B41" s="316"/>
      <c r="C41" s="316"/>
      <c r="D41" s="119" t="s">
        <v>392</v>
      </c>
      <c r="F41" s="316" t="s">
        <v>368</v>
      </c>
      <c r="G41" s="316"/>
      <c r="H41" s="316"/>
      <c r="I41" s="119" t="s">
        <v>369</v>
      </c>
    </row>
    <row r="42" spans="1:9" ht="1.35" customHeight="1">
      <c r="A42" s="139"/>
      <c r="B42" s="139"/>
      <c r="C42" s="139"/>
      <c r="D42" s="119"/>
      <c r="F42" s="139"/>
      <c r="G42" s="139"/>
      <c r="H42" s="139"/>
      <c r="I42" s="119"/>
    </row>
    <row r="43" spans="1:9" ht="28.5" customHeight="1">
      <c r="C43" s="313" t="s">
        <v>391</v>
      </c>
      <c r="D43" s="313"/>
      <c r="H43" s="313" t="s">
        <v>391</v>
      </c>
      <c r="I43" s="313"/>
    </row>
    <row r="44" spans="1:9" ht="17.45" customHeight="1">
      <c r="A44" s="135" t="s">
        <v>364</v>
      </c>
      <c r="B44" s="134"/>
      <c r="C44" s="314" t="str">
        <f>ACCUEIL!H313 &amp; " mixé "</f>
        <v xml:space="preserve">0 mixé </v>
      </c>
      <c r="D44" s="314"/>
      <c r="F44" s="135" t="s">
        <v>364</v>
      </c>
      <c r="G44" s="134"/>
      <c r="H44" s="314"/>
      <c r="I44" s="314"/>
    </row>
    <row r="45" spans="1:9" ht="17.45" customHeight="1">
      <c r="A45" s="135" t="s">
        <v>366</v>
      </c>
      <c r="B45" s="140" t="s">
        <v>371</v>
      </c>
      <c r="C45" s="137">
        <f>ACCUEIL!B310</f>
        <v>42694</v>
      </c>
      <c r="D45" s="136" t="s">
        <v>399</v>
      </c>
      <c r="F45" s="135" t="s">
        <v>366</v>
      </c>
      <c r="G45" s="140" t="s">
        <v>371</v>
      </c>
      <c r="H45" s="137">
        <f>ACCUEIL!B310</f>
        <v>42694</v>
      </c>
      <c r="I45" s="136" t="s">
        <v>399</v>
      </c>
    </row>
    <row r="46" spans="1:9" ht="17.45" customHeight="1">
      <c r="A46" s="135" t="s">
        <v>367</v>
      </c>
      <c r="B46" s="134"/>
      <c r="C46" s="315" t="s">
        <v>365</v>
      </c>
      <c r="D46" s="315"/>
      <c r="F46" s="135" t="s">
        <v>367</v>
      </c>
      <c r="G46" s="134"/>
      <c r="H46" s="315" t="s">
        <v>365</v>
      </c>
      <c r="I46" s="315"/>
    </row>
    <row r="47" spans="1:9" ht="21" customHeight="1">
      <c r="A47" s="316" t="s">
        <v>368</v>
      </c>
      <c r="B47" s="316"/>
      <c r="C47" s="316"/>
      <c r="D47" s="119" t="s">
        <v>392</v>
      </c>
      <c r="F47" s="316" t="s">
        <v>368</v>
      </c>
      <c r="G47" s="316"/>
      <c r="H47" s="316"/>
      <c r="I47" s="119" t="s">
        <v>369</v>
      </c>
    </row>
  </sheetData>
  <mergeCells count="64">
    <mergeCell ref="C1:D1"/>
    <mergeCell ref="H1:I1"/>
    <mergeCell ref="C2:D2"/>
    <mergeCell ref="H2:I2"/>
    <mergeCell ref="C4:D4"/>
    <mergeCell ref="H4:I4"/>
    <mergeCell ref="A5:C5"/>
    <mergeCell ref="F5:H5"/>
    <mergeCell ref="C7:D7"/>
    <mergeCell ref="H7:I7"/>
    <mergeCell ref="C8:D8"/>
    <mergeCell ref="H8:I8"/>
    <mergeCell ref="C10:D10"/>
    <mergeCell ref="H10:I10"/>
    <mergeCell ref="A11:C11"/>
    <mergeCell ref="F11:H11"/>
    <mergeCell ref="C13:D13"/>
    <mergeCell ref="H13:I13"/>
    <mergeCell ref="C14:D14"/>
    <mergeCell ref="H14:I14"/>
    <mergeCell ref="C16:D16"/>
    <mergeCell ref="H16:I16"/>
    <mergeCell ref="A17:C17"/>
    <mergeCell ref="F17:H17"/>
    <mergeCell ref="C19:D19"/>
    <mergeCell ref="H19:I19"/>
    <mergeCell ref="C20:D20"/>
    <mergeCell ref="H20:I20"/>
    <mergeCell ref="C22:D22"/>
    <mergeCell ref="H22:I22"/>
    <mergeCell ref="A23:C23"/>
    <mergeCell ref="F23:H23"/>
    <mergeCell ref="C25:D25"/>
    <mergeCell ref="H25:I25"/>
    <mergeCell ref="C26:D26"/>
    <mergeCell ref="H26:I26"/>
    <mergeCell ref="C28:D28"/>
    <mergeCell ref="H28:I28"/>
    <mergeCell ref="A29:C29"/>
    <mergeCell ref="F29:H29"/>
    <mergeCell ref="C31:D31"/>
    <mergeCell ref="H31:I31"/>
    <mergeCell ref="C32:D32"/>
    <mergeCell ref="H32:I32"/>
    <mergeCell ref="C34:D34"/>
    <mergeCell ref="H34:I34"/>
    <mergeCell ref="A35:C35"/>
    <mergeCell ref="F35:H35"/>
    <mergeCell ref="C37:D37"/>
    <mergeCell ref="H37:I37"/>
    <mergeCell ref="C38:D38"/>
    <mergeCell ref="H38:I38"/>
    <mergeCell ref="C40:D40"/>
    <mergeCell ref="H40:I40"/>
    <mergeCell ref="C46:D46"/>
    <mergeCell ref="H46:I46"/>
    <mergeCell ref="A47:C47"/>
    <mergeCell ref="F47:H47"/>
    <mergeCell ref="A41:C41"/>
    <mergeCell ref="F41:H41"/>
    <mergeCell ref="C43:D43"/>
    <mergeCell ref="H43:I43"/>
    <mergeCell ref="C44:D44"/>
    <mergeCell ref="H44:I44"/>
  </mergeCells>
  <pageMargins left="0" right="0" top="0.31496062992125984" bottom="0.31496062992125984" header="0.31496062992125984" footer="0.31496062992125984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9"/>
  <dimension ref="A1:H47"/>
  <sheetViews>
    <sheetView workbookViewId="0">
      <selection activeCell="K33" sqref="K33"/>
    </sheetView>
  </sheetViews>
  <sheetFormatPr baseColWidth="10" defaultRowHeight="12.75"/>
  <cols>
    <col min="1" max="1" width="18.7109375" style="115" customWidth="1"/>
    <col min="2" max="2" width="13.7109375" style="115" customWidth="1"/>
    <col min="3" max="3" width="2.5703125" style="115" customWidth="1"/>
    <col min="4" max="4" width="15.7109375" style="115" customWidth="1"/>
    <col min="5" max="5" width="18.7109375" style="115" customWidth="1"/>
    <col min="6" max="6" width="13.7109375" style="115" customWidth="1"/>
    <col min="7" max="7" width="2.5703125" style="115" customWidth="1"/>
    <col min="8" max="8" width="15.7109375" style="115" customWidth="1"/>
    <col min="9" max="257" width="11.42578125" style="115"/>
    <col min="258" max="260" width="20.7109375" style="115" customWidth="1"/>
    <col min="261" max="261" width="3.5703125" style="115" customWidth="1"/>
    <col min="262" max="264" width="20.7109375" style="115" customWidth="1"/>
    <col min="265" max="513" width="11.42578125" style="115"/>
    <col min="514" max="516" width="20.7109375" style="115" customWidth="1"/>
    <col min="517" max="517" width="3.5703125" style="115" customWidth="1"/>
    <col min="518" max="520" width="20.7109375" style="115" customWidth="1"/>
    <col min="521" max="769" width="11.42578125" style="115"/>
    <col min="770" max="772" width="20.7109375" style="115" customWidth="1"/>
    <col min="773" max="773" width="3.5703125" style="115" customWidth="1"/>
    <col min="774" max="776" width="20.7109375" style="115" customWidth="1"/>
    <col min="777" max="1025" width="11.42578125" style="115"/>
    <col min="1026" max="1028" width="20.7109375" style="115" customWidth="1"/>
    <col min="1029" max="1029" width="3.5703125" style="115" customWidth="1"/>
    <col min="1030" max="1032" width="20.7109375" style="115" customWidth="1"/>
    <col min="1033" max="1281" width="11.42578125" style="115"/>
    <col min="1282" max="1284" width="20.7109375" style="115" customWidth="1"/>
    <col min="1285" max="1285" width="3.5703125" style="115" customWidth="1"/>
    <col min="1286" max="1288" width="20.7109375" style="115" customWidth="1"/>
    <col min="1289" max="1537" width="11.42578125" style="115"/>
    <col min="1538" max="1540" width="20.7109375" style="115" customWidth="1"/>
    <col min="1541" max="1541" width="3.5703125" style="115" customWidth="1"/>
    <col min="1542" max="1544" width="20.7109375" style="115" customWidth="1"/>
    <col min="1545" max="1793" width="11.42578125" style="115"/>
    <col min="1794" max="1796" width="20.7109375" style="115" customWidth="1"/>
    <col min="1797" max="1797" width="3.5703125" style="115" customWidth="1"/>
    <col min="1798" max="1800" width="20.7109375" style="115" customWidth="1"/>
    <col min="1801" max="2049" width="11.42578125" style="115"/>
    <col min="2050" max="2052" width="20.7109375" style="115" customWidth="1"/>
    <col min="2053" max="2053" width="3.5703125" style="115" customWidth="1"/>
    <col min="2054" max="2056" width="20.7109375" style="115" customWidth="1"/>
    <col min="2057" max="2305" width="11.42578125" style="115"/>
    <col min="2306" max="2308" width="20.7109375" style="115" customWidth="1"/>
    <col min="2309" max="2309" width="3.5703125" style="115" customWidth="1"/>
    <col min="2310" max="2312" width="20.7109375" style="115" customWidth="1"/>
    <col min="2313" max="2561" width="11.42578125" style="115"/>
    <col min="2562" max="2564" width="20.7109375" style="115" customWidth="1"/>
    <col min="2565" max="2565" width="3.5703125" style="115" customWidth="1"/>
    <col min="2566" max="2568" width="20.7109375" style="115" customWidth="1"/>
    <col min="2569" max="2817" width="11.42578125" style="115"/>
    <col min="2818" max="2820" width="20.7109375" style="115" customWidth="1"/>
    <col min="2821" max="2821" width="3.5703125" style="115" customWidth="1"/>
    <col min="2822" max="2824" width="20.7109375" style="115" customWidth="1"/>
    <col min="2825" max="3073" width="11.42578125" style="115"/>
    <col min="3074" max="3076" width="20.7109375" style="115" customWidth="1"/>
    <col min="3077" max="3077" width="3.5703125" style="115" customWidth="1"/>
    <col min="3078" max="3080" width="20.7109375" style="115" customWidth="1"/>
    <col min="3081" max="3329" width="11.42578125" style="115"/>
    <col min="3330" max="3332" width="20.7109375" style="115" customWidth="1"/>
    <col min="3333" max="3333" width="3.5703125" style="115" customWidth="1"/>
    <col min="3334" max="3336" width="20.7109375" style="115" customWidth="1"/>
    <col min="3337" max="3585" width="11.42578125" style="115"/>
    <col min="3586" max="3588" width="20.7109375" style="115" customWidth="1"/>
    <col min="3589" max="3589" width="3.5703125" style="115" customWidth="1"/>
    <col min="3590" max="3592" width="20.7109375" style="115" customWidth="1"/>
    <col min="3593" max="3841" width="11.42578125" style="115"/>
    <col min="3842" max="3844" width="20.7109375" style="115" customWidth="1"/>
    <col min="3845" max="3845" width="3.5703125" style="115" customWidth="1"/>
    <col min="3846" max="3848" width="20.7109375" style="115" customWidth="1"/>
    <col min="3849" max="4097" width="11.42578125" style="115"/>
    <col min="4098" max="4100" width="20.7109375" style="115" customWidth="1"/>
    <col min="4101" max="4101" width="3.5703125" style="115" customWidth="1"/>
    <col min="4102" max="4104" width="20.7109375" style="115" customWidth="1"/>
    <col min="4105" max="4353" width="11.42578125" style="115"/>
    <col min="4354" max="4356" width="20.7109375" style="115" customWidth="1"/>
    <col min="4357" max="4357" width="3.5703125" style="115" customWidth="1"/>
    <col min="4358" max="4360" width="20.7109375" style="115" customWidth="1"/>
    <col min="4361" max="4609" width="11.42578125" style="115"/>
    <col min="4610" max="4612" width="20.7109375" style="115" customWidth="1"/>
    <col min="4613" max="4613" width="3.5703125" style="115" customWidth="1"/>
    <col min="4614" max="4616" width="20.7109375" style="115" customWidth="1"/>
    <col min="4617" max="4865" width="11.42578125" style="115"/>
    <col min="4866" max="4868" width="20.7109375" style="115" customWidth="1"/>
    <col min="4869" max="4869" width="3.5703125" style="115" customWidth="1"/>
    <col min="4870" max="4872" width="20.7109375" style="115" customWidth="1"/>
    <col min="4873" max="5121" width="11.42578125" style="115"/>
    <col min="5122" max="5124" width="20.7109375" style="115" customWidth="1"/>
    <col min="5125" max="5125" width="3.5703125" style="115" customWidth="1"/>
    <col min="5126" max="5128" width="20.7109375" style="115" customWidth="1"/>
    <col min="5129" max="5377" width="11.42578125" style="115"/>
    <col min="5378" max="5380" width="20.7109375" style="115" customWidth="1"/>
    <col min="5381" max="5381" width="3.5703125" style="115" customWidth="1"/>
    <col min="5382" max="5384" width="20.7109375" style="115" customWidth="1"/>
    <col min="5385" max="5633" width="11.42578125" style="115"/>
    <col min="5634" max="5636" width="20.7109375" style="115" customWidth="1"/>
    <col min="5637" max="5637" width="3.5703125" style="115" customWidth="1"/>
    <col min="5638" max="5640" width="20.7109375" style="115" customWidth="1"/>
    <col min="5641" max="5889" width="11.42578125" style="115"/>
    <col min="5890" max="5892" width="20.7109375" style="115" customWidth="1"/>
    <col min="5893" max="5893" width="3.5703125" style="115" customWidth="1"/>
    <col min="5894" max="5896" width="20.7109375" style="115" customWidth="1"/>
    <col min="5897" max="6145" width="11.42578125" style="115"/>
    <col min="6146" max="6148" width="20.7109375" style="115" customWidth="1"/>
    <col min="6149" max="6149" width="3.5703125" style="115" customWidth="1"/>
    <col min="6150" max="6152" width="20.7109375" style="115" customWidth="1"/>
    <col min="6153" max="6401" width="11.42578125" style="115"/>
    <col min="6402" max="6404" width="20.7109375" style="115" customWidth="1"/>
    <col min="6405" max="6405" width="3.5703125" style="115" customWidth="1"/>
    <col min="6406" max="6408" width="20.7109375" style="115" customWidth="1"/>
    <col min="6409" max="6657" width="11.42578125" style="115"/>
    <col min="6658" max="6660" width="20.7109375" style="115" customWidth="1"/>
    <col min="6661" max="6661" width="3.5703125" style="115" customWidth="1"/>
    <col min="6662" max="6664" width="20.7109375" style="115" customWidth="1"/>
    <col min="6665" max="6913" width="11.42578125" style="115"/>
    <col min="6914" max="6916" width="20.7109375" style="115" customWidth="1"/>
    <col min="6917" max="6917" width="3.5703125" style="115" customWidth="1"/>
    <col min="6918" max="6920" width="20.7109375" style="115" customWidth="1"/>
    <col min="6921" max="7169" width="11.42578125" style="115"/>
    <col min="7170" max="7172" width="20.7109375" style="115" customWidth="1"/>
    <col min="7173" max="7173" width="3.5703125" style="115" customWidth="1"/>
    <col min="7174" max="7176" width="20.7109375" style="115" customWidth="1"/>
    <col min="7177" max="7425" width="11.42578125" style="115"/>
    <col min="7426" max="7428" width="20.7109375" style="115" customWidth="1"/>
    <col min="7429" max="7429" width="3.5703125" style="115" customWidth="1"/>
    <col min="7430" max="7432" width="20.7109375" style="115" customWidth="1"/>
    <col min="7433" max="7681" width="11.42578125" style="115"/>
    <col min="7682" max="7684" width="20.7109375" style="115" customWidth="1"/>
    <col min="7685" max="7685" width="3.5703125" style="115" customWidth="1"/>
    <col min="7686" max="7688" width="20.7109375" style="115" customWidth="1"/>
    <col min="7689" max="7937" width="11.42578125" style="115"/>
    <col min="7938" max="7940" width="20.7109375" style="115" customWidth="1"/>
    <col min="7941" max="7941" width="3.5703125" style="115" customWidth="1"/>
    <col min="7942" max="7944" width="20.7109375" style="115" customWidth="1"/>
    <col min="7945" max="8193" width="11.42578125" style="115"/>
    <col min="8194" max="8196" width="20.7109375" style="115" customWidth="1"/>
    <col min="8197" max="8197" width="3.5703125" style="115" customWidth="1"/>
    <col min="8198" max="8200" width="20.7109375" style="115" customWidth="1"/>
    <col min="8201" max="8449" width="11.42578125" style="115"/>
    <col min="8450" max="8452" width="20.7109375" style="115" customWidth="1"/>
    <col min="8453" max="8453" width="3.5703125" style="115" customWidth="1"/>
    <col min="8454" max="8456" width="20.7109375" style="115" customWidth="1"/>
    <col min="8457" max="8705" width="11.42578125" style="115"/>
    <col min="8706" max="8708" width="20.7109375" style="115" customWidth="1"/>
    <col min="8709" max="8709" width="3.5703125" style="115" customWidth="1"/>
    <col min="8710" max="8712" width="20.7109375" style="115" customWidth="1"/>
    <col min="8713" max="8961" width="11.42578125" style="115"/>
    <col min="8962" max="8964" width="20.7109375" style="115" customWidth="1"/>
    <col min="8965" max="8965" width="3.5703125" style="115" customWidth="1"/>
    <col min="8966" max="8968" width="20.7109375" style="115" customWidth="1"/>
    <col min="8969" max="9217" width="11.42578125" style="115"/>
    <col min="9218" max="9220" width="20.7109375" style="115" customWidth="1"/>
    <col min="9221" max="9221" width="3.5703125" style="115" customWidth="1"/>
    <col min="9222" max="9224" width="20.7109375" style="115" customWidth="1"/>
    <col min="9225" max="9473" width="11.42578125" style="115"/>
    <col min="9474" max="9476" width="20.7109375" style="115" customWidth="1"/>
    <col min="9477" max="9477" width="3.5703125" style="115" customWidth="1"/>
    <col min="9478" max="9480" width="20.7109375" style="115" customWidth="1"/>
    <col min="9481" max="9729" width="11.42578125" style="115"/>
    <col min="9730" max="9732" width="20.7109375" style="115" customWidth="1"/>
    <col min="9733" max="9733" width="3.5703125" style="115" customWidth="1"/>
    <col min="9734" max="9736" width="20.7109375" style="115" customWidth="1"/>
    <col min="9737" max="9985" width="11.42578125" style="115"/>
    <col min="9986" max="9988" width="20.7109375" style="115" customWidth="1"/>
    <col min="9989" max="9989" width="3.5703125" style="115" customWidth="1"/>
    <col min="9990" max="9992" width="20.7109375" style="115" customWidth="1"/>
    <col min="9993" max="10241" width="11.42578125" style="115"/>
    <col min="10242" max="10244" width="20.7109375" style="115" customWidth="1"/>
    <col min="10245" max="10245" width="3.5703125" style="115" customWidth="1"/>
    <col min="10246" max="10248" width="20.7109375" style="115" customWidth="1"/>
    <col min="10249" max="10497" width="11.42578125" style="115"/>
    <col min="10498" max="10500" width="20.7109375" style="115" customWidth="1"/>
    <col min="10501" max="10501" width="3.5703125" style="115" customWidth="1"/>
    <col min="10502" max="10504" width="20.7109375" style="115" customWidth="1"/>
    <col min="10505" max="10753" width="11.42578125" style="115"/>
    <col min="10754" max="10756" width="20.7109375" style="115" customWidth="1"/>
    <col min="10757" max="10757" width="3.5703125" style="115" customWidth="1"/>
    <col min="10758" max="10760" width="20.7109375" style="115" customWidth="1"/>
    <col min="10761" max="11009" width="11.42578125" style="115"/>
    <col min="11010" max="11012" width="20.7109375" style="115" customWidth="1"/>
    <col min="11013" max="11013" width="3.5703125" style="115" customWidth="1"/>
    <col min="11014" max="11016" width="20.7109375" style="115" customWidth="1"/>
    <col min="11017" max="11265" width="11.42578125" style="115"/>
    <col min="11266" max="11268" width="20.7109375" style="115" customWidth="1"/>
    <col min="11269" max="11269" width="3.5703125" style="115" customWidth="1"/>
    <col min="11270" max="11272" width="20.7109375" style="115" customWidth="1"/>
    <col min="11273" max="11521" width="11.42578125" style="115"/>
    <col min="11522" max="11524" width="20.7109375" style="115" customWidth="1"/>
    <col min="11525" max="11525" width="3.5703125" style="115" customWidth="1"/>
    <col min="11526" max="11528" width="20.7109375" style="115" customWidth="1"/>
    <col min="11529" max="11777" width="11.42578125" style="115"/>
    <col min="11778" max="11780" width="20.7109375" style="115" customWidth="1"/>
    <col min="11781" max="11781" width="3.5703125" style="115" customWidth="1"/>
    <col min="11782" max="11784" width="20.7109375" style="115" customWidth="1"/>
    <col min="11785" max="12033" width="11.42578125" style="115"/>
    <col min="12034" max="12036" width="20.7109375" style="115" customWidth="1"/>
    <col min="12037" max="12037" width="3.5703125" style="115" customWidth="1"/>
    <col min="12038" max="12040" width="20.7109375" style="115" customWidth="1"/>
    <col min="12041" max="12289" width="11.42578125" style="115"/>
    <col min="12290" max="12292" width="20.7109375" style="115" customWidth="1"/>
    <col min="12293" max="12293" width="3.5703125" style="115" customWidth="1"/>
    <col min="12294" max="12296" width="20.7109375" style="115" customWidth="1"/>
    <col min="12297" max="12545" width="11.42578125" style="115"/>
    <col min="12546" max="12548" width="20.7109375" style="115" customWidth="1"/>
    <col min="12549" max="12549" width="3.5703125" style="115" customWidth="1"/>
    <col min="12550" max="12552" width="20.7109375" style="115" customWidth="1"/>
    <col min="12553" max="12801" width="11.42578125" style="115"/>
    <col min="12802" max="12804" width="20.7109375" style="115" customWidth="1"/>
    <col min="12805" max="12805" width="3.5703125" style="115" customWidth="1"/>
    <col min="12806" max="12808" width="20.7109375" style="115" customWidth="1"/>
    <col min="12809" max="13057" width="11.42578125" style="115"/>
    <col min="13058" max="13060" width="20.7109375" style="115" customWidth="1"/>
    <col min="13061" max="13061" width="3.5703125" style="115" customWidth="1"/>
    <col min="13062" max="13064" width="20.7109375" style="115" customWidth="1"/>
    <col min="13065" max="13313" width="11.42578125" style="115"/>
    <col min="13314" max="13316" width="20.7109375" style="115" customWidth="1"/>
    <col min="13317" max="13317" width="3.5703125" style="115" customWidth="1"/>
    <col min="13318" max="13320" width="20.7109375" style="115" customWidth="1"/>
    <col min="13321" max="13569" width="11.42578125" style="115"/>
    <col min="13570" max="13572" width="20.7109375" style="115" customWidth="1"/>
    <col min="13573" max="13573" width="3.5703125" style="115" customWidth="1"/>
    <col min="13574" max="13576" width="20.7109375" style="115" customWidth="1"/>
    <col min="13577" max="13825" width="11.42578125" style="115"/>
    <col min="13826" max="13828" width="20.7109375" style="115" customWidth="1"/>
    <col min="13829" max="13829" width="3.5703125" style="115" customWidth="1"/>
    <col min="13830" max="13832" width="20.7109375" style="115" customWidth="1"/>
    <col min="13833" max="14081" width="11.42578125" style="115"/>
    <col min="14082" max="14084" width="20.7109375" style="115" customWidth="1"/>
    <col min="14085" max="14085" width="3.5703125" style="115" customWidth="1"/>
    <col min="14086" max="14088" width="20.7109375" style="115" customWidth="1"/>
    <col min="14089" max="14337" width="11.42578125" style="115"/>
    <col min="14338" max="14340" width="20.7109375" style="115" customWidth="1"/>
    <col min="14341" max="14341" width="3.5703125" style="115" customWidth="1"/>
    <col min="14342" max="14344" width="20.7109375" style="115" customWidth="1"/>
    <col min="14345" max="14593" width="11.42578125" style="115"/>
    <col min="14594" max="14596" width="20.7109375" style="115" customWidth="1"/>
    <col min="14597" max="14597" width="3.5703125" style="115" customWidth="1"/>
    <col min="14598" max="14600" width="20.7109375" style="115" customWidth="1"/>
    <col min="14601" max="14849" width="11.42578125" style="115"/>
    <col min="14850" max="14852" width="20.7109375" style="115" customWidth="1"/>
    <col min="14853" max="14853" width="3.5703125" style="115" customWidth="1"/>
    <col min="14854" max="14856" width="20.7109375" style="115" customWidth="1"/>
    <col min="14857" max="15105" width="11.42578125" style="115"/>
    <col min="15106" max="15108" width="20.7109375" style="115" customWidth="1"/>
    <col min="15109" max="15109" width="3.5703125" style="115" customWidth="1"/>
    <col min="15110" max="15112" width="20.7109375" style="115" customWidth="1"/>
    <col min="15113" max="15361" width="11.42578125" style="115"/>
    <col min="15362" max="15364" width="20.7109375" style="115" customWidth="1"/>
    <col min="15365" max="15365" width="3.5703125" style="115" customWidth="1"/>
    <col min="15366" max="15368" width="20.7109375" style="115" customWidth="1"/>
    <col min="15369" max="15617" width="11.42578125" style="115"/>
    <col min="15618" max="15620" width="20.7109375" style="115" customWidth="1"/>
    <col min="15621" max="15621" width="3.5703125" style="115" customWidth="1"/>
    <col min="15622" max="15624" width="20.7109375" style="115" customWidth="1"/>
    <col min="15625" max="15873" width="11.42578125" style="115"/>
    <col min="15874" max="15876" width="20.7109375" style="115" customWidth="1"/>
    <col min="15877" max="15877" width="3.5703125" style="115" customWidth="1"/>
    <col min="15878" max="15880" width="20.7109375" style="115" customWidth="1"/>
    <col min="15881" max="16129" width="11.42578125" style="115"/>
    <col min="16130" max="16132" width="20.7109375" style="115" customWidth="1"/>
    <col min="16133" max="16133" width="3.5703125" style="115" customWidth="1"/>
    <col min="16134" max="16136" width="20.7109375" style="115" customWidth="1"/>
    <col min="16137" max="16384" width="11.42578125" style="115"/>
  </cols>
  <sheetData>
    <row r="1" spans="1:8" ht="28.5" customHeight="1">
      <c r="B1" s="313" t="s">
        <v>396</v>
      </c>
      <c r="C1" s="313"/>
      <c r="D1" s="313"/>
      <c r="F1" s="313" t="s">
        <v>396</v>
      </c>
      <c r="G1" s="313"/>
      <c r="H1" s="313"/>
    </row>
    <row r="2" spans="1:8" ht="17.25" customHeight="1">
      <c r="A2" s="321" t="s">
        <v>393</v>
      </c>
      <c r="B2" s="321"/>
      <c r="C2" s="117"/>
      <c r="D2" s="118"/>
      <c r="E2" s="318" t="s">
        <v>393</v>
      </c>
      <c r="F2" s="318"/>
      <c r="G2" s="117"/>
      <c r="H2" s="118"/>
    </row>
    <row r="3" spans="1:8" ht="17.25" customHeight="1">
      <c r="A3" s="318" t="s">
        <v>394</v>
      </c>
      <c r="B3" s="318"/>
      <c r="C3" s="141" t="s">
        <v>385</v>
      </c>
      <c r="D3" s="137">
        <f>ACCUEIL!B310</f>
        <v>42694</v>
      </c>
      <c r="E3" s="318" t="s">
        <v>394</v>
      </c>
      <c r="F3" s="318"/>
      <c r="G3" s="141" t="s">
        <v>385</v>
      </c>
      <c r="H3" s="137">
        <f>ACCUEIL!B310</f>
        <v>42694</v>
      </c>
    </row>
    <row r="4" spans="1:8" ht="17.25" customHeight="1">
      <c r="A4" s="318" t="s">
        <v>395</v>
      </c>
      <c r="B4" s="318"/>
      <c r="C4" s="117"/>
      <c r="E4" s="318" t="s">
        <v>395</v>
      </c>
      <c r="F4" s="318"/>
      <c r="G4" s="117"/>
    </row>
    <row r="5" spans="1:8" ht="21" customHeight="1">
      <c r="A5" s="319" t="s">
        <v>383</v>
      </c>
      <c r="B5" s="319"/>
      <c r="C5" s="320" t="s">
        <v>384</v>
      </c>
      <c r="D5" s="320"/>
      <c r="E5" s="319" t="s">
        <v>383</v>
      </c>
      <c r="F5" s="319"/>
      <c r="G5" s="127"/>
      <c r="H5" s="142" t="s">
        <v>384</v>
      </c>
    </row>
    <row r="6" spans="1:8" ht="2.25" customHeight="1">
      <c r="A6" s="130"/>
      <c r="B6" s="131"/>
      <c r="C6" s="131"/>
      <c r="E6" s="130"/>
      <c r="F6" s="131"/>
      <c r="G6" s="131"/>
    </row>
    <row r="7" spans="1:8" ht="28.5" customHeight="1">
      <c r="B7" s="313" t="s">
        <v>396</v>
      </c>
      <c r="C7" s="313"/>
      <c r="D7" s="313"/>
      <c r="F7" s="313" t="s">
        <v>396</v>
      </c>
      <c r="G7" s="313"/>
      <c r="H7" s="313"/>
    </row>
    <row r="8" spans="1:8" ht="17.25" customHeight="1">
      <c r="A8" s="321" t="s">
        <v>393</v>
      </c>
      <c r="B8" s="321"/>
      <c r="C8" s="134"/>
      <c r="D8" s="118"/>
      <c r="E8" s="318" t="s">
        <v>393</v>
      </c>
      <c r="F8" s="318"/>
      <c r="G8" s="134"/>
      <c r="H8" s="118"/>
    </row>
    <row r="9" spans="1:8" ht="17.25" customHeight="1">
      <c r="A9" s="318" t="s">
        <v>394</v>
      </c>
      <c r="B9" s="318"/>
      <c r="C9" s="141" t="s">
        <v>385</v>
      </c>
      <c r="D9" s="137">
        <f>ACCUEIL!B310</f>
        <v>42694</v>
      </c>
      <c r="E9" s="318" t="s">
        <v>394</v>
      </c>
      <c r="F9" s="318"/>
      <c r="G9" s="141" t="s">
        <v>385</v>
      </c>
      <c r="H9" s="137">
        <f>ACCUEIL!B310</f>
        <v>42694</v>
      </c>
    </row>
    <row r="10" spans="1:8" ht="17.25" customHeight="1">
      <c r="A10" s="318" t="s">
        <v>395</v>
      </c>
      <c r="B10" s="318"/>
      <c r="C10" s="134"/>
      <c r="E10" s="318" t="s">
        <v>395</v>
      </c>
      <c r="F10" s="318"/>
      <c r="G10" s="134"/>
    </row>
    <row r="11" spans="1:8" ht="21" customHeight="1">
      <c r="A11" s="319" t="s">
        <v>383</v>
      </c>
      <c r="B11" s="319"/>
      <c r="C11" s="320" t="s">
        <v>384</v>
      </c>
      <c r="D11" s="320"/>
      <c r="E11" s="319" t="s">
        <v>383</v>
      </c>
      <c r="F11" s="319"/>
      <c r="G11" s="133"/>
      <c r="H11" s="142" t="s">
        <v>384</v>
      </c>
    </row>
    <row r="12" spans="1:8" ht="0.75" customHeight="1">
      <c r="A12" s="130"/>
      <c r="B12" s="131"/>
      <c r="C12" s="131"/>
      <c r="E12" s="130"/>
      <c r="F12" s="131"/>
      <c r="G12" s="131"/>
    </row>
    <row r="13" spans="1:8" ht="28.5" customHeight="1">
      <c r="B13" s="313" t="s">
        <v>396</v>
      </c>
      <c r="C13" s="313"/>
      <c r="D13" s="313"/>
      <c r="F13" s="313" t="s">
        <v>396</v>
      </c>
      <c r="G13" s="313"/>
      <c r="H13" s="313"/>
    </row>
    <row r="14" spans="1:8" ht="17.25" customHeight="1">
      <c r="A14" s="321" t="s">
        <v>393</v>
      </c>
      <c r="B14" s="321"/>
      <c r="C14" s="134"/>
      <c r="D14" s="118"/>
      <c r="E14" s="318" t="s">
        <v>393</v>
      </c>
      <c r="F14" s="318"/>
      <c r="G14" s="134"/>
      <c r="H14" s="118"/>
    </row>
    <row r="15" spans="1:8" ht="17.25" customHeight="1">
      <c r="A15" s="318" t="s">
        <v>394</v>
      </c>
      <c r="B15" s="318"/>
      <c r="C15" s="141" t="s">
        <v>385</v>
      </c>
      <c r="D15" s="137">
        <f>ACCUEIL!B310</f>
        <v>42694</v>
      </c>
      <c r="E15" s="318" t="s">
        <v>394</v>
      </c>
      <c r="F15" s="318"/>
      <c r="G15" s="141" t="s">
        <v>385</v>
      </c>
      <c r="H15" s="137">
        <f>ACCUEIL!B310</f>
        <v>42694</v>
      </c>
    </row>
    <row r="16" spans="1:8" ht="17.25" customHeight="1">
      <c r="A16" s="318" t="s">
        <v>395</v>
      </c>
      <c r="B16" s="318"/>
      <c r="C16" s="134"/>
      <c r="E16" s="318" t="s">
        <v>395</v>
      </c>
      <c r="F16" s="318"/>
      <c r="G16" s="134"/>
    </row>
    <row r="17" spans="1:8" ht="21" customHeight="1">
      <c r="A17" s="319" t="s">
        <v>383</v>
      </c>
      <c r="B17" s="319"/>
      <c r="C17" s="320" t="s">
        <v>384</v>
      </c>
      <c r="D17" s="320"/>
      <c r="E17" s="319" t="s">
        <v>383</v>
      </c>
      <c r="F17" s="319"/>
      <c r="G17" s="133"/>
      <c r="H17" s="142" t="s">
        <v>384</v>
      </c>
    </row>
    <row r="18" spans="1:8" ht="0.75" customHeight="1">
      <c r="A18" s="130"/>
      <c r="B18" s="131"/>
      <c r="C18" s="131"/>
      <c r="E18" s="130"/>
      <c r="F18" s="131"/>
      <c r="G18" s="131"/>
    </row>
    <row r="19" spans="1:8" ht="28.5" customHeight="1">
      <c r="B19" s="313" t="s">
        <v>396</v>
      </c>
      <c r="C19" s="313"/>
      <c r="D19" s="313"/>
      <c r="F19" s="313" t="s">
        <v>396</v>
      </c>
      <c r="G19" s="313"/>
      <c r="H19" s="313"/>
    </row>
    <row r="20" spans="1:8" ht="17.25" customHeight="1">
      <c r="A20" s="321" t="s">
        <v>393</v>
      </c>
      <c r="B20" s="321"/>
      <c r="C20" s="134"/>
      <c r="D20" s="118"/>
      <c r="E20" s="318" t="s">
        <v>393</v>
      </c>
      <c r="F20" s="318"/>
      <c r="G20" s="134"/>
      <c r="H20" s="118"/>
    </row>
    <row r="21" spans="1:8" ht="17.25" customHeight="1">
      <c r="A21" s="318" t="s">
        <v>394</v>
      </c>
      <c r="B21" s="318"/>
      <c r="C21" s="141" t="s">
        <v>385</v>
      </c>
      <c r="D21" s="137">
        <f>ACCUEIL!B310</f>
        <v>42694</v>
      </c>
      <c r="E21" s="318" t="s">
        <v>394</v>
      </c>
      <c r="F21" s="318"/>
      <c r="G21" s="141" t="s">
        <v>385</v>
      </c>
      <c r="H21" s="137">
        <f>ACCUEIL!B310</f>
        <v>42694</v>
      </c>
    </row>
    <row r="22" spans="1:8" ht="17.25" customHeight="1">
      <c r="A22" s="318" t="s">
        <v>395</v>
      </c>
      <c r="B22" s="318"/>
      <c r="C22" s="134"/>
      <c r="E22" s="318" t="s">
        <v>395</v>
      </c>
      <c r="F22" s="318"/>
      <c r="G22" s="134"/>
    </row>
    <row r="23" spans="1:8" ht="21" customHeight="1">
      <c r="A23" s="319" t="s">
        <v>383</v>
      </c>
      <c r="B23" s="319"/>
      <c r="C23" s="320" t="s">
        <v>384</v>
      </c>
      <c r="D23" s="320"/>
      <c r="E23" s="319" t="s">
        <v>383</v>
      </c>
      <c r="F23" s="319"/>
      <c r="G23" s="133"/>
      <c r="H23" s="142" t="s">
        <v>384</v>
      </c>
    </row>
    <row r="24" spans="1:8" ht="0.75" customHeight="1">
      <c r="A24" s="130"/>
      <c r="B24" s="131"/>
      <c r="C24" s="131"/>
      <c r="E24" s="130"/>
      <c r="F24" s="131"/>
      <c r="G24" s="131"/>
    </row>
    <row r="25" spans="1:8" ht="28.5" customHeight="1">
      <c r="B25" s="313" t="s">
        <v>396</v>
      </c>
      <c r="C25" s="313"/>
      <c r="D25" s="313"/>
      <c r="F25" s="313" t="s">
        <v>396</v>
      </c>
      <c r="G25" s="313"/>
      <c r="H25" s="313"/>
    </row>
    <row r="26" spans="1:8" ht="17.25" customHeight="1">
      <c r="A26" s="321" t="s">
        <v>393</v>
      </c>
      <c r="B26" s="321"/>
      <c r="C26" s="134"/>
      <c r="D26" s="118"/>
      <c r="E26" s="318" t="s">
        <v>393</v>
      </c>
      <c r="F26" s="318"/>
      <c r="G26" s="134"/>
      <c r="H26" s="118"/>
    </row>
    <row r="27" spans="1:8" ht="17.25" customHeight="1">
      <c r="A27" s="318" t="s">
        <v>394</v>
      </c>
      <c r="B27" s="318"/>
      <c r="C27" s="141" t="s">
        <v>385</v>
      </c>
      <c r="D27" s="137">
        <f>ACCUEIL!B310</f>
        <v>42694</v>
      </c>
      <c r="E27" s="318" t="s">
        <v>394</v>
      </c>
      <c r="F27" s="318"/>
      <c r="G27" s="141" t="s">
        <v>385</v>
      </c>
      <c r="H27" s="137">
        <f>ACCUEIL!B310</f>
        <v>42694</v>
      </c>
    </row>
    <row r="28" spans="1:8" ht="17.25" customHeight="1">
      <c r="A28" s="318" t="s">
        <v>395</v>
      </c>
      <c r="B28" s="318"/>
      <c r="C28" s="134"/>
      <c r="E28" s="318" t="s">
        <v>395</v>
      </c>
      <c r="F28" s="318"/>
      <c r="G28" s="134"/>
    </row>
    <row r="29" spans="1:8" ht="21" customHeight="1">
      <c r="A29" s="319" t="s">
        <v>383</v>
      </c>
      <c r="B29" s="319"/>
      <c r="C29" s="320" t="s">
        <v>384</v>
      </c>
      <c r="D29" s="320"/>
      <c r="E29" s="319" t="s">
        <v>383</v>
      </c>
      <c r="F29" s="319"/>
      <c r="G29" s="133"/>
      <c r="H29" s="142" t="s">
        <v>384</v>
      </c>
    </row>
    <row r="30" spans="1:8" ht="0.75" customHeight="1">
      <c r="A30" s="130"/>
      <c r="B30" s="131"/>
      <c r="C30" s="131"/>
      <c r="E30" s="130"/>
      <c r="F30" s="131"/>
      <c r="G30" s="131"/>
    </row>
    <row r="31" spans="1:8" ht="28.5" customHeight="1">
      <c r="B31" s="313" t="s">
        <v>396</v>
      </c>
      <c r="C31" s="313"/>
      <c r="D31" s="313"/>
      <c r="F31" s="313" t="s">
        <v>396</v>
      </c>
      <c r="G31" s="313"/>
      <c r="H31" s="313"/>
    </row>
    <row r="32" spans="1:8" ht="17.25" customHeight="1">
      <c r="A32" s="321" t="s">
        <v>393</v>
      </c>
      <c r="B32" s="321"/>
      <c r="C32" s="134"/>
      <c r="D32" s="118"/>
      <c r="E32" s="318" t="s">
        <v>393</v>
      </c>
      <c r="F32" s="318"/>
      <c r="G32" s="134"/>
      <c r="H32" s="118"/>
    </row>
    <row r="33" spans="1:8" ht="17.25" customHeight="1">
      <c r="A33" s="318" t="s">
        <v>394</v>
      </c>
      <c r="B33" s="318"/>
      <c r="C33" s="141" t="s">
        <v>385</v>
      </c>
      <c r="D33" s="137">
        <f>ACCUEIL!B310</f>
        <v>42694</v>
      </c>
      <c r="E33" s="318" t="s">
        <v>394</v>
      </c>
      <c r="F33" s="318"/>
      <c r="G33" s="141" t="s">
        <v>385</v>
      </c>
      <c r="H33" s="137">
        <f>ACCUEIL!B310</f>
        <v>42694</v>
      </c>
    </row>
    <row r="34" spans="1:8" ht="17.25" customHeight="1">
      <c r="A34" s="318" t="s">
        <v>395</v>
      </c>
      <c r="B34" s="318"/>
      <c r="C34" s="134"/>
      <c r="E34" s="318" t="s">
        <v>395</v>
      </c>
      <c r="F34" s="318"/>
      <c r="G34" s="134"/>
    </row>
    <row r="35" spans="1:8" ht="21" customHeight="1">
      <c r="A35" s="319" t="s">
        <v>383</v>
      </c>
      <c r="B35" s="319"/>
      <c r="C35" s="320" t="s">
        <v>384</v>
      </c>
      <c r="D35" s="320"/>
      <c r="E35" s="319" t="s">
        <v>383</v>
      </c>
      <c r="F35" s="319"/>
      <c r="G35" s="133"/>
      <c r="H35" s="142" t="s">
        <v>384</v>
      </c>
    </row>
    <row r="36" spans="1:8" ht="0.75" customHeight="1">
      <c r="A36" s="130"/>
      <c r="B36" s="131"/>
      <c r="C36" s="131"/>
      <c r="E36" s="130"/>
      <c r="F36" s="131"/>
      <c r="G36" s="131"/>
    </row>
    <row r="37" spans="1:8" ht="28.5" customHeight="1">
      <c r="B37" s="313" t="s">
        <v>396</v>
      </c>
      <c r="C37" s="313"/>
      <c r="D37" s="313"/>
      <c r="F37" s="313" t="s">
        <v>396</v>
      </c>
      <c r="G37" s="313"/>
      <c r="H37" s="313"/>
    </row>
    <row r="38" spans="1:8" ht="17.25" customHeight="1">
      <c r="A38" s="321" t="s">
        <v>393</v>
      </c>
      <c r="B38" s="321"/>
      <c r="C38" s="134"/>
      <c r="D38" s="118"/>
      <c r="E38" s="318" t="s">
        <v>393</v>
      </c>
      <c r="F38" s="318"/>
      <c r="G38" s="134"/>
      <c r="H38" s="118"/>
    </row>
    <row r="39" spans="1:8" ht="17.25" customHeight="1">
      <c r="A39" s="318" t="s">
        <v>394</v>
      </c>
      <c r="B39" s="318"/>
      <c r="C39" s="141" t="s">
        <v>385</v>
      </c>
      <c r="D39" s="137">
        <f>ACCUEIL!B310</f>
        <v>42694</v>
      </c>
      <c r="E39" s="318" t="s">
        <v>394</v>
      </c>
      <c r="F39" s="318"/>
      <c r="G39" s="141" t="s">
        <v>385</v>
      </c>
      <c r="H39" s="137">
        <f>ACCUEIL!B310</f>
        <v>42694</v>
      </c>
    </row>
    <row r="40" spans="1:8" ht="17.25" customHeight="1">
      <c r="A40" s="318" t="s">
        <v>395</v>
      </c>
      <c r="B40" s="318"/>
      <c r="C40" s="134"/>
      <c r="E40" s="318" t="s">
        <v>395</v>
      </c>
      <c r="F40" s="318"/>
      <c r="G40" s="134"/>
    </row>
    <row r="41" spans="1:8" ht="21" customHeight="1">
      <c r="A41" s="319" t="s">
        <v>383</v>
      </c>
      <c r="B41" s="319"/>
      <c r="C41" s="320" t="s">
        <v>384</v>
      </c>
      <c r="D41" s="320"/>
      <c r="E41" s="319" t="s">
        <v>383</v>
      </c>
      <c r="F41" s="319"/>
      <c r="G41" s="133"/>
      <c r="H41" s="142" t="s">
        <v>384</v>
      </c>
    </row>
    <row r="42" spans="1:8" ht="0.75" customHeight="1"/>
    <row r="43" spans="1:8" ht="28.5" customHeight="1">
      <c r="B43" s="313" t="s">
        <v>396</v>
      </c>
      <c r="C43" s="313"/>
      <c r="D43" s="313"/>
      <c r="F43" s="313" t="s">
        <v>396</v>
      </c>
      <c r="G43" s="313"/>
      <c r="H43" s="313"/>
    </row>
    <row r="44" spans="1:8" ht="17.25" customHeight="1">
      <c r="A44" s="321" t="s">
        <v>393</v>
      </c>
      <c r="B44" s="321"/>
      <c r="C44" s="134"/>
      <c r="D44" s="118"/>
      <c r="E44" s="318" t="s">
        <v>393</v>
      </c>
      <c r="F44" s="318"/>
      <c r="G44" s="134"/>
      <c r="H44" s="118"/>
    </row>
    <row r="45" spans="1:8" ht="17.25" customHeight="1">
      <c r="A45" s="318" t="s">
        <v>394</v>
      </c>
      <c r="B45" s="318"/>
      <c r="C45" s="141" t="s">
        <v>385</v>
      </c>
      <c r="D45" s="137">
        <f>ACCUEIL!B310</f>
        <v>42694</v>
      </c>
      <c r="E45" s="318" t="s">
        <v>394</v>
      </c>
      <c r="F45" s="318"/>
      <c r="G45" s="141" t="s">
        <v>385</v>
      </c>
      <c r="H45" s="137">
        <f>ACCUEIL!B310</f>
        <v>42694</v>
      </c>
    </row>
    <row r="46" spans="1:8" ht="17.25" customHeight="1">
      <c r="A46" s="318" t="s">
        <v>395</v>
      </c>
      <c r="B46" s="318"/>
      <c r="C46" s="134"/>
      <c r="E46" s="318" t="s">
        <v>395</v>
      </c>
      <c r="F46" s="318"/>
      <c r="G46" s="134"/>
    </row>
    <row r="47" spans="1:8" ht="21" customHeight="1">
      <c r="A47" s="319" t="s">
        <v>383</v>
      </c>
      <c r="B47" s="319"/>
      <c r="C47" s="320" t="s">
        <v>384</v>
      </c>
      <c r="D47" s="320"/>
      <c r="E47" s="319" t="s">
        <v>383</v>
      </c>
      <c r="F47" s="319"/>
      <c r="G47" s="133"/>
      <c r="H47" s="142" t="s">
        <v>384</v>
      </c>
    </row>
  </sheetData>
  <mergeCells count="88">
    <mergeCell ref="C41:D41"/>
    <mergeCell ref="A40:B40"/>
    <mergeCell ref="E40:F40"/>
    <mergeCell ref="A41:B41"/>
    <mergeCell ref="E41:F41"/>
    <mergeCell ref="A39:B39"/>
    <mergeCell ref="E39:F39"/>
    <mergeCell ref="A33:B33"/>
    <mergeCell ref="E33:F33"/>
    <mergeCell ref="A34:B34"/>
    <mergeCell ref="E34:F34"/>
    <mergeCell ref="A35:B35"/>
    <mergeCell ref="E35:F35"/>
    <mergeCell ref="C35:D35"/>
    <mergeCell ref="B37:D37"/>
    <mergeCell ref="F37:H37"/>
    <mergeCell ref="A38:B38"/>
    <mergeCell ref="E38:F38"/>
    <mergeCell ref="A29:B29"/>
    <mergeCell ref="E29:F29"/>
    <mergeCell ref="B31:D31"/>
    <mergeCell ref="F31:H31"/>
    <mergeCell ref="A32:B32"/>
    <mergeCell ref="E32:F32"/>
    <mergeCell ref="C29:D29"/>
    <mergeCell ref="A26:B26"/>
    <mergeCell ref="E26:F26"/>
    <mergeCell ref="A27:B27"/>
    <mergeCell ref="E27:F27"/>
    <mergeCell ref="A28:B28"/>
    <mergeCell ref="E28:F28"/>
    <mergeCell ref="A22:B22"/>
    <mergeCell ref="E22:F22"/>
    <mergeCell ref="A23:B23"/>
    <mergeCell ref="E23:F23"/>
    <mergeCell ref="B25:D25"/>
    <mergeCell ref="F25:H25"/>
    <mergeCell ref="C23:D23"/>
    <mergeCell ref="F19:H19"/>
    <mergeCell ref="A20:B20"/>
    <mergeCell ref="E20:F20"/>
    <mergeCell ref="A21:B21"/>
    <mergeCell ref="E21:F21"/>
    <mergeCell ref="B19:D19"/>
    <mergeCell ref="E15:F15"/>
    <mergeCell ref="A16:B16"/>
    <mergeCell ref="E16:F16"/>
    <mergeCell ref="A17:B17"/>
    <mergeCell ref="E17:F17"/>
    <mergeCell ref="C17:D17"/>
    <mergeCell ref="A15:B15"/>
    <mergeCell ref="E11:F11"/>
    <mergeCell ref="B13:D13"/>
    <mergeCell ref="F13:H13"/>
    <mergeCell ref="A14:B14"/>
    <mergeCell ref="E14:F14"/>
    <mergeCell ref="C11:D11"/>
    <mergeCell ref="A11:B11"/>
    <mergeCell ref="E8:F8"/>
    <mergeCell ref="A9:B9"/>
    <mergeCell ref="E9:F9"/>
    <mergeCell ref="A10:B10"/>
    <mergeCell ref="E10:F10"/>
    <mergeCell ref="A8:B8"/>
    <mergeCell ref="A4:B4"/>
    <mergeCell ref="E4:F4"/>
    <mergeCell ref="A5:B5"/>
    <mergeCell ref="E5:F5"/>
    <mergeCell ref="B7:D7"/>
    <mergeCell ref="F7:H7"/>
    <mergeCell ref="C5:D5"/>
    <mergeCell ref="B1:D1"/>
    <mergeCell ref="F1:H1"/>
    <mergeCell ref="A2:B2"/>
    <mergeCell ref="E2:F2"/>
    <mergeCell ref="A3:B3"/>
    <mergeCell ref="E3:F3"/>
    <mergeCell ref="B43:D43"/>
    <mergeCell ref="F43:H43"/>
    <mergeCell ref="A44:B44"/>
    <mergeCell ref="E44:F44"/>
    <mergeCell ref="A45:B45"/>
    <mergeCell ref="E45:F45"/>
    <mergeCell ref="A46:B46"/>
    <mergeCell ref="E46:F46"/>
    <mergeCell ref="A47:B47"/>
    <mergeCell ref="C47:D47"/>
    <mergeCell ref="E47:F47"/>
  </mergeCells>
  <pageMargins left="0" right="0" top="0.31496062992125984" bottom="0.31496062992125984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ACCUEIL</vt:lpstr>
      <vt:lpstr> T°C SAM</vt:lpstr>
      <vt:lpstr>T°C CHARIOTS 1</vt:lpstr>
      <vt:lpstr>T°C CHARIOTS 2</vt:lpstr>
      <vt:lpstr>Etiquettes plat témoin MIDI</vt:lpstr>
      <vt:lpstr>Etiquettes plat témoin SOIR</vt:lpstr>
      <vt:lpstr>TRAITEMENT DU PRODUIT</vt:lpstr>
      <vt:lpstr>' T°C SAM'!Zone_d_impression</vt:lpstr>
      <vt:lpstr>'T°C CHARIOTS 1'!Zone_d_impression</vt:lpstr>
      <vt:lpstr>'T°C CHARIOTS 2'!Zone_d_impression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cp:lastPrinted>2016-11-13T16:39:55Z</cp:lastPrinted>
  <dcterms:created xsi:type="dcterms:W3CDTF">2016-10-05T16:44:07Z</dcterms:created>
  <dcterms:modified xsi:type="dcterms:W3CDTF">2016-11-23T16:06:13Z</dcterms:modified>
</cp:coreProperties>
</file>