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5300" windowHeight="5070"/>
  </bookViews>
  <sheets>
    <sheet name="Planning KB" sheetId="1" r:id="rId1"/>
    <sheet name="Planning NG" sheetId="4" r:id="rId2"/>
    <sheet name="Statistiques KB" sheetId="2" r:id="rId3"/>
  </sheets>
  <definedNames>
    <definedName name="_xlnm._FilterDatabase" localSheetId="0" hidden="1">'Planning KB'!$A$4:$N$264</definedName>
    <definedName name="_xlnm._FilterDatabase" localSheetId="1" hidden="1">'Planning NG'!$A$4:$L$71</definedName>
    <definedName name="_xlnm._FilterDatabase" localSheetId="2" hidden="1">'Statistiques KB'!$B$10:$D$271</definedName>
    <definedName name="_xlnm.Print_Area" localSheetId="0">'Planning KB'!$A$181:$K$199</definedName>
    <definedName name="_xlnm.Print_Area" localSheetId="1">'Planning NG'!$A$17:$K$27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9" i="1" l="1"/>
  <c r="L8" i="1"/>
  <c r="L7" i="1"/>
  <c r="M6" i="1" s="1"/>
  <c r="L6" i="1"/>
  <c r="L14" i="1"/>
  <c r="L13" i="1"/>
  <c r="L12" i="1"/>
  <c r="L11" i="1"/>
  <c r="L19" i="1"/>
  <c r="L18" i="1"/>
  <c r="L17" i="1"/>
  <c r="L16" i="1"/>
  <c r="L24" i="1"/>
  <c r="L23" i="1"/>
  <c r="L22" i="1"/>
  <c r="L21" i="1"/>
  <c r="N6" i="1"/>
  <c r="N11" i="1"/>
  <c r="N16" i="1"/>
  <c r="M11" i="1"/>
  <c r="M16" i="1"/>
  <c r="N21" i="1"/>
  <c r="E6" i="1"/>
  <c r="F6" i="1" s="1"/>
  <c r="E7" i="1"/>
  <c r="F7" i="1" s="1"/>
  <c r="E8" i="1"/>
  <c r="F8" i="1" s="1"/>
  <c r="E9" i="1"/>
  <c r="F9" i="1" s="1"/>
  <c r="E11" i="1"/>
  <c r="F11" i="1" s="1"/>
  <c r="E12" i="1"/>
  <c r="F12" i="1" s="1"/>
  <c r="E13" i="1"/>
  <c r="F13" i="1" s="1"/>
  <c r="E14" i="1"/>
  <c r="F14" i="1" s="1"/>
  <c r="D6" i="1"/>
  <c r="D7" i="1"/>
  <c r="D8" i="1"/>
  <c r="D9" i="1"/>
  <c r="D11" i="1"/>
  <c r="D12" i="1"/>
  <c r="D13" i="1"/>
  <c r="D14" i="1"/>
  <c r="E16" i="1"/>
  <c r="F16" i="1" s="1"/>
  <c r="E17" i="1"/>
  <c r="F17" i="1" s="1"/>
  <c r="E18" i="1"/>
  <c r="F18" i="1" s="1"/>
  <c r="E19" i="1"/>
  <c r="F19" i="1" s="1"/>
  <c r="D16" i="1"/>
  <c r="D17" i="1"/>
  <c r="D18" i="1"/>
  <c r="D19" i="1"/>
  <c r="E21" i="1"/>
  <c r="F21" i="1" s="1"/>
  <c r="E22" i="1"/>
  <c r="F22" i="1" s="1"/>
  <c r="E23" i="1"/>
  <c r="F23" i="1" s="1"/>
  <c r="D21" i="1"/>
  <c r="D22" i="1"/>
  <c r="D23" i="1"/>
  <c r="E24" i="1"/>
  <c r="F24" i="1" s="1"/>
  <c r="D24" i="1"/>
  <c r="D26" i="1"/>
  <c r="E26" i="1"/>
  <c r="F26" i="1" s="1"/>
  <c r="L26" i="1"/>
  <c r="L149" i="1"/>
  <c r="L71" i="4"/>
  <c r="E71" i="4"/>
  <c r="F71" i="4" s="1"/>
  <c r="D71" i="4"/>
  <c r="L69" i="4"/>
  <c r="E69" i="4"/>
  <c r="F69" i="4" s="1"/>
  <c r="D69" i="4"/>
  <c r="L67" i="4"/>
  <c r="E67" i="4"/>
  <c r="F67" i="4" s="1"/>
  <c r="D67" i="4"/>
  <c r="L65" i="4"/>
  <c r="E65" i="4"/>
  <c r="F65" i="4" s="1"/>
  <c r="D65" i="4"/>
  <c r="L63" i="4"/>
  <c r="E63" i="4"/>
  <c r="F63" i="4" s="1"/>
  <c r="D63" i="4"/>
  <c r="L61" i="4"/>
  <c r="E61" i="4"/>
  <c r="F61" i="4" s="1"/>
  <c r="D61" i="4"/>
  <c r="L59" i="4"/>
  <c r="E59" i="4"/>
  <c r="F59" i="4" s="1"/>
  <c r="D59" i="4"/>
  <c r="L57" i="4"/>
  <c r="E57" i="4"/>
  <c r="F57" i="4" s="1"/>
  <c r="D57" i="4"/>
  <c r="L55" i="4"/>
  <c r="E55" i="4"/>
  <c r="F55" i="4" s="1"/>
  <c r="D55" i="4"/>
  <c r="L53" i="4"/>
  <c r="E53" i="4"/>
  <c r="F53" i="4" s="1"/>
  <c r="D53" i="4"/>
  <c r="L51" i="4"/>
  <c r="E51" i="4"/>
  <c r="F51" i="4" s="1"/>
  <c r="D51" i="4"/>
  <c r="L49" i="4"/>
  <c r="E49" i="4"/>
  <c r="F49" i="4" s="1"/>
  <c r="D49" i="4"/>
  <c r="L47" i="4"/>
  <c r="E47" i="4"/>
  <c r="F47" i="4" s="1"/>
  <c r="D47" i="4"/>
  <c r="L45" i="4"/>
  <c r="E45" i="4"/>
  <c r="F45" i="4" s="1"/>
  <c r="D45" i="4"/>
  <c r="L43" i="4"/>
  <c r="E43" i="4"/>
  <c r="F43" i="4" s="1"/>
  <c r="D43" i="4"/>
  <c r="L41" i="4"/>
  <c r="E41" i="4"/>
  <c r="F41" i="4" s="1"/>
  <c r="D41" i="4"/>
  <c r="L39" i="4"/>
  <c r="E39" i="4"/>
  <c r="F39" i="4" s="1"/>
  <c r="D39" i="4"/>
  <c r="L37" i="4"/>
  <c r="E37" i="4"/>
  <c r="F37" i="4" s="1"/>
  <c r="D37" i="4"/>
  <c r="L35" i="4"/>
  <c r="E35" i="4"/>
  <c r="F35" i="4" s="1"/>
  <c r="D35" i="4"/>
  <c r="L33" i="4"/>
  <c r="E33" i="4"/>
  <c r="F33" i="4" s="1"/>
  <c r="D33" i="4"/>
  <c r="L31" i="4"/>
  <c r="E31" i="4"/>
  <c r="F31" i="4" s="1"/>
  <c r="D31" i="4"/>
  <c r="L29" i="4"/>
  <c r="E29" i="4"/>
  <c r="F29" i="4" s="1"/>
  <c r="D29" i="4"/>
  <c r="L27" i="4"/>
  <c r="E27" i="4"/>
  <c r="F27" i="4" s="1"/>
  <c r="D27" i="4"/>
  <c r="L25" i="4"/>
  <c r="E25" i="4"/>
  <c r="F25" i="4" s="1"/>
  <c r="D25" i="4"/>
  <c r="L23" i="4"/>
  <c r="E23" i="4"/>
  <c r="F23" i="4" s="1"/>
  <c r="D23" i="4"/>
  <c r="L21" i="4"/>
  <c r="E21" i="4"/>
  <c r="F21" i="4" s="1"/>
  <c r="D21" i="4"/>
  <c r="L19" i="4"/>
  <c r="E19" i="4"/>
  <c r="F19" i="4" s="1"/>
  <c r="D19" i="4"/>
  <c r="L17" i="4"/>
  <c r="E17" i="4"/>
  <c r="F17" i="4" s="1"/>
  <c r="D17" i="4"/>
  <c r="L15" i="4"/>
  <c r="E15" i="4"/>
  <c r="F15" i="4" s="1"/>
  <c r="D15" i="4"/>
  <c r="L13" i="4"/>
  <c r="E13" i="4"/>
  <c r="F13" i="4" s="1"/>
  <c r="D13" i="4"/>
  <c r="L11" i="4"/>
  <c r="E11" i="4"/>
  <c r="F11" i="4" s="1"/>
  <c r="D11" i="4"/>
  <c r="L9" i="4"/>
  <c r="E9" i="4"/>
  <c r="F9" i="4" s="1"/>
  <c r="D9" i="4"/>
  <c r="L7" i="4"/>
  <c r="E7" i="4"/>
  <c r="F7" i="4" s="1"/>
  <c r="D7" i="4"/>
  <c r="L5" i="4"/>
  <c r="E5" i="4"/>
  <c r="F5" i="4" s="1"/>
  <c r="D5" i="4"/>
  <c r="A1" i="4"/>
  <c r="D12" i="2"/>
  <c r="D13" i="2"/>
  <c r="D14" i="2"/>
  <c r="D15" i="2"/>
  <c r="D16" i="2"/>
  <c r="D17" i="2"/>
  <c r="D18" i="2"/>
  <c r="D19" i="2"/>
  <c r="D20" i="2"/>
  <c r="D21" i="2"/>
  <c r="D22" i="2"/>
  <c r="D23" i="2"/>
  <c r="D24" i="2"/>
  <c r="D25" i="2"/>
  <c r="D26" i="2"/>
  <c r="D27" i="2"/>
  <c r="D28" i="2"/>
  <c r="D29" i="2"/>
  <c r="D30" i="2"/>
  <c r="D31" i="2"/>
  <c r="D32" i="2"/>
  <c r="D33" i="2"/>
  <c r="D34" i="2"/>
  <c r="D35" i="2"/>
  <c r="D36" i="2"/>
  <c r="D37" i="2"/>
  <c r="D38" i="2"/>
  <c r="D39" i="2"/>
  <c r="D40" i="2"/>
  <c r="D41" i="2"/>
  <c r="D42" i="2"/>
  <c r="D43" i="2"/>
  <c r="D44" i="2"/>
  <c r="D45" i="2"/>
  <c r="D46" i="2"/>
  <c r="D47" i="2"/>
  <c r="D48" i="2"/>
  <c r="D49" i="2"/>
  <c r="D50" i="2"/>
  <c r="D51" i="2"/>
  <c r="D52" i="2"/>
  <c r="D53" i="2"/>
  <c r="D54" i="2"/>
  <c r="D55" i="2"/>
  <c r="D56" i="2"/>
  <c r="D57" i="2"/>
  <c r="D58" i="2"/>
  <c r="D59" i="2"/>
  <c r="D60" i="2"/>
  <c r="D61" i="2"/>
  <c r="D62" i="2"/>
  <c r="D63" i="2"/>
  <c r="D64" i="2"/>
  <c r="D65" i="2"/>
  <c r="D66" i="2"/>
  <c r="D67" i="2"/>
  <c r="D68" i="2"/>
  <c r="D69" i="2"/>
  <c r="D70" i="2"/>
  <c r="D71" i="2"/>
  <c r="D72" i="2"/>
  <c r="D73" i="2"/>
  <c r="D74" i="2"/>
  <c r="D75" i="2"/>
  <c r="D76" i="2"/>
  <c r="D77" i="2"/>
  <c r="D78" i="2"/>
  <c r="D79" i="2"/>
  <c r="D80" i="2"/>
  <c r="D81" i="2"/>
  <c r="D82" i="2"/>
  <c r="D83" i="2"/>
  <c r="D84" i="2"/>
  <c r="D85" i="2"/>
  <c r="D86" i="2"/>
  <c r="D87" i="2"/>
  <c r="D88" i="2"/>
  <c r="D89" i="2"/>
  <c r="D90" i="2"/>
  <c r="D91" i="2"/>
  <c r="D92" i="2"/>
  <c r="D93" i="2"/>
  <c r="D94" i="2"/>
  <c r="D95" i="2"/>
  <c r="D96" i="2"/>
  <c r="D97" i="2"/>
  <c r="D98" i="2"/>
  <c r="D99" i="2"/>
  <c r="D100" i="2"/>
  <c r="D101" i="2"/>
  <c r="D102" i="2"/>
  <c r="D103" i="2"/>
  <c r="D104" i="2"/>
  <c r="D105" i="2"/>
  <c r="D106" i="2"/>
  <c r="D107" i="2"/>
  <c r="D108" i="2"/>
  <c r="D109" i="2"/>
  <c r="D110" i="2"/>
  <c r="D111" i="2"/>
  <c r="D112" i="2"/>
  <c r="D113" i="2"/>
  <c r="D114" i="2"/>
  <c r="D115" i="2"/>
  <c r="D116" i="2"/>
  <c r="D117" i="2"/>
  <c r="D118" i="2"/>
  <c r="D119" i="2"/>
  <c r="D120" i="2"/>
  <c r="D121" i="2"/>
  <c r="D122" i="2"/>
  <c r="D123" i="2"/>
  <c r="D124" i="2"/>
  <c r="D125" i="2"/>
  <c r="D126" i="2"/>
  <c r="D127" i="2"/>
  <c r="D128" i="2"/>
  <c r="D129" i="2"/>
  <c r="D130" i="2"/>
  <c r="D131" i="2"/>
  <c r="D132" i="2"/>
  <c r="D133" i="2"/>
  <c r="D134" i="2"/>
  <c r="D135" i="2"/>
  <c r="D136" i="2"/>
  <c r="D137" i="2"/>
  <c r="D138" i="2"/>
  <c r="D139" i="2"/>
  <c r="D140" i="2"/>
  <c r="D141" i="2"/>
  <c r="D142" i="2"/>
  <c r="D143" i="2"/>
  <c r="D144" i="2"/>
  <c r="D145" i="2"/>
  <c r="D146" i="2"/>
  <c r="D147" i="2"/>
  <c r="D148" i="2"/>
  <c r="D149" i="2"/>
  <c r="D150" i="2"/>
  <c r="D151" i="2"/>
  <c r="D152" i="2"/>
  <c r="D153" i="2"/>
  <c r="D154" i="2"/>
  <c r="D155" i="2"/>
  <c r="D156" i="2"/>
  <c r="D157" i="2"/>
  <c r="D158" i="2"/>
  <c r="D159" i="2"/>
  <c r="D160" i="2"/>
  <c r="D161" i="2"/>
  <c r="D162" i="2"/>
  <c r="D163" i="2"/>
  <c r="D164" i="2"/>
  <c r="D165" i="2"/>
  <c r="D166" i="2"/>
  <c r="D167" i="2"/>
  <c r="D168" i="2"/>
  <c r="D169" i="2"/>
  <c r="D170" i="2"/>
  <c r="D171" i="2"/>
  <c r="D172" i="2"/>
  <c r="D173" i="2"/>
  <c r="D174" i="2"/>
  <c r="D175" i="2"/>
  <c r="D176" i="2"/>
  <c r="D177" i="2"/>
  <c r="D178" i="2"/>
  <c r="D179" i="2"/>
  <c r="D180" i="2"/>
  <c r="D181" i="2"/>
  <c r="D182" i="2"/>
  <c r="D183" i="2"/>
  <c r="D184" i="2"/>
  <c r="D185" i="2"/>
  <c r="D186" i="2"/>
  <c r="D187" i="2"/>
  <c r="D188" i="2"/>
  <c r="D189" i="2"/>
  <c r="D190" i="2"/>
  <c r="D191" i="2"/>
  <c r="D192" i="2"/>
  <c r="D193" i="2"/>
  <c r="D194" i="2"/>
  <c r="D195" i="2"/>
  <c r="D196" i="2"/>
  <c r="D197" i="2"/>
  <c r="D198" i="2"/>
  <c r="D199" i="2"/>
  <c r="D200" i="2"/>
  <c r="D201" i="2"/>
  <c r="D202" i="2"/>
  <c r="D203" i="2"/>
  <c r="D204" i="2"/>
  <c r="D205" i="2"/>
  <c r="D206" i="2"/>
  <c r="D207" i="2"/>
  <c r="D208" i="2"/>
  <c r="D209" i="2"/>
  <c r="D210" i="2"/>
  <c r="D211" i="2"/>
  <c r="D212" i="2"/>
  <c r="D213" i="2"/>
  <c r="D214" i="2"/>
  <c r="D215" i="2"/>
  <c r="D216" i="2"/>
  <c r="D217" i="2"/>
  <c r="D218" i="2"/>
  <c r="D219" i="2"/>
  <c r="D220" i="2"/>
  <c r="D221" i="2"/>
  <c r="D222" i="2"/>
  <c r="D223" i="2"/>
  <c r="D224" i="2"/>
  <c r="D225" i="2"/>
  <c r="D226" i="2"/>
  <c r="D227" i="2"/>
  <c r="D228" i="2"/>
  <c r="D229" i="2"/>
  <c r="D230" i="2"/>
  <c r="D231" i="2"/>
  <c r="D232" i="2"/>
  <c r="D233" i="2"/>
  <c r="D234" i="2"/>
  <c r="D235" i="2"/>
  <c r="D236" i="2"/>
  <c r="D237" i="2"/>
  <c r="D238" i="2"/>
  <c r="D239" i="2"/>
  <c r="D240" i="2"/>
  <c r="D241" i="2"/>
  <c r="D242" i="2"/>
  <c r="D243" i="2"/>
  <c r="D244" i="2"/>
  <c r="D245" i="2"/>
  <c r="D246" i="2"/>
  <c r="D247" i="2"/>
  <c r="D248" i="2"/>
  <c r="D249" i="2"/>
  <c r="D250" i="2"/>
  <c r="D251" i="2"/>
  <c r="D252" i="2"/>
  <c r="D253" i="2"/>
  <c r="D254" i="2"/>
  <c r="D255" i="2"/>
  <c r="D256" i="2"/>
  <c r="D257" i="2"/>
  <c r="D258" i="2"/>
  <c r="D259" i="2"/>
  <c r="D260" i="2"/>
  <c r="D261" i="2"/>
  <c r="D262" i="2"/>
  <c r="D263" i="2"/>
  <c r="D264" i="2"/>
  <c r="D265" i="2"/>
  <c r="D266" i="2"/>
  <c r="D267" i="2"/>
  <c r="D268" i="2"/>
  <c r="D269" i="2"/>
  <c r="D270" i="2"/>
  <c r="D271" i="2"/>
  <c r="D11" i="2"/>
  <c r="L27" i="1"/>
  <c r="M21" i="1" l="1"/>
  <c r="A1" i="1"/>
  <c r="H9" i="2"/>
  <c r="H8" i="2"/>
  <c r="N261" i="1"/>
  <c r="N256" i="1"/>
  <c r="N251" i="1"/>
  <c r="N246" i="1"/>
  <c r="N241" i="1"/>
  <c r="N236" i="1"/>
  <c r="N231" i="1"/>
  <c r="N226" i="1"/>
  <c r="N221" i="1"/>
  <c r="N216" i="1"/>
  <c r="N211" i="1"/>
  <c r="N206" i="1"/>
  <c r="N201" i="1"/>
  <c r="N196" i="1"/>
  <c r="N191" i="1"/>
  <c r="N186" i="1"/>
  <c r="N181" i="1"/>
  <c r="N176" i="1"/>
  <c r="N171" i="1"/>
  <c r="N166" i="1"/>
  <c r="N161" i="1"/>
  <c r="N156" i="1"/>
  <c r="N151" i="1"/>
  <c r="N146" i="1"/>
  <c r="N141" i="1"/>
  <c r="N136" i="1"/>
  <c r="N131" i="1"/>
  <c r="N126" i="1"/>
  <c r="N121" i="1"/>
  <c r="N116" i="1"/>
  <c r="N111" i="1"/>
  <c r="N106" i="1"/>
  <c r="N101" i="1"/>
  <c r="N96" i="1"/>
  <c r="N91" i="1"/>
  <c r="N86" i="1"/>
  <c r="N81" i="1"/>
  <c r="N76" i="1"/>
  <c r="N71" i="1"/>
  <c r="N66" i="1"/>
  <c r="N61" i="1"/>
  <c r="N56" i="1"/>
  <c r="N51" i="1"/>
  <c r="N46" i="1"/>
  <c r="N41" i="1"/>
  <c r="N36" i="1"/>
  <c r="N31" i="1"/>
  <c r="N26" i="1"/>
  <c r="L52" i="1"/>
  <c r="L53" i="1"/>
  <c r="L54" i="1"/>
  <c r="L56" i="1"/>
  <c r="L57" i="1"/>
  <c r="L58" i="1"/>
  <c r="L59" i="1"/>
  <c r="L61" i="1"/>
  <c r="L62" i="1"/>
  <c r="L63" i="1"/>
  <c r="L64" i="1"/>
  <c r="L66" i="1"/>
  <c r="L67" i="1"/>
  <c r="L68" i="1"/>
  <c r="L69" i="1"/>
  <c r="L71" i="1"/>
  <c r="L72" i="1"/>
  <c r="L73" i="1"/>
  <c r="L74" i="1"/>
  <c r="L76" i="1"/>
  <c r="L77" i="1"/>
  <c r="L78" i="1"/>
  <c r="L79" i="1"/>
  <c r="L81" i="1"/>
  <c r="L82" i="1"/>
  <c r="L83" i="1"/>
  <c r="L84" i="1"/>
  <c r="L86" i="1"/>
  <c r="L87" i="1"/>
  <c r="L88" i="1"/>
  <c r="L89" i="1"/>
  <c r="L91" i="1"/>
  <c r="L92" i="1"/>
  <c r="L93" i="1"/>
  <c r="L94" i="1"/>
  <c r="L96" i="1"/>
  <c r="L97" i="1"/>
  <c r="L98" i="1"/>
  <c r="L99" i="1"/>
  <c r="L101" i="1"/>
  <c r="L102" i="1"/>
  <c r="L103" i="1"/>
  <c r="L104" i="1"/>
  <c r="L106" i="1"/>
  <c r="L107" i="1"/>
  <c r="L108" i="1"/>
  <c r="L109" i="1"/>
  <c r="L111" i="1"/>
  <c r="L112" i="1"/>
  <c r="L113" i="1"/>
  <c r="L114" i="1"/>
  <c r="L116" i="1"/>
  <c r="L117" i="1"/>
  <c r="L118" i="1"/>
  <c r="L119" i="1"/>
  <c r="L121" i="1"/>
  <c r="L122" i="1"/>
  <c r="L123" i="1"/>
  <c r="L124" i="1"/>
  <c r="L126" i="1"/>
  <c r="L127" i="1"/>
  <c r="L128" i="1"/>
  <c r="L129" i="1"/>
  <c r="L131" i="1"/>
  <c r="L132" i="1"/>
  <c r="L133" i="1"/>
  <c r="L134" i="1"/>
  <c r="L136" i="1"/>
  <c r="L137" i="1"/>
  <c r="L138" i="1"/>
  <c r="L139" i="1"/>
  <c r="L141" i="1"/>
  <c r="L142" i="1"/>
  <c r="L143" i="1"/>
  <c r="L144" i="1"/>
  <c r="L146" i="1"/>
  <c r="L147" i="1"/>
  <c r="L148" i="1"/>
  <c r="L151" i="1"/>
  <c r="L152" i="1"/>
  <c r="L153" i="1"/>
  <c r="L154" i="1"/>
  <c r="L156" i="1"/>
  <c r="L157" i="1"/>
  <c r="L158" i="1"/>
  <c r="L159" i="1"/>
  <c r="L161" i="1"/>
  <c r="L162" i="1"/>
  <c r="L163" i="1"/>
  <c r="L164" i="1"/>
  <c r="L166" i="1"/>
  <c r="L167" i="1"/>
  <c r="L168" i="1"/>
  <c r="L169" i="1"/>
  <c r="L171" i="1"/>
  <c r="L172" i="1"/>
  <c r="L173" i="1"/>
  <c r="L174" i="1"/>
  <c r="L176" i="1"/>
  <c r="L177" i="1"/>
  <c r="L178" i="1"/>
  <c r="L179" i="1"/>
  <c r="L181" i="1"/>
  <c r="L182" i="1"/>
  <c r="L183" i="1"/>
  <c r="L184" i="1"/>
  <c r="L186" i="1"/>
  <c r="L187" i="1"/>
  <c r="L188" i="1"/>
  <c r="L189" i="1"/>
  <c r="L191" i="1"/>
  <c r="L192" i="1"/>
  <c r="L193" i="1"/>
  <c r="L194" i="1"/>
  <c r="L196" i="1"/>
  <c r="L197" i="1"/>
  <c r="L198" i="1"/>
  <c r="L199" i="1"/>
  <c r="L201" i="1"/>
  <c r="L202" i="1"/>
  <c r="L203" i="1"/>
  <c r="L204" i="1"/>
  <c r="L206" i="1"/>
  <c r="L207" i="1"/>
  <c r="L208" i="1"/>
  <c r="L209" i="1"/>
  <c r="L211" i="1"/>
  <c r="L212" i="1"/>
  <c r="L213" i="1"/>
  <c r="L214" i="1"/>
  <c r="L216" i="1"/>
  <c r="L217" i="1"/>
  <c r="L218" i="1"/>
  <c r="L219" i="1"/>
  <c r="L221" i="1"/>
  <c r="L222" i="1"/>
  <c r="L223" i="1"/>
  <c r="L224" i="1"/>
  <c r="L226" i="1"/>
  <c r="L227" i="1"/>
  <c r="L228" i="1"/>
  <c r="L229" i="1"/>
  <c r="L231" i="1"/>
  <c r="L232" i="1"/>
  <c r="L233" i="1"/>
  <c r="L234" i="1"/>
  <c r="L236" i="1"/>
  <c r="L237" i="1"/>
  <c r="L238" i="1"/>
  <c r="L239" i="1"/>
  <c r="L241" i="1"/>
  <c r="L242" i="1"/>
  <c r="L243" i="1"/>
  <c r="L244" i="1"/>
  <c r="L246" i="1"/>
  <c r="L247" i="1"/>
  <c r="L248" i="1"/>
  <c r="L249" i="1"/>
  <c r="L251" i="1"/>
  <c r="L252" i="1"/>
  <c r="L253" i="1"/>
  <c r="L254" i="1"/>
  <c r="L256" i="1"/>
  <c r="L257" i="1"/>
  <c r="L258" i="1"/>
  <c r="L259" i="1"/>
  <c r="L261" i="1"/>
  <c r="L262" i="1"/>
  <c r="L263" i="1"/>
  <c r="L264" i="1"/>
  <c r="L51" i="1"/>
  <c r="L48" i="1"/>
  <c r="L49" i="1"/>
  <c r="L46" i="1"/>
  <c r="L47" i="1"/>
  <c r="L42" i="1"/>
  <c r="L43" i="1"/>
  <c r="L44" i="1"/>
  <c r="L41" i="1"/>
  <c r="L37" i="1"/>
  <c r="L38" i="1"/>
  <c r="L39" i="1"/>
  <c r="L36" i="1"/>
  <c r="L31" i="1"/>
  <c r="L32" i="1"/>
  <c r="L33" i="1"/>
  <c r="L34" i="1"/>
  <c r="L28" i="1"/>
  <c r="L29" i="1"/>
  <c r="E51" i="1"/>
  <c r="F51" i="1" s="1"/>
  <c r="E52" i="1"/>
  <c r="F52" i="1" s="1"/>
  <c r="E53" i="1"/>
  <c r="F53" i="1" s="1"/>
  <c r="E54" i="1"/>
  <c r="F54" i="1" s="1"/>
  <c r="E56" i="1"/>
  <c r="F56" i="1" s="1"/>
  <c r="E57" i="1"/>
  <c r="F57" i="1" s="1"/>
  <c r="E58" i="1"/>
  <c r="F58" i="1" s="1"/>
  <c r="E59" i="1"/>
  <c r="F59" i="1" s="1"/>
  <c r="E61" i="1"/>
  <c r="F61" i="1" s="1"/>
  <c r="E62" i="1"/>
  <c r="F62" i="1" s="1"/>
  <c r="E63" i="1"/>
  <c r="F63" i="1" s="1"/>
  <c r="E64" i="1"/>
  <c r="F64" i="1" s="1"/>
  <c r="E66" i="1"/>
  <c r="F66" i="1" s="1"/>
  <c r="E67" i="1"/>
  <c r="F67" i="1" s="1"/>
  <c r="E68" i="1"/>
  <c r="F68" i="1" s="1"/>
  <c r="E69" i="1"/>
  <c r="F69" i="1" s="1"/>
  <c r="E71" i="1"/>
  <c r="F71" i="1" s="1"/>
  <c r="E72" i="1"/>
  <c r="F72" i="1" s="1"/>
  <c r="E73" i="1"/>
  <c r="F73" i="1" s="1"/>
  <c r="E74" i="1"/>
  <c r="F74" i="1" s="1"/>
  <c r="E76" i="1"/>
  <c r="F76" i="1" s="1"/>
  <c r="E77" i="1"/>
  <c r="F77" i="1" s="1"/>
  <c r="E78" i="1"/>
  <c r="F78" i="1" s="1"/>
  <c r="E79" i="1"/>
  <c r="F79" i="1" s="1"/>
  <c r="E81" i="1"/>
  <c r="F81" i="1" s="1"/>
  <c r="E82" i="1"/>
  <c r="F82" i="1" s="1"/>
  <c r="E83" i="1"/>
  <c r="F83" i="1" s="1"/>
  <c r="E84" i="1"/>
  <c r="F84" i="1" s="1"/>
  <c r="E86" i="1"/>
  <c r="F86" i="1" s="1"/>
  <c r="E87" i="1"/>
  <c r="F87" i="1" s="1"/>
  <c r="E88" i="1"/>
  <c r="F88" i="1" s="1"/>
  <c r="E89" i="1"/>
  <c r="F89" i="1" s="1"/>
  <c r="E91" i="1"/>
  <c r="F91" i="1" s="1"/>
  <c r="E92" i="1"/>
  <c r="F92" i="1" s="1"/>
  <c r="E93" i="1"/>
  <c r="F93" i="1" s="1"/>
  <c r="E94" i="1"/>
  <c r="F94" i="1" s="1"/>
  <c r="E96" i="1"/>
  <c r="F96" i="1" s="1"/>
  <c r="E97" i="1"/>
  <c r="F97" i="1" s="1"/>
  <c r="E98" i="1"/>
  <c r="F98" i="1" s="1"/>
  <c r="E99" i="1"/>
  <c r="F99" i="1" s="1"/>
  <c r="E101" i="1"/>
  <c r="F101" i="1" s="1"/>
  <c r="E102" i="1"/>
  <c r="F102" i="1" s="1"/>
  <c r="E103" i="1"/>
  <c r="F103" i="1" s="1"/>
  <c r="E104" i="1"/>
  <c r="F104" i="1" s="1"/>
  <c r="E106" i="1"/>
  <c r="F106" i="1" s="1"/>
  <c r="E107" i="1"/>
  <c r="F107" i="1" s="1"/>
  <c r="E108" i="1"/>
  <c r="F108" i="1" s="1"/>
  <c r="E109" i="1"/>
  <c r="F109" i="1" s="1"/>
  <c r="E111" i="1"/>
  <c r="F111" i="1" s="1"/>
  <c r="E112" i="1"/>
  <c r="F112" i="1" s="1"/>
  <c r="E113" i="1"/>
  <c r="F113" i="1" s="1"/>
  <c r="E114" i="1"/>
  <c r="F114" i="1" s="1"/>
  <c r="E116" i="1"/>
  <c r="F116" i="1" s="1"/>
  <c r="E117" i="1"/>
  <c r="F117" i="1" s="1"/>
  <c r="E118" i="1"/>
  <c r="F118" i="1" s="1"/>
  <c r="E119" i="1"/>
  <c r="F119" i="1" s="1"/>
  <c r="E121" i="1"/>
  <c r="F121" i="1" s="1"/>
  <c r="E122" i="1"/>
  <c r="F122" i="1" s="1"/>
  <c r="E123" i="1"/>
  <c r="F123" i="1" s="1"/>
  <c r="E124" i="1"/>
  <c r="F124" i="1" s="1"/>
  <c r="E126" i="1"/>
  <c r="F126" i="1" s="1"/>
  <c r="E127" i="1"/>
  <c r="F127" i="1" s="1"/>
  <c r="E128" i="1"/>
  <c r="F128" i="1" s="1"/>
  <c r="E129" i="1"/>
  <c r="F129" i="1" s="1"/>
  <c r="E131" i="1"/>
  <c r="F131" i="1" s="1"/>
  <c r="E132" i="1"/>
  <c r="F132" i="1" s="1"/>
  <c r="E133" i="1"/>
  <c r="F133" i="1" s="1"/>
  <c r="E134" i="1"/>
  <c r="F134" i="1" s="1"/>
  <c r="E136" i="1"/>
  <c r="F136" i="1" s="1"/>
  <c r="E137" i="1"/>
  <c r="F137" i="1" s="1"/>
  <c r="E138" i="1"/>
  <c r="F138" i="1" s="1"/>
  <c r="E139" i="1"/>
  <c r="F139" i="1" s="1"/>
  <c r="E141" i="1"/>
  <c r="F141" i="1" s="1"/>
  <c r="E142" i="1"/>
  <c r="F142" i="1" s="1"/>
  <c r="E143" i="1"/>
  <c r="F143" i="1" s="1"/>
  <c r="E144" i="1"/>
  <c r="F144" i="1" s="1"/>
  <c r="E146" i="1"/>
  <c r="F146" i="1" s="1"/>
  <c r="E147" i="1"/>
  <c r="F147" i="1" s="1"/>
  <c r="E148" i="1"/>
  <c r="F148" i="1" s="1"/>
  <c r="E149" i="1"/>
  <c r="F149" i="1" s="1"/>
  <c r="E151" i="1"/>
  <c r="F151" i="1" s="1"/>
  <c r="E152" i="1"/>
  <c r="F152" i="1" s="1"/>
  <c r="E153" i="1"/>
  <c r="F153" i="1" s="1"/>
  <c r="E154" i="1"/>
  <c r="F154" i="1" s="1"/>
  <c r="E156" i="1"/>
  <c r="F156" i="1" s="1"/>
  <c r="E157" i="1"/>
  <c r="F157" i="1" s="1"/>
  <c r="E158" i="1"/>
  <c r="F158" i="1" s="1"/>
  <c r="E159" i="1"/>
  <c r="F159" i="1" s="1"/>
  <c r="E161" i="1"/>
  <c r="F161" i="1" s="1"/>
  <c r="E162" i="1"/>
  <c r="F162" i="1" s="1"/>
  <c r="E163" i="1"/>
  <c r="F163" i="1" s="1"/>
  <c r="E164" i="1"/>
  <c r="F164" i="1" s="1"/>
  <c r="E166" i="1"/>
  <c r="F166" i="1" s="1"/>
  <c r="E167" i="1"/>
  <c r="F167" i="1" s="1"/>
  <c r="E168" i="1"/>
  <c r="F168" i="1" s="1"/>
  <c r="E169" i="1"/>
  <c r="F169" i="1" s="1"/>
  <c r="E171" i="1"/>
  <c r="F171" i="1" s="1"/>
  <c r="E172" i="1"/>
  <c r="F172" i="1" s="1"/>
  <c r="E173" i="1"/>
  <c r="F173" i="1" s="1"/>
  <c r="E174" i="1"/>
  <c r="F174" i="1" s="1"/>
  <c r="E176" i="1"/>
  <c r="F176" i="1" s="1"/>
  <c r="E177" i="1"/>
  <c r="F177" i="1" s="1"/>
  <c r="E178" i="1"/>
  <c r="F178" i="1" s="1"/>
  <c r="E179" i="1"/>
  <c r="F179" i="1" s="1"/>
  <c r="E181" i="1"/>
  <c r="F181" i="1" s="1"/>
  <c r="E182" i="1"/>
  <c r="F182" i="1" s="1"/>
  <c r="E183" i="1"/>
  <c r="F183" i="1" s="1"/>
  <c r="E184" i="1"/>
  <c r="F184" i="1" s="1"/>
  <c r="E186" i="1"/>
  <c r="F186" i="1" s="1"/>
  <c r="E187" i="1"/>
  <c r="F187" i="1" s="1"/>
  <c r="E188" i="1"/>
  <c r="F188" i="1" s="1"/>
  <c r="E189" i="1"/>
  <c r="F189" i="1" s="1"/>
  <c r="E191" i="1"/>
  <c r="F191" i="1" s="1"/>
  <c r="E192" i="1"/>
  <c r="F192" i="1" s="1"/>
  <c r="E193" i="1"/>
  <c r="F193" i="1" s="1"/>
  <c r="E194" i="1"/>
  <c r="F194" i="1" s="1"/>
  <c r="E196" i="1"/>
  <c r="F196" i="1" s="1"/>
  <c r="E197" i="1"/>
  <c r="F197" i="1" s="1"/>
  <c r="E198" i="1"/>
  <c r="F198" i="1" s="1"/>
  <c r="E199" i="1"/>
  <c r="F199" i="1" s="1"/>
  <c r="E201" i="1"/>
  <c r="F201" i="1" s="1"/>
  <c r="E202" i="1"/>
  <c r="F202" i="1" s="1"/>
  <c r="E203" i="1"/>
  <c r="F203" i="1" s="1"/>
  <c r="E204" i="1"/>
  <c r="F204" i="1" s="1"/>
  <c r="E206" i="1"/>
  <c r="F206" i="1" s="1"/>
  <c r="E207" i="1"/>
  <c r="F207" i="1" s="1"/>
  <c r="E208" i="1"/>
  <c r="F208" i="1" s="1"/>
  <c r="E209" i="1"/>
  <c r="F209" i="1" s="1"/>
  <c r="E211" i="1"/>
  <c r="F211" i="1" s="1"/>
  <c r="E212" i="1"/>
  <c r="F212" i="1" s="1"/>
  <c r="E213" i="1"/>
  <c r="F213" i="1" s="1"/>
  <c r="E214" i="1"/>
  <c r="F214" i="1" s="1"/>
  <c r="E216" i="1"/>
  <c r="F216" i="1" s="1"/>
  <c r="E217" i="1"/>
  <c r="F217" i="1" s="1"/>
  <c r="E218" i="1"/>
  <c r="F218" i="1" s="1"/>
  <c r="E219" i="1"/>
  <c r="F219" i="1" s="1"/>
  <c r="E221" i="1"/>
  <c r="F221" i="1" s="1"/>
  <c r="E222" i="1"/>
  <c r="F222" i="1" s="1"/>
  <c r="E223" i="1"/>
  <c r="F223" i="1" s="1"/>
  <c r="E224" i="1"/>
  <c r="F224" i="1" s="1"/>
  <c r="E226" i="1"/>
  <c r="F226" i="1" s="1"/>
  <c r="E227" i="1"/>
  <c r="F227" i="1" s="1"/>
  <c r="E228" i="1"/>
  <c r="F228" i="1" s="1"/>
  <c r="E229" i="1"/>
  <c r="F229" i="1" s="1"/>
  <c r="E231" i="1"/>
  <c r="F231" i="1" s="1"/>
  <c r="E232" i="1"/>
  <c r="F232" i="1" s="1"/>
  <c r="E233" i="1"/>
  <c r="F233" i="1" s="1"/>
  <c r="E234" i="1"/>
  <c r="F234" i="1" s="1"/>
  <c r="E236" i="1"/>
  <c r="F236" i="1" s="1"/>
  <c r="E237" i="1"/>
  <c r="F237" i="1" s="1"/>
  <c r="E238" i="1"/>
  <c r="F238" i="1" s="1"/>
  <c r="E239" i="1"/>
  <c r="F239" i="1" s="1"/>
  <c r="E241" i="1"/>
  <c r="F241" i="1" s="1"/>
  <c r="E242" i="1"/>
  <c r="F242" i="1" s="1"/>
  <c r="E243" i="1"/>
  <c r="F243" i="1" s="1"/>
  <c r="E244" i="1"/>
  <c r="F244" i="1" s="1"/>
  <c r="E246" i="1"/>
  <c r="F246" i="1" s="1"/>
  <c r="E247" i="1"/>
  <c r="F247" i="1" s="1"/>
  <c r="E248" i="1"/>
  <c r="F248" i="1" s="1"/>
  <c r="E249" i="1"/>
  <c r="F249" i="1" s="1"/>
  <c r="E251" i="1"/>
  <c r="F251" i="1" s="1"/>
  <c r="E252" i="1"/>
  <c r="F252" i="1" s="1"/>
  <c r="E253" i="1"/>
  <c r="F253" i="1" s="1"/>
  <c r="E254" i="1"/>
  <c r="F254" i="1" s="1"/>
  <c r="E256" i="1"/>
  <c r="F256" i="1" s="1"/>
  <c r="E257" i="1"/>
  <c r="F257" i="1" s="1"/>
  <c r="E258" i="1"/>
  <c r="F258" i="1" s="1"/>
  <c r="E259" i="1"/>
  <c r="F259" i="1" s="1"/>
  <c r="E261" i="1"/>
  <c r="F261" i="1" s="1"/>
  <c r="E262" i="1"/>
  <c r="F262" i="1" s="1"/>
  <c r="E263" i="1"/>
  <c r="F263" i="1" s="1"/>
  <c r="E264" i="1"/>
  <c r="F264" i="1" s="1"/>
  <c r="E27" i="1"/>
  <c r="F27" i="1" s="1"/>
  <c r="E28" i="1"/>
  <c r="F28" i="1" s="1"/>
  <c r="E29" i="1"/>
  <c r="F29" i="1" s="1"/>
  <c r="E31" i="1"/>
  <c r="F31" i="1" s="1"/>
  <c r="E32" i="1"/>
  <c r="F32" i="1" s="1"/>
  <c r="E33" i="1"/>
  <c r="F33" i="1" s="1"/>
  <c r="E34" i="1"/>
  <c r="F34" i="1" s="1"/>
  <c r="E36" i="1"/>
  <c r="F36" i="1" s="1"/>
  <c r="E37" i="1"/>
  <c r="F37" i="1" s="1"/>
  <c r="E38" i="1"/>
  <c r="F38" i="1" s="1"/>
  <c r="E39" i="1"/>
  <c r="F39" i="1" s="1"/>
  <c r="E41" i="1"/>
  <c r="F41" i="1" s="1"/>
  <c r="E42" i="1"/>
  <c r="F42" i="1" s="1"/>
  <c r="E43" i="1"/>
  <c r="F43" i="1" s="1"/>
  <c r="E44" i="1"/>
  <c r="F44" i="1" s="1"/>
  <c r="E46" i="1"/>
  <c r="F46" i="1" s="1"/>
  <c r="E47" i="1"/>
  <c r="F47" i="1" s="1"/>
  <c r="E48" i="1"/>
  <c r="F48" i="1" s="1"/>
  <c r="E49" i="1"/>
  <c r="F49" i="1" s="1"/>
  <c r="D27" i="1"/>
  <c r="D28" i="1"/>
  <c r="D29" i="1"/>
  <c r="D31" i="1"/>
  <c r="D32" i="1"/>
  <c r="D33" i="1"/>
  <c r="D34" i="1"/>
  <c r="D36" i="1"/>
  <c r="D37" i="1"/>
  <c r="D38" i="1"/>
  <c r="D39" i="1"/>
  <c r="D41" i="1"/>
  <c r="D42" i="1"/>
  <c r="D43" i="1"/>
  <c r="D44" i="1"/>
  <c r="D46" i="1"/>
  <c r="D47" i="1"/>
  <c r="D48" i="1"/>
  <c r="D49" i="1"/>
  <c r="D51" i="1"/>
  <c r="D52" i="1"/>
  <c r="D53" i="1"/>
  <c r="D54" i="1"/>
  <c r="D56" i="1"/>
  <c r="D57" i="1"/>
  <c r="D58" i="1"/>
  <c r="D59" i="1"/>
  <c r="D61" i="1"/>
  <c r="D62" i="1"/>
  <c r="D63" i="1"/>
  <c r="D64" i="1"/>
  <c r="D66" i="1"/>
  <c r="D67" i="1"/>
  <c r="D68" i="1"/>
  <c r="D69" i="1"/>
  <c r="D71" i="1"/>
  <c r="D72" i="1"/>
  <c r="D73" i="1"/>
  <c r="D74" i="1"/>
  <c r="D76" i="1"/>
  <c r="D77" i="1"/>
  <c r="D78" i="1"/>
  <c r="D79" i="1"/>
  <c r="D81" i="1"/>
  <c r="D82" i="1"/>
  <c r="D83" i="1"/>
  <c r="D84" i="1"/>
  <c r="D86" i="1"/>
  <c r="D87" i="1"/>
  <c r="D88" i="1"/>
  <c r="D89" i="1"/>
  <c r="D91" i="1"/>
  <c r="D92" i="1"/>
  <c r="D93" i="1"/>
  <c r="D94" i="1"/>
  <c r="D96" i="1"/>
  <c r="D97" i="1"/>
  <c r="D98" i="1"/>
  <c r="D99" i="1"/>
  <c r="D101" i="1"/>
  <c r="D102" i="1"/>
  <c r="D103" i="1"/>
  <c r="D104" i="1"/>
  <c r="D106" i="1"/>
  <c r="D107" i="1"/>
  <c r="D108" i="1"/>
  <c r="D109" i="1"/>
  <c r="D111" i="1"/>
  <c r="D112" i="1"/>
  <c r="D113" i="1"/>
  <c r="D114" i="1"/>
  <c r="D116" i="1"/>
  <c r="D117" i="1"/>
  <c r="D118" i="1"/>
  <c r="D119" i="1"/>
  <c r="D121" i="1"/>
  <c r="D122" i="1"/>
  <c r="D123" i="1"/>
  <c r="D124" i="1"/>
  <c r="D126" i="1"/>
  <c r="D127" i="1"/>
  <c r="D128" i="1"/>
  <c r="D129" i="1"/>
  <c r="D131" i="1"/>
  <c r="D132" i="1"/>
  <c r="D133" i="1"/>
  <c r="D134" i="1"/>
  <c r="D136" i="1"/>
  <c r="D137" i="1"/>
  <c r="D138" i="1"/>
  <c r="D139" i="1"/>
  <c r="D141" i="1"/>
  <c r="D142" i="1"/>
  <c r="D143" i="1"/>
  <c r="D144" i="1"/>
  <c r="D146" i="1"/>
  <c r="D147" i="1"/>
  <c r="D148" i="1"/>
  <c r="D149" i="1"/>
  <c r="D151" i="1"/>
  <c r="D152" i="1"/>
  <c r="D153" i="1"/>
  <c r="D154" i="1"/>
  <c r="D156" i="1"/>
  <c r="D157" i="1"/>
  <c r="D158" i="1"/>
  <c r="D159" i="1"/>
  <c r="D161" i="1"/>
  <c r="D162" i="1"/>
  <c r="D163" i="1"/>
  <c r="D164" i="1"/>
  <c r="D166" i="1"/>
  <c r="D167" i="1"/>
  <c r="D168" i="1"/>
  <c r="D169" i="1"/>
  <c r="D171" i="1"/>
  <c r="D172" i="1"/>
  <c r="D173" i="1"/>
  <c r="D174" i="1"/>
  <c r="D176" i="1"/>
  <c r="D177" i="1"/>
  <c r="D178" i="1"/>
  <c r="D179" i="1"/>
  <c r="D181" i="1"/>
  <c r="D182" i="1"/>
  <c r="D183" i="1"/>
  <c r="D184" i="1"/>
  <c r="D186" i="1"/>
  <c r="D187" i="1"/>
  <c r="D188" i="1"/>
  <c r="D189" i="1"/>
  <c r="D191" i="1"/>
  <c r="D192" i="1"/>
  <c r="D193" i="1"/>
  <c r="D194" i="1"/>
  <c r="D196" i="1"/>
  <c r="D197" i="1"/>
  <c r="D198" i="1"/>
  <c r="D199" i="1"/>
  <c r="D201" i="1"/>
  <c r="D202" i="1"/>
  <c r="D203" i="1"/>
  <c r="D204" i="1"/>
  <c r="D206" i="1"/>
  <c r="D207" i="1"/>
  <c r="D208" i="1"/>
  <c r="D209" i="1"/>
  <c r="D211" i="1"/>
  <c r="D212" i="1"/>
  <c r="D213" i="1"/>
  <c r="D214" i="1"/>
  <c r="D216" i="1"/>
  <c r="D217" i="1"/>
  <c r="D218" i="1"/>
  <c r="D219" i="1"/>
  <c r="D221" i="1"/>
  <c r="D222" i="1"/>
  <c r="D223" i="1"/>
  <c r="D224" i="1"/>
  <c r="D226" i="1"/>
  <c r="D227" i="1"/>
  <c r="D228" i="1"/>
  <c r="D229" i="1"/>
  <c r="D231" i="1"/>
  <c r="D232" i="1"/>
  <c r="D233" i="1"/>
  <c r="D234" i="1"/>
  <c r="D236" i="1"/>
  <c r="D237" i="1"/>
  <c r="D238" i="1"/>
  <c r="D239" i="1"/>
  <c r="D241" i="1"/>
  <c r="D242" i="1"/>
  <c r="D243" i="1"/>
  <c r="D244" i="1"/>
  <c r="D246" i="1"/>
  <c r="D247" i="1"/>
  <c r="D248" i="1"/>
  <c r="D249" i="1"/>
  <c r="D251" i="1"/>
  <c r="D252" i="1"/>
  <c r="D253" i="1"/>
  <c r="D254" i="1"/>
  <c r="D256" i="1"/>
  <c r="D257" i="1"/>
  <c r="D258" i="1"/>
  <c r="D259" i="1"/>
  <c r="D261" i="1"/>
  <c r="D262" i="1"/>
  <c r="D263" i="1"/>
  <c r="D264" i="1"/>
  <c r="L5" i="2" l="1"/>
  <c r="K5" i="2"/>
  <c r="I5" i="2"/>
  <c r="F5" i="2"/>
  <c r="E5" i="2"/>
  <c r="C5" i="2"/>
  <c r="H5" i="2"/>
  <c r="D5" i="2"/>
  <c r="M5" i="2"/>
  <c r="J5" i="2"/>
  <c r="G5" i="2"/>
  <c r="M41" i="1"/>
  <c r="M31" i="1"/>
  <c r="M36" i="1"/>
  <c r="M46" i="1"/>
  <c r="M51" i="1"/>
  <c r="M91" i="1"/>
  <c r="M86" i="1"/>
  <c r="M76" i="1"/>
  <c r="M66" i="1"/>
  <c r="M56" i="1"/>
  <c r="M251" i="1"/>
  <c r="M246" i="1"/>
  <c r="M231" i="1"/>
  <c r="M211" i="1"/>
  <c r="M206" i="1"/>
  <c r="M191" i="1"/>
  <c r="M171" i="1"/>
  <c r="M166" i="1"/>
  <c r="M151" i="1"/>
  <c r="M131" i="1"/>
  <c r="M126" i="1"/>
  <c r="M111" i="1"/>
  <c r="M226" i="1"/>
  <c r="M186" i="1"/>
  <c r="M146" i="1"/>
  <c r="M106" i="1"/>
  <c r="M71" i="1"/>
  <c r="M261" i="1"/>
  <c r="M256" i="1"/>
  <c r="M241" i="1"/>
  <c r="M236" i="1"/>
  <c r="M221" i="1"/>
  <c r="M216" i="1"/>
  <c r="M201" i="1"/>
  <c r="M196" i="1"/>
  <c r="M181" i="1"/>
  <c r="M176" i="1"/>
  <c r="M161" i="1"/>
  <c r="M156" i="1"/>
  <c r="M141" i="1"/>
  <c r="M136" i="1"/>
  <c r="M121" i="1"/>
  <c r="M116" i="1"/>
  <c r="M101" i="1"/>
  <c r="M96" i="1"/>
  <c r="M81" i="1"/>
  <c r="M61" i="1"/>
  <c r="D4" i="2"/>
  <c r="G4" i="2"/>
  <c r="B4" i="2"/>
  <c r="J4" i="2"/>
  <c r="F4" i="2"/>
  <c r="C4" i="2"/>
  <c r="K4" i="2"/>
  <c r="M4" i="2"/>
  <c r="I4" i="2"/>
  <c r="E4" i="2"/>
  <c r="L4" i="2"/>
  <c r="H4" i="2"/>
  <c r="M26" i="1"/>
</calcChain>
</file>

<file path=xl/sharedStrings.xml><?xml version="1.0" encoding="utf-8"?>
<sst xmlns="http://schemas.openxmlformats.org/spreadsheetml/2006/main" count="1433" uniqueCount="103">
  <si>
    <t>N°</t>
  </si>
  <si>
    <t>Mois</t>
  </si>
  <si>
    <t>N° de semaine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</si>
  <si>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</si>
  <si>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</si>
  <si>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</si>
  <si>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</si>
  <si>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</si>
  <si>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</si>
  <si>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</si>
  <si>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</si>
  <si>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</si>
  <si>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</si>
  <si>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</si>
  <si>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</si>
  <si>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Séance 1</t>
  </si>
  <si>
    <t>Séance 2</t>
  </si>
  <si>
    <t>Séance 3</t>
  </si>
  <si>
    <t>Séance 4</t>
  </si>
  <si>
    <t>Séance 5</t>
  </si>
  <si>
    <t>Nombre de créneaux planifiés</t>
  </si>
  <si>
    <t>Nombre de séances par semaine</t>
  </si>
  <si>
    <t>Férié</t>
  </si>
  <si>
    <t>Usagers</t>
  </si>
  <si>
    <t>Profil des usagers</t>
  </si>
  <si>
    <t>1 séance</t>
  </si>
  <si>
    <t>2 séances</t>
  </si>
  <si>
    <t>_</t>
  </si>
  <si>
    <t>Date complète</t>
  </si>
  <si>
    <t>REMPLISSAGE MENSUEL</t>
  </si>
  <si>
    <t>Remplissage hebdomadaire</t>
  </si>
  <si>
    <t>Remplissage journalier</t>
  </si>
  <si>
    <t>BILLONNET</t>
  </si>
  <si>
    <t>RIBEIRO DA SILVA</t>
  </si>
  <si>
    <t>SERRE</t>
  </si>
  <si>
    <t>MARTI</t>
  </si>
  <si>
    <t>TOCCOLI</t>
  </si>
  <si>
    <t>SREMSKI</t>
  </si>
  <si>
    <t>OKRIAK</t>
  </si>
  <si>
    <t>ALIBERT</t>
  </si>
  <si>
    <t>DESFARGES</t>
  </si>
  <si>
    <t>LEON</t>
  </si>
  <si>
    <t>GIBERT</t>
  </si>
  <si>
    <t>MARTINEZ</t>
  </si>
  <si>
    <t>PLANCOULAINE</t>
  </si>
  <si>
    <t>CARRARO</t>
  </si>
  <si>
    <t>RUFFIN</t>
  </si>
  <si>
    <t>BEJANNIN</t>
  </si>
  <si>
    <t>Réunion</t>
  </si>
  <si>
    <t>CA</t>
  </si>
  <si>
    <t>VAISSE</t>
  </si>
  <si>
    <t>Arrêt 15/04</t>
  </si>
  <si>
    <t>Préparation</t>
  </si>
  <si>
    <t>CHAZAL</t>
  </si>
  <si>
    <t>A compléter</t>
  </si>
  <si>
    <t>CLUZEL</t>
  </si>
  <si>
    <t>FERREIRA</t>
  </si>
  <si>
    <t>FORET</t>
  </si>
  <si>
    <t>DE RYCKE</t>
  </si>
  <si>
    <t>CHANTELAUZE</t>
  </si>
  <si>
    <t>DECHEL</t>
  </si>
  <si>
    <t>VEYRET</t>
  </si>
  <si>
    <t>EM</t>
  </si>
  <si>
    <t>Formation</t>
  </si>
  <si>
    <t>SOURIS</t>
  </si>
  <si>
    <t>JULHE</t>
  </si>
  <si>
    <t>TRILHA</t>
  </si>
  <si>
    <t>JOIE</t>
  </si>
  <si>
    <t>PEREZ</t>
  </si>
  <si>
    <t>FOURNIER</t>
  </si>
  <si>
    <t>ROUX</t>
  </si>
  <si>
    <t>DOMALAIN</t>
  </si>
  <si>
    <t>GUILLAUMIN</t>
  </si>
  <si>
    <t>GOMES</t>
  </si>
  <si>
    <t>BRITZ</t>
  </si>
  <si>
    <t>LASSAGNE</t>
  </si>
  <si>
    <t>Transport</t>
  </si>
  <si>
    <t>PERROT</t>
  </si>
  <si>
    <t>PELAYO</t>
  </si>
  <si>
    <t>BESSEYRAS</t>
  </si>
  <si>
    <t>MOUTET</t>
  </si>
  <si>
    <t>ARNAUD</t>
  </si>
  <si>
    <t>SSIAD</t>
  </si>
  <si>
    <t>BRUEL</t>
  </si>
  <si>
    <t>ESA</t>
  </si>
  <si>
    <t>CHAUFFOUR</t>
  </si>
  <si>
    <t>FAUGERE</t>
  </si>
  <si>
    <t>DUBOST</t>
  </si>
  <si>
    <t>LAROCHE</t>
  </si>
  <si>
    <t>TORRISANI</t>
  </si>
  <si>
    <t>PEILLON</t>
  </si>
  <si>
    <t>CONDAT</t>
  </si>
  <si>
    <t>COTTE</t>
  </si>
  <si>
    <t>OKRIAK M</t>
  </si>
  <si>
    <t>FROIDEFOND</t>
  </si>
  <si>
    <t>BATISSARD</t>
  </si>
  <si>
    <t>TARRERIAS</t>
  </si>
  <si>
    <t>GIDON</t>
  </si>
  <si>
    <t>LAGOUTE</t>
  </si>
  <si>
    <t>BEAUDRY</t>
  </si>
  <si>
    <t>FRADETAL</t>
  </si>
  <si>
    <t>DURAND</t>
  </si>
  <si>
    <t>####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</si>
</sst>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d\ mmmm\ yyyy;@"/>
    <numFmt numFmtId="165" formatCode="[$-F800]dddd\,\ mmmm\ dd\,\ yyyy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D5CCA7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F615D"/>
        <bgColor indexed="64"/>
      </patternFill>
    </fill>
  </fills>
  <borders count="3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43">
    <xf numFmtId="0" fontId="0" fillId="0" borderId="0" xfId="0"/>
    <xf numFmtId="0" fontId="0" fillId="2" borderId="0" xfId="0" applyFill="1" applyAlignment="1">
      <alignment horizontal="center" vertical="center"/>
    </xf>
    <xf numFmtId="164" fontId="0" fillId="2" borderId="0" xfId="0" applyNumberFormat="1" applyFill="1" applyAlignment="1">
      <alignment horizontal="center" vertical="center" wrapText="1"/>
    </xf>
    <xf numFmtId="0" fontId="0" fillId="2" borderId="0" xfId="0" applyNumberFormat="1" applyFill="1" applyAlignment="1">
      <alignment horizontal="center" vertical="center" wrapText="1"/>
    </xf>
    <xf numFmtId="0" fontId="0" fillId="2" borderId="0" xfId="0" applyFill="1" applyAlignment="1">
      <alignment horizontal="center" vertical="center" wrapText="1"/>
    </xf>
    <xf numFmtId="9" fontId="0" fillId="2" borderId="0" xfId="0" applyNumberFormat="1" applyFill="1" applyAlignment="1">
      <alignment horizontal="center" vertical="center" wrapText="1"/>
    </xf>
    <xf numFmtId="0" fontId="0" fillId="2" borderId="1" xfId="0" applyFill="1" applyBorder="1" applyAlignment="1">
      <alignment horizontal="center" vertical="center"/>
    </xf>
    <xf numFmtId="9" fontId="0" fillId="2" borderId="1" xfId="0" applyNumberForma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 wrapText="1"/>
    </xf>
    <xf numFmtId="0" fontId="2" fillId="2" borderId="0" xfId="0" applyFont="1" applyFill="1" applyAlignment="1">
      <alignment horizontal="center" vertical="center" wrapText="1"/>
    </xf>
    <xf numFmtId="165" fontId="2" fillId="2" borderId="0" xfId="0" applyNumberFormat="1" applyFont="1" applyFill="1" applyAlignment="1">
      <alignment horizontal="center" vertical="center" wrapText="1"/>
    </xf>
    <xf numFmtId="0" fontId="2" fillId="2" borderId="0" xfId="0" applyNumberFormat="1" applyFont="1" applyFill="1" applyAlignment="1">
      <alignment horizontal="center" vertical="center" wrapText="1"/>
    </xf>
    <xf numFmtId="0" fontId="0" fillId="2" borderId="0" xfId="0" applyNumberFormat="1" applyFill="1" applyAlignment="1">
      <alignment horizontal="left" vertical="center" wrapText="1"/>
    </xf>
    <xf numFmtId="165" fontId="0" fillId="2" borderId="11" xfId="0" applyNumberFormat="1" applyFill="1" applyBorder="1" applyAlignment="1">
      <alignment horizontal="center" vertical="center" wrapText="1"/>
    </xf>
    <xf numFmtId="165" fontId="0" fillId="2" borderId="12" xfId="0" applyNumberFormat="1" applyFill="1" applyBorder="1" applyAlignment="1">
      <alignment horizontal="center" vertical="center" wrapText="1"/>
    </xf>
    <xf numFmtId="0" fontId="0" fillId="2" borderId="12" xfId="0" applyNumberFormat="1" applyFill="1" applyBorder="1" applyAlignment="1">
      <alignment horizontal="center" vertical="center" wrapText="1"/>
    </xf>
    <xf numFmtId="0" fontId="0" fillId="2" borderId="12" xfId="0" applyNumberFormat="1" applyFill="1" applyBorder="1" applyAlignment="1">
      <alignment horizontal="left" vertical="center" wrapText="1"/>
    </xf>
    <xf numFmtId="9" fontId="0" fillId="2" borderId="13" xfId="0" applyNumberFormat="1" applyFill="1" applyBorder="1" applyAlignment="1">
      <alignment horizontal="center" vertical="center" wrapText="1"/>
    </xf>
    <xf numFmtId="165" fontId="0" fillId="2" borderId="14" xfId="0" applyNumberFormat="1" applyFill="1" applyBorder="1" applyAlignment="1">
      <alignment horizontal="center" vertical="center" wrapText="1"/>
    </xf>
    <xf numFmtId="165" fontId="0" fillId="2" borderId="15" xfId="0" applyNumberFormat="1" applyFill="1" applyBorder="1" applyAlignment="1">
      <alignment horizontal="center" vertical="center" wrapText="1"/>
    </xf>
    <xf numFmtId="0" fontId="0" fillId="2" borderId="15" xfId="0" applyNumberFormat="1" applyFill="1" applyBorder="1" applyAlignment="1">
      <alignment horizontal="center" vertical="center" wrapText="1"/>
    </xf>
    <xf numFmtId="0" fontId="0" fillId="2" borderId="15" xfId="0" applyNumberFormat="1" applyFill="1" applyBorder="1" applyAlignment="1">
      <alignment horizontal="left" vertical="center" wrapText="1"/>
    </xf>
    <xf numFmtId="9" fontId="0" fillId="2" borderId="16" xfId="0" applyNumberFormat="1" applyFill="1" applyBorder="1" applyAlignment="1">
      <alignment horizontal="center" vertical="center" wrapText="1"/>
    </xf>
    <xf numFmtId="165" fontId="0" fillId="2" borderId="17" xfId="0" applyNumberFormat="1" applyFill="1" applyBorder="1" applyAlignment="1">
      <alignment horizontal="center" vertical="center" wrapText="1"/>
    </xf>
    <xf numFmtId="165" fontId="0" fillId="2" borderId="18" xfId="0" applyNumberFormat="1" applyFill="1" applyBorder="1" applyAlignment="1">
      <alignment horizontal="center" vertical="center" wrapText="1"/>
    </xf>
    <xf numFmtId="0" fontId="0" fillId="2" borderId="18" xfId="0" applyNumberFormat="1" applyFill="1" applyBorder="1" applyAlignment="1">
      <alignment horizontal="center" vertical="center" wrapText="1"/>
    </xf>
    <xf numFmtId="0" fontId="0" fillId="2" borderId="18" xfId="0" applyNumberFormat="1" applyFill="1" applyBorder="1" applyAlignment="1">
      <alignment horizontal="left" vertical="center" wrapText="1"/>
    </xf>
    <xf numFmtId="9" fontId="0" fillId="2" borderId="19" xfId="0" applyNumberFormat="1" applyFill="1" applyBorder="1" applyAlignment="1">
      <alignment horizontal="center" vertical="center" wrapText="1"/>
    </xf>
    <xf numFmtId="0" fontId="0" fillId="2" borderId="20" xfId="0" applyFill="1" applyBorder="1" applyAlignment="1">
      <alignment horizontal="center" vertical="center" wrapText="1"/>
    </xf>
    <xf numFmtId="0" fontId="0" fillId="2" borderId="21" xfId="0" applyFill="1" applyBorder="1" applyAlignment="1">
      <alignment horizontal="center" vertical="center" wrapText="1"/>
    </xf>
    <xf numFmtId="0" fontId="1" fillId="3" borderId="0" xfId="0" applyFont="1" applyFill="1" applyBorder="1" applyAlignment="1">
      <alignment horizontal="center" vertical="center" wrapText="1"/>
    </xf>
    <xf numFmtId="164" fontId="1" fillId="3" borderId="0" xfId="0" applyNumberFormat="1" applyFont="1" applyFill="1" applyBorder="1" applyAlignment="1">
      <alignment horizontal="center" vertical="center" wrapText="1"/>
    </xf>
    <xf numFmtId="0" fontId="1" fillId="3" borderId="0" xfId="0" applyNumberFormat="1" applyFont="1" applyFill="1" applyBorder="1" applyAlignment="1">
      <alignment horizontal="center" vertical="center" wrapText="1"/>
    </xf>
    <xf numFmtId="0" fontId="0" fillId="2" borderId="22" xfId="0" applyFill="1" applyBorder="1" applyAlignment="1">
      <alignment horizontal="center" vertical="center"/>
    </xf>
    <xf numFmtId="9" fontId="0" fillId="2" borderId="22" xfId="0" applyNumberForma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 wrapText="1"/>
    </xf>
    <xf numFmtId="0" fontId="1" fillId="3" borderId="23" xfId="0" applyFont="1" applyFill="1" applyBorder="1" applyAlignment="1">
      <alignment horizontal="center" vertical="center"/>
    </xf>
    <xf numFmtId="0" fontId="1" fillId="3" borderId="24" xfId="0" applyFont="1" applyFill="1" applyBorder="1" applyAlignment="1">
      <alignment horizontal="center" vertical="center" wrapText="1"/>
    </xf>
    <xf numFmtId="0" fontId="1" fillId="3" borderId="25" xfId="0" applyFont="1" applyFill="1" applyBorder="1" applyAlignment="1">
      <alignment horizontal="center" vertical="center" wrapText="1"/>
    </xf>
    <xf numFmtId="14" fontId="5" fillId="2" borderId="0" xfId="0" applyNumberFormat="1" applyFont="1" applyFill="1" applyAlignment="1">
      <alignment horizontal="center" vertical="center" wrapText="1"/>
    </xf>
    <xf numFmtId="0" fontId="1" fillId="3" borderId="0" xfId="0" applyNumberFormat="1" applyFont="1" applyFill="1" applyBorder="1" applyAlignment="1">
      <alignment vertical="center" wrapText="1"/>
    </xf>
    <xf numFmtId="164" fontId="0" fillId="3" borderId="0" xfId="0" applyNumberFormat="1" applyFill="1" applyAlignment="1">
      <alignment horizontal="center" vertical="center" wrapText="1"/>
    </xf>
    <xf numFmtId="0" fontId="0" fillId="2" borderId="22" xfId="0" applyFill="1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 wrapText="1"/>
    </xf>
    <xf numFmtId="0" fontId="0" fillId="5" borderId="20" xfId="0" applyFill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 wrapText="1"/>
    </xf>
    <xf numFmtId="0" fontId="0" fillId="5" borderId="21" xfId="0" applyFill="1" applyBorder="1" applyAlignment="1">
      <alignment horizontal="center" vertical="center" wrapText="1"/>
    </xf>
    <xf numFmtId="0" fontId="1" fillId="6" borderId="14" xfId="0" applyFont="1" applyFill="1" applyBorder="1" applyAlignment="1">
      <alignment horizontal="center" vertical="center" wrapText="1"/>
    </xf>
    <xf numFmtId="0" fontId="1" fillId="7" borderId="21" xfId="0" applyFont="1" applyFill="1" applyBorder="1" applyAlignment="1">
      <alignment horizontal="center" vertical="center" wrapText="1"/>
    </xf>
    <xf numFmtId="0" fontId="1" fillId="7" borderId="1" xfId="0" applyFont="1" applyFill="1" applyBorder="1" applyAlignment="1">
      <alignment horizontal="center" vertical="center" wrapText="1"/>
    </xf>
    <xf numFmtId="0" fontId="1" fillId="7" borderId="20" xfId="0" applyFont="1" applyFill="1" applyBorder="1" applyAlignment="1">
      <alignment horizontal="center" vertical="center" wrapText="1"/>
    </xf>
    <xf numFmtId="0" fontId="0" fillId="2" borderId="20" xfId="0" applyFont="1" applyFill="1" applyBorder="1" applyAlignment="1">
      <alignment horizontal="center" vertical="center" wrapText="1"/>
    </xf>
    <xf numFmtId="0" fontId="0" fillId="9" borderId="1" xfId="0" applyFill="1" applyBorder="1" applyAlignment="1">
      <alignment horizontal="center" vertical="center" wrapText="1"/>
    </xf>
    <xf numFmtId="0" fontId="0" fillId="9" borderId="21" xfId="0" applyFill="1" applyBorder="1" applyAlignment="1">
      <alignment horizontal="center" vertical="center" wrapText="1"/>
    </xf>
    <xf numFmtId="0" fontId="0" fillId="9" borderId="20" xfId="0" applyFill="1" applyBorder="1" applyAlignment="1">
      <alignment horizontal="center" vertical="center" wrapText="1"/>
    </xf>
    <xf numFmtId="0" fontId="1" fillId="9" borderId="20" xfId="0" applyFont="1" applyFill="1" applyBorder="1" applyAlignment="1">
      <alignment horizontal="center" vertical="center" wrapText="1"/>
    </xf>
    <xf numFmtId="0" fontId="1" fillId="9" borderId="1" xfId="0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center" wrapText="1"/>
    </xf>
    <xf numFmtId="0" fontId="0" fillId="2" borderId="27" xfId="0" applyFill="1" applyBorder="1" applyAlignment="1">
      <alignment horizontal="center" vertical="center" wrapText="1"/>
    </xf>
    <xf numFmtId="0" fontId="0" fillId="2" borderId="26" xfId="0" applyFill="1" applyBorder="1" applyAlignment="1">
      <alignment horizontal="center" vertical="center" wrapText="1"/>
    </xf>
    <xf numFmtId="0" fontId="0" fillId="2" borderId="11" xfId="0" applyFont="1" applyFill="1" applyBorder="1" applyAlignment="1">
      <alignment horizontal="center" vertical="center" wrapText="1"/>
    </xf>
    <xf numFmtId="0" fontId="1" fillId="8" borderId="1" xfId="0" applyFont="1" applyFill="1" applyBorder="1" applyAlignment="1">
      <alignment horizontal="center" vertical="center" wrapText="1"/>
    </xf>
    <xf numFmtId="0" fontId="7" fillId="5" borderId="1" xfId="0" applyFont="1" applyFill="1" applyBorder="1" applyAlignment="1">
      <alignment horizontal="center" vertical="center" wrapText="1"/>
    </xf>
    <xf numFmtId="0" fontId="1" fillId="5" borderId="21" xfId="0" applyFont="1" applyFill="1" applyBorder="1" applyAlignment="1">
      <alignment horizontal="center" vertical="center" wrapText="1"/>
    </xf>
    <xf numFmtId="0" fontId="1" fillId="5" borderId="20" xfId="0" applyFont="1" applyFill="1" applyBorder="1" applyAlignment="1">
      <alignment horizontal="center" vertical="center" wrapText="1"/>
    </xf>
    <xf numFmtId="0" fontId="1" fillId="5" borderId="1" xfId="0" applyFont="1" applyFill="1" applyBorder="1" applyAlignment="1">
      <alignment horizontal="center" vertical="center" wrapText="1"/>
    </xf>
    <xf numFmtId="0" fontId="0" fillId="2" borderId="28" xfId="0" applyFill="1" applyBorder="1" applyAlignment="1">
      <alignment horizontal="center" vertical="center" wrapText="1"/>
    </xf>
    <xf numFmtId="0" fontId="7" fillId="5" borderId="22" xfId="0" applyFont="1" applyFill="1" applyBorder="1" applyAlignment="1">
      <alignment horizontal="center" vertical="center" wrapText="1"/>
    </xf>
    <xf numFmtId="0" fontId="0" fillId="2" borderId="18" xfId="0" applyFill="1" applyBorder="1" applyAlignment="1">
      <alignment horizontal="center" vertical="center" wrapText="1"/>
    </xf>
    <xf numFmtId="0" fontId="0" fillId="2" borderId="0" xfId="0" applyFill="1" applyAlignment="1">
      <alignment horizontal="center" vertical="center" wrapText="1"/>
    </xf>
    <xf numFmtId="0" fontId="1" fillId="3" borderId="0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2" borderId="29" xfId="0" applyFill="1" applyBorder="1" applyAlignment="1">
      <alignment horizontal="center" vertical="center" wrapText="1"/>
    </xf>
    <xf numFmtId="0" fontId="0" fillId="2" borderId="1" xfId="0" applyFont="1" applyFill="1" applyBorder="1" applyAlignment="1">
      <alignment horizontal="center" vertical="center" wrapText="1"/>
    </xf>
    <xf numFmtId="0" fontId="1" fillId="7" borderId="27" xfId="0" applyFont="1" applyFill="1" applyBorder="1" applyAlignment="1">
      <alignment horizontal="center" vertical="center" wrapText="1"/>
    </xf>
    <xf numFmtId="0" fontId="1" fillId="4" borderId="27" xfId="0" applyFont="1" applyFill="1" applyBorder="1" applyAlignment="1">
      <alignment horizontal="center" vertical="center" wrapText="1"/>
    </xf>
    <xf numFmtId="0" fontId="1" fillId="10" borderId="1" xfId="0" applyFont="1" applyFill="1" applyBorder="1" applyAlignment="1">
      <alignment horizontal="center" vertical="center" wrapText="1"/>
    </xf>
    <xf numFmtId="0" fontId="1" fillId="8" borderId="21" xfId="0" applyFont="1" applyFill="1" applyBorder="1" applyAlignment="1">
      <alignment horizontal="center" vertical="center" wrapText="1"/>
    </xf>
    <xf numFmtId="0" fontId="0" fillId="2" borderId="4" xfId="0" applyFill="1" applyBorder="1" applyAlignment="1">
      <alignment horizontal="center" vertical="center" wrapText="1"/>
    </xf>
    <xf numFmtId="0" fontId="6" fillId="2" borderId="27" xfId="0" applyFont="1" applyFill="1" applyBorder="1" applyAlignment="1">
      <alignment horizontal="center" vertical="center" wrapText="1"/>
    </xf>
    <xf numFmtId="0" fontId="0" fillId="2" borderId="27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9" fontId="0" fillId="2" borderId="1" xfId="0" applyNumberFormat="1" applyFill="1" applyBorder="1" applyAlignment="1">
      <alignment horizontal="center" vertical="center" wrapText="1"/>
    </xf>
    <xf numFmtId="0" fontId="1" fillId="10" borderId="27" xfId="0" applyFont="1" applyFill="1" applyBorder="1" applyAlignment="1">
      <alignment horizontal="center" vertical="center" wrapText="1"/>
    </xf>
    <xf numFmtId="0" fontId="0" fillId="2" borderId="0" xfId="0" applyFill="1" applyAlignment="1">
      <alignment horizontal="center" vertical="center" wrapText="1"/>
    </xf>
    <xf numFmtId="0" fontId="0" fillId="2" borderId="0" xfId="0" applyFill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0" fontId="0" fillId="2" borderId="0" xfId="0" applyFill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0" fontId="0" fillId="2" borderId="0" xfId="0" applyFill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0" fontId="0" fillId="2" borderId="0" xfId="0" applyFill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0" fontId="0" fillId="2" borderId="0" xfId="0" applyFill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0" fontId="0" fillId="2" borderId="29" xfId="0" applyFont="1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0" fontId="0" fillId="2" borderId="0" xfId="0" applyFill="1" applyAlignment="1">
      <alignment horizontal="center" vertical="center" wrapText="1"/>
    </xf>
    <xf numFmtId="0" fontId="1" fillId="3" borderId="0" xfId="0" applyFont="1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0" fontId="0" fillId="2" borderId="0" xfId="0" applyFill="1" applyBorder="1" applyAlignment="1">
      <alignment horizontal="center" vertical="center" wrapText="1"/>
    </xf>
    <xf numFmtId="165" fontId="0" fillId="2" borderId="32" xfId="0" applyNumberFormat="1" applyFill="1" applyBorder="1" applyAlignment="1">
      <alignment horizontal="center" vertical="center" wrapText="1"/>
    </xf>
    <xf numFmtId="165" fontId="0" fillId="2" borderId="4" xfId="0" applyNumberFormat="1" applyFill="1" applyBorder="1" applyAlignment="1">
      <alignment horizontal="center" vertical="center" wrapText="1"/>
    </xf>
    <xf numFmtId="0" fontId="0" fillId="2" borderId="4" xfId="0" applyNumberFormat="1" applyFill="1" applyBorder="1" applyAlignment="1">
      <alignment horizontal="center" vertical="center" wrapText="1"/>
    </xf>
    <xf numFmtId="0" fontId="0" fillId="2" borderId="33" xfId="0" applyFill="1" applyBorder="1" applyAlignment="1">
      <alignment horizontal="center" vertical="center" wrapText="1"/>
    </xf>
    <xf numFmtId="0" fontId="0" fillId="2" borderId="9" xfId="0" applyNumberFormat="1" applyFill="1" applyBorder="1" applyAlignment="1">
      <alignment horizontal="left" vertical="center" wrapText="1"/>
    </xf>
    <xf numFmtId="164" fontId="0" fillId="2" borderId="0" xfId="0" applyNumberFormat="1" applyFill="1" applyBorder="1" applyAlignment="1">
      <alignment horizontal="center" vertical="center" wrapText="1"/>
    </xf>
    <xf numFmtId="164" fontId="0" fillId="3" borderId="0" xfId="0" applyNumberFormat="1" applyFill="1" applyBorder="1" applyAlignment="1">
      <alignment horizontal="center" vertical="center" wrapText="1"/>
    </xf>
    <xf numFmtId="165" fontId="2" fillId="2" borderId="0" xfId="0" applyNumberFormat="1" applyFont="1" applyFill="1" applyBorder="1" applyAlignment="1">
      <alignment horizontal="center" vertical="center" wrapText="1"/>
    </xf>
    <xf numFmtId="0" fontId="0" fillId="2" borderId="13" xfId="0" applyNumberFormat="1" applyFill="1" applyBorder="1" applyAlignment="1">
      <alignment horizontal="left" vertical="center" wrapText="1"/>
    </xf>
    <xf numFmtId="0" fontId="0" fillId="2" borderId="16" xfId="0" applyNumberFormat="1" applyFill="1" applyBorder="1" applyAlignment="1">
      <alignment horizontal="left" vertical="center" wrapText="1"/>
    </xf>
    <xf numFmtId="0" fontId="0" fillId="2" borderId="13" xfId="0" applyFill="1" applyBorder="1" applyAlignment="1">
      <alignment horizontal="center" vertical="center" wrapText="1"/>
    </xf>
    <xf numFmtId="0" fontId="0" fillId="2" borderId="34" xfId="0" applyNumberFormat="1" applyFill="1" applyBorder="1" applyAlignment="1">
      <alignment horizontal="left" vertical="center" wrapText="1"/>
    </xf>
    <xf numFmtId="0" fontId="0" fillId="2" borderId="19" xfId="0" applyNumberFormat="1" applyFill="1" applyBorder="1" applyAlignment="1">
      <alignment horizontal="left" vertical="center" wrapText="1"/>
    </xf>
    <xf numFmtId="0" fontId="0" fillId="2" borderId="3" xfId="0" applyFill="1" applyBorder="1" applyAlignment="1">
      <alignment horizontal="center" vertical="center" wrapText="1"/>
    </xf>
    <xf numFmtId="0" fontId="0" fillId="2" borderId="6" xfId="0" applyFill="1" applyBorder="1" applyAlignment="1">
      <alignment horizontal="center" vertical="center" wrapText="1"/>
    </xf>
    <xf numFmtId="0" fontId="0" fillId="2" borderId="8" xfId="0" applyFill="1" applyBorder="1" applyAlignment="1">
      <alignment horizontal="center" vertical="center" wrapText="1"/>
    </xf>
    <xf numFmtId="0" fontId="0" fillId="2" borderId="30" xfId="0" applyFill="1" applyBorder="1" applyAlignment="1">
      <alignment horizontal="center" vertical="center" wrapText="1"/>
    </xf>
    <xf numFmtId="0" fontId="0" fillId="2" borderId="31" xfId="0" applyFill="1" applyBorder="1" applyAlignment="1">
      <alignment horizontal="center" vertical="center" wrapText="1"/>
    </xf>
    <xf numFmtId="9" fontId="4" fillId="2" borderId="4" xfId="0" applyNumberFormat="1" applyFont="1" applyFill="1" applyBorder="1" applyAlignment="1">
      <alignment horizontal="center" vertical="center" wrapText="1"/>
    </xf>
    <xf numFmtId="9" fontId="4" fillId="2" borderId="0" xfId="0" applyNumberFormat="1" applyFont="1" applyFill="1" applyBorder="1" applyAlignment="1">
      <alignment horizontal="center" vertical="center" wrapText="1"/>
    </xf>
    <xf numFmtId="9" fontId="4" fillId="2" borderId="9" xfId="0" applyNumberFormat="1" applyFont="1" applyFill="1" applyBorder="1" applyAlignment="1">
      <alignment horizontal="center" vertical="center" wrapText="1"/>
    </xf>
    <xf numFmtId="0" fontId="3" fillId="2" borderId="5" xfId="0" applyFont="1" applyFill="1" applyBorder="1" applyAlignment="1">
      <alignment horizontal="center" vertical="center" wrapText="1"/>
    </xf>
    <xf numFmtId="0" fontId="3" fillId="2" borderId="7" xfId="0" applyFont="1" applyFill="1" applyBorder="1" applyAlignment="1">
      <alignment horizontal="center" vertical="center" wrapText="1"/>
    </xf>
    <xf numFmtId="0" fontId="3" fillId="2" borderId="10" xfId="0" applyFont="1" applyFill="1" applyBorder="1" applyAlignment="1">
      <alignment horizontal="center" vertical="center" wrapText="1"/>
    </xf>
    <xf numFmtId="0" fontId="0" fillId="2" borderId="0" xfId="0" applyFill="1" applyAlignment="1">
      <alignment horizontal="center" vertical="center" wrapText="1"/>
    </xf>
    <xf numFmtId="0" fontId="3" fillId="2" borderId="0" xfId="0" applyFont="1" applyFill="1" applyAlignment="1">
      <alignment horizontal="center" vertical="center" wrapText="1"/>
    </xf>
    <xf numFmtId="0" fontId="1" fillId="3" borderId="0" xfId="0" applyFont="1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0" fontId="1" fillId="3" borderId="23" xfId="0" applyFont="1" applyFill="1" applyBorder="1" applyAlignment="1">
      <alignment horizontal="center" vertical="center"/>
    </xf>
    <xf numFmtId="0" fontId="0" fillId="3" borderId="24" xfId="0" applyFill="1" applyBorder="1" applyAlignment="1">
      <alignment horizontal="center" vertical="center"/>
    </xf>
    <xf numFmtId="0" fontId="0" fillId="3" borderId="25" xfId="0" applyFill="1" applyBorder="1" applyAlignment="1">
      <alignment horizontal="center" vertical="center"/>
    </xf>
  </cellXfs>
  <cellStyles count="1">
    <cellStyle name="Normal" xfId="0" builtinId="0"/>
  </cellStyles>
  <dxfs count="45"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</dxfs>
  <tableStyles count="0" defaultTableStyle="TableStyleMedium2" defaultPivotStyle="PivotStyleLight16"/>
  <colors>
    <mruColors>
      <color rgb="FFFF615D"/>
      <color rgb="FFFF6699"/>
      <color rgb="FFD5CCA7"/>
      <color rgb="FFFFFF66"/>
      <color rgb="FFFFFF99"/>
      <color rgb="FF996633"/>
      <color rgb="FFCCFF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76"/>
  <sheetViews>
    <sheetView tabSelected="1" zoomScale="70" zoomScaleNormal="70" workbookViewId="0">
      <pane ySplit="4" topLeftCell="A5" activePane="bottomLeft" state="frozen"/>
      <selection pane="bottomLeft" activeCell="P18" sqref="P18"/>
    </sheetView>
  </sheetViews>
  <sheetFormatPr baseColWidth="10" defaultColWidth="11.375" defaultRowHeight="15" x14ac:dyDescent="0.25"/>
  <cols>
    <col min="1" max="1" width="15.375" style="4" customWidth="1"/>
    <col min="2" max="2" width="27.25" style="2" customWidth="1"/>
    <col min="3" max="3" width="5" style="117" customWidth="1"/>
    <col min="4" max="4" width="9.25" style="3" customWidth="1"/>
    <col min="5" max="5" width="10.375" style="3" customWidth="1"/>
    <col min="6" max="6" width="12" style="12" customWidth="1"/>
    <col min="7" max="12" width="15.75" style="4" customWidth="1"/>
    <col min="13" max="13" width="24.625" style="4" customWidth="1"/>
    <col min="14" max="14" width="24.375" style="4" customWidth="1"/>
    <col min="15" max="16384" width="11.375" style="4"/>
  </cols>
  <sheetData>
    <row r="1" spans="1:14" ht="18.75" x14ac:dyDescent="0.25">
      <c r="A1" s="39">
        <f ca="1">TODAY()</f>
        <v>42651</v>
      </c>
    </row>
    <row r="2" spans="1:14" ht="5.25" customHeight="1" x14ac:dyDescent="0.25">
      <c r="A2" s="2"/>
    </row>
    <row r="3" spans="1:14" ht="5.25" customHeight="1" x14ac:dyDescent="0.25">
      <c r="A3" s="2"/>
    </row>
    <row r="4" spans="1:14" ht="46.5" customHeight="1" x14ac:dyDescent="0.25">
      <c r="A4" s="30" t="s">
        <v>2</v>
      </c>
      <c r="B4" s="31" t="s">
        <v>28</v>
      </c>
      <c r="C4" s="118"/>
      <c r="D4" s="40" t="s">
        <v>0</v>
      </c>
      <c r="E4" s="32" t="s">
        <v>1</v>
      </c>
      <c r="F4" s="32" t="s">
        <v>1</v>
      </c>
      <c r="G4" s="30" t="s">
        <v>15</v>
      </c>
      <c r="H4" s="30" t="s">
        <v>16</v>
      </c>
      <c r="I4" s="30" t="s">
        <v>17</v>
      </c>
      <c r="J4" s="30" t="s">
        <v>18</v>
      </c>
      <c r="K4" s="30" t="s">
        <v>19</v>
      </c>
      <c r="L4" s="30" t="s">
        <v>31</v>
      </c>
      <c r="M4" s="138" t="s">
        <v>30</v>
      </c>
      <c r="N4" s="138"/>
    </row>
    <row r="5" spans="1:14" s="108" customFormat="1" ht="46.5" customHeight="1" thickBot="1" x14ac:dyDescent="0.3">
      <c r="A5" s="109"/>
      <c r="B5" s="31"/>
      <c r="C5" s="118"/>
      <c r="D5" s="40"/>
      <c r="E5" s="32"/>
      <c r="F5" s="32"/>
      <c r="G5" s="109"/>
      <c r="H5" s="109"/>
      <c r="I5" s="109"/>
      <c r="J5" s="109"/>
      <c r="K5" s="109"/>
      <c r="L5" s="109"/>
      <c r="M5" s="109"/>
      <c r="N5" s="109"/>
    </row>
    <row r="6" spans="1:14" s="108" customFormat="1" ht="15.75" thickBot="1" x14ac:dyDescent="0.3">
      <c r="A6" s="125">
        <v>1</v>
      </c>
      <c r="B6" s="112">
        <v>42373</v>
      </c>
      <c r="C6" s="113"/>
      <c r="D6" s="114">
        <f t="shared" ref="D6:D14" si="0">DAY(B6)</f>
        <v>4</v>
      </c>
      <c r="E6" s="114">
        <f t="shared" ref="E6:E14" si="1">MONTH(B6)</f>
        <v>1</v>
      </c>
      <c r="F6" s="121" t="str">
        <f t="shared" ref="F6:F23" si="2">IF(E6=1,"Janvier",IF(E6=2,"Février",IF(E6=3,"Mars",IF(E6=4,"Avril",IF(E6=5,"Mai",IF(E6=6,"Juin",IF(E6=7,"Juillet",IF(E6=8,"Août",IF(E6=9,"Septembre",IF(E6=10,"Octobre",IF(E6=11,"Novembre","Décembre")))))))))))</f>
        <v>Janvier</v>
      </c>
      <c r="G6" s="115"/>
      <c r="H6" s="115"/>
      <c r="I6" s="115"/>
      <c r="J6" s="115"/>
      <c r="K6" s="115"/>
      <c r="L6" s="22">
        <f t="shared" ref="L6:L9" si="3">COUNTA(G6:K6)/5</f>
        <v>0</v>
      </c>
      <c r="M6" s="130">
        <f t="shared" ref="M6" si="4">SUM(L6:L9)/4</f>
        <v>0.05</v>
      </c>
      <c r="N6" s="133" t="str">
        <f t="shared" ref="N6" si="5">COUNTA(G6:K9)&amp;" / 20 créneaux de remplis"</f>
        <v>1 / 20 créneaux de remplis</v>
      </c>
    </row>
    <row r="7" spans="1:14" s="111" customFormat="1" ht="15.75" thickBot="1" x14ac:dyDescent="0.3">
      <c r="A7" s="126"/>
      <c r="B7" s="13">
        <v>42374</v>
      </c>
      <c r="C7" s="14"/>
      <c r="D7" s="15">
        <f t="shared" si="0"/>
        <v>5</v>
      </c>
      <c r="E7" s="15">
        <f t="shared" si="1"/>
        <v>1</v>
      </c>
      <c r="F7" s="120" t="str">
        <f t="shared" si="2"/>
        <v>Janvier</v>
      </c>
      <c r="G7" s="110"/>
      <c r="H7" s="110"/>
      <c r="I7" s="110"/>
      <c r="J7" s="110" t="s">
        <v>102</v>
      </c>
      <c r="K7" s="110"/>
      <c r="L7" s="22">
        <f t="shared" si="3"/>
        <v>0.2</v>
      </c>
      <c r="M7" s="131"/>
      <c r="N7" s="134"/>
    </row>
    <row r="8" spans="1:14" s="111" customFormat="1" ht="15.75" thickBot="1" x14ac:dyDescent="0.3">
      <c r="A8" s="126"/>
      <c r="B8" s="13">
        <v>42376</v>
      </c>
      <c r="C8" s="14"/>
      <c r="D8" s="15">
        <f t="shared" si="0"/>
        <v>7</v>
      </c>
      <c r="E8" s="15">
        <f t="shared" si="1"/>
        <v>1</v>
      </c>
      <c r="F8" s="123" t="str">
        <f t="shared" si="2"/>
        <v>Janvier</v>
      </c>
      <c r="G8" s="110"/>
      <c r="H8" s="110"/>
      <c r="I8" s="110"/>
      <c r="J8" s="110"/>
      <c r="K8" s="110"/>
      <c r="L8" s="22">
        <f t="shared" si="3"/>
        <v>0</v>
      </c>
      <c r="M8" s="131"/>
      <c r="N8" s="134"/>
    </row>
    <row r="9" spans="1:14" s="108" customFormat="1" ht="15.75" thickBot="1" x14ac:dyDescent="0.3">
      <c r="A9" s="127"/>
      <c r="B9" s="23">
        <v>42377</v>
      </c>
      <c r="C9" s="24"/>
      <c r="D9" s="25">
        <f t="shared" si="0"/>
        <v>8</v>
      </c>
      <c r="E9" s="25">
        <f t="shared" si="1"/>
        <v>1</v>
      </c>
      <c r="F9" s="124" t="str">
        <f t="shared" si="2"/>
        <v>Janvier</v>
      </c>
      <c r="G9" s="29"/>
      <c r="H9" s="29"/>
      <c r="I9" s="29"/>
      <c r="J9" s="29"/>
      <c r="K9" s="29"/>
      <c r="L9" s="22">
        <f t="shared" si="3"/>
        <v>0</v>
      </c>
      <c r="M9" s="132"/>
      <c r="N9" s="135"/>
    </row>
    <row r="10" spans="1:14" s="108" customFormat="1" ht="15.75" thickBot="1" x14ac:dyDescent="0.3">
      <c r="A10" s="9" t="s">
        <v>27</v>
      </c>
      <c r="B10" s="10" t="s">
        <v>27</v>
      </c>
      <c r="C10" s="119" t="s">
        <v>27</v>
      </c>
      <c r="D10" s="11" t="s">
        <v>27</v>
      </c>
      <c r="E10" s="3"/>
      <c r="F10" s="3"/>
    </row>
    <row r="11" spans="1:14" s="108" customFormat="1" ht="15.75" thickBot="1" x14ac:dyDescent="0.3">
      <c r="A11" s="125">
        <v>2</v>
      </c>
      <c r="B11" s="18">
        <v>42380</v>
      </c>
      <c r="C11" s="19"/>
      <c r="D11" s="20">
        <f t="shared" si="0"/>
        <v>11</v>
      </c>
      <c r="E11" s="20">
        <f t="shared" si="1"/>
        <v>1</v>
      </c>
      <c r="F11" s="121" t="str">
        <f t="shared" si="2"/>
        <v>Janvier</v>
      </c>
      <c r="G11" s="115"/>
      <c r="H11" s="115"/>
      <c r="I11" s="115"/>
      <c r="J11" s="115"/>
      <c r="K11" s="115"/>
      <c r="L11" s="22">
        <f t="shared" ref="L11:L14" si="6">COUNTA(G11:K11)/5</f>
        <v>0</v>
      </c>
      <c r="M11" s="130">
        <f t="shared" ref="M11" si="7">SUM(L11:L14)/4</f>
        <v>0</v>
      </c>
      <c r="N11" s="133" t="str">
        <f t="shared" ref="N11" si="8">COUNTA(G11:K14)&amp;" / 20 créneaux de remplis"</f>
        <v>0 / 20 créneaux de remplis</v>
      </c>
    </row>
    <row r="12" spans="1:14" s="108" customFormat="1" ht="15.75" thickBot="1" x14ac:dyDescent="0.3">
      <c r="A12" s="126"/>
      <c r="B12" s="13">
        <v>42381</v>
      </c>
      <c r="C12" s="14"/>
      <c r="D12" s="15">
        <f t="shared" si="0"/>
        <v>12</v>
      </c>
      <c r="E12" s="15">
        <f t="shared" si="1"/>
        <v>1</v>
      </c>
      <c r="F12" s="120" t="str">
        <f t="shared" si="2"/>
        <v>Janvier</v>
      </c>
      <c r="G12" s="110"/>
      <c r="H12" s="110"/>
      <c r="I12" s="110"/>
      <c r="J12" s="110"/>
      <c r="K12" s="110"/>
      <c r="L12" s="22">
        <f t="shared" si="6"/>
        <v>0</v>
      </c>
      <c r="M12" s="131"/>
      <c r="N12" s="134"/>
    </row>
    <row r="13" spans="1:14" s="108" customFormat="1" ht="15.75" thickBot="1" x14ac:dyDescent="0.3">
      <c r="A13" s="126"/>
      <c r="B13" s="13">
        <v>42383</v>
      </c>
      <c r="C13" s="14"/>
      <c r="D13" s="15">
        <f t="shared" si="0"/>
        <v>14</v>
      </c>
      <c r="E13" s="15">
        <f t="shared" si="1"/>
        <v>1</v>
      </c>
      <c r="F13" s="120" t="str">
        <f t="shared" si="2"/>
        <v>Janvier</v>
      </c>
      <c r="G13" s="110"/>
      <c r="H13" s="110"/>
      <c r="I13" s="110"/>
      <c r="J13" s="110"/>
      <c r="K13" s="110"/>
      <c r="L13" s="22">
        <f t="shared" si="6"/>
        <v>0</v>
      </c>
      <c r="M13" s="131"/>
      <c r="N13" s="134"/>
    </row>
    <row r="14" spans="1:14" s="108" customFormat="1" ht="15.75" thickBot="1" x14ac:dyDescent="0.3">
      <c r="A14" s="127"/>
      <c r="B14" s="23">
        <v>42384</v>
      </c>
      <c r="C14" s="24"/>
      <c r="D14" s="25">
        <f t="shared" si="0"/>
        <v>15</v>
      </c>
      <c r="E14" s="25">
        <f t="shared" si="1"/>
        <v>1</v>
      </c>
      <c r="F14" s="124" t="str">
        <f t="shared" si="2"/>
        <v>Janvier</v>
      </c>
      <c r="G14" s="29"/>
      <c r="H14" s="29"/>
      <c r="I14" s="29"/>
      <c r="J14" s="29"/>
      <c r="K14" s="29"/>
      <c r="L14" s="22">
        <f t="shared" si="6"/>
        <v>0</v>
      </c>
      <c r="M14" s="132"/>
      <c r="N14" s="135"/>
    </row>
    <row r="15" spans="1:14" s="108" customFormat="1" ht="15.75" thickBot="1" x14ac:dyDescent="0.3">
      <c r="A15" s="9" t="s">
        <v>27</v>
      </c>
      <c r="B15" s="10" t="s">
        <v>27</v>
      </c>
      <c r="C15" s="119" t="s">
        <v>27</v>
      </c>
      <c r="D15" s="11" t="s">
        <v>27</v>
      </c>
      <c r="E15" s="3"/>
      <c r="F15" s="3"/>
    </row>
    <row r="16" spans="1:14" s="108" customFormat="1" ht="15.75" thickBot="1" x14ac:dyDescent="0.3">
      <c r="A16" s="125">
        <v>3</v>
      </c>
      <c r="B16" s="18">
        <v>42387</v>
      </c>
      <c r="C16" s="19"/>
      <c r="D16" s="20">
        <f t="shared" ref="D16:D19" si="9">DAY(B16)</f>
        <v>18</v>
      </c>
      <c r="E16" s="20">
        <f t="shared" ref="E16:E19" si="10">MONTH(B16)</f>
        <v>1</v>
      </c>
      <c r="F16" s="121" t="str">
        <f t="shared" si="2"/>
        <v>Janvier</v>
      </c>
      <c r="G16" s="115"/>
      <c r="H16" s="115"/>
      <c r="I16" s="115"/>
      <c r="J16" s="115"/>
      <c r="K16" s="115"/>
      <c r="L16" s="22">
        <f t="shared" ref="L16:L19" si="11">COUNTA(G16:K16)/5</f>
        <v>0</v>
      </c>
      <c r="M16" s="130">
        <f t="shared" ref="M16" si="12">SUM(L16:L19)/4</f>
        <v>0</v>
      </c>
      <c r="N16" s="133" t="str">
        <f t="shared" ref="N16" si="13">COUNTA(G16:K19)&amp;" / 20 créneaux de remplis"</f>
        <v>0 / 20 créneaux de remplis</v>
      </c>
    </row>
    <row r="17" spans="1:14" s="108" customFormat="1" ht="15.75" thickBot="1" x14ac:dyDescent="0.3">
      <c r="A17" s="126"/>
      <c r="B17" s="13">
        <v>42388</v>
      </c>
      <c r="C17" s="14"/>
      <c r="D17" s="15">
        <f t="shared" si="9"/>
        <v>19</v>
      </c>
      <c r="E17" s="15">
        <f t="shared" si="10"/>
        <v>1</v>
      </c>
      <c r="F17" s="120" t="str">
        <f t="shared" si="2"/>
        <v>Janvier</v>
      </c>
      <c r="G17" s="110"/>
      <c r="H17" s="110"/>
      <c r="I17" s="110"/>
      <c r="J17" s="110"/>
      <c r="K17" s="110"/>
      <c r="L17" s="22">
        <f t="shared" si="11"/>
        <v>0</v>
      </c>
      <c r="M17" s="131"/>
      <c r="N17" s="134"/>
    </row>
    <row r="18" spans="1:14" s="108" customFormat="1" ht="15.75" thickBot="1" x14ac:dyDescent="0.3">
      <c r="A18" s="126"/>
      <c r="B18" s="13">
        <v>42390</v>
      </c>
      <c r="C18" s="14"/>
      <c r="D18" s="15">
        <f t="shared" si="9"/>
        <v>21</v>
      </c>
      <c r="E18" s="15">
        <f t="shared" si="10"/>
        <v>1</v>
      </c>
      <c r="F18" s="120" t="str">
        <f t="shared" si="2"/>
        <v>Janvier</v>
      </c>
      <c r="G18" s="110"/>
      <c r="H18" s="110"/>
      <c r="I18" s="110"/>
      <c r="J18" s="110"/>
      <c r="K18" s="110"/>
      <c r="L18" s="22">
        <f t="shared" si="11"/>
        <v>0</v>
      </c>
      <c r="M18" s="131"/>
      <c r="N18" s="134"/>
    </row>
    <row r="19" spans="1:14" s="108" customFormat="1" ht="15.75" thickBot="1" x14ac:dyDescent="0.3">
      <c r="A19" s="127"/>
      <c r="B19" s="23">
        <v>42391</v>
      </c>
      <c r="C19" s="24"/>
      <c r="D19" s="25">
        <f t="shared" si="9"/>
        <v>22</v>
      </c>
      <c r="E19" s="25">
        <f t="shared" si="10"/>
        <v>1</v>
      </c>
      <c r="F19" s="124" t="str">
        <f t="shared" si="2"/>
        <v>Janvier</v>
      </c>
      <c r="G19" s="29"/>
      <c r="H19" s="29"/>
      <c r="I19" s="29"/>
      <c r="J19" s="29"/>
      <c r="K19" s="29"/>
      <c r="L19" s="22">
        <f t="shared" si="11"/>
        <v>0</v>
      </c>
      <c r="M19" s="132"/>
      <c r="N19" s="135"/>
    </row>
    <row r="20" spans="1:14" s="108" customFormat="1" ht="15.75" thickBot="1" x14ac:dyDescent="0.3">
      <c r="A20" s="9" t="s">
        <v>27</v>
      </c>
      <c r="B20" s="10" t="s">
        <v>27</v>
      </c>
      <c r="C20" s="119" t="s">
        <v>27</v>
      </c>
      <c r="D20" s="11" t="s">
        <v>27</v>
      </c>
      <c r="E20" s="3"/>
      <c r="F20" s="3"/>
    </row>
    <row r="21" spans="1:14" s="108" customFormat="1" ht="15.75" thickBot="1" x14ac:dyDescent="0.3">
      <c r="A21" s="128">
        <v>4</v>
      </c>
      <c r="B21" s="18">
        <v>42394</v>
      </c>
      <c r="C21" s="19"/>
      <c r="D21" s="20">
        <f t="shared" ref="D21:D23" si="14">DAY(B21)</f>
        <v>25</v>
      </c>
      <c r="E21" s="20">
        <f t="shared" ref="E21:E24" si="15">MONTH(B21)</f>
        <v>1</v>
      </c>
      <c r="F21" s="21" t="str">
        <f t="shared" si="2"/>
        <v>Janvier</v>
      </c>
      <c r="G21" s="28"/>
      <c r="H21" s="28"/>
      <c r="I21" s="28"/>
      <c r="J21" s="28"/>
      <c r="K21" s="28"/>
      <c r="L21" s="22">
        <f t="shared" ref="L21:L24" si="16">COUNTA(G21:K21)/5</f>
        <v>0</v>
      </c>
      <c r="M21" s="130">
        <f>SUM(L21:L24)/4</f>
        <v>0.05</v>
      </c>
      <c r="N21" s="133" t="str">
        <f>COUNTA(G21:K24)&amp;" / 20 créneaux de remplis"</f>
        <v>1 / 20 créneaux de remplis</v>
      </c>
    </row>
    <row r="22" spans="1:14" s="108" customFormat="1" ht="15.75" thickBot="1" x14ac:dyDescent="0.3">
      <c r="A22" s="126"/>
      <c r="B22" s="13">
        <v>42395</v>
      </c>
      <c r="C22" s="14"/>
      <c r="D22" s="15">
        <f t="shared" si="14"/>
        <v>26</v>
      </c>
      <c r="E22" s="15">
        <f t="shared" si="15"/>
        <v>1</v>
      </c>
      <c r="F22" s="120" t="str">
        <f t="shared" si="2"/>
        <v>Janvier</v>
      </c>
      <c r="G22" s="122"/>
      <c r="H22" s="110"/>
      <c r="I22" s="110"/>
      <c r="J22" s="110"/>
      <c r="K22" s="110"/>
      <c r="L22" s="22">
        <f t="shared" si="16"/>
        <v>0</v>
      </c>
      <c r="M22" s="131"/>
      <c r="N22" s="134"/>
    </row>
    <row r="23" spans="1:14" s="108" customFormat="1" ht="15.75" thickBot="1" x14ac:dyDescent="0.3">
      <c r="A23" s="126"/>
      <c r="B23" s="13">
        <v>42397</v>
      </c>
      <c r="C23" s="14"/>
      <c r="D23" s="15">
        <f t="shared" si="14"/>
        <v>28</v>
      </c>
      <c r="E23" s="15">
        <f t="shared" si="15"/>
        <v>1</v>
      </c>
      <c r="F23" s="120" t="str">
        <f t="shared" si="2"/>
        <v>Janvier</v>
      </c>
      <c r="G23" s="122"/>
      <c r="H23" s="110"/>
      <c r="I23" s="110"/>
      <c r="J23" s="110"/>
      <c r="K23" s="110"/>
      <c r="L23" s="22">
        <f t="shared" si="16"/>
        <v>0</v>
      </c>
      <c r="M23" s="131"/>
      <c r="N23" s="134"/>
    </row>
    <row r="24" spans="1:14" s="108" customFormat="1" ht="15.75" thickBot="1" x14ac:dyDescent="0.3">
      <c r="A24" s="129"/>
      <c r="B24" s="23">
        <v>42398</v>
      </c>
      <c r="C24" s="24"/>
      <c r="D24" s="25">
        <f>DAY(B24)</f>
        <v>29</v>
      </c>
      <c r="E24" s="25">
        <f t="shared" si="15"/>
        <v>1</v>
      </c>
      <c r="F24" s="26" t="str">
        <f>IF(E24=1,"Janvier",IF(E24=2,"Février",IF(E24=3,"Mars",IF(E24=4,"Avril",IF(E24=5,"Mai",IF(E24=6,"Juin",IF(E24=7,"Juillet",IF(E24=8,"Août",IF(E24=9,"Septembre",IF(E24=10,"Octobre",IF(E24=11,"Novembre","Décembre")))))))))))</f>
        <v>Janvier</v>
      </c>
      <c r="G24" s="29"/>
      <c r="H24" s="29"/>
      <c r="I24" s="29"/>
      <c r="J24" s="29"/>
      <c r="K24" s="29" t="s">
        <v>102</v>
      </c>
      <c r="L24" s="22">
        <f t="shared" si="16"/>
        <v>0.2</v>
      </c>
      <c r="M24" s="132"/>
      <c r="N24" s="135"/>
    </row>
    <row r="25" spans="1:14" s="108" customFormat="1" ht="15.75" thickBot="1" x14ac:dyDescent="0.3">
      <c r="A25" s="9" t="s">
        <v>27</v>
      </c>
      <c r="B25" s="10" t="s">
        <v>27</v>
      </c>
      <c r="C25" s="119" t="s">
        <v>27</v>
      </c>
      <c r="D25" s="11" t="s">
        <v>27</v>
      </c>
      <c r="E25" s="3"/>
      <c r="F25" s="3"/>
    </row>
    <row r="26" spans="1:14" ht="15.75" customHeight="1" x14ac:dyDescent="0.25">
      <c r="A26" s="125">
        <v>5</v>
      </c>
      <c r="B26" s="18">
        <v>42401</v>
      </c>
      <c r="C26" s="19"/>
      <c r="D26" s="20">
        <f>DAY(B26)</f>
        <v>1</v>
      </c>
      <c r="E26" s="20">
        <f>MONTH(B26)</f>
        <v>2</v>
      </c>
      <c r="F26" s="21" t="str">
        <f>IF(E26=1,"Janvier",IF(E26=2,"Février",IF(E26=3,"Mars",IF(E26=4,"Avril",IF(E26=5,"Mai",IF(E26=6,"Juin",IF(E26=7,"Juillet",IF(E26=8,"Août",IF(E26=9,"Septembre",IF(E26=10,"Octobre",IF(E26=11,"Novembre","Décembre")))))))))))</f>
        <v>Février</v>
      </c>
      <c r="G26" s="28" t="s">
        <v>32</v>
      </c>
      <c r="H26" s="28" t="s">
        <v>33</v>
      </c>
      <c r="I26" s="28" t="s">
        <v>34</v>
      </c>
      <c r="J26" s="28" t="s">
        <v>35</v>
      </c>
      <c r="K26" s="28"/>
      <c r="L26" s="22">
        <f>COUNTA(G26:K26)/5</f>
        <v>0.8</v>
      </c>
      <c r="M26" s="130">
        <f>SUM(L26:L29)/4</f>
        <v>0.85000000000000009</v>
      </c>
      <c r="N26" s="133" t="str">
        <f>COUNTA(G26:K29)&amp;" / 20 créneaux de remplis"</f>
        <v>17 / 20 créneaux de remplis</v>
      </c>
    </row>
    <row r="27" spans="1:14" x14ac:dyDescent="0.25">
      <c r="A27" s="126"/>
      <c r="B27" s="13">
        <v>42402</v>
      </c>
      <c r="C27" s="14"/>
      <c r="D27" s="15">
        <f t="shared" ref="D27:D106" si="17">DAY(B27)</f>
        <v>2</v>
      </c>
      <c r="E27" s="15">
        <f t="shared" ref="E27:E106" si="18">MONTH(B27)</f>
        <v>2</v>
      </c>
      <c r="F27" s="120" t="str">
        <f t="shared" ref="F27:F106" si="19">IF(E27=2,"Février",IF(E27=3,"Mars",IF(E27=4,"Avril",IF(E27=5,"Mai",IF(E27=6,"Juin",IF(E27=7,"Juillet",IF(E27=8,"Août",IF(E27=9,"Septembre",IF(E27=10,"Octobre",IF(E27=11,"Novembre","Décembre"))))))))))</f>
        <v>Février</v>
      </c>
      <c r="G27" s="8"/>
      <c r="H27" s="8" t="s">
        <v>36</v>
      </c>
      <c r="I27" s="43" t="s">
        <v>48</v>
      </c>
      <c r="J27" s="8" t="s">
        <v>37</v>
      </c>
      <c r="K27" s="8" t="s">
        <v>38</v>
      </c>
      <c r="L27" s="17">
        <f>COUNTA(G27:K27)/5</f>
        <v>0.8</v>
      </c>
      <c r="M27" s="131"/>
      <c r="N27" s="134"/>
    </row>
    <row r="28" spans="1:14" x14ac:dyDescent="0.25">
      <c r="A28" s="126"/>
      <c r="B28" s="13">
        <v>42404</v>
      </c>
      <c r="C28" s="14"/>
      <c r="D28" s="15">
        <f t="shared" si="17"/>
        <v>4</v>
      </c>
      <c r="E28" s="15">
        <f t="shared" si="18"/>
        <v>2</v>
      </c>
      <c r="F28" s="120" t="str">
        <f t="shared" si="19"/>
        <v>Février</v>
      </c>
      <c r="G28" s="8" t="s">
        <v>39</v>
      </c>
      <c r="H28" s="8" t="s">
        <v>40</v>
      </c>
      <c r="I28" s="8" t="s">
        <v>41</v>
      </c>
      <c r="J28" s="8" t="s">
        <v>42</v>
      </c>
      <c r="K28" s="8" t="s">
        <v>43</v>
      </c>
      <c r="L28" s="17">
        <f t="shared" ref="L28:L29" si="20">COUNTA(G28:K28)/5</f>
        <v>1</v>
      </c>
      <c r="M28" s="131"/>
      <c r="N28" s="134"/>
    </row>
    <row r="29" spans="1:14" ht="15.75" thickBot="1" x14ac:dyDescent="0.3">
      <c r="A29" s="127"/>
      <c r="B29" s="23">
        <v>42405</v>
      </c>
      <c r="C29" s="24"/>
      <c r="D29" s="25">
        <f t="shared" si="17"/>
        <v>5</v>
      </c>
      <c r="E29" s="25">
        <f t="shared" si="18"/>
        <v>2</v>
      </c>
      <c r="F29" s="116" t="str">
        <f t="shared" si="19"/>
        <v>Février</v>
      </c>
      <c r="G29" s="29" t="s">
        <v>44</v>
      </c>
      <c r="H29" s="48" t="s">
        <v>52</v>
      </c>
      <c r="I29" s="29" t="s">
        <v>45</v>
      </c>
      <c r="J29" s="29" t="s">
        <v>46</v>
      </c>
      <c r="K29" s="29"/>
      <c r="L29" s="27">
        <f t="shared" si="20"/>
        <v>0.8</v>
      </c>
      <c r="M29" s="132"/>
      <c r="N29" s="135"/>
    </row>
    <row r="30" spans="1:14" ht="15.75" thickBot="1" x14ac:dyDescent="0.3">
      <c r="A30" s="9" t="s">
        <v>27</v>
      </c>
      <c r="B30" s="10" t="s">
        <v>27</v>
      </c>
      <c r="C30" s="119" t="s">
        <v>27</v>
      </c>
      <c r="D30" s="11" t="s">
        <v>27</v>
      </c>
      <c r="F30" s="3"/>
    </row>
    <row r="31" spans="1:14" ht="15" customHeight="1" x14ac:dyDescent="0.25">
      <c r="A31" s="125">
        <v>6</v>
      </c>
      <c r="B31" s="18">
        <v>42408</v>
      </c>
      <c r="C31" s="19"/>
      <c r="D31" s="20">
        <f t="shared" si="17"/>
        <v>8</v>
      </c>
      <c r="E31" s="20">
        <f t="shared" si="18"/>
        <v>2</v>
      </c>
      <c r="F31" s="21" t="str">
        <f t="shared" si="19"/>
        <v>Février</v>
      </c>
      <c r="G31" s="28" t="s">
        <v>32</v>
      </c>
      <c r="H31" s="28" t="s">
        <v>33</v>
      </c>
      <c r="I31" s="28" t="s">
        <v>34</v>
      </c>
      <c r="J31" s="28" t="s">
        <v>35</v>
      </c>
      <c r="K31" s="43" t="s">
        <v>48</v>
      </c>
      <c r="L31" s="22">
        <f>COUNTA(G31:K31)/5</f>
        <v>1</v>
      </c>
      <c r="M31" s="130">
        <f>SUM(L31:L34)/4</f>
        <v>1</v>
      </c>
      <c r="N31" s="133" t="str">
        <f>COUNTA(G31:K34)&amp;" / 20 créneaux de remplis"</f>
        <v>20 / 20 créneaux de remplis</v>
      </c>
    </row>
    <row r="32" spans="1:14" ht="15" customHeight="1" x14ac:dyDescent="0.25">
      <c r="A32" s="126"/>
      <c r="B32" s="13">
        <v>42409</v>
      </c>
      <c r="C32" s="14"/>
      <c r="D32" s="15">
        <f t="shared" si="17"/>
        <v>9</v>
      </c>
      <c r="E32" s="15">
        <f t="shared" si="18"/>
        <v>2</v>
      </c>
      <c r="F32" s="16" t="str">
        <f t="shared" si="19"/>
        <v>Février</v>
      </c>
      <c r="G32" s="8" t="s">
        <v>47</v>
      </c>
      <c r="H32" s="8" t="s">
        <v>36</v>
      </c>
      <c r="I32" s="8" t="s">
        <v>40</v>
      </c>
      <c r="J32" s="8" t="s">
        <v>37</v>
      </c>
      <c r="K32" s="8" t="s">
        <v>38</v>
      </c>
      <c r="L32" s="17">
        <f t="shared" ref="L32:L46" si="21">COUNTA(G32:K32)/5</f>
        <v>1</v>
      </c>
      <c r="M32" s="131"/>
      <c r="N32" s="134"/>
    </row>
    <row r="33" spans="1:14" ht="15" customHeight="1" x14ac:dyDescent="0.25">
      <c r="A33" s="126"/>
      <c r="B33" s="13">
        <v>42411</v>
      </c>
      <c r="C33" s="14"/>
      <c r="D33" s="15">
        <f t="shared" si="17"/>
        <v>11</v>
      </c>
      <c r="E33" s="15">
        <f t="shared" si="18"/>
        <v>2</v>
      </c>
      <c r="F33" s="16" t="str">
        <f t="shared" si="19"/>
        <v>Février</v>
      </c>
      <c r="G33" s="8" t="s">
        <v>39</v>
      </c>
      <c r="H33" s="8" t="s">
        <v>40</v>
      </c>
      <c r="I33" s="8" t="s">
        <v>41</v>
      </c>
      <c r="J33" s="8" t="s">
        <v>42</v>
      </c>
      <c r="K33" s="8" t="s">
        <v>43</v>
      </c>
      <c r="L33" s="17">
        <f t="shared" si="21"/>
        <v>1</v>
      </c>
      <c r="M33" s="131"/>
      <c r="N33" s="134"/>
    </row>
    <row r="34" spans="1:14" ht="15" customHeight="1" thickBot="1" x14ac:dyDescent="0.3">
      <c r="A34" s="127"/>
      <c r="B34" s="23">
        <v>42412</v>
      </c>
      <c r="C34" s="24"/>
      <c r="D34" s="25">
        <f t="shared" si="17"/>
        <v>12</v>
      </c>
      <c r="E34" s="25">
        <f t="shared" si="18"/>
        <v>2</v>
      </c>
      <c r="F34" s="26" t="str">
        <f t="shared" si="19"/>
        <v>Février</v>
      </c>
      <c r="G34" s="29" t="s">
        <v>47</v>
      </c>
      <c r="H34" s="29" t="s">
        <v>44</v>
      </c>
      <c r="I34" s="29" t="s">
        <v>45</v>
      </c>
      <c r="J34" s="29" t="s">
        <v>46</v>
      </c>
      <c r="K34" s="48" t="s">
        <v>52</v>
      </c>
      <c r="L34" s="27">
        <f t="shared" si="21"/>
        <v>1</v>
      </c>
      <c r="M34" s="132"/>
      <c r="N34" s="135"/>
    </row>
    <row r="35" spans="1:14" ht="15.75" thickBot="1" x14ac:dyDescent="0.3">
      <c r="A35" s="9" t="s">
        <v>27</v>
      </c>
      <c r="B35" s="10" t="s">
        <v>27</v>
      </c>
      <c r="C35" s="119" t="s">
        <v>27</v>
      </c>
      <c r="D35" s="11" t="s">
        <v>27</v>
      </c>
      <c r="F35" s="3"/>
    </row>
    <row r="36" spans="1:14" ht="15" customHeight="1" x14ac:dyDescent="0.25">
      <c r="A36" s="125">
        <v>7</v>
      </c>
      <c r="B36" s="18">
        <v>42415</v>
      </c>
      <c r="C36" s="19"/>
      <c r="D36" s="20">
        <f t="shared" si="17"/>
        <v>15</v>
      </c>
      <c r="E36" s="20">
        <f t="shared" si="18"/>
        <v>2</v>
      </c>
      <c r="F36" s="21" t="str">
        <f t="shared" si="19"/>
        <v>Février</v>
      </c>
      <c r="G36" s="28" t="s">
        <v>32</v>
      </c>
      <c r="H36" s="28" t="s">
        <v>33</v>
      </c>
      <c r="I36" s="47" t="s">
        <v>34</v>
      </c>
      <c r="J36" s="47" t="s">
        <v>34</v>
      </c>
      <c r="K36" s="47" t="s">
        <v>34</v>
      </c>
      <c r="L36" s="22">
        <f t="shared" si="21"/>
        <v>1</v>
      </c>
      <c r="M36" s="130">
        <f>SUM(L36:L39)/4</f>
        <v>1</v>
      </c>
      <c r="N36" s="133" t="str">
        <f>COUNTA(G36:K39)&amp;" / 20 créneaux de remplis"</f>
        <v>20 / 20 créneaux de remplis</v>
      </c>
    </row>
    <row r="37" spans="1:14" ht="15" customHeight="1" x14ac:dyDescent="0.25">
      <c r="A37" s="126"/>
      <c r="B37" s="13">
        <v>42416</v>
      </c>
      <c r="C37" s="14"/>
      <c r="D37" s="15">
        <f t="shared" si="17"/>
        <v>16</v>
      </c>
      <c r="E37" s="15">
        <f t="shared" si="18"/>
        <v>2</v>
      </c>
      <c r="F37" s="16" t="str">
        <f t="shared" si="19"/>
        <v>Février</v>
      </c>
      <c r="G37" s="8" t="s">
        <v>47</v>
      </c>
      <c r="H37" s="8" t="s">
        <v>40</v>
      </c>
      <c r="I37" s="43" t="s">
        <v>48</v>
      </c>
      <c r="J37" s="8" t="s">
        <v>43</v>
      </c>
      <c r="K37" s="8" t="s">
        <v>38</v>
      </c>
      <c r="L37" s="17">
        <f t="shared" si="21"/>
        <v>1</v>
      </c>
      <c r="M37" s="131"/>
      <c r="N37" s="134"/>
    </row>
    <row r="38" spans="1:14" ht="15" customHeight="1" x14ac:dyDescent="0.25">
      <c r="A38" s="126"/>
      <c r="B38" s="13">
        <v>42418</v>
      </c>
      <c r="C38" s="14"/>
      <c r="D38" s="15">
        <f t="shared" si="17"/>
        <v>18</v>
      </c>
      <c r="E38" s="15">
        <f t="shared" si="18"/>
        <v>2</v>
      </c>
      <c r="F38" s="16" t="str">
        <f t="shared" si="19"/>
        <v>Février</v>
      </c>
      <c r="G38" s="8" t="s">
        <v>39</v>
      </c>
      <c r="H38" s="8" t="s">
        <v>40</v>
      </c>
      <c r="I38" s="8" t="s">
        <v>41</v>
      </c>
      <c r="J38" s="8" t="s">
        <v>42</v>
      </c>
      <c r="K38" s="49" t="s">
        <v>52</v>
      </c>
      <c r="L38" s="17">
        <f t="shared" si="21"/>
        <v>1</v>
      </c>
      <c r="M38" s="131"/>
      <c r="N38" s="134"/>
    </row>
    <row r="39" spans="1:14" ht="15" customHeight="1" thickBot="1" x14ac:dyDescent="0.3">
      <c r="A39" s="127"/>
      <c r="B39" s="23">
        <v>42419</v>
      </c>
      <c r="C39" s="24"/>
      <c r="D39" s="25">
        <f t="shared" si="17"/>
        <v>19</v>
      </c>
      <c r="E39" s="25">
        <f t="shared" si="18"/>
        <v>2</v>
      </c>
      <c r="F39" s="26" t="str">
        <f t="shared" si="19"/>
        <v>Février</v>
      </c>
      <c r="G39" s="29" t="s">
        <v>47</v>
      </c>
      <c r="H39" s="29" t="s">
        <v>44</v>
      </c>
      <c r="I39" s="29" t="s">
        <v>36</v>
      </c>
      <c r="J39" s="29" t="s">
        <v>45</v>
      </c>
      <c r="K39" s="29" t="s">
        <v>46</v>
      </c>
      <c r="L39" s="27">
        <f t="shared" si="21"/>
        <v>1</v>
      </c>
      <c r="M39" s="132"/>
      <c r="N39" s="135"/>
    </row>
    <row r="40" spans="1:14" ht="15" customHeight="1" thickBot="1" x14ac:dyDescent="0.3">
      <c r="A40" s="9" t="s">
        <v>27</v>
      </c>
      <c r="B40" s="10" t="s">
        <v>27</v>
      </c>
      <c r="C40" s="119" t="s">
        <v>27</v>
      </c>
      <c r="D40" s="11" t="s">
        <v>27</v>
      </c>
      <c r="F40" s="3"/>
    </row>
    <row r="41" spans="1:14" ht="15" customHeight="1" x14ac:dyDescent="0.25">
      <c r="A41" s="125">
        <v>8</v>
      </c>
      <c r="B41" s="18">
        <v>42422</v>
      </c>
      <c r="C41" s="19"/>
      <c r="D41" s="20">
        <f t="shared" si="17"/>
        <v>22</v>
      </c>
      <c r="E41" s="20">
        <f t="shared" si="18"/>
        <v>2</v>
      </c>
      <c r="F41" s="21" t="str">
        <f t="shared" si="19"/>
        <v>Février</v>
      </c>
      <c r="G41" s="44" t="s">
        <v>49</v>
      </c>
      <c r="H41" s="44" t="s">
        <v>49</v>
      </c>
      <c r="I41" s="44" t="s">
        <v>49</v>
      </c>
      <c r="J41" s="44" t="s">
        <v>49</v>
      </c>
      <c r="K41" s="44" t="s">
        <v>49</v>
      </c>
      <c r="L41" s="22">
        <f t="shared" si="21"/>
        <v>1</v>
      </c>
      <c r="M41" s="130">
        <f>SUM(L41:L44)/4</f>
        <v>1</v>
      </c>
      <c r="N41" s="133" t="str">
        <f>COUNTA(G41:K44)&amp;" / 20 créneaux de remplis"</f>
        <v>20 / 20 créneaux de remplis</v>
      </c>
    </row>
    <row r="42" spans="1:14" ht="15" customHeight="1" x14ac:dyDescent="0.25">
      <c r="A42" s="126"/>
      <c r="B42" s="13">
        <v>42423</v>
      </c>
      <c r="C42" s="14"/>
      <c r="D42" s="15">
        <f t="shared" si="17"/>
        <v>23</v>
      </c>
      <c r="E42" s="15">
        <f t="shared" si="18"/>
        <v>2</v>
      </c>
      <c r="F42" s="16" t="str">
        <f t="shared" si="19"/>
        <v>Février</v>
      </c>
      <c r="G42" s="45" t="s">
        <v>49</v>
      </c>
      <c r="H42" s="45" t="s">
        <v>49</v>
      </c>
      <c r="I42" s="45" t="s">
        <v>49</v>
      </c>
      <c r="J42" s="45" t="s">
        <v>49</v>
      </c>
      <c r="K42" s="45" t="s">
        <v>49</v>
      </c>
      <c r="L42" s="17">
        <f t="shared" si="21"/>
        <v>1</v>
      </c>
      <c r="M42" s="131"/>
      <c r="N42" s="134"/>
    </row>
    <row r="43" spans="1:14" ht="15" customHeight="1" x14ac:dyDescent="0.25">
      <c r="A43" s="126"/>
      <c r="B43" s="13">
        <v>42425</v>
      </c>
      <c r="C43" s="14"/>
      <c r="D43" s="15">
        <f t="shared" si="17"/>
        <v>25</v>
      </c>
      <c r="E43" s="15">
        <f t="shared" si="18"/>
        <v>2</v>
      </c>
      <c r="F43" s="16" t="str">
        <f t="shared" si="19"/>
        <v>Février</v>
      </c>
      <c r="G43" s="45" t="s">
        <v>49</v>
      </c>
      <c r="H43" s="45" t="s">
        <v>49</v>
      </c>
      <c r="I43" s="45" t="s">
        <v>49</v>
      </c>
      <c r="J43" s="45" t="s">
        <v>49</v>
      </c>
      <c r="K43" s="45" t="s">
        <v>49</v>
      </c>
      <c r="L43" s="17">
        <f t="shared" si="21"/>
        <v>1</v>
      </c>
      <c r="M43" s="131"/>
      <c r="N43" s="134"/>
    </row>
    <row r="44" spans="1:14" ht="15" customHeight="1" thickBot="1" x14ac:dyDescent="0.3">
      <c r="A44" s="127"/>
      <c r="B44" s="23">
        <v>42426</v>
      </c>
      <c r="C44" s="24"/>
      <c r="D44" s="25">
        <f t="shared" si="17"/>
        <v>26</v>
      </c>
      <c r="E44" s="25">
        <f t="shared" si="18"/>
        <v>2</v>
      </c>
      <c r="F44" s="26" t="str">
        <f t="shared" si="19"/>
        <v>Février</v>
      </c>
      <c r="G44" s="46" t="s">
        <v>49</v>
      </c>
      <c r="H44" s="46" t="s">
        <v>49</v>
      </c>
      <c r="I44" s="46" t="s">
        <v>49</v>
      </c>
      <c r="J44" s="46" t="s">
        <v>49</v>
      </c>
      <c r="K44" s="46" t="s">
        <v>49</v>
      </c>
      <c r="L44" s="27">
        <f t="shared" si="21"/>
        <v>1</v>
      </c>
      <c r="M44" s="132"/>
      <c r="N44" s="135"/>
    </row>
    <row r="45" spans="1:14" ht="15.75" thickBot="1" x14ac:dyDescent="0.3">
      <c r="A45" s="9" t="s">
        <v>27</v>
      </c>
      <c r="B45" s="10" t="s">
        <v>27</v>
      </c>
      <c r="C45" s="119" t="s">
        <v>27</v>
      </c>
      <c r="D45" s="11" t="s">
        <v>27</v>
      </c>
      <c r="F45" s="3"/>
    </row>
    <row r="46" spans="1:14" ht="15" customHeight="1" x14ac:dyDescent="0.25">
      <c r="A46" s="125">
        <v>9</v>
      </c>
      <c r="B46" s="18">
        <v>42429</v>
      </c>
      <c r="C46" s="19"/>
      <c r="D46" s="20">
        <f t="shared" si="17"/>
        <v>29</v>
      </c>
      <c r="E46" s="20">
        <f t="shared" si="18"/>
        <v>2</v>
      </c>
      <c r="F46" s="21" t="str">
        <f t="shared" si="19"/>
        <v>Février</v>
      </c>
      <c r="G46" s="28" t="s">
        <v>32</v>
      </c>
      <c r="H46" s="28" t="s">
        <v>33</v>
      </c>
      <c r="I46" s="28" t="s">
        <v>34</v>
      </c>
      <c r="J46" s="50" t="s">
        <v>52</v>
      </c>
      <c r="K46" s="50" t="s">
        <v>52</v>
      </c>
      <c r="L46" s="22">
        <f t="shared" si="21"/>
        <v>1</v>
      </c>
      <c r="M46" s="130">
        <f>SUM(L46:L49)/4</f>
        <v>0.9</v>
      </c>
      <c r="N46" s="133" t="str">
        <f>COUNTA(G46:K49)&amp;" / 20 créneaux de remplis"</f>
        <v>18 / 20 créneaux de remplis</v>
      </c>
    </row>
    <row r="47" spans="1:14" ht="15" customHeight="1" x14ac:dyDescent="0.25">
      <c r="A47" s="126"/>
      <c r="B47" s="13">
        <v>42430</v>
      </c>
      <c r="C47" s="14"/>
      <c r="D47" s="15">
        <f t="shared" si="17"/>
        <v>1</v>
      </c>
      <c r="E47" s="15">
        <f t="shared" si="18"/>
        <v>3</v>
      </c>
      <c r="F47" s="16" t="str">
        <f t="shared" si="19"/>
        <v>Mars</v>
      </c>
      <c r="G47" s="8" t="s">
        <v>47</v>
      </c>
      <c r="H47" s="8" t="s">
        <v>40</v>
      </c>
      <c r="I47" s="43" t="s">
        <v>48</v>
      </c>
      <c r="J47" s="8" t="s">
        <v>43</v>
      </c>
      <c r="K47" s="8" t="s">
        <v>38</v>
      </c>
      <c r="L47" s="17">
        <f t="shared" ref="L47:L109" si="22">COUNTA(G47:K47)/5</f>
        <v>1</v>
      </c>
      <c r="M47" s="131"/>
      <c r="N47" s="134"/>
    </row>
    <row r="48" spans="1:14" ht="15" customHeight="1" x14ac:dyDescent="0.25">
      <c r="A48" s="126"/>
      <c r="B48" s="13">
        <v>42432</v>
      </c>
      <c r="C48" s="14"/>
      <c r="D48" s="15">
        <f t="shared" si="17"/>
        <v>3</v>
      </c>
      <c r="E48" s="15">
        <f t="shared" si="18"/>
        <v>3</v>
      </c>
      <c r="F48" s="16" t="str">
        <f t="shared" si="19"/>
        <v>Mars</v>
      </c>
      <c r="G48" s="52"/>
      <c r="H48" s="52" t="s">
        <v>40</v>
      </c>
      <c r="I48" s="52" t="s">
        <v>56</v>
      </c>
      <c r="J48" s="52" t="s">
        <v>53</v>
      </c>
      <c r="K48" s="52"/>
      <c r="L48" s="17">
        <f t="shared" si="22"/>
        <v>0.6</v>
      </c>
      <c r="M48" s="131"/>
      <c r="N48" s="134"/>
    </row>
    <row r="49" spans="1:14" ht="15" customHeight="1" thickBot="1" x14ac:dyDescent="0.3">
      <c r="A49" s="127"/>
      <c r="B49" s="23">
        <v>42433</v>
      </c>
      <c r="C49" s="24"/>
      <c r="D49" s="25">
        <f t="shared" si="17"/>
        <v>4</v>
      </c>
      <c r="E49" s="25">
        <f t="shared" si="18"/>
        <v>3</v>
      </c>
      <c r="F49" s="26" t="str">
        <f t="shared" si="19"/>
        <v>Mars</v>
      </c>
      <c r="G49" s="53" t="s">
        <v>47</v>
      </c>
      <c r="H49" s="53" t="s">
        <v>44</v>
      </c>
      <c r="I49" s="53" t="s">
        <v>36</v>
      </c>
      <c r="J49" s="53" t="s">
        <v>55</v>
      </c>
      <c r="K49" s="53" t="s">
        <v>50</v>
      </c>
      <c r="L49" s="27">
        <f t="shared" si="22"/>
        <v>1</v>
      </c>
      <c r="M49" s="132"/>
      <c r="N49" s="135"/>
    </row>
    <row r="50" spans="1:14" ht="15" customHeight="1" thickBot="1" x14ac:dyDescent="0.3">
      <c r="A50" s="9" t="s">
        <v>27</v>
      </c>
      <c r="B50" s="10" t="s">
        <v>27</v>
      </c>
      <c r="C50" s="119" t="s">
        <v>27</v>
      </c>
      <c r="D50" s="11" t="s">
        <v>27</v>
      </c>
      <c r="F50" s="3"/>
    </row>
    <row r="51" spans="1:14" ht="15" customHeight="1" x14ac:dyDescent="0.25">
      <c r="A51" s="125">
        <v>10</v>
      </c>
      <c r="B51" s="18">
        <v>42436</v>
      </c>
      <c r="C51" s="19"/>
      <c r="D51" s="20">
        <f t="shared" si="17"/>
        <v>7</v>
      </c>
      <c r="E51" s="20">
        <f t="shared" si="18"/>
        <v>3</v>
      </c>
      <c r="F51" s="21" t="str">
        <f t="shared" si="19"/>
        <v>Mars</v>
      </c>
      <c r="G51" s="54" t="s">
        <v>53</v>
      </c>
      <c r="H51" s="54" t="s">
        <v>32</v>
      </c>
      <c r="I51" s="54" t="s">
        <v>56</v>
      </c>
      <c r="J51" s="54" t="s">
        <v>34</v>
      </c>
      <c r="K51" s="55" t="s">
        <v>52</v>
      </c>
      <c r="L51" s="22">
        <f t="shared" si="22"/>
        <v>1</v>
      </c>
      <c r="M51" s="130">
        <f>SUM(L51:L54)/4</f>
        <v>0.95</v>
      </c>
      <c r="N51" s="133" t="str">
        <f>COUNTA(G51:K54)&amp;" / 20 créneaux de remplis"</f>
        <v>19 / 20 créneaux de remplis</v>
      </c>
    </row>
    <row r="52" spans="1:14" ht="15" customHeight="1" x14ac:dyDescent="0.25">
      <c r="A52" s="126"/>
      <c r="B52" s="13">
        <v>42437</v>
      </c>
      <c r="C52" s="14"/>
      <c r="D52" s="15">
        <f t="shared" si="17"/>
        <v>8</v>
      </c>
      <c r="E52" s="15">
        <f t="shared" si="18"/>
        <v>3</v>
      </c>
      <c r="F52" s="16" t="str">
        <f t="shared" si="19"/>
        <v>Mars</v>
      </c>
      <c r="G52" s="52" t="s">
        <v>47</v>
      </c>
      <c r="H52" s="52" t="s">
        <v>40</v>
      </c>
      <c r="I52" s="56" t="s">
        <v>48</v>
      </c>
      <c r="J52" s="52" t="s">
        <v>43</v>
      </c>
      <c r="K52" s="52" t="s">
        <v>38</v>
      </c>
      <c r="L52" s="17">
        <f t="shared" si="22"/>
        <v>1</v>
      </c>
      <c r="M52" s="131"/>
      <c r="N52" s="134"/>
    </row>
    <row r="53" spans="1:14" ht="15" customHeight="1" x14ac:dyDescent="0.25">
      <c r="A53" s="126"/>
      <c r="B53" s="13">
        <v>42439</v>
      </c>
      <c r="C53" s="14"/>
      <c r="D53" s="15">
        <f t="shared" si="17"/>
        <v>10</v>
      </c>
      <c r="E53" s="15">
        <f t="shared" si="18"/>
        <v>3</v>
      </c>
      <c r="F53" s="16" t="str">
        <f t="shared" si="19"/>
        <v>Mars</v>
      </c>
      <c r="G53" s="52" t="s">
        <v>53</v>
      </c>
      <c r="H53" s="52" t="s">
        <v>40</v>
      </c>
      <c r="I53" s="52" t="s">
        <v>56</v>
      </c>
      <c r="J53" s="52" t="s">
        <v>33</v>
      </c>
      <c r="K53" s="52"/>
      <c r="L53" s="17">
        <f t="shared" si="22"/>
        <v>0.8</v>
      </c>
      <c r="M53" s="131"/>
      <c r="N53" s="134"/>
    </row>
    <row r="54" spans="1:14" ht="15" customHeight="1" thickBot="1" x14ac:dyDescent="0.3">
      <c r="A54" s="127"/>
      <c r="B54" s="23">
        <v>42440</v>
      </c>
      <c r="C54" s="24"/>
      <c r="D54" s="25">
        <f t="shared" si="17"/>
        <v>11</v>
      </c>
      <c r="E54" s="25">
        <f t="shared" si="18"/>
        <v>3</v>
      </c>
      <c r="F54" s="26" t="str">
        <f t="shared" si="19"/>
        <v>Mars</v>
      </c>
      <c r="G54" s="53" t="s">
        <v>47</v>
      </c>
      <c r="H54" s="53" t="s">
        <v>44</v>
      </c>
      <c r="I54" s="53" t="s">
        <v>36</v>
      </c>
      <c r="J54" s="53" t="s">
        <v>55</v>
      </c>
      <c r="K54" s="53" t="s">
        <v>50</v>
      </c>
      <c r="L54" s="27">
        <f t="shared" si="22"/>
        <v>1</v>
      </c>
      <c r="M54" s="132"/>
      <c r="N54" s="135"/>
    </row>
    <row r="55" spans="1:14" ht="15.75" thickBot="1" x14ac:dyDescent="0.3">
      <c r="A55" s="9" t="s">
        <v>27</v>
      </c>
      <c r="B55" s="10" t="s">
        <v>27</v>
      </c>
      <c r="C55" s="119" t="s">
        <v>27</v>
      </c>
      <c r="D55" s="11" t="s">
        <v>27</v>
      </c>
      <c r="F55" s="3"/>
    </row>
    <row r="56" spans="1:14" ht="15" customHeight="1" x14ac:dyDescent="0.25">
      <c r="A56" s="125">
        <v>11</v>
      </c>
      <c r="B56" s="18">
        <v>42443</v>
      </c>
      <c r="C56" s="19"/>
      <c r="D56" s="20">
        <f t="shared" si="17"/>
        <v>14</v>
      </c>
      <c r="E56" s="20">
        <f t="shared" si="18"/>
        <v>3</v>
      </c>
      <c r="F56" s="21" t="str">
        <f t="shared" si="19"/>
        <v>Mars</v>
      </c>
      <c r="G56" s="28" t="s">
        <v>53</v>
      </c>
      <c r="H56" s="28" t="s">
        <v>32</v>
      </c>
      <c r="I56" s="28" t="s">
        <v>56</v>
      </c>
      <c r="J56" s="28" t="s">
        <v>34</v>
      </c>
      <c r="K56" s="51" t="s">
        <v>59</v>
      </c>
      <c r="L56" s="22">
        <f t="shared" si="22"/>
        <v>1</v>
      </c>
      <c r="M56" s="130">
        <f>SUM(L56:L59)/4</f>
        <v>0.9</v>
      </c>
      <c r="N56" s="133" t="str">
        <f>COUNTA(G56:K59)&amp;" / 20 créneaux de remplis"</f>
        <v>18 / 20 créneaux de remplis</v>
      </c>
    </row>
    <row r="57" spans="1:14" ht="15" customHeight="1" x14ac:dyDescent="0.25">
      <c r="A57" s="126"/>
      <c r="B57" s="13">
        <v>42444</v>
      </c>
      <c r="C57" s="14"/>
      <c r="D57" s="15">
        <f t="shared" si="17"/>
        <v>15</v>
      </c>
      <c r="E57" s="15">
        <f t="shared" si="18"/>
        <v>3</v>
      </c>
      <c r="F57" s="16" t="str">
        <f t="shared" si="19"/>
        <v>Mars</v>
      </c>
      <c r="G57" s="8" t="s">
        <v>47</v>
      </c>
      <c r="H57" s="8" t="s">
        <v>40</v>
      </c>
      <c r="I57" s="43" t="s">
        <v>48</v>
      </c>
      <c r="J57" s="57" t="s">
        <v>43</v>
      </c>
      <c r="K57" s="8" t="s">
        <v>38</v>
      </c>
      <c r="L57" s="17">
        <f t="shared" si="22"/>
        <v>1</v>
      </c>
      <c r="M57" s="131"/>
      <c r="N57" s="134"/>
    </row>
    <row r="58" spans="1:14" ht="15" customHeight="1" x14ac:dyDescent="0.25">
      <c r="A58" s="126"/>
      <c r="B58" s="13">
        <v>42446</v>
      </c>
      <c r="C58" s="14"/>
      <c r="D58" s="15">
        <f t="shared" si="17"/>
        <v>17</v>
      </c>
      <c r="E58" s="15">
        <f t="shared" si="18"/>
        <v>3</v>
      </c>
      <c r="F58" s="16" t="str">
        <f t="shared" si="19"/>
        <v>Mars</v>
      </c>
      <c r="G58" s="8" t="s">
        <v>53</v>
      </c>
      <c r="H58" s="8" t="s">
        <v>40</v>
      </c>
      <c r="I58" s="8" t="s">
        <v>56</v>
      </c>
      <c r="J58" s="8"/>
      <c r="K58" s="8"/>
      <c r="L58" s="17">
        <f t="shared" si="22"/>
        <v>0.6</v>
      </c>
      <c r="M58" s="131"/>
      <c r="N58" s="134"/>
    </row>
    <row r="59" spans="1:14" ht="15" customHeight="1" thickBot="1" x14ac:dyDescent="0.3">
      <c r="A59" s="127"/>
      <c r="B59" s="23">
        <v>42447</v>
      </c>
      <c r="C59" s="24"/>
      <c r="D59" s="25">
        <f t="shared" si="17"/>
        <v>18</v>
      </c>
      <c r="E59" s="25">
        <f t="shared" si="18"/>
        <v>3</v>
      </c>
      <c r="F59" s="26" t="str">
        <f t="shared" si="19"/>
        <v>Mars</v>
      </c>
      <c r="G59" s="29" t="s">
        <v>47</v>
      </c>
      <c r="H59" s="29" t="s">
        <v>44</v>
      </c>
      <c r="I59" s="29" t="s">
        <v>36</v>
      </c>
      <c r="J59" s="29" t="s">
        <v>55</v>
      </c>
      <c r="K59" s="29" t="s">
        <v>50</v>
      </c>
      <c r="L59" s="27">
        <f t="shared" si="22"/>
        <v>1</v>
      </c>
      <c r="M59" s="132"/>
      <c r="N59" s="135"/>
    </row>
    <row r="60" spans="1:14" ht="15.75" thickBot="1" x14ac:dyDescent="0.3">
      <c r="A60" s="9" t="s">
        <v>27</v>
      </c>
      <c r="B60" s="10" t="s">
        <v>27</v>
      </c>
      <c r="C60" s="119" t="s">
        <v>27</v>
      </c>
      <c r="D60" s="11" t="s">
        <v>27</v>
      </c>
      <c r="F60" s="3"/>
    </row>
    <row r="61" spans="1:14" ht="15" customHeight="1" x14ac:dyDescent="0.25">
      <c r="A61" s="125">
        <v>12</v>
      </c>
      <c r="B61" s="18">
        <v>42450</v>
      </c>
      <c r="C61" s="19"/>
      <c r="D61" s="20">
        <f t="shared" si="17"/>
        <v>21</v>
      </c>
      <c r="E61" s="20">
        <f t="shared" si="18"/>
        <v>3</v>
      </c>
      <c r="F61" s="21" t="str">
        <f t="shared" si="19"/>
        <v>Mars</v>
      </c>
      <c r="G61" s="28" t="s">
        <v>53</v>
      </c>
      <c r="H61" s="28" t="s">
        <v>32</v>
      </c>
      <c r="I61" s="28" t="s">
        <v>56</v>
      </c>
      <c r="J61" s="28" t="s">
        <v>34</v>
      </c>
      <c r="K61" s="51" t="s">
        <v>59</v>
      </c>
      <c r="L61" s="22">
        <f t="shared" si="22"/>
        <v>1</v>
      </c>
      <c r="M61" s="130">
        <f>SUM(L61:L64)/4</f>
        <v>0.95</v>
      </c>
      <c r="N61" s="133" t="str">
        <f>COUNTA(G61:K64)&amp;" / 20 créneaux de remplis"</f>
        <v>19 / 20 créneaux de remplis</v>
      </c>
    </row>
    <row r="62" spans="1:14" ht="15" customHeight="1" x14ac:dyDescent="0.25">
      <c r="A62" s="126"/>
      <c r="B62" s="13">
        <v>42451</v>
      </c>
      <c r="C62" s="14"/>
      <c r="D62" s="15">
        <f t="shared" si="17"/>
        <v>22</v>
      </c>
      <c r="E62" s="15">
        <f t="shared" si="18"/>
        <v>3</v>
      </c>
      <c r="F62" s="16" t="str">
        <f t="shared" si="19"/>
        <v>Mars</v>
      </c>
      <c r="G62" s="8" t="s">
        <v>47</v>
      </c>
      <c r="H62" s="8" t="s">
        <v>40</v>
      </c>
      <c r="I62" s="43" t="s">
        <v>48</v>
      </c>
      <c r="J62" s="57" t="s">
        <v>43</v>
      </c>
      <c r="K62" s="8" t="s">
        <v>38</v>
      </c>
      <c r="L62" s="17">
        <f t="shared" si="22"/>
        <v>1</v>
      </c>
      <c r="M62" s="131"/>
      <c r="N62" s="134"/>
    </row>
    <row r="63" spans="1:14" ht="15" customHeight="1" x14ac:dyDescent="0.25">
      <c r="A63" s="126"/>
      <c r="B63" s="13">
        <v>42453</v>
      </c>
      <c r="C63" s="14"/>
      <c r="D63" s="15">
        <f t="shared" si="17"/>
        <v>24</v>
      </c>
      <c r="E63" s="15">
        <f t="shared" si="18"/>
        <v>3</v>
      </c>
      <c r="F63" s="16" t="str">
        <f t="shared" si="19"/>
        <v>Mars</v>
      </c>
      <c r="G63" s="8" t="s">
        <v>53</v>
      </c>
      <c r="H63" s="8" t="s">
        <v>40</v>
      </c>
      <c r="I63" s="8" t="s">
        <v>56</v>
      </c>
      <c r="J63" s="8" t="s">
        <v>33</v>
      </c>
      <c r="K63" s="8"/>
      <c r="L63" s="17">
        <f t="shared" si="22"/>
        <v>0.8</v>
      </c>
      <c r="M63" s="131"/>
      <c r="N63" s="134"/>
    </row>
    <row r="64" spans="1:14" ht="15" customHeight="1" thickBot="1" x14ac:dyDescent="0.3">
      <c r="A64" s="127"/>
      <c r="B64" s="23">
        <v>42454</v>
      </c>
      <c r="C64" s="24"/>
      <c r="D64" s="25">
        <f t="shared" si="17"/>
        <v>25</v>
      </c>
      <c r="E64" s="25">
        <f t="shared" si="18"/>
        <v>3</v>
      </c>
      <c r="F64" s="26" t="str">
        <f t="shared" si="19"/>
        <v>Mars</v>
      </c>
      <c r="G64" s="29" t="s">
        <v>47</v>
      </c>
      <c r="H64" s="29" t="s">
        <v>44</v>
      </c>
      <c r="I64" s="29" t="s">
        <v>36</v>
      </c>
      <c r="J64" s="29" t="s">
        <v>55</v>
      </c>
      <c r="K64" s="29" t="s">
        <v>50</v>
      </c>
      <c r="L64" s="27">
        <f t="shared" si="22"/>
        <v>1</v>
      </c>
      <c r="M64" s="132"/>
      <c r="N64" s="135"/>
    </row>
    <row r="65" spans="1:14" ht="15.75" thickBot="1" x14ac:dyDescent="0.3">
      <c r="A65" s="9" t="s">
        <v>27</v>
      </c>
      <c r="B65" s="10" t="s">
        <v>27</v>
      </c>
      <c r="C65" s="119" t="s">
        <v>27</v>
      </c>
      <c r="D65" s="11" t="s">
        <v>27</v>
      </c>
      <c r="F65" s="3"/>
      <c r="L65" s="5"/>
    </row>
    <row r="66" spans="1:14" ht="15" customHeight="1" x14ac:dyDescent="0.25">
      <c r="A66" s="125">
        <v>13</v>
      </c>
      <c r="B66" s="18">
        <v>42457</v>
      </c>
      <c r="C66" s="19"/>
      <c r="D66" s="20">
        <f t="shared" si="17"/>
        <v>28</v>
      </c>
      <c r="E66" s="20">
        <f t="shared" si="18"/>
        <v>3</v>
      </c>
      <c r="F66" s="21" t="str">
        <f t="shared" si="19"/>
        <v>Mars</v>
      </c>
      <c r="G66" s="64" t="s">
        <v>22</v>
      </c>
      <c r="H66" s="64" t="s">
        <v>22</v>
      </c>
      <c r="I66" s="64" t="s">
        <v>22</v>
      </c>
      <c r="J66" s="64" t="s">
        <v>22</v>
      </c>
      <c r="K66" s="64" t="s">
        <v>22</v>
      </c>
      <c r="L66" s="22">
        <f t="shared" si="22"/>
        <v>1</v>
      </c>
      <c r="M66" s="130">
        <f>SUM(L66:L69)/4</f>
        <v>1</v>
      </c>
      <c r="N66" s="133" t="str">
        <f>COUNTA(G66:K69)&amp;" / 20 créneaux de remplis"</f>
        <v>20 / 20 créneaux de remplis</v>
      </c>
    </row>
    <row r="67" spans="1:14" ht="15" customHeight="1" x14ac:dyDescent="0.25">
      <c r="A67" s="126"/>
      <c r="B67" s="13">
        <v>42458</v>
      </c>
      <c r="C67" s="14"/>
      <c r="D67" s="15">
        <f t="shared" si="17"/>
        <v>29</v>
      </c>
      <c r="E67" s="15">
        <f t="shared" si="18"/>
        <v>3</v>
      </c>
      <c r="F67" s="16" t="str">
        <f t="shared" si="19"/>
        <v>Mars</v>
      </c>
      <c r="G67" s="49" t="s">
        <v>52</v>
      </c>
      <c r="H67" s="8" t="s">
        <v>40</v>
      </c>
      <c r="I67" s="43" t="s">
        <v>48</v>
      </c>
      <c r="J67" s="8" t="s">
        <v>60</v>
      </c>
      <c r="K67" s="8" t="s">
        <v>38</v>
      </c>
      <c r="L67" s="17">
        <f t="shared" si="22"/>
        <v>1</v>
      </c>
      <c r="M67" s="131"/>
      <c r="N67" s="134"/>
    </row>
    <row r="68" spans="1:14" ht="15" customHeight="1" x14ac:dyDescent="0.25">
      <c r="A68" s="126"/>
      <c r="B68" s="13">
        <v>42460</v>
      </c>
      <c r="C68" s="14"/>
      <c r="D68" s="15">
        <f t="shared" si="17"/>
        <v>31</v>
      </c>
      <c r="E68" s="15">
        <f t="shared" si="18"/>
        <v>3</v>
      </c>
      <c r="F68" s="16" t="str">
        <f t="shared" si="19"/>
        <v>Mars</v>
      </c>
      <c r="G68" s="8" t="s">
        <v>53</v>
      </c>
      <c r="H68" s="8" t="s">
        <v>40</v>
      </c>
      <c r="I68" s="8" t="s">
        <v>56</v>
      </c>
      <c r="J68" s="8" t="s">
        <v>33</v>
      </c>
      <c r="K68" s="8" t="s">
        <v>58</v>
      </c>
      <c r="L68" s="17">
        <f t="shared" si="22"/>
        <v>1</v>
      </c>
      <c r="M68" s="131"/>
      <c r="N68" s="134"/>
    </row>
    <row r="69" spans="1:14" ht="15" customHeight="1" thickBot="1" x14ac:dyDescent="0.3">
      <c r="A69" s="127"/>
      <c r="B69" s="23">
        <v>42461</v>
      </c>
      <c r="C69" s="24"/>
      <c r="D69" s="25">
        <f t="shared" si="17"/>
        <v>1</v>
      </c>
      <c r="E69" s="25">
        <f t="shared" si="18"/>
        <v>4</v>
      </c>
      <c r="F69" s="26" t="str">
        <f t="shared" si="19"/>
        <v>Avril</v>
      </c>
      <c r="G69" s="29" t="s">
        <v>47</v>
      </c>
      <c r="H69" s="29" t="s">
        <v>44</v>
      </c>
      <c r="I69" s="29" t="s">
        <v>36</v>
      </c>
      <c r="J69" s="29" t="s">
        <v>55</v>
      </c>
      <c r="K69" s="29" t="s">
        <v>50</v>
      </c>
      <c r="L69" s="27">
        <f t="shared" si="22"/>
        <v>1</v>
      </c>
      <c r="M69" s="132"/>
      <c r="N69" s="135"/>
    </row>
    <row r="70" spans="1:14" ht="15.75" thickBot="1" x14ac:dyDescent="0.3">
      <c r="A70" s="9" t="s">
        <v>27</v>
      </c>
      <c r="B70" s="10" t="s">
        <v>27</v>
      </c>
      <c r="C70" s="119" t="s">
        <v>27</v>
      </c>
      <c r="D70" s="11" t="s">
        <v>27</v>
      </c>
      <c r="F70" s="3"/>
    </row>
    <row r="71" spans="1:14" ht="15" customHeight="1" x14ac:dyDescent="0.25">
      <c r="A71" s="125">
        <v>14</v>
      </c>
      <c r="B71" s="18">
        <v>42464</v>
      </c>
      <c r="C71" s="19"/>
      <c r="D71" s="20">
        <f t="shared" si="17"/>
        <v>4</v>
      </c>
      <c r="E71" s="20">
        <f t="shared" si="18"/>
        <v>4</v>
      </c>
      <c r="F71" s="21" t="str">
        <f t="shared" si="19"/>
        <v>Avril</v>
      </c>
      <c r="G71" s="28" t="s">
        <v>53</v>
      </c>
      <c r="H71" s="28" t="s">
        <v>32</v>
      </c>
      <c r="I71" s="28" t="s">
        <v>56</v>
      </c>
      <c r="J71" s="28" t="s">
        <v>34</v>
      </c>
      <c r="K71" s="51" t="s">
        <v>59</v>
      </c>
      <c r="L71" s="22">
        <f t="shared" si="22"/>
        <v>1</v>
      </c>
      <c r="M71" s="130">
        <f>SUM(L71:L74)/4</f>
        <v>1</v>
      </c>
      <c r="N71" s="133" t="str">
        <f>COUNTA(G71:K74)&amp;" / 20 créneaux de remplis"</f>
        <v>20 / 20 créneaux de remplis</v>
      </c>
    </row>
    <row r="72" spans="1:14" ht="15" customHeight="1" x14ac:dyDescent="0.25">
      <c r="A72" s="126"/>
      <c r="B72" s="13">
        <v>42465</v>
      </c>
      <c r="C72" s="14"/>
      <c r="D72" s="15">
        <f t="shared" si="17"/>
        <v>5</v>
      </c>
      <c r="E72" s="15">
        <f t="shared" si="18"/>
        <v>4</v>
      </c>
      <c r="F72" s="16" t="str">
        <f t="shared" si="19"/>
        <v>Avril</v>
      </c>
      <c r="G72" s="49" t="s">
        <v>52</v>
      </c>
      <c r="H72" s="8" t="s">
        <v>33</v>
      </c>
      <c r="I72" s="43" t="s">
        <v>48</v>
      </c>
      <c r="J72" s="8" t="s">
        <v>60</v>
      </c>
      <c r="K72" s="8" t="s">
        <v>38</v>
      </c>
      <c r="L72" s="17">
        <f t="shared" si="22"/>
        <v>1</v>
      </c>
      <c r="M72" s="131"/>
      <c r="N72" s="134"/>
    </row>
    <row r="73" spans="1:14" ht="15" customHeight="1" x14ac:dyDescent="0.25">
      <c r="A73" s="126"/>
      <c r="B73" s="13">
        <v>42467</v>
      </c>
      <c r="C73" s="14"/>
      <c r="D73" s="15">
        <f t="shared" si="17"/>
        <v>7</v>
      </c>
      <c r="E73" s="15">
        <f t="shared" si="18"/>
        <v>4</v>
      </c>
      <c r="F73" s="16" t="str">
        <f t="shared" si="19"/>
        <v>Avril</v>
      </c>
      <c r="G73" s="8" t="s">
        <v>53</v>
      </c>
      <c r="H73" s="8" t="s">
        <v>56</v>
      </c>
      <c r="I73" s="8" t="s">
        <v>40</v>
      </c>
      <c r="J73" s="8" t="s">
        <v>61</v>
      </c>
      <c r="K73" s="8" t="s">
        <v>58</v>
      </c>
      <c r="L73" s="17">
        <f t="shared" si="22"/>
        <v>1</v>
      </c>
      <c r="M73" s="131"/>
      <c r="N73" s="134"/>
    </row>
    <row r="74" spans="1:14" ht="15" customHeight="1" thickBot="1" x14ac:dyDescent="0.3">
      <c r="A74" s="127"/>
      <c r="B74" s="23">
        <v>42468</v>
      </c>
      <c r="C74" s="24"/>
      <c r="D74" s="25">
        <f t="shared" si="17"/>
        <v>8</v>
      </c>
      <c r="E74" s="25">
        <f t="shared" si="18"/>
        <v>4</v>
      </c>
      <c r="F74" s="26" t="str">
        <f t="shared" si="19"/>
        <v>Avril</v>
      </c>
      <c r="G74" s="58" t="s">
        <v>47</v>
      </c>
      <c r="H74" s="29" t="s">
        <v>44</v>
      </c>
      <c r="I74" s="29" t="s">
        <v>36</v>
      </c>
      <c r="J74" s="29" t="s">
        <v>55</v>
      </c>
      <c r="K74" s="29" t="s">
        <v>50</v>
      </c>
      <c r="L74" s="27">
        <f t="shared" si="22"/>
        <v>1</v>
      </c>
      <c r="M74" s="132"/>
      <c r="N74" s="135"/>
    </row>
    <row r="75" spans="1:14" ht="15.75" thickBot="1" x14ac:dyDescent="0.3">
      <c r="A75" s="9" t="s">
        <v>27</v>
      </c>
      <c r="B75" s="10" t="s">
        <v>27</v>
      </c>
      <c r="C75" s="119" t="s">
        <v>27</v>
      </c>
      <c r="D75" s="11" t="s">
        <v>27</v>
      </c>
      <c r="F75" s="3"/>
      <c r="G75" s="59"/>
    </row>
    <row r="76" spans="1:14" ht="15" customHeight="1" x14ac:dyDescent="0.25">
      <c r="A76" s="125">
        <v>15</v>
      </c>
      <c r="B76" s="18">
        <v>42471</v>
      </c>
      <c r="C76" s="19"/>
      <c r="D76" s="20">
        <f t="shared" si="17"/>
        <v>11</v>
      </c>
      <c r="E76" s="20">
        <f t="shared" si="18"/>
        <v>4</v>
      </c>
      <c r="F76" s="21" t="str">
        <f t="shared" si="19"/>
        <v>Avril</v>
      </c>
      <c r="G76" s="49" t="s">
        <v>52</v>
      </c>
      <c r="H76" s="28" t="s">
        <v>32</v>
      </c>
      <c r="I76" s="28" t="s">
        <v>56</v>
      </c>
      <c r="J76" s="28" t="s">
        <v>34</v>
      </c>
      <c r="K76" s="51" t="s">
        <v>59</v>
      </c>
      <c r="L76" s="22">
        <f t="shared" si="22"/>
        <v>1</v>
      </c>
      <c r="M76" s="130">
        <f>SUM(L76:L79)/4</f>
        <v>1</v>
      </c>
      <c r="N76" s="133" t="str">
        <f>COUNTA(G76:K79)&amp;" / 20 créneaux de remplis"</f>
        <v>20 / 20 créneaux de remplis</v>
      </c>
    </row>
    <row r="77" spans="1:14" ht="15" customHeight="1" x14ac:dyDescent="0.25">
      <c r="A77" s="126"/>
      <c r="B77" s="13">
        <v>42472</v>
      </c>
      <c r="C77" s="14"/>
      <c r="D77" s="15">
        <f t="shared" si="17"/>
        <v>12</v>
      </c>
      <c r="E77" s="15">
        <f t="shared" si="18"/>
        <v>4</v>
      </c>
      <c r="F77" s="16" t="str">
        <f t="shared" si="19"/>
        <v>Avril</v>
      </c>
      <c r="G77" s="60" t="s">
        <v>47</v>
      </c>
      <c r="H77" s="60" t="s">
        <v>44</v>
      </c>
      <c r="I77" s="8" t="s">
        <v>33</v>
      </c>
      <c r="J77" s="8" t="s">
        <v>60</v>
      </c>
      <c r="K77" s="8" t="s">
        <v>38</v>
      </c>
      <c r="L77" s="17">
        <f t="shared" si="22"/>
        <v>1</v>
      </c>
      <c r="M77" s="131"/>
      <c r="N77" s="134"/>
    </row>
    <row r="78" spans="1:14" ht="15" customHeight="1" x14ac:dyDescent="0.25">
      <c r="A78" s="126"/>
      <c r="B78" s="13">
        <v>42474</v>
      </c>
      <c r="C78" s="14"/>
      <c r="D78" s="15">
        <f t="shared" si="17"/>
        <v>14</v>
      </c>
      <c r="E78" s="15">
        <f t="shared" si="18"/>
        <v>4</v>
      </c>
      <c r="F78" s="16" t="str">
        <f t="shared" si="19"/>
        <v>Avril</v>
      </c>
      <c r="G78" s="8" t="s">
        <v>56</v>
      </c>
      <c r="H78" s="8" t="s">
        <v>40</v>
      </c>
      <c r="I78" s="8" t="s">
        <v>64</v>
      </c>
      <c r="J78" s="8" t="s">
        <v>58</v>
      </c>
      <c r="K78" s="8" t="s">
        <v>61</v>
      </c>
      <c r="L78" s="17">
        <f t="shared" si="22"/>
        <v>1</v>
      </c>
      <c r="M78" s="131"/>
      <c r="N78" s="134"/>
    </row>
    <row r="79" spans="1:14" ht="15" customHeight="1" thickBot="1" x14ac:dyDescent="0.3">
      <c r="A79" s="127"/>
      <c r="B79" s="23">
        <v>42475</v>
      </c>
      <c r="C79" s="24"/>
      <c r="D79" s="25">
        <f t="shared" si="17"/>
        <v>15</v>
      </c>
      <c r="E79" s="25">
        <f t="shared" si="18"/>
        <v>4</v>
      </c>
      <c r="F79" s="26" t="str">
        <f>IF(E79=2,"Février",IF(E79=3,"Mars",IF(E79=4,"Avril",IF(E79=5,"Mai",IF(E79=6,"Juin",IF(E79=7,"Juillet",IF(E79=8,"Août",IF(E79=9,"Septembre",IF(E79=10,"Octobre",IF(E79=11,"Novembre","Décembre"))))))))))</f>
        <v>Avril</v>
      </c>
      <c r="G79" s="63" t="s">
        <v>62</v>
      </c>
      <c r="H79" s="63" t="s">
        <v>62</v>
      </c>
      <c r="I79" s="63" t="s">
        <v>62</v>
      </c>
      <c r="J79" s="63" t="s">
        <v>62</v>
      </c>
      <c r="K79" s="63" t="s">
        <v>62</v>
      </c>
      <c r="L79" s="27">
        <f t="shared" si="22"/>
        <v>1</v>
      </c>
      <c r="M79" s="132"/>
      <c r="N79" s="135"/>
    </row>
    <row r="80" spans="1:14" ht="15.75" thickBot="1" x14ac:dyDescent="0.3">
      <c r="A80" s="9" t="s">
        <v>27</v>
      </c>
      <c r="B80" s="10" t="s">
        <v>27</v>
      </c>
      <c r="C80" s="119" t="s">
        <v>27</v>
      </c>
      <c r="D80" s="11" t="s">
        <v>27</v>
      </c>
      <c r="F80" s="3"/>
    </row>
    <row r="81" spans="1:14" ht="15" customHeight="1" x14ac:dyDescent="0.25">
      <c r="A81" s="125">
        <v>16</v>
      </c>
      <c r="B81" s="18">
        <v>42478</v>
      </c>
      <c r="C81" s="19"/>
      <c r="D81" s="20">
        <f t="shared" si="17"/>
        <v>18</v>
      </c>
      <c r="E81" s="20">
        <f t="shared" si="18"/>
        <v>4</v>
      </c>
      <c r="F81" s="21" t="str">
        <f t="shared" si="19"/>
        <v>Avril</v>
      </c>
      <c r="G81" s="64" t="s">
        <v>49</v>
      </c>
      <c r="H81" s="64" t="s">
        <v>49</v>
      </c>
      <c r="I81" s="64" t="s">
        <v>49</v>
      </c>
      <c r="J81" s="64" t="s">
        <v>49</v>
      </c>
      <c r="K81" s="64" t="s">
        <v>49</v>
      </c>
      <c r="L81" s="22">
        <f t="shared" si="22"/>
        <v>1</v>
      </c>
      <c r="M81" s="130">
        <f>SUM(L81:L84)/4</f>
        <v>1</v>
      </c>
      <c r="N81" s="133" t="str">
        <f>COUNTA(G81:K84)&amp;" / 20 créneaux de remplis"</f>
        <v>20 / 20 créneaux de remplis</v>
      </c>
    </row>
    <row r="82" spans="1:14" ht="15" customHeight="1" x14ac:dyDescent="0.25">
      <c r="A82" s="126"/>
      <c r="B82" s="13">
        <v>42479</v>
      </c>
      <c r="C82" s="14"/>
      <c r="D82" s="15">
        <f t="shared" si="17"/>
        <v>19</v>
      </c>
      <c r="E82" s="15">
        <f t="shared" si="18"/>
        <v>4</v>
      </c>
      <c r="F82" s="16" t="str">
        <f t="shared" si="19"/>
        <v>Avril</v>
      </c>
      <c r="G82" s="65" t="s">
        <v>49</v>
      </c>
      <c r="H82" s="65" t="s">
        <v>49</v>
      </c>
      <c r="I82" s="65" t="s">
        <v>49</v>
      </c>
      <c r="J82" s="65" t="s">
        <v>49</v>
      </c>
      <c r="K82" s="65" t="s">
        <v>49</v>
      </c>
      <c r="L82" s="17">
        <f t="shared" si="22"/>
        <v>1</v>
      </c>
      <c r="M82" s="131"/>
      <c r="N82" s="134"/>
    </row>
    <row r="83" spans="1:14" ht="15" customHeight="1" x14ac:dyDescent="0.25">
      <c r="A83" s="126"/>
      <c r="B83" s="13">
        <v>42481</v>
      </c>
      <c r="C83" s="14"/>
      <c r="D83" s="15">
        <f t="shared" si="17"/>
        <v>21</v>
      </c>
      <c r="E83" s="15">
        <f t="shared" si="18"/>
        <v>4</v>
      </c>
      <c r="F83" s="16" t="str">
        <f t="shared" si="19"/>
        <v>Avril</v>
      </c>
      <c r="G83" s="65" t="s">
        <v>49</v>
      </c>
      <c r="H83" s="65" t="s">
        <v>49</v>
      </c>
      <c r="I83" s="65" t="s">
        <v>49</v>
      </c>
      <c r="J83" s="65" t="s">
        <v>49</v>
      </c>
      <c r="K83" s="65" t="s">
        <v>49</v>
      </c>
      <c r="L83" s="17">
        <f t="shared" si="22"/>
        <v>1</v>
      </c>
      <c r="M83" s="131"/>
      <c r="N83" s="134"/>
    </row>
    <row r="84" spans="1:14" ht="15" customHeight="1" thickBot="1" x14ac:dyDescent="0.3">
      <c r="A84" s="127"/>
      <c r="B84" s="23">
        <v>42482</v>
      </c>
      <c r="C84" s="24"/>
      <c r="D84" s="25">
        <f t="shared" si="17"/>
        <v>22</v>
      </c>
      <c r="E84" s="25">
        <f t="shared" si="18"/>
        <v>4</v>
      </c>
      <c r="F84" s="26" t="str">
        <f t="shared" si="19"/>
        <v>Avril</v>
      </c>
      <c r="G84" s="63" t="s">
        <v>49</v>
      </c>
      <c r="H84" s="63" t="s">
        <v>49</v>
      </c>
      <c r="I84" s="63" t="s">
        <v>49</v>
      </c>
      <c r="J84" s="63" t="s">
        <v>49</v>
      </c>
      <c r="K84" s="63" t="s">
        <v>49</v>
      </c>
      <c r="L84" s="27">
        <f t="shared" si="22"/>
        <v>1</v>
      </c>
      <c r="M84" s="132"/>
      <c r="N84" s="135"/>
    </row>
    <row r="85" spans="1:14" ht="15.75" thickBot="1" x14ac:dyDescent="0.3">
      <c r="A85" s="9" t="s">
        <v>27</v>
      </c>
      <c r="B85" s="10" t="s">
        <v>27</v>
      </c>
      <c r="C85" s="119" t="s">
        <v>27</v>
      </c>
      <c r="D85" s="11" t="s">
        <v>27</v>
      </c>
      <c r="F85" s="3"/>
    </row>
    <row r="86" spans="1:14" ht="15" customHeight="1" x14ac:dyDescent="0.25">
      <c r="A86" s="125">
        <v>17</v>
      </c>
      <c r="B86" s="18">
        <v>42485</v>
      </c>
      <c r="C86" s="19"/>
      <c r="D86" s="20">
        <f t="shared" si="17"/>
        <v>25</v>
      </c>
      <c r="E86" s="20">
        <f t="shared" si="18"/>
        <v>4</v>
      </c>
      <c r="F86" s="21" t="str">
        <f t="shared" si="19"/>
        <v>Avril</v>
      </c>
      <c r="G86" s="28" t="s">
        <v>32</v>
      </c>
      <c r="H86" s="50" t="s">
        <v>52</v>
      </c>
      <c r="I86" s="28" t="s">
        <v>34</v>
      </c>
      <c r="J86" s="51" t="s">
        <v>59</v>
      </c>
      <c r="K86" s="28" t="s">
        <v>66</v>
      </c>
      <c r="L86" s="22">
        <f t="shared" si="22"/>
        <v>1</v>
      </c>
      <c r="M86" s="130">
        <f>SUM(L86:L89)/4</f>
        <v>1</v>
      </c>
      <c r="N86" s="133" t="str">
        <f>COUNTA(G86:K89)&amp;" / 20 créneaux de remplis"</f>
        <v>20 / 20 créneaux de remplis</v>
      </c>
    </row>
    <row r="87" spans="1:14" ht="15" customHeight="1" x14ac:dyDescent="0.25">
      <c r="A87" s="126"/>
      <c r="B87" s="13">
        <v>42486</v>
      </c>
      <c r="C87" s="14"/>
      <c r="D87" s="15">
        <f t="shared" si="17"/>
        <v>26</v>
      </c>
      <c r="E87" s="15">
        <f t="shared" si="18"/>
        <v>4</v>
      </c>
      <c r="F87" s="16" t="str">
        <f t="shared" si="19"/>
        <v>Avril</v>
      </c>
      <c r="G87" s="43" t="s">
        <v>48</v>
      </c>
      <c r="H87" s="8" t="s">
        <v>33</v>
      </c>
      <c r="I87" s="8" t="s">
        <v>60</v>
      </c>
      <c r="J87" s="58" t="s">
        <v>67</v>
      </c>
      <c r="K87" s="8" t="s">
        <v>38</v>
      </c>
      <c r="L87" s="17">
        <f t="shared" si="22"/>
        <v>1</v>
      </c>
      <c r="M87" s="131"/>
      <c r="N87" s="134"/>
    </row>
    <row r="88" spans="1:14" ht="15" customHeight="1" x14ac:dyDescent="0.25">
      <c r="A88" s="126"/>
      <c r="B88" s="13">
        <v>42488</v>
      </c>
      <c r="C88" s="14"/>
      <c r="D88" s="15">
        <f t="shared" si="17"/>
        <v>28</v>
      </c>
      <c r="E88" s="15">
        <f t="shared" si="18"/>
        <v>4</v>
      </c>
      <c r="F88" s="16" t="str">
        <f t="shared" si="19"/>
        <v>Avril</v>
      </c>
      <c r="G88" s="49" t="s">
        <v>52</v>
      </c>
      <c r="H88" s="42" t="s">
        <v>56</v>
      </c>
      <c r="I88" s="8" t="s">
        <v>40</v>
      </c>
      <c r="J88" s="8" t="s">
        <v>64</v>
      </c>
      <c r="K88" s="8" t="s">
        <v>58</v>
      </c>
      <c r="L88" s="17">
        <f t="shared" si="22"/>
        <v>1</v>
      </c>
      <c r="M88" s="131"/>
      <c r="N88" s="134"/>
    </row>
    <row r="89" spans="1:14" ht="15" customHeight="1" thickBot="1" x14ac:dyDescent="0.3">
      <c r="A89" s="127"/>
      <c r="B89" s="23">
        <v>42489</v>
      </c>
      <c r="C89" s="24"/>
      <c r="D89" s="25">
        <f t="shared" si="17"/>
        <v>29</v>
      </c>
      <c r="E89" s="25">
        <f t="shared" si="18"/>
        <v>4</v>
      </c>
      <c r="F89" s="26" t="str">
        <f t="shared" si="19"/>
        <v>Avril</v>
      </c>
      <c r="G89" s="29" t="s">
        <v>47</v>
      </c>
      <c r="H89" s="29" t="s">
        <v>44</v>
      </c>
      <c r="I89" s="29" t="s">
        <v>65</v>
      </c>
      <c r="J89" s="66" t="s">
        <v>55</v>
      </c>
      <c r="K89" s="29" t="s">
        <v>61</v>
      </c>
      <c r="L89" s="27">
        <f t="shared" si="22"/>
        <v>1</v>
      </c>
      <c r="M89" s="132"/>
      <c r="N89" s="135"/>
    </row>
    <row r="90" spans="1:14" ht="15.75" thickBot="1" x14ac:dyDescent="0.3">
      <c r="A90" s="9" t="s">
        <v>27</v>
      </c>
      <c r="B90" s="10" t="s">
        <v>27</v>
      </c>
      <c r="C90" s="119" t="s">
        <v>27</v>
      </c>
      <c r="D90" s="11" t="s">
        <v>27</v>
      </c>
      <c r="F90" s="3"/>
      <c r="I90" s="59"/>
    </row>
    <row r="91" spans="1:14" ht="15" customHeight="1" x14ac:dyDescent="0.25">
      <c r="A91" s="125">
        <v>18</v>
      </c>
      <c r="B91" s="18">
        <v>42492</v>
      </c>
      <c r="C91" s="19"/>
      <c r="D91" s="20">
        <f t="shared" si="17"/>
        <v>2</v>
      </c>
      <c r="E91" s="20">
        <f t="shared" si="18"/>
        <v>5</v>
      </c>
      <c r="F91" s="21" t="str">
        <f t="shared" si="19"/>
        <v>Mai</v>
      </c>
      <c r="G91" s="28" t="s">
        <v>47</v>
      </c>
      <c r="H91" s="28" t="s">
        <v>32</v>
      </c>
      <c r="I91" s="28" t="s">
        <v>40</v>
      </c>
      <c r="J91" s="28" t="s">
        <v>34</v>
      </c>
      <c r="K91" s="51" t="s">
        <v>59</v>
      </c>
      <c r="L91" s="22">
        <f t="shared" si="22"/>
        <v>1</v>
      </c>
      <c r="M91" s="130">
        <f>SUM(L91:L94)/4</f>
        <v>1</v>
      </c>
      <c r="N91" s="133" t="str">
        <f>COUNTA(G91:K94)&amp;" / 20 créneaux de remplis"</f>
        <v>20 / 20 créneaux de remplis</v>
      </c>
    </row>
    <row r="92" spans="1:14" ht="15" customHeight="1" x14ac:dyDescent="0.25">
      <c r="A92" s="126"/>
      <c r="B92" s="13">
        <v>42493</v>
      </c>
      <c r="C92" s="14"/>
      <c r="D92" s="15">
        <f t="shared" si="17"/>
        <v>3</v>
      </c>
      <c r="E92" s="15">
        <f t="shared" si="18"/>
        <v>5</v>
      </c>
      <c r="F92" s="16" t="str">
        <f t="shared" si="19"/>
        <v>Mai</v>
      </c>
      <c r="G92" s="43" t="s">
        <v>48</v>
      </c>
      <c r="H92" s="8" t="s">
        <v>33</v>
      </c>
      <c r="I92" s="8" t="s">
        <v>56</v>
      </c>
      <c r="J92" s="8" t="s">
        <v>60</v>
      </c>
      <c r="K92" s="8" t="s">
        <v>38</v>
      </c>
      <c r="L92" s="17">
        <f t="shared" si="22"/>
        <v>1</v>
      </c>
      <c r="M92" s="131"/>
      <c r="N92" s="134"/>
    </row>
    <row r="93" spans="1:14" ht="15" customHeight="1" x14ac:dyDescent="0.25">
      <c r="A93" s="126"/>
      <c r="B93" s="13">
        <v>42495</v>
      </c>
      <c r="C93" s="14"/>
      <c r="D93" s="15">
        <f t="shared" si="17"/>
        <v>5</v>
      </c>
      <c r="E93" s="15">
        <f t="shared" si="18"/>
        <v>5</v>
      </c>
      <c r="F93" s="16" t="str">
        <f t="shared" si="19"/>
        <v>Mai</v>
      </c>
      <c r="G93" s="62" t="s">
        <v>22</v>
      </c>
      <c r="H93" s="62" t="s">
        <v>22</v>
      </c>
      <c r="I93" s="62" t="s">
        <v>22</v>
      </c>
      <c r="J93" s="62" t="s">
        <v>22</v>
      </c>
      <c r="K93" s="62" t="s">
        <v>22</v>
      </c>
      <c r="L93" s="17">
        <f t="shared" si="22"/>
        <v>1</v>
      </c>
      <c r="M93" s="131"/>
      <c r="N93" s="134"/>
    </row>
    <row r="94" spans="1:14" ht="15" customHeight="1" thickBot="1" x14ac:dyDescent="0.3">
      <c r="A94" s="127"/>
      <c r="B94" s="23">
        <v>42496</v>
      </c>
      <c r="C94" s="24"/>
      <c r="D94" s="25">
        <f t="shared" si="17"/>
        <v>6</v>
      </c>
      <c r="E94" s="25">
        <f t="shared" si="18"/>
        <v>5</v>
      </c>
      <c r="F94" s="26" t="str">
        <f t="shared" si="19"/>
        <v>Mai</v>
      </c>
      <c r="G94" s="48" t="s">
        <v>52</v>
      </c>
      <c r="H94" s="29" t="s">
        <v>69</v>
      </c>
      <c r="I94" s="29" t="s">
        <v>38</v>
      </c>
      <c r="J94" s="66" t="s">
        <v>55</v>
      </c>
      <c r="K94" s="29" t="s">
        <v>61</v>
      </c>
      <c r="L94" s="27">
        <f t="shared" si="22"/>
        <v>1</v>
      </c>
      <c r="M94" s="132"/>
      <c r="N94" s="135"/>
    </row>
    <row r="95" spans="1:14" ht="15" customHeight="1" thickBot="1" x14ac:dyDescent="0.3">
      <c r="A95" s="9" t="s">
        <v>27</v>
      </c>
      <c r="B95" s="10" t="s">
        <v>27</v>
      </c>
      <c r="C95" s="119" t="s">
        <v>27</v>
      </c>
      <c r="D95" s="11" t="s">
        <v>27</v>
      </c>
      <c r="F95" s="3"/>
    </row>
    <row r="96" spans="1:14" ht="15" customHeight="1" x14ac:dyDescent="0.25">
      <c r="A96" s="125">
        <v>19</v>
      </c>
      <c r="B96" s="18">
        <v>42499</v>
      </c>
      <c r="C96" s="19"/>
      <c r="D96" s="20">
        <f t="shared" si="17"/>
        <v>9</v>
      </c>
      <c r="E96" s="20">
        <f t="shared" si="18"/>
        <v>5</v>
      </c>
      <c r="F96" s="21" t="str">
        <f t="shared" si="19"/>
        <v>Mai</v>
      </c>
      <c r="G96" s="28" t="s">
        <v>69</v>
      </c>
      <c r="H96" s="28" t="s">
        <v>70</v>
      </c>
      <c r="I96" s="28" t="s">
        <v>68</v>
      </c>
      <c r="J96" s="51" t="s">
        <v>59</v>
      </c>
      <c r="K96" s="28" t="s">
        <v>66</v>
      </c>
      <c r="L96" s="22">
        <f t="shared" si="22"/>
        <v>1</v>
      </c>
      <c r="M96" s="130">
        <f>SUM(L96:L99)/4</f>
        <v>1</v>
      </c>
      <c r="N96" s="133" t="str">
        <f>COUNTA(G96:K99)&amp;" / 20 créneaux de remplis"</f>
        <v>20 / 20 créneaux de remplis</v>
      </c>
    </row>
    <row r="97" spans="1:14" ht="15" customHeight="1" x14ac:dyDescent="0.25">
      <c r="A97" s="126"/>
      <c r="B97" s="13">
        <v>42500</v>
      </c>
      <c r="C97" s="14"/>
      <c r="D97" s="15">
        <f t="shared" si="17"/>
        <v>10</v>
      </c>
      <c r="E97" s="15">
        <f t="shared" si="18"/>
        <v>5</v>
      </c>
      <c r="F97" s="16" t="str">
        <f t="shared" si="19"/>
        <v>Mai</v>
      </c>
      <c r="G97" s="43" t="s">
        <v>48</v>
      </c>
      <c r="H97" s="8" t="s">
        <v>33</v>
      </c>
      <c r="I97" s="8" t="s">
        <v>56</v>
      </c>
      <c r="J97" s="8" t="s">
        <v>60</v>
      </c>
      <c r="K97" s="58" t="s">
        <v>67</v>
      </c>
      <c r="L97" s="17">
        <f t="shared" si="22"/>
        <v>1</v>
      </c>
      <c r="M97" s="131"/>
      <c r="N97" s="134"/>
    </row>
    <row r="98" spans="1:14" ht="15" customHeight="1" x14ac:dyDescent="0.25">
      <c r="A98" s="126"/>
      <c r="B98" s="13">
        <v>42502</v>
      </c>
      <c r="C98" s="14"/>
      <c r="D98" s="15">
        <f t="shared" si="17"/>
        <v>12</v>
      </c>
      <c r="E98" s="15">
        <f t="shared" si="18"/>
        <v>5</v>
      </c>
      <c r="F98" s="16" t="str">
        <f t="shared" si="19"/>
        <v>Mai</v>
      </c>
      <c r="G98" s="61" t="s">
        <v>63</v>
      </c>
      <c r="H98" s="61" t="s">
        <v>63</v>
      </c>
      <c r="I98" s="61" t="s">
        <v>63</v>
      </c>
      <c r="J98" s="61" t="s">
        <v>63</v>
      </c>
      <c r="K98" s="61" t="s">
        <v>63</v>
      </c>
      <c r="L98" s="17">
        <f t="shared" si="22"/>
        <v>1</v>
      </c>
      <c r="M98" s="131"/>
      <c r="N98" s="134"/>
    </row>
    <row r="99" spans="1:14" ht="15" customHeight="1" thickBot="1" x14ac:dyDescent="0.3">
      <c r="A99" s="127"/>
      <c r="B99" s="23">
        <v>42503</v>
      </c>
      <c r="C99" s="24"/>
      <c r="D99" s="25">
        <f t="shared" si="17"/>
        <v>13</v>
      </c>
      <c r="E99" s="25">
        <f t="shared" si="18"/>
        <v>5</v>
      </c>
      <c r="F99" s="26" t="str">
        <f t="shared" si="19"/>
        <v>Mai</v>
      </c>
      <c r="G99" s="61" t="s">
        <v>63</v>
      </c>
      <c r="H99" s="61" t="s">
        <v>63</v>
      </c>
      <c r="I99" s="61" t="s">
        <v>63</v>
      </c>
      <c r="J99" s="61" t="s">
        <v>63</v>
      </c>
      <c r="K99" s="61" t="s">
        <v>63</v>
      </c>
      <c r="L99" s="27">
        <f t="shared" si="22"/>
        <v>1</v>
      </c>
      <c r="M99" s="132"/>
      <c r="N99" s="135"/>
    </row>
    <row r="100" spans="1:14" ht="15.75" thickBot="1" x14ac:dyDescent="0.3">
      <c r="A100" s="9" t="s">
        <v>27</v>
      </c>
      <c r="B100" s="10" t="s">
        <v>27</v>
      </c>
      <c r="C100" s="119" t="s">
        <v>27</v>
      </c>
      <c r="D100" s="11" t="s">
        <v>27</v>
      </c>
      <c r="F100" s="3"/>
      <c r="G100" s="68"/>
      <c r="H100" s="68"/>
      <c r="I100" s="68"/>
      <c r="J100" s="68"/>
      <c r="K100" s="68"/>
    </row>
    <row r="101" spans="1:14" ht="15" customHeight="1" x14ac:dyDescent="0.25">
      <c r="A101" s="125">
        <v>20</v>
      </c>
      <c r="B101" s="18">
        <v>42506</v>
      </c>
      <c r="C101" s="19"/>
      <c r="D101" s="20">
        <f t="shared" si="17"/>
        <v>16</v>
      </c>
      <c r="E101" s="20">
        <f t="shared" si="18"/>
        <v>5</v>
      </c>
      <c r="F101" s="21" t="str">
        <f t="shared" si="19"/>
        <v>Mai</v>
      </c>
      <c r="G101" s="67" t="s">
        <v>22</v>
      </c>
      <c r="H101" s="67" t="s">
        <v>22</v>
      </c>
      <c r="I101" s="67" t="s">
        <v>22</v>
      </c>
      <c r="J101" s="67" t="s">
        <v>22</v>
      </c>
      <c r="K101" s="67" t="s">
        <v>22</v>
      </c>
      <c r="L101" s="22">
        <f t="shared" si="22"/>
        <v>1</v>
      </c>
      <c r="M101" s="130">
        <f>SUM(L101:L104)/4</f>
        <v>1</v>
      </c>
      <c r="N101" s="133" t="str">
        <f>COUNTA(G101:K104)&amp;" / 20 créneaux de remplis"</f>
        <v>20 / 20 créneaux de remplis</v>
      </c>
    </row>
    <row r="102" spans="1:14" ht="15" customHeight="1" x14ac:dyDescent="0.25">
      <c r="A102" s="126"/>
      <c r="B102" s="13">
        <v>42507</v>
      </c>
      <c r="C102" s="14"/>
      <c r="D102" s="15">
        <f t="shared" si="17"/>
        <v>17</v>
      </c>
      <c r="E102" s="15">
        <f t="shared" si="18"/>
        <v>5</v>
      </c>
      <c r="F102" s="16" t="str">
        <f t="shared" si="19"/>
        <v>Mai</v>
      </c>
      <c r="G102" s="43" t="s">
        <v>48</v>
      </c>
      <c r="H102" s="8" t="s">
        <v>65</v>
      </c>
      <c r="I102" s="8" t="s">
        <v>60</v>
      </c>
      <c r="J102" s="58" t="s">
        <v>67</v>
      </c>
      <c r="K102" s="8" t="s">
        <v>38</v>
      </c>
      <c r="L102" s="17">
        <f t="shared" si="22"/>
        <v>1</v>
      </c>
      <c r="M102" s="131"/>
      <c r="N102" s="134"/>
    </row>
    <row r="103" spans="1:14" ht="15" customHeight="1" x14ac:dyDescent="0.25">
      <c r="A103" s="126"/>
      <c r="B103" s="13">
        <v>42509</v>
      </c>
      <c r="C103" s="14"/>
      <c r="D103" s="15">
        <f t="shared" si="17"/>
        <v>19</v>
      </c>
      <c r="E103" s="15">
        <f t="shared" si="18"/>
        <v>5</v>
      </c>
      <c r="F103" s="16" t="str">
        <f t="shared" si="19"/>
        <v>Mai</v>
      </c>
      <c r="G103" s="8" t="s">
        <v>47</v>
      </c>
      <c r="H103" s="8" t="s">
        <v>33</v>
      </c>
      <c r="I103" s="8" t="s">
        <v>71</v>
      </c>
      <c r="J103" s="8" t="s">
        <v>64</v>
      </c>
      <c r="K103" s="8" t="s">
        <v>58</v>
      </c>
      <c r="L103" s="17">
        <f t="shared" si="22"/>
        <v>1</v>
      </c>
      <c r="M103" s="131"/>
      <c r="N103" s="134"/>
    </row>
    <row r="104" spans="1:14" ht="15" customHeight="1" thickBot="1" x14ac:dyDescent="0.3">
      <c r="A104" s="127"/>
      <c r="B104" s="23">
        <v>42510</v>
      </c>
      <c r="C104" s="24"/>
      <c r="D104" s="25">
        <f t="shared" si="17"/>
        <v>20</v>
      </c>
      <c r="E104" s="25">
        <f t="shared" si="18"/>
        <v>5</v>
      </c>
      <c r="F104" s="26" t="str">
        <f t="shared" si="19"/>
        <v>Mai</v>
      </c>
      <c r="G104" s="29" t="s">
        <v>69</v>
      </c>
      <c r="H104" s="48" t="s">
        <v>52</v>
      </c>
      <c r="I104" s="29" t="s">
        <v>38</v>
      </c>
      <c r="J104" s="29" t="s">
        <v>55</v>
      </c>
      <c r="K104" s="29" t="s">
        <v>61</v>
      </c>
      <c r="L104" s="27">
        <f t="shared" si="22"/>
        <v>1</v>
      </c>
      <c r="M104" s="132"/>
      <c r="N104" s="135"/>
    </row>
    <row r="105" spans="1:14" ht="15" customHeight="1" thickBot="1" x14ac:dyDescent="0.3">
      <c r="A105" s="9" t="s">
        <v>27</v>
      </c>
      <c r="B105" s="10" t="s">
        <v>27</v>
      </c>
      <c r="C105" s="119" t="s">
        <v>27</v>
      </c>
      <c r="D105" s="11" t="s">
        <v>27</v>
      </c>
      <c r="F105" s="3"/>
      <c r="L105" s="5"/>
    </row>
    <row r="106" spans="1:14" ht="15" customHeight="1" x14ac:dyDescent="0.25">
      <c r="A106" s="125">
        <v>21</v>
      </c>
      <c r="B106" s="18">
        <v>42513</v>
      </c>
      <c r="C106" s="19"/>
      <c r="D106" s="20">
        <f t="shared" si="17"/>
        <v>23</v>
      </c>
      <c r="E106" s="20">
        <f t="shared" si="18"/>
        <v>5</v>
      </c>
      <c r="F106" s="21" t="str">
        <f t="shared" si="19"/>
        <v>Mai</v>
      </c>
      <c r="G106" s="28" t="s">
        <v>69</v>
      </c>
      <c r="H106" s="28" t="s">
        <v>70</v>
      </c>
      <c r="I106" s="28" t="s">
        <v>68</v>
      </c>
      <c r="J106" s="51" t="s">
        <v>59</v>
      </c>
      <c r="K106" s="28" t="s">
        <v>66</v>
      </c>
      <c r="L106" s="22">
        <f t="shared" si="22"/>
        <v>1</v>
      </c>
      <c r="M106" s="130">
        <f>SUM(L106:L109)/4</f>
        <v>1</v>
      </c>
      <c r="N106" s="133" t="str">
        <f>COUNTA(G106:K109)&amp;" / 20 créneaux de remplis"</f>
        <v>20 / 20 créneaux de remplis</v>
      </c>
    </row>
    <row r="107" spans="1:14" ht="15" customHeight="1" x14ac:dyDescent="0.25">
      <c r="A107" s="126"/>
      <c r="B107" s="13">
        <v>42514</v>
      </c>
      <c r="C107" s="14"/>
      <c r="D107" s="15">
        <f t="shared" ref="D107:D186" si="23">DAY(B107)</f>
        <v>24</v>
      </c>
      <c r="E107" s="15">
        <f t="shared" ref="E107:E186" si="24">MONTH(B107)</f>
        <v>5</v>
      </c>
      <c r="F107" s="16" t="str">
        <f t="shared" ref="F107:F186" si="25">IF(E107=2,"Février",IF(E107=3,"Mars",IF(E107=4,"Avril",IF(E107=5,"Mai",IF(E107=6,"Juin",IF(E107=7,"Juillet",IF(E107=8,"Août",IF(E107=9,"Septembre",IF(E107=10,"Octobre",IF(E107=11,"Novembre","Décembre"))))))))))</f>
        <v>Mai</v>
      </c>
      <c r="G107" s="43" t="s">
        <v>48</v>
      </c>
      <c r="H107" s="8" t="s">
        <v>65</v>
      </c>
      <c r="I107" s="8" t="s">
        <v>60</v>
      </c>
      <c r="J107" s="58" t="s">
        <v>67</v>
      </c>
      <c r="K107" s="8" t="s">
        <v>38</v>
      </c>
      <c r="L107" s="17">
        <f t="shared" si="22"/>
        <v>1</v>
      </c>
      <c r="M107" s="131"/>
      <c r="N107" s="134"/>
    </row>
    <row r="108" spans="1:14" ht="15" customHeight="1" x14ac:dyDescent="0.25">
      <c r="A108" s="126"/>
      <c r="B108" s="13">
        <v>42516</v>
      </c>
      <c r="C108" s="14"/>
      <c r="D108" s="15">
        <f t="shared" si="23"/>
        <v>26</v>
      </c>
      <c r="E108" s="15">
        <f t="shared" si="24"/>
        <v>5</v>
      </c>
      <c r="F108" s="16" t="str">
        <f t="shared" si="25"/>
        <v>Mai</v>
      </c>
      <c r="G108" s="8" t="s">
        <v>69</v>
      </c>
      <c r="H108" s="8" t="s">
        <v>33</v>
      </c>
      <c r="I108" s="8" t="s">
        <v>71</v>
      </c>
      <c r="J108" s="8" t="s">
        <v>64</v>
      </c>
      <c r="K108" s="8" t="s">
        <v>58</v>
      </c>
      <c r="L108" s="17">
        <f t="shared" si="22"/>
        <v>1</v>
      </c>
      <c r="M108" s="131"/>
      <c r="N108" s="134"/>
    </row>
    <row r="109" spans="1:14" ht="15" customHeight="1" thickBot="1" x14ac:dyDescent="0.3">
      <c r="A109" s="127"/>
      <c r="B109" s="23">
        <v>42517</v>
      </c>
      <c r="C109" s="24"/>
      <c r="D109" s="25">
        <f t="shared" si="23"/>
        <v>27</v>
      </c>
      <c r="E109" s="25">
        <f t="shared" si="24"/>
        <v>5</v>
      </c>
      <c r="F109" s="26" t="str">
        <f t="shared" si="25"/>
        <v>Mai</v>
      </c>
      <c r="G109" s="48" t="s">
        <v>52</v>
      </c>
      <c r="H109" s="29" t="s">
        <v>38</v>
      </c>
      <c r="I109" s="29" t="s">
        <v>36</v>
      </c>
      <c r="J109" s="29" t="s">
        <v>55</v>
      </c>
      <c r="K109" s="29" t="s">
        <v>61</v>
      </c>
      <c r="L109" s="27">
        <f t="shared" si="22"/>
        <v>1</v>
      </c>
      <c r="M109" s="132"/>
      <c r="N109" s="135"/>
    </row>
    <row r="110" spans="1:14" ht="15" customHeight="1" thickBot="1" x14ac:dyDescent="0.3">
      <c r="A110" s="9" t="s">
        <v>27</v>
      </c>
      <c r="B110" s="10" t="s">
        <v>27</v>
      </c>
      <c r="C110" s="119" t="s">
        <v>27</v>
      </c>
      <c r="D110" s="11" t="s">
        <v>27</v>
      </c>
      <c r="F110" s="3"/>
    </row>
    <row r="111" spans="1:14" ht="15" customHeight="1" x14ac:dyDescent="0.25">
      <c r="A111" s="125">
        <v>22</v>
      </c>
      <c r="B111" s="18">
        <v>42520</v>
      </c>
      <c r="C111" s="19"/>
      <c r="D111" s="20">
        <f t="shared" si="23"/>
        <v>30</v>
      </c>
      <c r="E111" s="20">
        <f t="shared" si="24"/>
        <v>5</v>
      </c>
      <c r="F111" s="21" t="str">
        <f t="shared" si="25"/>
        <v>Mai</v>
      </c>
      <c r="G111" s="28" t="s">
        <v>69</v>
      </c>
      <c r="H111" s="28" t="s">
        <v>70</v>
      </c>
      <c r="I111" s="28" t="s">
        <v>74</v>
      </c>
      <c r="J111" s="51" t="s">
        <v>59</v>
      </c>
      <c r="K111" s="28" t="s">
        <v>66</v>
      </c>
      <c r="L111" s="22">
        <f t="shared" ref="L111:L173" si="26">COUNTA(G111:K111)/5</f>
        <v>1</v>
      </c>
      <c r="M111" s="130">
        <f>SUM(L111:L114)/4</f>
        <v>1</v>
      </c>
      <c r="N111" s="133" t="str">
        <f>COUNTA(G111:K114)&amp;" / 20 créneaux de remplis"</f>
        <v>20 / 20 créneaux de remplis</v>
      </c>
    </row>
    <row r="112" spans="1:14" ht="15" customHeight="1" x14ac:dyDescent="0.25">
      <c r="A112" s="126"/>
      <c r="B112" s="13">
        <v>42521</v>
      </c>
      <c r="C112" s="14"/>
      <c r="D112" s="15">
        <f t="shared" si="23"/>
        <v>31</v>
      </c>
      <c r="E112" s="15">
        <f t="shared" si="24"/>
        <v>5</v>
      </c>
      <c r="F112" s="16" t="str">
        <f t="shared" si="25"/>
        <v>Mai</v>
      </c>
      <c r="G112" s="74" t="s">
        <v>52</v>
      </c>
      <c r="H112" s="8" t="s">
        <v>65</v>
      </c>
      <c r="I112" s="8" t="s">
        <v>60</v>
      </c>
      <c r="J112" s="58" t="s">
        <v>67</v>
      </c>
      <c r="K112" s="8" t="s">
        <v>38</v>
      </c>
      <c r="L112" s="17">
        <f t="shared" si="26"/>
        <v>1</v>
      </c>
      <c r="M112" s="131"/>
      <c r="N112" s="134"/>
    </row>
    <row r="113" spans="1:14" ht="15" customHeight="1" x14ac:dyDescent="0.25">
      <c r="A113" s="126"/>
      <c r="B113" s="13">
        <v>42523</v>
      </c>
      <c r="C113" s="14"/>
      <c r="D113" s="15">
        <f t="shared" si="23"/>
        <v>2</v>
      </c>
      <c r="E113" s="15">
        <f t="shared" si="24"/>
        <v>6</v>
      </c>
      <c r="F113" s="16" t="str">
        <f t="shared" si="25"/>
        <v>Juin</v>
      </c>
      <c r="G113" s="74" t="s">
        <v>52</v>
      </c>
      <c r="H113" s="8" t="s">
        <v>69</v>
      </c>
      <c r="I113" s="8" t="s">
        <v>71</v>
      </c>
      <c r="J113" s="8" t="s">
        <v>64</v>
      </c>
      <c r="K113" s="8" t="s">
        <v>58</v>
      </c>
      <c r="L113" s="17">
        <f t="shared" si="26"/>
        <v>1</v>
      </c>
      <c r="M113" s="131"/>
      <c r="N113" s="134"/>
    </row>
    <row r="114" spans="1:14" ht="15" customHeight="1" thickBot="1" x14ac:dyDescent="0.3">
      <c r="A114" s="127"/>
      <c r="B114" s="23">
        <v>42524</v>
      </c>
      <c r="C114" s="24"/>
      <c r="D114" s="25">
        <f t="shared" si="23"/>
        <v>3</v>
      </c>
      <c r="E114" s="25">
        <f t="shared" si="24"/>
        <v>6</v>
      </c>
      <c r="F114" s="26" t="str">
        <f t="shared" si="25"/>
        <v>Juin</v>
      </c>
      <c r="G114" s="29" t="s">
        <v>38</v>
      </c>
      <c r="H114" s="29" t="s">
        <v>36</v>
      </c>
      <c r="I114" s="29" t="s">
        <v>68</v>
      </c>
      <c r="J114" s="29" t="s">
        <v>55</v>
      </c>
      <c r="K114" s="29" t="s">
        <v>61</v>
      </c>
      <c r="L114" s="27">
        <f t="shared" si="26"/>
        <v>1</v>
      </c>
      <c r="M114" s="132"/>
      <c r="N114" s="135"/>
    </row>
    <row r="115" spans="1:14" ht="15" customHeight="1" thickBot="1" x14ac:dyDescent="0.3">
      <c r="A115" s="9" t="s">
        <v>27</v>
      </c>
      <c r="B115" s="10" t="s">
        <v>27</v>
      </c>
      <c r="C115" s="119" t="s">
        <v>27</v>
      </c>
      <c r="D115" s="11" t="s">
        <v>27</v>
      </c>
      <c r="F115" s="3"/>
    </row>
    <row r="116" spans="1:14" ht="15" customHeight="1" x14ac:dyDescent="0.25">
      <c r="A116" s="125">
        <v>23</v>
      </c>
      <c r="B116" s="18">
        <v>42527</v>
      </c>
      <c r="C116" s="19"/>
      <c r="D116" s="20">
        <f t="shared" si="23"/>
        <v>6</v>
      </c>
      <c r="E116" s="20">
        <f t="shared" si="24"/>
        <v>6</v>
      </c>
      <c r="F116" s="21" t="str">
        <f t="shared" si="25"/>
        <v>Juin</v>
      </c>
      <c r="G116" s="28" t="s">
        <v>69</v>
      </c>
      <c r="H116" s="50" t="s">
        <v>52</v>
      </c>
      <c r="I116" s="28" t="s">
        <v>68</v>
      </c>
      <c r="J116" s="51" t="s">
        <v>59</v>
      </c>
      <c r="K116" s="28" t="s">
        <v>66</v>
      </c>
      <c r="L116" s="22">
        <f t="shared" si="26"/>
        <v>1</v>
      </c>
      <c r="M116" s="130">
        <f>SUM(L116:L119)/4</f>
        <v>1</v>
      </c>
      <c r="N116" s="133" t="str">
        <f>COUNTA(G116:K119)&amp;" / 20 créneaux de remplis"</f>
        <v>20 / 20 créneaux de remplis</v>
      </c>
    </row>
    <row r="117" spans="1:14" ht="15" customHeight="1" x14ac:dyDescent="0.25">
      <c r="A117" s="126"/>
      <c r="B117" s="13">
        <v>42528</v>
      </c>
      <c r="C117" s="14"/>
      <c r="D117" s="15">
        <f t="shared" si="23"/>
        <v>7</v>
      </c>
      <c r="E117" s="15">
        <f t="shared" si="24"/>
        <v>6</v>
      </c>
      <c r="F117" s="16" t="str">
        <f t="shared" si="25"/>
        <v>Juin</v>
      </c>
      <c r="G117" s="75" t="s">
        <v>48</v>
      </c>
      <c r="H117" s="8" t="s">
        <v>65</v>
      </c>
      <c r="I117" s="8" t="s">
        <v>60</v>
      </c>
      <c r="J117" s="58" t="s">
        <v>67</v>
      </c>
      <c r="K117" s="8" t="s">
        <v>38</v>
      </c>
      <c r="L117" s="17">
        <f t="shared" si="26"/>
        <v>1</v>
      </c>
      <c r="M117" s="131"/>
      <c r="N117" s="134"/>
    </row>
    <row r="118" spans="1:14" ht="15" customHeight="1" x14ac:dyDescent="0.25">
      <c r="A118" s="126"/>
      <c r="B118" s="13">
        <v>42530</v>
      </c>
      <c r="C118" s="14"/>
      <c r="D118" s="15">
        <f t="shared" si="23"/>
        <v>9</v>
      </c>
      <c r="E118" s="15">
        <f t="shared" si="24"/>
        <v>6</v>
      </c>
      <c r="F118" s="16" t="str">
        <f t="shared" si="25"/>
        <v>Juin</v>
      </c>
      <c r="G118" s="76" t="s">
        <v>76</v>
      </c>
      <c r="H118" s="8" t="s">
        <v>69</v>
      </c>
      <c r="I118" s="8" t="s">
        <v>71</v>
      </c>
      <c r="J118" s="8" t="s">
        <v>64</v>
      </c>
      <c r="K118" s="8" t="s">
        <v>58</v>
      </c>
      <c r="L118" s="17">
        <f t="shared" si="26"/>
        <v>1</v>
      </c>
      <c r="M118" s="131"/>
      <c r="N118" s="134"/>
    </row>
    <row r="119" spans="1:14" ht="15" customHeight="1" thickBot="1" x14ac:dyDescent="0.3">
      <c r="A119" s="127"/>
      <c r="B119" s="23">
        <v>42531</v>
      </c>
      <c r="C119" s="24"/>
      <c r="D119" s="25">
        <f t="shared" si="23"/>
        <v>10</v>
      </c>
      <c r="E119" s="25">
        <f t="shared" si="24"/>
        <v>6</v>
      </c>
      <c r="F119" s="26" t="str">
        <f t="shared" si="25"/>
        <v>Juin</v>
      </c>
      <c r="G119" s="48" t="s">
        <v>52</v>
      </c>
      <c r="H119" s="29" t="s">
        <v>38</v>
      </c>
      <c r="I119" s="29" t="s">
        <v>36</v>
      </c>
      <c r="J119" s="29" t="s">
        <v>55</v>
      </c>
      <c r="K119" s="29" t="s">
        <v>61</v>
      </c>
      <c r="L119" s="27">
        <f t="shared" si="26"/>
        <v>1</v>
      </c>
      <c r="M119" s="132"/>
      <c r="N119" s="135"/>
    </row>
    <row r="120" spans="1:14" ht="15" customHeight="1" thickBot="1" x14ac:dyDescent="0.3">
      <c r="A120" s="9" t="s">
        <v>27</v>
      </c>
      <c r="B120" s="10" t="s">
        <v>27</v>
      </c>
      <c r="C120" s="119" t="s">
        <v>27</v>
      </c>
      <c r="D120" s="11" t="s">
        <v>27</v>
      </c>
      <c r="F120" s="3"/>
    </row>
    <row r="121" spans="1:14" ht="15" customHeight="1" x14ac:dyDescent="0.25">
      <c r="A121" s="125">
        <v>24</v>
      </c>
      <c r="B121" s="18">
        <v>42534</v>
      </c>
      <c r="C121" s="19"/>
      <c r="D121" s="20">
        <f t="shared" si="23"/>
        <v>13</v>
      </c>
      <c r="E121" s="20">
        <f t="shared" si="24"/>
        <v>6</v>
      </c>
      <c r="F121" s="21" t="str">
        <f t="shared" si="25"/>
        <v>Juin</v>
      </c>
      <c r="G121" s="64" t="s">
        <v>49</v>
      </c>
      <c r="H121" s="64" t="s">
        <v>49</v>
      </c>
      <c r="I121" s="64" t="s">
        <v>49</v>
      </c>
      <c r="J121" s="64" t="s">
        <v>49</v>
      </c>
      <c r="K121" s="64" t="s">
        <v>49</v>
      </c>
      <c r="L121" s="22">
        <f t="shared" si="26"/>
        <v>1</v>
      </c>
      <c r="M121" s="130">
        <f>SUM(L121:L124)/4</f>
        <v>1</v>
      </c>
      <c r="N121" s="133" t="str">
        <f>COUNTA(G121:K124)&amp;" / 20 créneaux de remplis"</f>
        <v>20 / 20 créneaux de remplis</v>
      </c>
    </row>
    <row r="122" spans="1:14" ht="15" customHeight="1" x14ac:dyDescent="0.25">
      <c r="A122" s="126"/>
      <c r="B122" s="13">
        <v>42535</v>
      </c>
      <c r="C122" s="14"/>
      <c r="D122" s="15">
        <f t="shared" si="23"/>
        <v>14</v>
      </c>
      <c r="E122" s="15">
        <f t="shared" si="24"/>
        <v>6</v>
      </c>
      <c r="F122" s="16" t="str">
        <f t="shared" si="25"/>
        <v>Juin</v>
      </c>
      <c r="G122" s="75" t="s">
        <v>48</v>
      </c>
      <c r="H122" s="8" t="s">
        <v>65</v>
      </c>
      <c r="I122" s="8" t="s">
        <v>60</v>
      </c>
      <c r="J122" s="58" t="s">
        <v>67</v>
      </c>
      <c r="K122" s="8" t="s">
        <v>38</v>
      </c>
      <c r="L122" s="17">
        <f t="shared" si="26"/>
        <v>1</v>
      </c>
      <c r="M122" s="131"/>
      <c r="N122" s="134"/>
    </row>
    <row r="123" spans="1:14" ht="15" customHeight="1" x14ac:dyDescent="0.25">
      <c r="A123" s="126"/>
      <c r="B123" s="13">
        <v>42537</v>
      </c>
      <c r="C123" s="14"/>
      <c r="D123" s="15">
        <f t="shared" si="23"/>
        <v>16</v>
      </c>
      <c r="E123" s="15">
        <f t="shared" si="24"/>
        <v>6</v>
      </c>
      <c r="F123" s="16" t="str">
        <f t="shared" si="25"/>
        <v>Juin</v>
      </c>
      <c r="G123" s="76" t="s">
        <v>76</v>
      </c>
      <c r="H123" s="8" t="s">
        <v>71</v>
      </c>
      <c r="I123" s="8" t="s">
        <v>64</v>
      </c>
      <c r="J123" s="8" t="s">
        <v>58</v>
      </c>
      <c r="K123" s="8" t="s">
        <v>78</v>
      </c>
      <c r="L123" s="17">
        <f t="shared" si="26"/>
        <v>1</v>
      </c>
      <c r="M123" s="131"/>
      <c r="N123" s="134"/>
    </row>
    <row r="124" spans="1:14" ht="15" customHeight="1" thickBot="1" x14ac:dyDescent="0.3">
      <c r="A124" s="127"/>
      <c r="B124" s="23">
        <v>42538</v>
      </c>
      <c r="C124" s="24"/>
      <c r="D124" s="25">
        <f t="shared" si="23"/>
        <v>17</v>
      </c>
      <c r="E124" s="25">
        <f t="shared" si="24"/>
        <v>6</v>
      </c>
      <c r="F124" s="26" t="str">
        <f t="shared" si="25"/>
        <v>Juin</v>
      </c>
      <c r="G124" s="48" t="s">
        <v>52</v>
      </c>
      <c r="H124" s="29" t="s">
        <v>70</v>
      </c>
      <c r="I124" s="29" t="s">
        <v>55</v>
      </c>
      <c r="J124" s="29" t="s">
        <v>69</v>
      </c>
      <c r="K124" s="29" t="s">
        <v>79</v>
      </c>
      <c r="L124" s="27">
        <f t="shared" si="26"/>
        <v>1</v>
      </c>
      <c r="M124" s="132"/>
      <c r="N124" s="135"/>
    </row>
    <row r="125" spans="1:14" ht="15" customHeight="1" thickBot="1" x14ac:dyDescent="0.3">
      <c r="A125" s="9" t="s">
        <v>27</v>
      </c>
      <c r="B125" s="10" t="s">
        <v>27</v>
      </c>
      <c r="C125" s="119" t="s">
        <v>27</v>
      </c>
      <c r="D125" s="11" t="s">
        <v>27</v>
      </c>
      <c r="F125" s="3"/>
      <c r="G125" s="78"/>
    </row>
    <row r="126" spans="1:14" ht="15" customHeight="1" x14ac:dyDescent="0.25">
      <c r="A126" s="125">
        <v>25</v>
      </c>
      <c r="B126" s="18">
        <v>42541</v>
      </c>
      <c r="C126" s="19"/>
      <c r="D126" s="20">
        <f t="shared" si="23"/>
        <v>20</v>
      </c>
      <c r="E126" s="20">
        <f t="shared" si="24"/>
        <v>6</v>
      </c>
      <c r="F126" s="21" t="str">
        <f t="shared" si="25"/>
        <v>Juin</v>
      </c>
      <c r="G126" s="28" t="s">
        <v>83</v>
      </c>
      <c r="H126" s="28" t="s">
        <v>70</v>
      </c>
      <c r="I126" s="28" t="s">
        <v>68</v>
      </c>
      <c r="J126" s="51" t="s">
        <v>59</v>
      </c>
      <c r="K126" s="28" t="s">
        <v>66</v>
      </c>
      <c r="L126" s="22">
        <f t="shared" si="26"/>
        <v>1</v>
      </c>
      <c r="M126" s="130">
        <f>SUM(L126:L129)/4</f>
        <v>0.95</v>
      </c>
      <c r="N126" s="133" t="str">
        <f>COUNTA(G126:K129)&amp;" / 20 créneaux de remplis"</f>
        <v>19 / 20 créneaux de remplis</v>
      </c>
    </row>
    <row r="127" spans="1:14" ht="15" customHeight="1" x14ac:dyDescent="0.25">
      <c r="A127" s="126"/>
      <c r="B127" s="13">
        <v>42542</v>
      </c>
      <c r="C127" s="14"/>
      <c r="D127" s="15">
        <f t="shared" si="23"/>
        <v>21</v>
      </c>
      <c r="E127" s="15">
        <f t="shared" si="24"/>
        <v>6</v>
      </c>
      <c r="F127" s="16" t="str">
        <f t="shared" si="25"/>
        <v>Juin</v>
      </c>
      <c r="G127" s="75" t="s">
        <v>48</v>
      </c>
      <c r="H127" s="8" t="s">
        <v>65</v>
      </c>
      <c r="I127" s="8" t="s">
        <v>60</v>
      </c>
      <c r="J127" s="58" t="s">
        <v>67</v>
      </c>
      <c r="K127" s="8" t="s">
        <v>38</v>
      </c>
      <c r="L127" s="17">
        <f t="shared" si="26"/>
        <v>1</v>
      </c>
      <c r="M127" s="131"/>
      <c r="N127" s="134"/>
    </row>
    <row r="128" spans="1:14" ht="15" customHeight="1" x14ac:dyDescent="0.25">
      <c r="A128" s="126"/>
      <c r="B128" s="13">
        <v>42544</v>
      </c>
      <c r="C128" s="14"/>
      <c r="D128" s="15">
        <f t="shared" si="23"/>
        <v>23</v>
      </c>
      <c r="E128" s="15">
        <f t="shared" si="24"/>
        <v>6</v>
      </c>
      <c r="F128" s="16" t="str">
        <f t="shared" si="25"/>
        <v>Juin</v>
      </c>
      <c r="G128" s="49" t="s">
        <v>52</v>
      </c>
      <c r="H128" s="8" t="s">
        <v>80</v>
      </c>
      <c r="I128" s="8"/>
      <c r="J128" s="8" t="s">
        <v>64</v>
      </c>
      <c r="K128" s="8" t="s">
        <v>58</v>
      </c>
      <c r="L128" s="17">
        <f t="shared" si="26"/>
        <v>0.8</v>
      </c>
      <c r="M128" s="131"/>
      <c r="N128" s="134"/>
    </row>
    <row r="129" spans="1:14" ht="15" customHeight="1" thickBot="1" x14ac:dyDescent="0.3">
      <c r="A129" s="127"/>
      <c r="B129" s="23">
        <v>42545</v>
      </c>
      <c r="C129" s="24"/>
      <c r="D129" s="25">
        <f t="shared" si="23"/>
        <v>24</v>
      </c>
      <c r="E129" s="25">
        <f t="shared" si="24"/>
        <v>6</v>
      </c>
      <c r="F129" s="26" t="str">
        <f t="shared" si="25"/>
        <v>Juin</v>
      </c>
      <c r="G129" s="79" t="s">
        <v>78</v>
      </c>
      <c r="H129" s="29" t="s">
        <v>81</v>
      </c>
      <c r="I129" s="29" t="s">
        <v>55</v>
      </c>
      <c r="J129" s="29" t="s">
        <v>69</v>
      </c>
      <c r="K129" s="29" t="s">
        <v>79</v>
      </c>
      <c r="L129" s="27">
        <f t="shared" si="26"/>
        <v>1</v>
      </c>
      <c r="M129" s="132"/>
      <c r="N129" s="135"/>
    </row>
    <row r="130" spans="1:14" ht="15" customHeight="1" thickBot="1" x14ac:dyDescent="0.3">
      <c r="A130" s="9" t="s">
        <v>27</v>
      </c>
      <c r="B130" s="10" t="s">
        <v>27</v>
      </c>
      <c r="C130" s="119" t="s">
        <v>27</v>
      </c>
      <c r="D130" s="11" t="s">
        <v>27</v>
      </c>
      <c r="F130" s="3"/>
      <c r="G130" s="78"/>
    </row>
    <row r="131" spans="1:14" ht="15" customHeight="1" x14ac:dyDescent="0.25">
      <c r="A131" s="125">
        <v>26</v>
      </c>
      <c r="B131" s="18">
        <v>42548</v>
      </c>
      <c r="C131" s="19"/>
      <c r="D131" s="20">
        <f t="shared" si="23"/>
        <v>27</v>
      </c>
      <c r="E131" s="20">
        <f t="shared" si="24"/>
        <v>6</v>
      </c>
      <c r="F131" s="21" t="str">
        <f t="shared" si="25"/>
        <v>Juin</v>
      </c>
      <c r="G131" s="28" t="s">
        <v>83</v>
      </c>
      <c r="H131" s="28" t="s">
        <v>70</v>
      </c>
      <c r="I131" s="28" t="s">
        <v>68</v>
      </c>
      <c r="J131" s="51" t="s">
        <v>59</v>
      </c>
      <c r="K131" s="28" t="s">
        <v>66</v>
      </c>
      <c r="L131" s="22">
        <f t="shared" si="26"/>
        <v>1</v>
      </c>
      <c r="M131" s="130">
        <f>SUM(L131:L134)/4</f>
        <v>0.95</v>
      </c>
      <c r="N131" s="133" t="str">
        <f>COUNTA(G131:K134)&amp;" / 20 créneaux de remplis"</f>
        <v>19 / 20 créneaux de remplis</v>
      </c>
    </row>
    <row r="132" spans="1:14" ht="15" customHeight="1" x14ac:dyDescent="0.25">
      <c r="A132" s="126"/>
      <c r="B132" s="13">
        <v>42549</v>
      </c>
      <c r="C132" s="14"/>
      <c r="D132" s="15">
        <f t="shared" si="23"/>
        <v>28</v>
      </c>
      <c r="E132" s="15">
        <f t="shared" si="24"/>
        <v>6</v>
      </c>
      <c r="F132" s="16" t="str">
        <f t="shared" si="25"/>
        <v>Juin</v>
      </c>
      <c r="G132" s="75" t="s">
        <v>48</v>
      </c>
      <c r="H132" s="8" t="s">
        <v>65</v>
      </c>
      <c r="I132" s="8" t="s">
        <v>60</v>
      </c>
      <c r="J132" s="58" t="s">
        <v>67</v>
      </c>
      <c r="K132" s="8" t="s">
        <v>38</v>
      </c>
      <c r="L132" s="17">
        <f t="shared" si="26"/>
        <v>1</v>
      </c>
      <c r="M132" s="131"/>
      <c r="N132" s="134"/>
    </row>
    <row r="133" spans="1:14" ht="15" customHeight="1" x14ac:dyDescent="0.25">
      <c r="A133" s="126"/>
      <c r="B133" s="13">
        <v>42551</v>
      </c>
      <c r="C133" s="14"/>
      <c r="D133" s="15">
        <f t="shared" si="23"/>
        <v>30</v>
      </c>
      <c r="E133" s="15">
        <f t="shared" si="24"/>
        <v>6</v>
      </c>
      <c r="F133" s="16" t="str">
        <f t="shared" si="25"/>
        <v>Juin</v>
      </c>
      <c r="G133" s="49" t="s">
        <v>52</v>
      </c>
      <c r="H133" s="8" t="s">
        <v>80</v>
      </c>
      <c r="I133" s="8"/>
      <c r="J133" s="8" t="s">
        <v>64</v>
      </c>
      <c r="K133" s="8" t="s">
        <v>58</v>
      </c>
      <c r="L133" s="17">
        <f t="shared" si="26"/>
        <v>0.8</v>
      </c>
      <c r="M133" s="131"/>
      <c r="N133" s="134"/>
    </row>
    <row r="134" spans="1:14" ht="15" customHeight="1" thickBot="1" x14ac:dyDescent="0.3">
      <c r="A134" s="127"/>
      <c r="B134" s="23">
        <v>42552</v>
      </c>
      <c r="C134" s="24"/>
      <c r="D134" s="25">
        <f t="shared" si="23"/>
        <v>1</v>
      </c>
      <c r="E134" s="25">
        <f t="shared" si="24"/>
        <v>7</v>
      </c>
      <c r="F134" s="26" t="str">
        <f t="shared" si="25"/>
        <v>Juillet</v>
      </c>
      <c r="G134" s="79" t="s">
        <v>78</v>
      </c>
      <c r="H134" s="29" t="s">
        <v>81</v>
      </c>
      <c r="I134" s="29" t="s">
        <v>55</v>
      </c>
      <c r="J134" s="29" t="s">
        <v>69</v>
      </c>
      <c r="K134" s="29" t="s">
        <v>79</v>
      </c>
      <c r="L134" s="27">
        <f t="shared" si="26"/>
        <v>1</v>
      </c>
      <c r="M134" s="132"/>
      <c r="N134" s="135"/>
    </row>
    <row r="135" spans="1:14" ht="15" customHeight="1" thickBot="1" x14ac:dyDescent="0.3">
      <c r="A135" s="9" t="s">
        <v>27</v>
      </c>
      <c r="B135" s="10" t="s">
        <v>27</v>
      </c>
      <c r="C135" s="119" t="s">
        <v>27</v>
      </c>
      <c r="D135" s="11" t="s">
        <v>27</v>
      </c>
      <c r="F135" s="3"/>
      <c r="G135" s="78"/>
    </row>
    <row r="136" spans="1:14" ht="15" customHeight="1" x14ac:dyDescent="0.25">
      <c r="A136" s="125">
        <v>27</v>
      </c>
      <c r="B136" s="18">
        <v>42555</v>
      </c>
      <c r="C136" s="19"/>
      <c r="D136" s="20">
        <f t="shared" si="23"/>
        <v>4</v>
      </c>
      <c r="E136" s="20">
        <f t="shared" si="24"/>
        <v>7</v>
      </c>
      <c r="F136" s="21" t="str">
        <f t="shared" si="25"/>
        <v>Juillet</v>
      </c>
      <c r="G136" s="28" t="s">
        <v>83</v>
      </c>
      <c r="H136" s="28" t="s">
        <v>70</v>
      </c>
      <c r="I136" s="28" t="s">
        <v>68</v>
      </c>
      <c r="J136" s="51" t="s">
        <v>59</v>
      </c>
      <c r="K136" s="28" t="s">
        <v>66</v>
      </c>
      <c r="L136" s="22">
        <f t="shared" si="26"/>
        <v>1</v>
      </c>
      <c r="M136" s="130">
        <f>SUM(L136:L139)/4</f>
        <v>0.95</v>
      </c>
      <c r="N136" s="133" t="str">
        <f>COUNTA(G136:K139)&amp;" / 20 créneaux de remplis"</f>
        <v>19 / 20 créneaux de remplis</v>
      </c>
    </row>
    <row r="137" spans="1:14" ht="15" customHeight="1" x14ac:dyDescent="0.25">
      <c r="A137" s="126"/>
      <c r="B137" s="13">
        <v>42556</v>
      </c>
      <c r="C137" s="14"/>
      <c r="D137" s="15">
        <f t="shared" si="23"/>
        <v>5</v>
      </c>
      <c r="E137" s="15">
        <f t="shared" si="24"/>
        <v>7</v>
      </c>
      <c r="F137" s="16" t="str">
        <f t="shared" si="25"/>
        <v>Juillet</v>
      </c>
      <c r="G137" s="80" t="s">
        <v>78</v>
      </c>
      <c r="H137" s="8" t="s">
        <v>65</v>
      </c>
      <c r="I137" s="8" t="s">
        <v>81</v>
      </c>
      <c r="J137" s="58" t="s">
        <v>67</v>
      </c>
      <c r="K137" s="8" t="s">
        <v>38</v>
      </c>
      <c r="L137" s="17">
        <f t="shared" si="26"/>
        <v>1</v>
      </c>
      <c r="M137" s="131"/>
      <c r="N137" s="134"/>
    </row>
    <row r="138" spans="1:14" ht="15" customHeight="1" x14ac:dyDescent="0.25">
      <c r="A138" s="126"/>
      <c r="B138" s="13">
        <v>42558</v>
      </c>
      <c r="C138" s="14"/>
      <c r="D138" s="15">
        <f t="shared" si="23"/>
        <v>7</v>
      </c>
      <c r="E138" s="15">
        <f t="shared" si="24"/>
        <v>7</v>
      </c>
      <c r="F138" s="16" t="str">
        <f t="shared" si="25"/>
        <v>Juillet</v>
      </c>
      <c r="G138" s="49" t="s">
        <v>52</v>
      </c>
      <c r="H138" s="8" t="s">
        <v>80</v>
      </c>
      <c r="I138" s="8"/>
      <c r="J138" s="8" t="s">
        <v>64</v>
      </c>
      <c r="K138" s="8" t="s">
        <v>79</v>
      </c>
      <c r="L138" s="17">
        <f t="shared" si="26"/>
        <v>0.8</v>
      </c>
      <c r="M138" s="131"/>
      <c r="N138" s="134"/>
    </row>
    <row r="139" spans="1:14" ht="15" customHeight="1" thickBot="1" x14ac:dyDescent="0.3">
      <c r="A139" s="127"/>
      <c r="B139" s="23">
        <v>42559</v>
      </c>
      <c r="C139" s="24"/>
      <c r="D139" s="25">
        <f t="shared" si="23"/>
        <v>8</v>
      </c>
      <c r="E139" s="25">
        <f t="shared" si="24"/>
        <v>7</v>
      </c>
      <c r="F139" s="26" t="str">
        <f t="shared" si="25"/>
        <v>Juillet</v>
      </c>
      <c r="G139" s="63" t="s">
        <v>49</v>
      </c>
      <c r="H139" s="63" t="s">
        <v>49</v>
      </c>
      <c r="I139" s="63" t="s">
        <v>49</v>
      </c>
      <c r="J139" s="63" t="s">
        <v>49</v>
      </c>
      <c r="K139" s="63" t="s">
        <v>49</v>
      </c>
      <c r="L139" s="27">
        <f t="shared" si="26"/>
        <v>1</v>
      </c>
      <c r="M139" s="132"/>
      <c r="N139" s="135"/>
    </row>
    <row r="140" spans="1:14" ht="15" customHeight="1" thickBot="1" x14ac:dyDescent="0.3">
      <c r="A140" s="9" t="s">
        <v>27</v>
      </c>
      <c r="B140" s="10" t="s">
        <v>27</v>
      </c>
      <c r="C140" s="119" t="s">
        <v>27</v>
      </c>
      <c r="D140" s="11" t="s">
        <v>27</v>
      </c>
      <c r="F140" s="3"/>
      <c r="G140" s="78"/>
    </row>
    <row r="141" spans="1:14" ht="15" customHeight="1" x14ac:dyDescent="0.25">
      <c r="A141" s="125">
        <v>28</v>
      </c>
      <c r="B141" s="18">
        <v>42562</v>
      </c>
      <c r="C141" s="19"/>
      <c r="D141" s="20">
        <f t="shared" si="23"/>
        <v>11</v>
      </c>
      <c r="E141" s="20">
        <f t="shared" si="24"/>
        <v>7</v>
      </c>
      <c r="F141" s="21" t="str">
        <f t="shared" si="25"/>
        <v>Juillet</v>
      </c>
      <c r="G141" s="28" t="s">
        <v>83</v>
      </c>
      <c r="H141" s="28" t="s">
        <v>70</v>
      </c>
      <c r="I141" s="28" t="s">
        <v>68</v>
      </c>
      <c r="J141" s="51" t="s">
        <v>59</v>
      </c>
      <c r="K141" s="28" t="s">
        <v>66</v>
      </c>
      <c r="L141" s="22">
        <f t="shared" si="26"/>
        <v>1</v>
      </c>
      <c r="M141" s="130">
        <f>SUM(L141:L144)/4</f>
        <v>0.95</v>
      </c>
      <c r="N141" s="133" t="str">
        <f>COUNTA(G141:K144)&amp;" / 20 créneaux de remplis"</f>
        <v>19 / 20 créneaux de remplis</v>
      </c>
    </row>
    <row r="142" spans="1:14" ht="15" customHeight="1" x14ac:dyDescent="0.25">
      <c r="A142" s="126"/>
      <c r="B142" s="13">
        <v>42563</v>
      </c>
      <c r="C142" s="14"/>
      <c r="D142" s="15">
        <f t="shared" si="23"/>
        <v>12</v>
      </c>
      <c r="E142" s="15">
        <f t="shared" si="24"/>
        <v>7</v>
      </c>
      <c r="F142" s="16" t="str">
        <f t="shared" si="25"/>
        <v>Juillet</v>
      </c>
      <c r="G142" s="80" t="s">
        <v>78</v>
      </c>
      <c r="H142" s="8" t="s">
        <v>65</v>
      </c>
      <c r="I142" s="8" t="s">
        <v>81</v>
      </c>
      <c r="J142" s="58" t="s">
        <v>67</v>
      </c>
      <c r="K142" s="8" t="s">
        <v>38</v>
      </c>
      <c r="L142" s="17">
        <f t="shared" si="26"/>
        <v>1</v>
      </c>
      <c r="M142" s="131"/>
      <c r="N142" s="134"/>
    </row>
    <row r="143" spans="1:14" ht="15" customHeight="1" x14ac:dyDescent="0.25">
      <c r="A143" s="126"/>
      <c r="B143" s="13">
        <v>42565</v>
      </c>
      <c r="C143" s="14"/>
      <c r="D143" s="15">
        <f t="shared" si="23"/>
        <v>14</v>
      </c>
      <c r="E143" s="15">
        <f t="shared" si="24"/>
        <v>7</v>
      </c>
      <c r="F143" s="16" t="str">
        <f t="shared" si="25"/>
        <v>Juillet</v>
      </c>
      <c r="G143" s="65" t="s">
        <v>22</v>
      </c>
      <c r="H143" s="65" t="s">
        <v>22</v>
      </c>
      <c r="I143" s="65" t="s">
        <v>22</v>
      </c>
      <c r="J143" s="65" t="s">
        <v>22</v>
      </c>
      <c r="K143" s="65" t="s">
        <v>22</v>
      </c>
      <c r="L143" s="17">
        <f t="shared" si="26"/>
        <v>1</v>
      </c>
      <c r="M143" s="131"/>
      <c r="N143" s="134"/>
    </row>
    <row r="144" spans="1:14" ht="15" customHeight="1" thickBot="1" x14ac:dyDescent="0.3">
      <c r="A144" s="127"/>
      <c r="B144" s="23">
        <v>42566</v>
      </c>
      <c r="C144" s="24"/>
      <c r="D144" s="25">
        <f t="shared" si="23"/>
        <v>15</v>
      </c>
      <c r="E144" s="25">
        <f t="shared" si="24"/>
        <v>7</v>
      </c>
      <c r="F144" s="26" t="str">
        <f t="shared" si="25"/>
        <v>Juillet</v>
      </c>
      <c r="G144" s="49" t="s">
        <v>52</v>
      </c>
      <c r="H144" s="29" t="s">
        <v>80</v>
      </c>
      <c r="I144" s="29"/>
      <c r="J144" s="29" t="s">
        <v>64</v>
      </c>
      <c r="K144" s="29" t="s">
        <v>79</v>
      </c>
      <c r="L144" s="27">
        <f t="shared" si="26"/>
        <v>0.8</v>
      </c>
      <c r="M144" s="132"/>
      <c r="N144" s="135"/>
    </row>
    <row r="145" spans="1:14" ht="15" customHeight="1" thickBot="1" x14ac:dyDescent="0.3">
      <c r="A145" s="9" t="s">
        <v>27</v>
      </c>
      <c r="B145" s="10" t="s">
        <v>27</v>
      </c>
      <c r="C145" s="119" t="s">
        <v>27</v>
      </c>
      <c r="D145" s="11" t="s">
        <v>27</v>
      </c>
      <c r="F145" s="3"/>
      <c r="G145" s="78"/>
      <c r="L145" s="5"/>
    </row>
    <row r="146" spans="1:14" ht="15" customHeight="1" x14ac:dyDescent="0.25">
      <c r="A146" s="125">
        <v>29</v>
      </c>
      <c r="B146" s="18">
        <v>42569</v>
      </c>
      <c r="C146" s="19"/>
      <c r="D146" s="20">
        <f t="shared" si="23"/>
        <v>18</v>
      </c>
      <c r="E146" s="20">
        <f t="shared" si="24"/>
        <v>7</v>
      </c>
      <c r="F146" s="21" t="str">
        <f t="shared" si="25"/>
        <v>Juillet</v>
      </c>
      <c r="G146" s="50" t="s">
        <v>52</v>
      </c>
      <c r="H146" s="28" t="s">
        <v>78</v>
      </c>
      <c r="I146" s="28" t="s">
        <v>70</v>
      </c>
      <c r="J146" s="28" t="s">
        <v>68</v>
      </c>
      <c r="K146" s="28" t="s">
        <v>66</v>
      </c>
      <c r="L146" s="22">
        <f t="shared" si="26"/>
        <v>1</v>
      </c>
      <c r="M146" s="130">
        <f>SUM(L146:L149)/4</f>
        <v>0.9</v>
      </c>
      <c r="N146" s="133" t="str">
        <f>COUNTA(G146:K149)&amp;" / 20 créneaux de remplis"</f>
        <v>18 / 20 créneaux de remplis</v>
      </c>
    </row>
    <row r="147" spans="1:14" ht="15" customHeight="1" x14ac:dyDescent="0.25">
      <c r="A147" s="126"/>
      <c r="B147" s="13">
        <v>42570</v>
      </c>
      <c r="C147" s="14"/>
      <c r="D147" s="15">
        <f t="shared" si="23"/>
        <v>19</v>
      </c>
      <c r="E147" s="15">
        <f t="shared" si="24"/>
        <v>7</v>
      </c>
      <c r="F147" s="16" t="str">
        <f t="shared" si="25"/>
        <v>Juillet</v>
      </c>
      <c r="G147" s="75" t="s">
        <v>48</v>
      </c>
      <c r="H147" s="8" t="s">
        <v>65</v>
      </c>
      <c r="I147" s="8" t="s">
        <v>81</v>
      </c>
      <c r="J147" s="58" t="s">
        <v>67</v>
      </c>
      <c r="K147" s="8"/>
      <c r="L147" s="17">
        <f t="shared" si="26"/>
        <v>0.8</v>
      </c>
      <c r="M147" s="131"/>
      <c r="N147" s="134"/>
    </row>
    <row r="148" spans="1:14" ht="15" customHeight="1" x14ac:dyDescent="0.25">
      <c r="A148" s="126"/>
      <c r="B148" s="13">
        <v>42572</v>
      </c>
      <c r="C148" s="14"/>
      <c r="D148" s="15">
        <f t="shared" si="23"/>
        <v>21</v>
      </c>
      <c r="E148" s="15">
        <f t="shared" si="24"/>
        <v>7</v>
      </c>
      <c r="F148" s="16" t="str">
        <f t="shared" si="25"/>
        <v>Juillet</v>
      </c>
      <c r="G148" s="49" t="s">
        <v>52</v>
      </c>
      <c r="H148" s="8" t="s">
        <v>80</v>
      </c>
      <c r="I148" s="8"/>
      <c r="J148" s="8" t="s">
        <v>64</v>
      </c>
      <c r="K148" s="8" t="s">
        <v>79</v>
      </c>
      <c r="L148" s="17">
        <f t="shared" si="26"/>
        <v>0.8</v>
      </c>
      <c r="M148" s="131"/>
      <c r="N148" s="134"/>
    </row>
    <row r="149" spans="1:14" ht="15" customHeight="1" thickBot="1" x14ac:dyDescent="0.3">
      <c r="A149" s="127"/>
      <c r="B149" s="23">
        <v>42573</v>
      </c>
      <c r="C149" s="24"/>
      <c r="D149" s="25">
        <f t="shared" si="23"/>
        <v>22</v>
      </c>
      <c r="E149" s="25">
        <f t="shared" si="24"/>
        <v>7</v>
      </c>
      <c r="F149" s="26" t="str">
        <f t="shared" si="25"/>
        <v>Juillet</v>
      </c>
      <c r="G149" s="77" t="s">
        <v>82</v>
      </c>
      <c r="H149" s="77" t="s">
        <v>82</v>
      </c>
      <c r="I149" s="77" t="s">
        <v>82</v>
      </c>
      <c r="J149" s="77" t="s">
        <v>82</v>
      </c>
      <c r="K149" s="77" t="s">
        <v>82</v>
      </c>
      <c r="L149" s="27">
        <f t="shared" si="26"/>
        <v>1</v>
      </c>
      <c r="M149" s="132"/>
      <c r="N149" s="135"/>
    </row>
    <row r="150" spans="1:14" ht="15" customHeight="1" thickBot="1" x14ac:dyDescent="0.3">
      <c r="A150" s="9" t="s">
        <v>27</v>
      </c>
      <c r="B150" s="10" t="s">
        <v>27</v>
      </c>
      <c r="C150" s="119" t="s">
        <v>27</v>
      </c>
      <c r="D150" s="11" t="s">
        <v>27</v>
      </c>
      <c r="F150" s="3"/>
    </row>
    <row r="151" spans="1:14" ht="15" customHeight="1" x14ac:dyDescent="0.25">
      <c r="A151" s="125">
        <v>30</v>
      </c>
      <c r="B151" s="18">
        <v>42576</v>
      </c>
      <c r="C151" s="19"/>
      <c r="D151" s="20">
        <f t="shared" si="23"/>
        <v>25</v>
      </c>
      <c r="E151" s="20">
        <f t="shared" si="24"/>
        <v>7</v>
      </c>
      <c r="F151" s="21" t="str">
        <f t="shared" si="25"/>
        <v>Juillet</v>
      </c>
      <c r="G151" s="64" t="s">
        <v>49</v>
      </c>
      <c r="H151" s="64" t="s">
        <v>49</v>
      </c>
      <c r="I151" s="64" t="s">
        <v>49</v>
      </c>
      <c r="J151" s="64" t="s">
        <v>49</v>
      </c>
      <c r="K151" s="64" t="s">
        <v>49</v>
      </c>
      <c r="L151" s="22">
        <f t="shared" si="26"/>
        <v>1</v>
      </c>
      <c r="M151" s="130">
        <f>SUM(L151:L154)/4</f>
        <v>1</v>
      </c>
      <c r="N151" s="133" t="str">
        <f>COUNTA(G151:K154)&amp;" / 20 créneaux de remplis"</f>
        <v>20 / 20 créneaux de remplis</v>
      </c>
    </row>
    <row r="152" spans="1:14" ht="15" customHeight="1" x14ac:dyDescent="0.25">
      <c r="A152" s="126"/>
      <c r="B152" s="13">
        <v>42577</v>
      </c>
      <c r="C152" s="14"/>
      <c r="D152" s="15">
        <f t="shared" si="23"/>
        <v>26</v>
      </c>
      <c r="E152" s="15">
        <f t="shared" si="24"/>
        <v>7</v>
      </c>
      <c r="F152" s="16" t="str">
        <f t="shared" si="25"/>
        <v>Juillet</v>
      </c>
      <c r="G152" s="65" t="s">
        <v>49</v>
      </c>
      <c r="H152" s="65" t="s">
        <v>49</v>
      </c>
      <c r="I152" s="65" t="s">
        <v>49</v>
      </c>
      <c r="J152" s="65" t="s">
        <v>49</v>
      </c>
      <c r="K152" s="65" t="s">
        <v>49</v>
      </c>
      <c r="L152" s="17">
        <f t="shared" si="26"/>
        <v>1</v>
      </c>
      <c r="M152" s="131"/>
      <c r="N152" s="134"/>
    </row>
    <row r="153" spans="1:14" ht="15" customHeight="1" x14ac:dyDescent="0.25">
      <c r="A153" s="126"/>
      <c r="B153" s="13">
        <v>42579</v>
      </c>
      <c r="C153" s="14"/>
      <c r="D153" s="15">
        <f t="shared" si="23"/>
        <v>28</v>
      </c>
      <c r="E153" s="15">
        <f t="shared" si="24"/>
        <v>7</v>
      </c>
      <c r="F153" s="16" t="str">
        <f t="shared" si="25"/>
        <v>Juillet</v>
      </c>
      <c r="G153" s="65" t="s">
        <v>49</v>
      </c>
      <c r="H153" s="65" t="s">
        <v>49</v>
      </c>
      <c r="I153" s="65" t="s">
        <v>49</v>
      </c>
      <c r="J153" s="65" t="s">
        <v>49</v>
      </c>
      <c r="K153" s="65" t="s">
        <v>49</v>
      </c>
      <c r="L153" s="17">
        <f t="shared" si="26"/>
        <v>1</v>
      </c>
      <c r="M153" s="131"/>
      <c r="N153" s="134"/>
    </row>
    <row r="154" spans="1:14" ht="15" customHeight="1" thickBot="1" x14ac:dyDescent="0.3">
      <c r="A154" s="127"/>
      <c r="B154" s="23">
        <v>42580</v>
      </c>
      <c r="C154" s="24"/>
      <c r="D154" s="25">
        <f t="shared" si="23"/>
        <v>29</v>
      </c>
      <c r="E154" s="25">
        <f t="shared" si="24"/>
        <v>7</v>
      </c>
      <c r="F154" s="26" t="str">
        <f t="shared" si="25"/>
        <v>Juillet</v>
      </c>
      <c r="G154" s="63" t="s">
        <v>49</v>
      </c>
      <c r="H154" s="63" t="s">
        <v>49</v>
      </c>
      <c r="I154" s="63" t="s">
        <v>49</v>
      </c>
      <c r="J154" s="63" t="s">
        <v>49</v>
      </c>
      <c r="K154" s="63" t="s">
        <v>49</v>
      </c>
      <c r="L154" s="27">
        <f t="shared" si="26"/>
        <v>1</v>
      </c>
      <c r="M154" s="132"/>
      <c r="N154" s="135"/>
    </row>
    <row r="155" spans="1:14" ht="15" customHeight="1" thickBot="1" x14ac:dyDescent="0.3">
      <c r="A155" s="9" t="s">
        <v>27</v>
      </c>
      <c r="B155" s="10" t="s">
        <v>27</v>
      </c>
      <c r="C155" s="119" t="s">
        <v>27</v>
      </c>
      <c r="D155" s="11" t="s">
        <v>27</v>
      </c>
      <c r="F155" s="3"/>
    </row>
    <row r="156" spans="1:14" ht="15" customHeight="1" x14ac:dyDescent="0.25">
      <c r="A156" s="125">
        <v>31</v>
      </c>
      <c r="B156" s="18">
        <v>42583</v>
      </c>
      <c r="C156" s="19"/>
      <c r="D156" s="20">
        <f t="shared" si="23"/>
        <v>1</v>
      </c>
      <c r="E156" s="20">
        <f t="shared" si="24"/>
        <v>8</v>
      </c>
      <c r="F156" s="21" t="str">
        <f t="shared" si="25"/>
        <v>Août</v>
      </c>
      <c r="G156" s="64" t="s">
        <v>49</v>
      </c>
      <c r="H156" s="64" t="s">
        <v>49</v>
      </c>
      <c r="I156" s="64" t="s">
        <v>49</v>
      </c>
      <c r="J156" s="64" t="s">
        <v>49</v>
      </c>
      <c r="K156" s="64" t="s">
        <v>49</v>
      </c>
      <c r="L156" s="22">
        <f t="shared" si="26"/>
        <v>1</v>
      </c>
      <c r="M156" s="130">
        <f>SUM(L156:L159)/4</f>
        <v>1</v>
      </c>
      <c r="N156" s="133" t="str">
        <f>COUNTA(G156:K159)&amp;" / 20 créneaux de remplis"</f>
        <v>20 / 20 créneaux de remplis</v>
      </c>
    </row>
    <row r="157" spans="1:14" ht="15" customHeight="1" x14ac:dyDescent="0.25">
      <c r="A157" s="126"/>
      <c r="B157" s="13">
        <v>42584</v>
      </c>
      <c r="C157" s="14"/>
      <c r="D157" s="15">
        <f t="shared" si="23"/>
        <v>2</v>
      </c>
      <c r="E157" s="15">
        <f t="shared" si="24"/>
        <v>8</v>
      </c>
      <c r="F157" s="16" t="str">
        <f t="shared" si="25"/>
        <v>Août</v>
      </c>
      <c r="G157" s="65" t="s">
        <v>49</v>
      </c>
      <c r="H157" s="65" t="s">
        <v>49</v>
      </c>
      <c r="I157" s="65" t="s">
        <v>49</v>
      </c>
      <c r="J157" s="65" t="s">
        <v>49</v>
      </c>
      <c r="K157" s="65" t="s">
        <v>49</v>
      </c>
      <c r="L157" s="17">
        <f t="shared" si="26"/>
        <v>1</v>
      </c>
      <c r="M157" s="131"/>
      <c r="N157" s="134"/>
    </row>
    <row r="158" spans="1:14" ht="15" customHeight="1" x14ac:dyDescent="0.25">
      <c r="A158" s="126"/>
      <c r="B158" s="13">
        <v>42586</v>
      </c>
      <c r="C158" s="14"/>
      <c r="D158" s="15">
        <f t="shared" si="23"/>
        <v>4</v>
      </c>
      <c r="E158" s="15">
        <f t="shared" si="24"/>
        <v>8</v>
      </c>
      <c r="F158" s="16" t="str">
        <f t="shared" si="25"/>
        <v>Août</v>
      </c>
      <c r="G158" s="65" t="s">
        <v>49</v>
      </c>
      <c r="H158" s="65" t="s">
        <v>49</v>
      </c>
      <c r="I158" s="65" t="s">
        <v>49</v>
      </c>
      <c r="J158" s="65" t="s">
        <v>49</v>
      </c>
      <c r="K158" s="65" t="s">
        <v>49</v>
      </c>
      <c r="L158" s="17">
        <f t="shared" si="26"/>
        <v>1</v>
      </c>
      <c r="M158" s="131"/>
      <c r="N158" s="134"/>
    </row>
    <row r="159" spans="1:14" ht="15" customHeight="1" thickBot="1" x14ac:dyDescent="0.3">
      <c r="A159" s="127"/>
      <c r="B159" s="23">
        <v>42587</v>
      </c>
      <c r="C159" s="24"/>
      <c r="D159" s="25">
        <f t="shared" si="23"/>
        <v>5</v>
      </c>
      <c r="E159" s="25">
        <f t="shared" si="24"/>
        <v>8</v>
      </c>
      <c r="F159" s="26" t="str">
        <f t="shared" si="25"/>
        <v>Août</v>
      </c>
      <c r="G159" s="63" t="s">
        <v>49</v>
      </c>
      <c r="H159" s="63" t="s">
        <v>49</v>
      </c>
      <c r="I159" s="63" t="s">
        <v>49</v>
      </c>
      <c r="J159" s="63" t="s">
        <v>49</v>
      </c>
      <c r="K159" s="63" t="s">
        <v>49</v>
      </c>
      <c r="L159" s="27">
        <f t="shared" si="26"/>
        <v>1</v>
      </c>
      <c r="M159" s="132"/>
      <c r="N159" s="135"/>
    </row>
    <row r="160" spans="1:14" ht="15" customHeight="1" thickBot="1" x14ac:dyDescent="0.3">
      <c r="A160" s="9" t="s">
        <v>27</v>
      </c>
      <c r="B160" s="10" t="s">
        <v>27</v>
      </c>
      <c r="C160" s="119" t="s">
        <v>27</v>
      </c>
      <c r="D160" s="11" t="s">
        <v>27</v>
      </c>
      <c r="F160" s="3"/>
    </row>
    <row r="161" spans="1:14" ht="15" customHeight="1" x14ac:dyDescent="0.25">
      <c r="A161" s="125">
        <v>32</v>
      </c>
      <c r="B161" s="18">
        <v>42590</v>
      </c>
      <c r="C161" s="19"/>
      <c r="D161" s="20">
        <f t="shared" si="23"/>
        <v>8</v>
      </c>
      <c r="E161" s="20">
        <f t="shared" si="24"/>
        <v>8</v>
      </c>
      <c r="F161" s="21" t="str">
        <f t="shared" si="25"/>
        <v>Août</v>
      </c>
      <c r="G161" s="50" t="s">
        <v>84</v>
      </c>
      <c r="H161" s="50" t="s">
        <v>84</v>
      </c>
      <c r="I161" s="28" t="s">
        <v>81</v>
      </c>
      <c r="J161" s="28" t="s">
        <v>59</v>
      </c>
      <c r="K161" s="28" t="s">
        <v>66</v>
      </c>
      <c r="L161" s="22">
        <f t="shared" si="26"/>
        <v>1</v>
      </c>
      <c r="M161" s="130">
        <f>SUM(L161:L164)/4</f>
        <v>0.95</v>
      </c>
      <c r="N161" s="133" t="str">
        <f>COUNTA(G161:K164)&amp;" / 20 créneaux de remplis"</f>
        <v>19 / 20 créneaux de remplis</v>
      </c>
    </row>
    <row r="162" spans="1:14" ht="15" customHeight="1" x14ac:dyDescent="0.25">
      <c r="A162" s="126"/>
      <c r="B162" s="13">
        <v>42591</v>
      </c>
      <c r="C162" s="14"/>
      <c r="D162" s="15">
        <f t="shared" si="23"/>
        <v>9</v>
      </c>
      <c r="E162" s="15">
        <f t="shared" si="24"/>
        <v>8</v>
      </c>
      <c r="F162" s="16" t="str">
        <f t="shared" si="25"/>
        <v>Août</v>
      </c>
      <c r="G162" s="49" t="s">
        <v>52</v>
      </c>
      <c r="H162" s="82" t="s">
        <v>65</v>
      </c>
      <c r="I162" s="75" t="s">
        <v>48</v>
      </c>
      <c r="J162" s="83" t="s">
        <v>38</v>
      </c>
      <c r="K162" s="82" t="s">
        <v>38</v>
      </c>
      <c r="L162" s="17">
        <f t="shared" si="26"/>
        <v>1</v>
      </c>
      <c r="M162" s="131"/>
      <c r="N162" s="134"/>
    </row>
    <row r="163" spans="1:14" ht="15" customHeight="1" x14ac:dyDescent="0.25">
      <c r="A163" s="126"/>
      <c r="B163" s="13">
        <v>42593</v>
      </c>
      <c r="C163" s="14"/>
      <c r="D163" s="15">
        <f t="shared" si="23"/>
        <v>11</v>
      </c>
      <c r="E163" s="15">
        <f t="shared" si="24"/>
        <v>8</v>
      </c>
      <c r="F163" s="16" t="str">
        <f t="shared" si="25"/>
        <v>Août</v>
      </c>
      <c r="G163" s="82" t="s">
        <v>80</v>
      </c>
      <c r="H163" s="82"/>
      <c r="I163" s="82" t="s">
        <v>68</v>
      </c>
      <c r="J163" s="82" t="s">
        <v>78</v>
      </c>
      <c r="K163" s="76" t="s">
        <v>76</v>
      </c>
      <c r="L163" s="84">
        <f t="shared" si="26"/>
        <v>0.8</v>
      </c>
      <c r="M163" s="131"/>
      <c r="N163" s="134"/>
    </row>
    <row r="164" spans="1:14" ht="15" customHeight="1" thickBot="1" x14ac:dyDescent="0.3">
      <c r="A164" s="127"/>
      <c r="B164" s="23">
        <v>42594</v>
      </c>
      <c r="C164" s="24"/>
      <c r="D164" s="25">
        <f t="shared" si="23"/>
        <v>12</v>
      </c>
      <c r="E164" s="25">
        <f t="shared" si="24"/>
        <v>8</v>
      </c>
      <c r="F164" s="26" t="str">
        <f t="shared" si="25"/>
        <v>Août</v>
      </c>
      <c r="G164" s="74" t="s">
        <v>52</v>
      </c>
      <c r="H164" s="29" t="s">
        <v>67</v>
      </c>
      <c r="I164" s="29" t="s">
        <v>86</v>
      </c>
      <c r="J164" s="29" t="s">
        <v>79</v>
      </c>
      <c r="K164" s="85" t="s">
        <v>76</v>
      </c>
      <c r="L164" s="27">
        <f>COUNTA(G164:K164)/5</f>
        <v>1</v>
      </c>
      <c r="M164" s="132"/>
      <c r="N164" s="135"/>
    </row>
    <row r="165" spans="1:14" ht="15" customHeight="1" thickBot="1" x14ac:dyDescent="0.3">
      <c r="A165" s="9" t="s">
        <v>27</v>
      </c>
      <c r="B165" s="10" t="s">
        <v>27</v>
      </c>
      <c r="C165" s="119" t="s">
        <v>27</v>
      </c>
      <c r="D165" s="11" t="s">
        <v>27</v>
      </c>
      <c r="F165" s="3"/>
      <c r="G165" s="59"/>
      <c r="K165" s="59"/>
    </row>
    <row r="166" spans="1:14" ht="15" customHeight="1" x14ac:dyDescent="0.25">
      <c r="A166" s="125">
        <v>33</v>
      </c>
      <c r="B166" s="18">
        <v>42597</v>
      </c>
      <c r="C166" s="19"/>
      <c r="D166" s="20">
        <f t="shared" si="23"/>
        <v>15</v>
      </c>
      <c r="E166" s="20">
        <f t="shared" si="24"/>
        <v>8</v>
      </c>
      <c r="F166" s="21" t="str">
        <f t="shared" si="25"/>
        <v>Août</v>
      </c>
      <c r="G166" s="64" t="s">
        <v>22</v>
      </c>
      <c r="H166" s="64" t="s">
        <v>22</v>
      </c>
      <c r="I166" s="64" t="s">
        <v>22</v>
      </c>
      <c r="J166" s="64" t="s">
        <v>22</v>
      </c>
      <c r="K166" s="64" t="s">
        <v>22</v>
      </c>
      <c r="L166" s="22">
        <f t="shared" si="26"/>
        <v>1</v>
      </c>
      <c r="M166" s="130">
        <f>SUM(L166:L169)/4</f>
        <v>0.85000000000000009</v>
      </c>
      <c r="N166" s="133" t="str">
        <f>COUNTA(G166:K169)&amp;" / 20 créneaux de remplis"</f>
        <v>17 / 20 créneaux de remplis</v>
      </c>
    </row>
    <row r="167" spans="1:14" ht="15" customHeight="1" x14ac:dyDescent="0.25">
      <c r="A167" s="126"/>
      <c r="B167" s="13">
        <v>42598</v>
      </c>
      <c r="C167" s="14"/>
      <c r="D167" s="15">
        <f t="shared" si="23"/>
        <v>16</v>
      </c>
      <c r="E167" s="15">
        <f t="shared" si="24"/>
        <v>8</v>
      </c>
      <c r="F167" s="16" t="str">
        <f t="shared" si="25"/>
        <v>Août</v>
      </c>
      <c r="G167" s="8"/>
      <c r="H167" s="82" t="s">
        <v>65</v>
      </c>
      <c r="I167" s="75" t="s">
        <v>48</v>
      </c>
      <c r="J167" s="58" t="s">
        <v>67</v>
      </c>
      <c r="K167" s="82" t="s">
        <v>38</v>
      </c>
      <c r="L167" s="17">
        <f t="shared" si="26"/>
        <v>0.8</v>
      </c>
      <c r="M167" s="131"/>
      <c r="N167" s="134"/>
    </row>
    <row r="168" spans="1:14" ht="15" customHeight="1" x14ac:dyDescent="0.25">
      <c r="A168" s="126"/>
      <c r="B168" s="13">
        <v>42600</v>
      </c>
      <c r="C168" s="14"/>
      <c r="D168" s="15">
        <f t="shared" si="23"/>
        <v>18</v>
      </c>
      <c r="E168" s="15">
        <f t="shared" si="24"/>
        <v>8</v>
      </c>
      <c r="F168" s="16" t="str">
        <f t="shared" si="25"/>
        <v>Août</v>
      </c>
      <c r="G168" s="82" t="s">
        <v>80</v>
      </c>
      <c r="H168" s="82"/>
      <c r="I168" s="82" t="s">
        <v>68</v>
      </c>
      <c r="J168" s="82" t="s">
        <v>78</v>
      </c>
      <c r="K168" s="86" t="s">
        <v>59</v>
      </c>
      <c r="L168" s="84">
        <f t="shared" si="26"/>
        <v>0.8</v>
      </c>
      <c r="M168" s="131"/>
      <c r="N168" s="134"/>
    </row>
    <row r="169" spans="1:14" ht="15" customHeight="1" thickBot="1" x14ac:dyDescent="0.3">
      <c r="A169" s="127"/>
      <c r="B169" s="23">
        <v>42601</v>
      </c>
      <c r="C169" s="24"/>
      <c r="D169" s="25">
        <f t="shared" si="23"/>
        <v>19</v>
      </c>
      <c r="E169" s="25">
        <f t="shared" si="24"/>
        <v>8</v>
      </c>
      <c r="F169" s="26" t="str">
        <f t="shared" si="25"/>
        <v>Août</v>
      </c>
      <c r="G169" s="29" t="s">
        <v>85</v>
      </c>
      <c r="H169" s="29"/>
      <c r="I169" s="74" t="s">
        <v>52</v>
      </c>
      <c r="J169" s="29" t="s">
        <v>86</v>
      </c>
      <c r="K169" s="29" t="s">
        <v>79</v>
      </c>
      <c r="L169" s="27">
        <f>COUNTA(G169:K169)/5</f>
        <v>0.8</v>
      </c>
      <c r="M169" s="132"/>
      <c r="N169" s="135"/>
    </row>
    <row r="170" spans="1:14" ht="15" customHeight="1" thickBot="1" x14ac:dyDescent="0.3">
      <c r="A170" s="9" t="s">
        <v>27</v>
      </c>
      <c r="B170" s="10" t="s">
        <v>27</v>
      </c>
      <c r="C170" s="119" t="s">
        <v>27</v>
      </c>
      <c r="D170" s="11" t="s">
        <v>27</v>
      </c>
      <c r="F170" s="3"/>
      <c r="I170" s="59"/>
    </row>
    <row r="171" spans="1:14" ht="15" customHeight="1" x14ac:dyDescent="0.25">
      <c r="A171" s="125">
        <v>34</v>
      </c>
      <c r="B171" s="18">
        <v>42604</v>
      </c>
      <c r="C171" s="19"/>
      <c r="D171" s="20">
        <f t="shared" si="23"/>
        <v>22</v>
      </c>
      <c r="E171" s="20">
        <f t="shared" si="24"/>
        <v>8</v>
      </c>
      <c r="F171" s="21" t="str">
        <f t="shared" si="25"/>
        <v>Août</v>
      </c>
      <c r="G171" s="50" t="s">
        <v>52</v>
      </c>
      <c r="H171" s="28" t="s">
        <v>70</v>
      </c>
      <c r="I171" s="28" t="s">
        <v>81</v>
      </c>
      <c r="J171" s="28" t="s">
        <v>59</v>
      </c>
      <c r="K171" s="28" t="s">
        <v>66</v>
      </c>
      <c r="L171" s="22">
        <f t="shared" si="26"/>
        <v>1</v>
      </c>
      <c r="M171" s="130">
        <f>SUM(L171:L174)/4</f>
        <v>1</v>
      </c>
      <c r="N171" s="133" t="str">
        <f>COUNTA(G171:K174)&amp;" / 20 créneaux de remplis"</f>
        <v>20 / 20 créneaux de remplis</v>
      </c>
    </row>
    <row r="172" spans="1:14" ht="15" customHeight="1" x14ac:dyDescent="0.25">
      <c r="A172" s="126"/>
      <c r="B172" s="13">
        <v>42605</v>
      </c>
      <c r="C172" s="14"/>
      <c r="D172" s="15">
        <f t="shared" si="23"/>
        <v>23</v>
      </c>
      <c r="E172" s="15">
        <f t="shared" si="24"/>
        <v>8</v>
      </c>
      <c r="F172" s="16" t="str">
        <f t="shared" si="25"/>
        <v>Août</v>
      </c>
      <c r="G172" s="49" t="s">
        <v>52</v>
      </c>
      <c r="H172" s="82" t="s">
        <v>65</v>
      </c>
      <c r="I172" s="75" t="s">
        <v>48</v>
      </c>
      <c r="J172" s="58" t="s">
        <v>67</v>
      </c>
      <c r="K172" s="82" t="s">
        <v>38</v>
      </c>
      <c r="L172" s="17">
        <f t="shared" si="26"/>
        <v>1</v>
      </c>
      <c r="M172" s="131"/>
      <c r="N172" s="134"/>
    </row>
    <row r="173" spans="1:14" ht="15" customHeight="1" x14ac:dyDescent="0.25">
      <c r="A173" s="126"/>
      <c r="B173" s="13">
        <v>42607</v>
      </c>
      <c r="C173" s="14"/>
      <c r="D173" s="15">
        <f t="shared" si="23"/>
        <v>25</v>
      </c>
      <c r="E173" s="15">
        <f t="shared" si="24"/>
        <v>8</v>
      </c>
      <c r="F173" s="16" t="str">
        <f t="shared" si="25"/>
        <v>Août</v>
      </c>
      <c r="G173" s="82" t="s">
        <v>80</v>
      </c>
      <c r="H173" s="76" t="s">
        <v>76</v>
      </c>
      <c r="I173" s="82" t="s">
        <v>68</v>
      </c>
      <c r="J173" s="82" t="s">
        <v>78</v>
      </c>
      <c r="K173" s="87" t="s">
        <v>88</v>
      </c>
      <c r="L173" s="84">
        <f t="shared" si="26"/>
        <v>1</v>
      </c>
      <c r="M173" s="131"/>
      <c r="N173" s="134"/>
    </row>
    <row r="174" spans="1:14" ht="15" customHeight="1" thickBot="1" x14ac:dyDescent="0.3">
      <c r="A174" s="127"/>
      <c r="B174" s="23">
        <v>42608</v>
      </c>
      <c r="C174" s="24"/>
      <c r="D174" s="25">
        <f t="shared" si="23"/>
        <v>26</v>
      </c>
      <c r="E174" s="25">
        <f t="shared" si="24"/>
        <v>8</v>
      </c>
      <c r="F174" s="26" t="str">
        <f t="shared" si="25"/>
        <v>Août</v>
      </c>
      <c r="G174" s="58" t="s">
        <v>85</v>
      </c>
      <c r="H174" s="29" t="s">
        <v>87</v>
      </c>
      <c r="I174" s="85" t="s">
        <v>76</v>
      </c>
      <c r="J174" s="29" t="s">
        <v>86</v>
      </c>
      <c r="K174" s="29" t="s">
        <v>79</v>
      </c>
      <c r="L174" s="27">
        <f>COUNTA(G174:K174)/5</f>
        <v>1</v>
      </c>
      <c r="M174" s="132"/>
      <c r="N174" s="135"/>
    </row>
    <row r="175" spans="1:14" ht="15" customHeight="1" thickBot="1" x14ac:dyDescent="0.3">
      <c r="A175" s="9" t="s">
        <v>27</v>
      </c>
      <c r="B175" s="10" t="s">
        <v>27</v>
      </c>
      <c r="C175" s="119" t="s">
        <v>27</v>
      </c>
      <c r="D175" s="11" t="s">
        <v>27</v>
      </c>
      <c r="F175" s="3"/>
      <c r="G175" s="59"/>
      <c r="I175" s="59"/>
    </row>
    <row r="176" spans="1:14" ht="15" customHeight="1" x14ac:dyDescent="0.25">
      <c r="A176" s="125">
        <v>35</v>
      </c>
      <c r="B176" s="18">
        <v>42611</v>
      </c>
      <c r="C176" s="19"/>
      <c r="D176" s="20">
        <f t="shared" si="23"/>
        <v>29</v>
      </c>
      <c r="E176" s="20">
        <f t="shared" si="24"/>
        <v>8</v>
      </c>
      <c r="F176" s="21" t="str">
        <f t="shared" si="25"/>
        <v>Août</v>
      </c>
      <c r="G176" s="64" t="s">
        <v>49</v>
      </c>
      <c r="H176" s="64" t="s">
        <v>49</v>
      </c>
      <c r="I176" s="64" t="s">
        <v>49</v>
      </c>
      <c r="J176" s="64" t="s">
        <v>49</v>
      </c>
      <c r="K176" s="64" t="s">
        <v>49</v>
      </c>
      <c r="L176" s="22">
        <f t="shared" ref="L176:L238" si="27">COUNTA(G176:K176)/5</f>
        <v>1</v>
      </c>
      <c r="M176" s="130">
        <f>SUM(L176:L179)/4</f>
        <v>1</v>
      </c>
      <c r="N176" s="133" t="str">
        <f>COUNTA(G176:K179)&amp;" / 20 créneaux de remplis"</f>
        <v>20 / 20 créneaux de remplis</v>
      </c>
    </row>
    <row r="177" spans="1:14" ht="15" customHeight="1" x14ac:dyDescent="0.25">
      <c r="A177" s="126"/>
      <c r="B177" s="13">
        <v>42612</v>
      </c>
      <c r="C177" s="14"/>
      <c r="D177" s="15">
        <f t="shared" si="23"/>
        <v>30</v>
      </c>
      <c r="E177" s="15">
        <f t="shared" si="24"/>
        <v>8</v>
      </c>
      <c r="F177" s="16" t="str">
        <f t="shared" si="25"/>
        <v>Août</v>
      </c>
      <c r="G177" s="65" t="s">
        <v>49</v>
      </c>
      <c r="H177" s="65" t="s">
        <v>49</v>
      </c>
      <c r="I177" s="65" t="s">
        <v>49</v>
      </c>
      <c r="J177" s="65" t="s">
        <v>49</v>
      </c>
      <c r="K177" s="65" t="s">
        <v>49</v>
      </c>
      <c r="L177" s="17">
        <f t="shared" si="27"/>
        <v>1</v>
      </c>
      <c r="M177" s="131"/>
      <c r="N177" s="134"/>
    </row>
    <row r="178" spans="1:14" ht="15" customHeight="1" x14ac:dyDescent="0.25">
      <c r="A178" s="126"/>
      <c r="B178" s="13">
        <v>42614</v>
      </c>
      <c r="C178" s="14"/>
      <c r="D178" s="15">
        <f t="shared" si="23"/>
        <v>1</v>
      </c>
      <c r="E178" s="15">
        <f t="shared" si="24"/>
        <v>9</v>
      </c>
      <c r="F178" s="16" t="str">
        <f t="shared" si="25"/>
        <v>Septembre</v>
      </c>
      <c r="G178" s="65" t="s">
        <v>49</v>
      </c>
      <c r="H178" s="65" t="s">
        <v>49</v>
      </c>
      <c r="I178" s="65" t="s">
        <v>49</v>
      </c>
      <c r="J178" s="65" t="s">
        <v>49</v>
      </c>
      <c r="K178" s="65" t="s">
        <v>49</v>
      </c>
      <c r="L178" s="17">
        <f t="shared" si="27"/>
        <v>1</v>
      </c>
      <c r="M178" s="131"/>
      <c r="N178" s="134"/>
    </row>
    <row r="179" spans="1:14" ht="15" customHeight="1" thickBot="1" x14ac:dyDescent="0.3">
      <c r="A179" s="127"/>
      <c r="B179" s="23">
        <v>42615</v>
      </c>
      <c r="C179" s="24"/>
      <c r="D179" s="25">
        <f t="shared" si="23"/>
        <v>2</v>
      </c>
      <c r="E179" s="25">
        <f t="shared" si="24"/>
        <v>9</v>
      </c>
      <c r="F179" s="26" t="str">
        <f t="shared" si="25"/>
        <v>Septembre</v>
      </c>
      <c r="G179" s="63" t="s">
        <v>49</v>
      </c>
      <c r="H179" s="63" t="s">
        <v>49</v>
      </c>
      <c r="I179" s="63" t="s">
        <v>49</v>
      </c>
      <c r="J179" s="63" t="s">
        <v>49</v>
      </c>
      <c r="K179" s="63" t="s">
        <v>49</v>
      </c>
      <c r="L179" s="27">
        <f t="shared" si="27"/>
        <v>1</v>
      </c>
      <c r="M179" s="132"/>
      <c r="N179" s="135"/>
    </row>
    <row r="180" spans="1:14" ht="15" customHeight="1" thickBot="1" x14ac:dyDescent="0.3">
      <c r="A180" s="9" t="s">
        <v>27</v>
      </c>
      <c r="B180" s="10" t="s">
        <v>27</v>
      </c>
      <c r="C180" s="119" t="s">
        <v>27</v>
      </c>
      <c r="D180" s="11" t="s">
        <v>27</v>
      </c>
      <c r="F180" s="3"/>
    </row>
    <row r="181" spans="1:14" ht="15" customHeight="1" x14ac:dyDescent="0.25">
      <c r="A181" s="125">
        <v>36</v>
      </c>
      <c r="B181" s="18">
        <v>42618</v>
      </c>
      <c r="C181" s="19"/>
      <c r="D181" s="20">
        <f t="shared" si="23"/>
        <v>5</v>
      </c>
      <c r="E181" s="20">
        <f t="shared" si="24"/>
        <v>9</v>
      </c>
      <c r="F181" s="21" t="str">
        <f t="shared" si="25"/>
        <v>Septembre</v>
      </c>
      <c r="G181" s="28" t="s">
        <v>93</v>
      </c>
      <c r="H181" s="28" t="s">
        <v>70</v>
      </c>
      <c r="I181" s="28" t="s">
        <v>81</v>
      </c>
      <c r="J181" s="28" t="s">
        <v>89</v>
      </c>
      <c r="K181" s="28" t="s">
        <v>66</v>
      </c>
      <c r="L181" s="22">
        <f t="shared" si="27"/>
        <v>1</v>
      </c>
      <c r="M181" s="130">
        <f>SUM(L181:L184)/4</f>
        <v>0.8</v>
      </c>
      <c r="N181" s="133" t="str">
        <f>COUNTA(G181:K184)&amp;" / 20 créneaux de remplis"</f>
        <v>16 / 20 créneaux de remplis</v>
      </c>
    </row>
    <row r="182" spans="1:14" ht="15" customHeight="1" x14ac:dyDescent="0.25">
      <c r="A182" s="126"/>
      <c r="B182" s="13">
        <v>42619</v>
      </c>
      <c r="C182" s="14"/>
      <c r="D182" s="15">
        <f t="shared" si="23"/>
        <v>6</v>
      </c>
      <c r="E182" s="15">
        <f t="shared" si="24"/>
        <v>9</v>
      </c>
      <c r="F182" s="16" t="str">
        <f t="shared" si="25"/>
        <v>Septembre</v>
      </c>
      <c r="G182" s="98" t="s">
        <v>87</v>
      </c>
      <c r="H182" s="98"/>
      <c r="I182" s="75" t="s">
        <v>48</v>
      </c>
      <c r="J182" s="58" t="s">
        <v>67</v>
      </c>
      <c r="K182" s="82" t="s">
        <v>38</v>
      </c>
      <c r="L182" s="17">
        <f t="shared" si="27"/>
        <v>0.8</v>
      </c>
      <c r="M182" s="131"/>
      <c r="N182" s="134"/>
    </row>
    <row r="183" spans="1:14" ht="15" customHeight="1" x14ac:dyDescent="0.25">
      <c r="A183" s="126"/>
      <c r="B183" s="13">
        <v>42621</v>
      </c>
      <c r="C183" s="14"/>
      <c r="D183" s="15">
        <f t="shared" si="23"/>
        <v>8</v>
      </c>
      <c r="E183" s="15">
        <f t="shared" si="24"/>
        <v>9</v>
      </c>
      <c r="F183" s="16" t="str">
        <f t="shared" si="25"/>
        <v>Septembre</v>
      </c>
      <c r="G183" s="82" t="s">
        <v>80</v>
      </c>
      <c r="H183" s="82"/>
      <c r="I183" s="94"/>
      <c r="J183" s="82" t="s">
        <v>78</v>
      </c>
      <c r="K183" s="89" t="s">
        <v>88</v>
      </c>
      <c r="L183" s="84">
        <f t="shared" si="27"/>
        <v>0.6</v>
      </c>
      <c r="M183" s="131"/>
      <c r="N183" s="134"/>
    </row>
    <row r="184" spans="1:14" ht="15" customHeight="1" thickBot="1" x14ac:dyDescent="0.3">
      <c r="A184" s="127"/>
      <c r="B184" s="23">
        <v>42622</v>
      </c>
      <c r="C184" s="24"/>
      <c r="D184" s="25">
        <f t="shared" si="23"/>
        <v>9</v>
      </c>
      <c r="E184" s="25">
        <f t="shared" si="24"/>
        <v>9</v>
      </c>
      <c r="F184" s="26" t="str">
        <f t="shared" si="25"/>
        <v>Septembre</v>
      </c>
      <c r="G184" s="29" t="s">
        <v>85</v>
      </c>
      <c r="H184" s="29"/>
      <c r="I184" s="29" t="s">
        <v>90</v>
      </c>
      <c r="J184" s="29" t="s">
        <v>86</v>
      </c>
      <c r="K184" s="29" t="s">
        <v>79</v>
      </c>
      <c r="L184" s="27">
        <f>COUNTA(G184:K184)/5</f>
        <v>0.8</v>
      </c>
      <c r="M184" s="132"/>
      <c r="N184" s="135"/>
    </row>
    <row r="185" spans="1:14" ht="15" customHeight="1" thickBot="1" x14ac:dyDescent="0.3">
      <c r="A185" s="9" t="s">
        <v>27</v>
      </c>
      <c r="B185" s="10" t="s">
        <v>27</v>
      </c>
      <c r="C185" s="119" t="s">
        <v>27</v>
      </c>
      <c r="D185" s="11" t="s">
        <v>27</v>
      </c>
      <c r="F185" s="3"/>
      <c r="L185" s="5"/>
    </row>
    <row r="186" spans="1:14" ht="15" customHeight="1" x14ac:dyDescent="0.25">
      <c r="A186" s="125">
        <v>37</v>
      </c>
      <c r="B186" s="18">
        <v>42625</v>
      </c>
      <c r="C186" s="19"/>
      <c r="D186" s="20">
        <f t="shared" si="23"/>
        <v>12</v>
      </c>
      <c r="E186" s="20">
        <f t="shared" si="24"/>
        <v>9</v>
      </c>
      <c r="F186" s="21" t="str">
        <f t="shared" si="25"/>
        <v>Septembre</v>
      </c>
      <c r="G186" s="50" t="s">
        <v>52</v>
      </c>
      <c r="H186" s="28" t="s">
        <v>70</v>
      </c>
      <c r="I186" s="28" t="s">
        <v>81</v>
      </c>
      <c r="J186" s="28" t="s">
        <v>89</v>
      </c>
      <c r="K186" s="28" t="s">
        <v>66</v>
      </c>
      <c r="L186" s="22">
        <f t="shared" si="27"/>
        <v>1</v>
      </c>
      <c r="M186" s="130">
        <f>SUM(L186:L189)/4</f>
        <v>0.89999999999999991</v>
      </c>
      <c r="N186" s="133" t="str">
        <f>COUNTA(G186:K189)&amp;" / 20 créneaux de remplis"</f>
        <v>18 / 20 créneaux de remplis</v>
      </c>
    </row>
    <row r="187" spans="1:14" ht="15" customHeight="1" x14ac:dyDescent="0.25">
      <c r="A187" s="126"/>
      <c r="B187" s="13">
        <v>42626</v>
      </c>
      <c r="C187" s="14"/>
      <c r="D187" s="15">
        <f t="shared" ref="D187:D264" si="28">DAY(B187)</f>
        <v>13</v>
      </c>
      <c r="E187" s="15">
        <f t="shared" ref="E187:E264" si="29">MONTH(B187)</f>
        <v>9</v>
      </c>
      <c r="F187" s="16" t="str">
        <f t="shared" ref="F187:F264" si="30">IF(E187=2,"Février",IF(E187=3,"Mars",IF(E187=4,"Avril",IF(E187=5,"Mai",IF(E187=6,"Juin",IF(E187=7,"Juillet",IF(E187=8,"Août",IF(E187=9,"Septembre",IF(E187=10,"Octobre",IF(E187=11,"Novembre","Décembre"))))))))))</f>
        <v>Septembre</v>
      </c>
      <c r="G187" s="97" t="s">
        <v>87</v>
      </c>
      <c r="H187" s="91"/>
      <c r="I187" s="75" t="s">
        <v>48</v>
      </c>
      <c r="J187" s="58" t="s">
        <v>67</v>
      </c>
      <c r="K187" s="90" t="s">
        <v>38</v>
      </c>
      <c r="L187" s="17">
        <f t="shared" si="27"/>
        <v>0.8</v>
      </c>
      <c r="M187" s="131"/>
      <c r="N187" s="134"/>
    </row>
    <row r="188" spans="1:14" ht="15" customHeight="1" x14ac:dyDescent="0.25">
      <c r="A188" s="126"/>
      <c r="B188" s="13">
        <v>42628</v>
      </c>
      <c r="C188" s="14"/>
      <c r="D188" s="15">
        <f t="shared" si="28"/>
        <v>15</v>
      </c>
      <c r="E188" s="15">
        <f t="shared" si="29"/>
        <v>9</v>
      </c>
      <c r="F188" s="16" t="str">
        <f t="shared" si="30"/>
        <v>Septembre</v>
      </c>
      <c r="G188" s="82" t="s">
        <v>80</v>
      </c>
      <c r="H188" s="82" t="s">
        <v>71</v>
      </c>
      <c r="I188" s="82" t="s">
        <v>68</v>
      </c>
      <c r="J188" s="82" t="s">
        <v>78</v>
      </c>
      <c r="K188" s="93" t="s">
        <v>88</v>
      </c>
      <c r="L188" s="84">
        <f t="shared" si="27"/>
        <v>1</v>
      </c>
      <c r="M188" s="131"/>
      <c r="N188" s="134"/>
    </row>
    <row r="189" spans="1:14" ht="15" customHeight="1" thickBot="1" x14ac:dyDescent="0.3">
      <c r="A189" s="127"/>
      <c r="B189" s="23">
        <v>42629</v>
      </c>
      <c r="C189" s="24"/>
      <c r="D189" s="25">
        <f t="shared" si="28"/>
        <v>16</v>
      </c>
      <c r="E189" s="25">
        <f t="shared" si="29"/>
        <v>9</v>
      </c>
      <c r="F189" s="26" t="str">
        <f t="shared" si="30"/>
        <v>Septembre</v>
      </c>
      <c r="G189" s="58" t="s">
        <v>85</v>
      </c>
      <c r="H189" s="29"/>
      <c r="I189" s="29" t="s">
        <v>90</v>
      </c>
      <c r="J189" s="29" t="s">
        <v>86</v>
      </c>
      <c r="K189" s="29" t="s">
        <v>79</v>
      </c>
      <c r="L189" s="27">
        <f>COUNTA(G189:K189)/5</f>
        <v>0.8</v>
      </c>
      <c r="M189" s="132"/>
      <c r="N189" s="135"/>
    </row>
    <row r="190" spans="1:14" ht="15" customHeight="1" thickBot="1" x14ac:dyDescent="0.3">
      <c r="A190" s="9" t="s">
        <v>27</v>
      </c>
      <c r="B190" s="10" t="s">
        <v>27</v>
      </c>
      <c r="C190" s="119" t="s">
        <v>27</v>
      </c>
      <c r="D190" s="11" t="s">
        <v>27</v>
      </c>
      <c r="F190" s="3"/>
      <c r="G190" s="59"/>
    </row>
    <row r="191" spans="1:14" ht="15" customHeight="1" x14ac:dyDescent="0.25">
      <c r="A191" s="125">
        <v>38</v>
      </c>
      <c r="B191" s="18">
        <v>42632</v>
      </c>
      <c r="C191" s="19"/>
      <c r="D191" s="20">
        <f t="shared" si="28"/>
        <v>19</v>
      </c>
      <c r="E191" s="20">
        <f t="shared" si="29"/>
        <v>9</v>
      </c>
      <c r="F191" s="21" t="str">
        <f t="shared" si="30"/>
        <v>Septembre</v>
      </c>
      <c r="G191" s="50" t="s">
        <v>52</v>
      </c>
      <c r="H191" s="28" t="s">
        <v>70</v>
      </c>
      <c r="I191" s="28" t="s">
        <v>81</v>
      </c>
      <c r="J191" s="28" t="s">
        <v>89</v>
      </c>
      <c r="K191" s="28" t="s">
        <v>66</v>
      </c>
      <c r="L191" s="22">
        <f t="shared" si="27"/>
        <v>1</v>
      </c>
      <c r="M191" s="130">
        <f>SUM(L191:L194)/4</f>
        <v>0.8</v>
      </c>
      <c r="N191" s="133" t="str">
        <f>COUNTA(G191:K194)&amp;" / 20 créneaux de remplis"</f>
        <v>16 / 20 créneaux de remplis</v>
      </c>
    </row>
    <row r="192" spans="1:14" ht="15" customHeight="1" x14ac:dyDescent="0.25">
      <c r="A192" s="126"/>
      <c r="B192" s="13">
        <v>42633</v>
      </c>
      <c r="C192" s="14"/>
      <c r="D192" s="15">
        <f t="shared" si="28"/>
        <v>20</v>
      </c>
      <c r="E192" s="15">
        <f t="shared" si="29"/>
        <v>9</v>
      </c>
      <c r="F192" s="16" t="str">
        <f t="shared" si="30"/>
        <v>Septembre</v>
      </c>
      <c r="G192" s="97" t="s">
        <v>87</v>
      </c>
      <c r="H192" s="91"/>
      <c r="I192" s="75" t="s">
        <v>48</v>
      </c>
      <c r="J192" s="95"/>
      <c r="K192" s="96"/>
      <c r="L192" s="17">
        <f t="shared" si="27"/>
        <v>0.4</v>
      </c>
      <c r="M192" s="131"/>
      <c r="N192" s="134"/>
    </row>
    <row r="193" spans="1:14" ht="15" customHeight="1" x14ac:dyDescent="0.25">
      <c r="A193" s="126"/>
      <c r="B193" s="13">
        <v>42635</v>
      </c>
      <c r="C193" s="14"/>
      <c r="D193" s="15">
        <f t="shared" si="28"/>
        <v>22</v>
      </c>
      <c r="E193" s="15">
        <f t="shared" si="29"/>
        <v>9</v>
      </c>
      <c r="F193" s="16" t="str">
        <f t="shared" si="30"/>
        <v>Septembre</v>
      </c>
      <c r="G193" s="82" t="s">
        <v>80</v>
      </c>
      <c r="H193" s="82" t="s">
        <v>71</v>
      </c>
      <c r="I193" s="82" t="s">
        <v>68</v>
      </c>
      <c r="J193" s="82" t="s">
        <v>78</v>
      </c>
      <c r="K193" s="89" t="s">
        <v>88</v>
      </c>
      <c r="L193" s="84">
        <f t="shared" si="27"/>
        <v>1</v>
      </c>
      <c r="M193" s="131"/>
      <c r="N193" s="134"/>
    </row>
    <row r="194" spans="1:14" ht="15" customHeight="1" thickBot="1" x14ac:dyDescent="0.3">
      <c r="A194" s="127"/>
      <c r="B194" s="23">
        <v>42636</v>
      </c>
      <c r="C194" s="24"/>
      <c r="D194" s="25">
        <f t="shared" si="28"/>
        <v>23</v>
      </c>
      <c r="E194" s="25">
        <f t="shared" si="29"/>
        <v>9</v>
      </c>
      <c r="F194" s="26" t="str">
        <f t="shared" si="30"/>
        <v>Septembre</v>
      </c>
      <c r="G194" s="58" t="s">
        <v>85</v>
      </c>
      <c r="H194" s="29"/>
      <c r="I194" s="29" t="s">
        <v>90</v>
      </c>
      <c r="J194" s="29" t="s">
        <v>86</v>
      </c>
      <c r="K194" s="29" t="s">
        <v>79</v>
      </c>
      <c r="L194" s="27">
        <f>COUNTA(G194:K194)/5</f>
        <v>0.8</v>
      </c>
      <c r="M194" s="132"/>
      <c r="N194" s="135"/>
    </row>
    <row r="195" spans="1:14" ht="15" customHeight="1" thickBot="1" x14ac:dyDescent="0.3">
      <c r="A195" s="9" t="s">
        <v>27</v>
      </c>
      <c r="B195" s="10" t="s">
        <v>27</v>
      </c>
      <c r="C195" s="119" t="s">
        <v>27</v>
      </c>
      <c r="D195" s="11" t="s">
        <v>27</v>
      </c>
      <c r="F195" s="3"/>
      <c r="G195" s="59"/>
    </row>
    <row r="196" spans="1:14" ht="15" customHeight="1" x14ac:dyDescent="0.25">
      <c r="A196" s="125">
        <v>39</v>
      </c>
      <c r="B196" s="18">
        <v>42639</v>
      </c>
      <c r="C196" s="19"/>
      <c r="D196" s="20">
        <f t="shared" si="28"/>
        <v>26</v>
      </c>
      <c r="E196" s="20">
        <f t="shared" si="29"/>
        <v>9</v>
      </c>
      <c r="F196" s="21" t="str">
        <f t="shared" si="30"/>
        <v>Septembre</v>
      </c>
      <c r="G196" s="50" t="s">
        <v>52</v>
      </c>
      <c r="H196" s="28" t="s">
        <v>70</v>
      </c>
      <c r="I196" s="28"/>
      <c r="J196" s="28" t="s">
        <v>89</v>
      </c>
      <c r="K196" s="99" t="s">
        <v>78</v>
      </c>
      <c r="L196" s="22">
        <f t="shared" si="27"/>
        <v>0.8</v>
      </c>
      <c r="M196" s="130">
        <f>SUM(L196:L199)/4</f>
        <v>0.9</v>
      </c>
      <c r="N196" s="133" t="str">
        <f>COUNTA(G196:K199)&amp;" / 20 créneaux de remplis"</f>
        <v>18 / 20 créneaux de remplis</v>
      </c>
    </row>
    <row r="197" spans="1:14" ht="15" customHeight="1" x14ac:dyDescent="0.25">
      <c r="A197" s="126"/>
      <c r="B197" s="13">
        <v>42640</v>
      </c>
      <c r="C197" s="14"/>
      <c r="D197" s="15">
        <f t="shared" si="28"/>
        <v>27</v>
      </c>
      <c r="E197" s="15">
        <f t="shared" si="29"/>
        <v>9</v>
      </c>
      <c r="F197" s="16" t="str">
        <f t="shared" si="30"/>
        <v>Septembre</v>
      </c>
      <c r="G197" s="97" t="s">
        <v>87</v>
      </c>
      <c r="H197" s="98" t="s">
        <v>95</v>
      </c>
      <c r="I197" s="75" t="s">
        <v>48</v>
      </c>
      <c r="J197" s="96" t="s">
        <v>91</v>
      </c>
      <c r="K197" s="96" t="s">
        <v>92</v>
      </c>
      <c r="L197" s="17">
        <f t="shared" si="27"/>
        <v>1</v>
      </c>
      <c r="M197" s="131"/>
      <c r="N197" s="134"/>
    </row>
    <row r="198" spans="1:14" ht="15" customHeight="1" x14ac:dyDescent="0.25">
      <c r="A198" s="126"/>
      <c r="B198" s="13">
        <v>42642</v>
      </c>
      <c r="C198" s="14"/>
      <c r="D198" s="15">
        <f t="shared" si="28"/>
        <v>29</v>
      </c>
      <c r="E198" s="15">
        <f t="shared" si="29"/>
        <v>9</v>
      </c>
      <c r="F198" s="16" t="str">
        <f t="shared" si="30"/>
        <v>Septembre</v>
      </c>
      <c r="G198" s="82" t="s">
        <v>80</v>
      </c>
      <c r="H198" s="88" t="s">
        <v>71</v>
      </c>
      <c r="I198" s="106" t="s">
        <v>81</v>
      </c>
      <c r="J198" s="99" t="s">
        <v>96</v>
      </c>
      <c r="K198" s="89"/>
      <c r="L198" s="84">
        <f t="shared" si="27"/>
        <v>0.8</v>
      </c>
      <c r="M198" s="131"/>
      <c r="N198" s="134"/>
    </row>
    <row r="199" spans="1:14" ht="15" customHeight="1" thickBot="1" x14ac:dyDescent="0.3">
      <c r="A199" s="127"/>
      <c r="B199" s="23">
        <v>42643</v>
      </c>
      <c r="C199" s="24"/>
      <c r="D199" s="25">
        <f t="shared" si="28"/>
        <v>30</v>
      </c>
      <c r="E199" s="25">
        <f t="shared" si="29"/>
        <v>9</v>
      </c>
      <c r="F199" s="26" t="str">
        <f t="shared" si="30"/>
        <v>Septembre</v>
      </c>
      <c r="G199" s="58" t="s">
        <v>85</v>
      </c>
      <c r="H199" s="29" t="s">
        <v>94</v>
      </c>
      <c r="I199" s="29" t="s">
        <v>90</v>
      </c>
      <c r="J199" s="29" t="s">
        <v>86</v>
      </c>
      <c r="K199" s="29" t="s">
        <v>79</v>
      </c>
      <c r="L199" s="27">
        <f>COUNTA(G199:K199)/5</f>
        <v>1</v>
      </c>
      <c r="M199" s="132"/>
      <c r="N199" s="135"/>
    </row>
    <row r="200" spans="1:14" ht="15" customHeight="1" thickBot="1" x14ac:dyDescent="0.3">
      <c r="A200" s="9" t="s">
        <v>27</v>
      </c>
      <c r="B200" s="10" t="s">
        <v>27</v>
      </c>
      <c r="C200" s="119" t="s">
        <v>27</v>
      </c>
      <c r="D200" s="11" t="s">
        <v>27</v>
      </c>
      <c r="F200" s="3"/>
      <c r="G200" s="59"/>
    </row>
    <row r="201" spans="1:14" ht="15" customHeight="1" x14ac:dyDescent="0.25">
      <c r="A201" s="125">
        <v>40</v>
      </c>
      <c r="B201" s="18">
        <v>42646</v>
      </c>
      <c r="C201" s="19"/>
      <c r="D201" s="20">
        <f t="shared" si="28"/>
        <v>3</v>
      </c>
      <c r="E201" s="20">
        <f t="shared" si="29"/>
        <v>10</v>
      </c>
      <c r="F201" s="21" t="str">
        <f t="shared" si="30"/>
        <v>Octobre</v>
      </c>
      <c r="G201" s="50" t="s">
        <v>52</v>
      </c>
      <c r="H201" s="28" t="s">
        <v>97</v>
      </c>
      <c r="I201" s="28" t="s">
        <v>81</v>
      </c>
      <c r="J201" s="28" t="s">
        <v>89</v>
      </c>
      <c r="K201" s="99" t="s">
        <v>78</v>
      </c>
      <c r="L201" s="22">
        <f t="shared" si="27"/>
        <v>1</v>
      </c>
      <c r="M201" s="130">
        <f>SUM(L201:L204)/4</f>
        <v>1</v>
      </c>
      <c r="N201" s="133" t="str">
        <f>COUNTA(G201:K204)&amp;" / 20 créneaux de remplis"</f>
        <v>20 / 20 créneaux de remplis</v>
      </c>
    </row>
    <row r="202" spans="1:14" ht="15" customHeight="1" x14ac:dyDescent="0.25">
      <c r="A202" s="126"/>
      <c r="B202" s="13">
        <v>42647</v>
      </c>
      <c r="C202" s="14"/>
      <c r="D202" s="15">
        <f t="shared" si="28"/>
        <v>4</v>
      </c>
      <c r="E202" s="15">
        <f t="shared" si="29"/>
        <v>10</v>
      </c>
      <c r="F202" s="16" t="str">
        <f t="shared" si="30"/>
        <v>Octobre</v>
      </c>
      <c r="G202" s="97" t="s">
        <v>87</v>
      </c>
      <c r="H202" s="98" t="s">
        <v>95</v>
      </c>
      <c r="I202" s="75" t="s">
        <v>48</v>
      </c>
      <c r="J202" s="96" t="s">
        <v>91</v>
      </c>
      <c r="K202" s="96" t="s">
        <v>92</v>
      </c>
      <c r="L202" s="17">
        <f t="shared" si="27"/>
        <v>1</v>
      </c>
      <c r="M202" s="131"/>
      <c r="N202" s="134"/>
    </row>
    <row r="203" spans="1:14" ht="15" customHeight="1" x14ac:dyDescent="0.25">
      <c r="A203" s="126"/>
      <c r="B203" s="13">
        <v>42649</v>
      </c>
      <c r="C203" s="14"/>
      <c r="D203" s="15">
        <f t="shared" si="28"/>
        <v>6</v>
      </c>
      <c r="E203" s="15">
        <f t="shared" si="29"/>
        <v>10</v>
      </c>
      <c r="F203" s="16" t="str">
        <f t="shared" si="30"/>
        <v>Octobre</v>
      </c>
      <c r="G203" s="82" t="s">
        <v>80</v>
      </c>
      <c r="H203" s="88" t="s">
        <v>71</v>
      </c>
      <c r="I203" s="82" t="s">
        <v>68</v>
      </c>
      <c r="J203" s="99" t="s">
        <v>96</v>
      </c>
      <c r="K203" s="102" t="s">
        <v>98</v>
      </c>
      <c r="L203" s="84">
        <f>COUNTA(G203:K203)/5</f>
        <v>1</v>
      </c>
      <c r="M203" s="131"/>
      <c r="N203" s="134"/>
    </row>
    <row r="204" spans="1:14" ht="15" customHeight="1" thickBot="1" x14ac:dyDescent="0.3">
      <c r="A204" s="127"/>
      <c r="B204" s="23">
        <v>42650</v>
      </c>
      <c r="C204" s="24"/>
      <c r="D204" s="25">
        <f t="shared" si="28"/>
        <v>7</v>
      </c>
      <c r="E204" s="25">
        <f t="shared" si="29"/>
        <v>10</v>
      </c>
      <c r="F204" s="26" t="str">
        <f t="shared" si="30"/>
        <v>Octobre</v>
      </c>
      <c r="G204" s="58" t="s">
        <v>85</v>
      </c>
      <c r="H204" s="29" t="s">
        <v>94</v>
      </c>
      <c r="I204" s="29" t="s">
        <v>90</v>
      </c>
      <c r="J204" s="29" t="s">
        <v>86</v>
      </c>
      <c r="K204" s="29" t="s">
        <v>79</v>
      </c>
      <c r="L204" s="27">
        <f>COUNTA(G204:K204)/5</f>
        <v>1</v>
      </c>
      <c r="M204" s="132"/>
      <c r="N204" s="135"/>
    </row>
    <row r="205" spans="1:14" ht="15" customHeight="1" thickBot="1" x14ac:dyDescent="0.3">
      <c r="A205" s="9" t="s">
        <v>27</v>
      </c>
      <c r="B205" s="10" t="s">
        <v>27</v>
      </c>
      <c r="C205" s="119" t="s">
        <v>27</v>
      </c>
      <c r="D205" s="11" t="s">
        <v>27</v>
      </c>
      <c r="F205" s="3"/>
      <c r="G205" s="59"/>
    </row>
    <row r="206" spans="1:14" ht="15" customHeight="1" x14ac:dyDescent="0.25">
      <c r="A206" s="125">
        <v>41</v>
      </c>
      <c r="B206" s="18">
        <v>42653</v>
      </c>
      <c r="C206" s="19"/>
      <c r="D206" s="20">
        <f t="shared" si="28"/>
        <v>10</v>
      </c>
      <c r="E206" s="20">
        <f t="shared" si="29"/>
        <v>10</v>
      </c>
      <c r="F206" s="21" t="str">
        <f t="shared" si="30"/>
        <v>Octobre</v>
      </c>
      <c r="G206" s="50" t="s">
        <v>52</v>
      </c>
      <c r="H206" s="28" t="s">
        <v>97</v>
      </c>
      <c r="I206" s="28" t="s">
        <v>81</v>
      </c>
      <c r="J206" s="28" t="s">
        <v>89</v>
      </c>
      <c r="K206" s="99" t="s">
        <v>78</v>
      </c>
      <c r="L206" s="22">
        <f t="shared" si="27"/>
        <v>1</v>
      </c>
      <c r="M206" s="130">
        <f>SUM(L206:L209)/4</f>
        <v>1</v>
      </c>
      <c r="N206" s="133" t="str">
        <f>COUNTA(G206:K209)&amp;" / 20 créneaux de remplis"</f>
        <v>20 / 20 créneaux de remplis</v>
      </c>
    </row>
    <row r="207" spans="1:14" ht="15" customHeight="1" x14ac:dyDescent="0.25">
      <c r="A207" s="126"/>
      <c r="B207" s="13">
        <v>42654</v>
      </c>
      <c r="C207" s="14"/>
      <c r="D207" s="15">
        <f t="shared" si="28"/>
        <v>11</v>
      </c>
      <c r="E207" s="15">
        <f t="shared" si="29"/>
        <v>10</v>
      </c>
      <c r="F207" s="16" t="str">
        <f t="shared" si="30"/>
        <v>Octobre</v>
      </c>
      <c r="G207" s="97" t="s">
        <v>87</v>
      </c>
      <c r="H207" s="98" t="s">
        <v>95</v>
      </c>
      <c r="I207" s="75" t="s">
        <v>48</v>
      </c>
      <c r="J207" s="96" t="s">
        <v>91</v>
      </c>
      <c r="K207" s="96" t="s">
        <v>92</v>
      </c>
      <c r="L207" s="17">
        <f t="shared" si="27"/>
        <v>1</v>
      </c>
      <c r="M207" s="131"/>
      <c r="N207" s="134"/>
    </row>
    <row r="208" spans="1:14" ht="15" customHeight="1" x14ac:dyDescent="0.25">
      <c r="A208" s="126"/>
      <c r="B208" s="13">
        <v>42656</v>
      </c>
      <c r="C208" s="14"/>
      <c r="D208" s="15">
        <f t="shared" si="28"/>
        <v>13</v>
      </c>
      <c r="E208" s="15">
        <f t="shared" si="29"/>
        <v>10</v>
      </c>
      <c r="F208" s="16" t="str">
        <f t="shared" si="30"/>
        <v>Octobre</v>
      </c>
      <c r="G208" s="82" t="s">
        <v>80</v>
      </c>
      <c r="H208" s="88" t="s">
        <v>71</v>
      </c>
      <c r="I208" s="82" t="s">
        <v>68</v>
      </c>
      <c r="J208" s="99" t="s">
        <v>96</v>
      </c>
      <c r="K208" s="102" t="s">
        <v>98</v>
      </c>
      <c r="L208" s="84">
        <f>COUNTA(G208:K208)/5</f>
        <v>1</v>
      </c>
      <c r="M208" s="131"/>
      <c r="N208" s="134"/>
    </row>
    <row r="209" spans="1:14" ht="15" customHeight="1" thickBot="1" x14ac:dyDescent="0.3">
      <c r="A209" s="127"/>
      <c r="B209" s="23">
        <v>42657</v>
      </c>
      <c r="C209" s="24"/>
      <c r="D209" s="25">
        <f t="shared" si="28"/>
        <v>14</v>
      </c>
      <c r="E209" s="25">
        <f t="shared" si="29"/>
        <v>10</v>
      </c>
      <c r="F209" s="26" t="str">
        <f t="shared" si="30"/>
        <v>Octobre</v>
      </c>
      <c r="G209" s="58" t="s">
        <v>85</v>
      </c>
      <c r="H209" s="29" t="s">
        <v>94</v>
      </c>
      <c r="I209" s="29" t="s">
        <v>90</v>
      </c>
      <c r="J209" s="29" t="s">
        <v>86</v>
      </c>
      <c r="K209" s="29" t="s">
        <v>79</v>
      </c>
      <c r="L209" s="27">
        <f>COUNTA(G209:K209)/5</f>
        <v>1</v>
      </c>
      <c r="M209" s="132"/>
      <c r="N209" s="135"/>
    </row>
    <row r="210" spans="1:14" ht="15" customHeight="1" thickBot="1" x14ac:dyDescent="0.3">
      <c r="A210" s="9" t="s">
        <v>27</v>
      </c>
      <c r="B210" s="10" t="s">
        <v>27</v>
      </c>
      <c r="C210" s="119" t="s">
        <v>27</v>
      </c>
      <c r="D210" s="11" t="s">
        <v>27</v>
      </c>
      <c r="F210" s="3"/>
      <c r="G210" s="59"/>
    </row>
    <row r="211" spans="1:14" ht="15" customHeight="1" x14ac:dyDescent="0.25">
      <c r="A211" s="125">
        <v>42</v>
      </c>
      <c r="B211" s="18">
        <v>42660</v>
      </c>
      <c r="C211" s="19"/>
      <c r="D211" s="20">
        <f t="shared" si="28"/>
        <v>17</v>
      </c>
      <c r="E211" s="20">
        <f t="shared" si="29"/>
        <v>10</v>
      </c>
      <c r="F211" s="21" t="str">
        <f t="shared" si="30"/>
        <v>Octobre</v>
      </c>
      <c r="G211" s="50" t="s">
        <v>52</v>
      </c>
      <c r="H211" s="28" t="s">
        <v>97</v>
      </c>
      <c r="I211" s="28" t="s">
        <v>81</v>
      </c>
      <c r="J211" s="28" t="s">
        <v>89</v>
      </c>
      <c r="K211" s="99" t="s">
        <v>78</v>
      </c>
      <c r="L211" s="22">
        <f t="shared" si="27"/>
        <v>1</v>
      </c>
      <c r="M211" s="130">
        <f>SUM(L211:L214)/4</f>
        <v>1</v>
      </c>
      <c r="N211" s="133" t="str">
        <f>COUNTA(G211:K214)&amp;" / 20 créneaux de remplis"</f>
        <v>20 / 20 créneaux de remplis</v>
      </c>
    </row>
    <row r="212" spans="1:14" ht="15" customHeight="1" x14ac:dyDescent="0.25">
      <c r="A212" s="126"/>
      <c r="B212" s="13">
        <v>42661</v>
      </c>
      <c r="C212" s="14"/>
      <c r="D212" s="15">
        <f t="shared" si="28"/>
        <v>18</v>
      </c>
      <c r="E212" s="15">
        <f t="shared" si="29"/>
        <v>10</v>
      </c>
      <c r="F212" s="16" t="str">
        <f t="shared" si="30"/>
        <v>Octobre</v>
      </c>
      <c r="G212" s="97" t="s">
        <v>87</v>
      </c>
      <c r="H212" s="98" t="s">
        <v>95</v>
      </c>
      <c r="I212" s="75" t="s">
        <v>48</v>
      </c>
      <c r="J212" s="96" t="s">
        <v>91</v>
      </c>
      <c r="K212" s="96" t="s">
        <v>92</v>
      </c>
      <c r="L212" s="17">
        <f t="shared" si="27"/>
        <v>1</v>
      </c>
      <c r="M212" s="131"/>
      <c r="N212" s="134"/>
    </row>
    <row r="213" spans="1:14" ht="15" customHeight="1" x14ac:dyDescent="0.25">
      <c r="A213" s="126"/>
      <c r="B213" s="13">
        <v>42663</v>
      </c>
      <c r="C213" s="14"/>
      <c r="D213" s="15">
        <f t="shared" si="28"/>
        <v>20</v>
      </c>
      <c r="E213" s="15">
        <f t="shared" si="29"/>
        <v>10</v>
      </c>
      <c r="F213" s="16" t="str">
        <f t="shared" si="30"/>
        <v>Octobre</v>
      </c>
      <c r="G213" s="82" t="s">
        <v>80</v>
      </c>
      <c r="H213" s="88" t="s">
        <v>71</v>
      </c>
      <c r="I213" s="82" t="s">
        <v>68</v>
      </c>
      <c r="J213" s="99" t="s">
        <v>96</v>
      </c>
      <c r="K213" s="102" t="s">
        <v>98</v>
      </c>
      <c r="L213" s="84">
        <f>COUNTA(G213:K213)/5</f>
        <v>1</v>
      </c>
      <c r="M213" s="131"/>
      <c r="N213" s="134"/>
    </row>
    <row r="214" spans="1:14" ht="15" customHeight="1" thickBot="1" x14ac:dyDescent="0.3">
      <c r="A214" s="127"/>
      <c r="B214" s="23">
        <v>42664</v>
      </c>
      <c r="C214" s="24"/>
      <c r="D214" s="25">
        <f t="shared" si="28"/>
        <v>21</v>
      </c>
      <c r="E214" s="25">
        <f t="shared" si="29"/>
        <v>10</v>
      </c>
      <c r="F214" s="26" t="str">
        <f t="shared" si="30"/>
        <v>Octobre</v>
      </c>
      <c r="G214" s="29" t="s">
        <v>85</v>
      </c>
      <c r="H214" s="29" t="s">
        <v>94</v>
      </c>
      <c r="I214" s="29" t="s">
        <v>90</v>
      </c>
      <c r="J214" s="29" t="s">
        <v>86</v>
      </c>
      <c r="K214" s="29" t="s">
        <v>79</v>
      </c>
      <c r="L214" s="27">
        <f>COUNTA(G214:K214)/5</f>
        <v>1</v>
      </c>
      <c r="M214" s="132"/>
      <c r="N214" s="135"/>
    </row>
    <row r="215" spans="1:14" ht="15.75" thickBot="1" x14ac:dyDescent="0.3">
      <c r="A215" s="9" t="s">
        <v>27</v>
      </c>
      <c r="B215" s="10" t="s">
        <v>27</v>
      </c>
      <c r="C215" s="119" t="s">
        <v>27</v>
      </c>
      <c r="D215" s="11" t="s">
        <v>27</v>
      </c>
      <c r="F215" s="3"/>
    </row>
    <row r="216" spans="1:14" ht="15" customHeight="1" x14ac:dyDescent="0.25">
      <c r="A216" s="125">
        <v>43</v>
      </c>
      <c r="B216" s="18">
        <v>42667</v>
      </c>
      <c r="C216" s="19"/>
      <c r="D216" s="20">
        <f t="shared" si="28"/>
        <v>24</v>
      </c>
      <c r="E216" s="20">
        <f t="shared" si="29"/>
        <v>10</v>
      </c>
      <c r="F216" s="21" t="str">
        <f t="shared" si="30"/>
        <v>Octobre</v>
      </c>
      <c r="G216" s="64" t="s">
        <v>49</v>
      </c>
      <c r="H216" s="64" t="s">
        <v>49</v>
      </c>
      <c r="I216" s="64" t="s">
        <v>49</v>
      </c>
      <c r="J216" s="64" t="s">
        <v>49</v>
      </c>
      <c r="K216" s="64" t="s">
        <v>49</v>
      </c>
      <c r="L216" s="22">
        <f t="shared" si="27"/>
        <v>1</v>
      </c>
      <c r="M216" s="130">
        <f>SUM(L216:L219)/4</f>
        <v>1</v>
      </c>
      <c r="N216" s="133" t="str">
        <f>COUNTA(G216:K219)&amp;" / 20 créneaux de remplis"</f>
        <v>20 / 20 créneaux de remplis</v>
      </c>
    </row>
    <row r="217" spans="1:14" ht="15" customHeight="1" x14ac:dyDescent="0.25">
      <c r="A217" s="126"/>
      <c r="B217" s="13">
        <v>42668</v>
      </c>
      <c r="C217" s="14"/>
      <c r="D217" s="15">
        <f t="shared" si="28"/>
        <v>25</v>
      </c>
      <c r="E217" s="15">
        <f t="shared" si="29"/>
        <v>10</v>
      </c>
      <c r="F217" s="16" t="str">
        <f t="shared" si="30"/>
        <v>Octobre</v>
      </c>
      <c r="G217" s="65" t="s">
        <v>49</v>
      </c>
      <c r="H217" s="65" t="s">
        <v>49</v>
      </c>
      <c r="I217" s="65" t="s">
        <v>49</v>
      </c>
      <c r="J217" s="65" t="s">
        <v>49</v>
      </c>
      <c r="K217" s="65" t="s">
        <v>49</v>
      </c>
      <c r="L217" s="17">
        <f t="shared" si="27"/>
        <v>1</v>
      </c>
      <c r="M217" s="131"/>
      <c r="N217" s="134"/>
    </row>
    <row r="218" spans="1:14" ht="15" customHeight="1" x14ac:dyDescent="0.25">
      <c r="A218" s="126"/>
      <c r="B218" s="13">
        <v>42670</v>
      </c>
      <c r="C218" s="14"/>
      <c r="D218" s="15">
        <f t="shared" si="28"/>
        <v>27</v>
      </c>
      <c r="E218" s="15">
        <f t="shared" si="29"/>
        <v>10</v>
      </c>
      <c r="F218" s="16" t="str">
        <f t="shared" si="30"/>
        <v>Octobre</v>
      </c>
      <c r="G218" s="65" t="s">
        <v>49</v>
      </c>
      <c r="H218" s="65" t="s">
        <v>49</v>
      </c>
      <c r="I218" s="65" t="s">
        <v>49</v>
      </c>
      <c r="J218" s="65" t="s">
        <v>49</v>
      </c>
      <c r="K218" s="65" t="s">
        <v>49</v>
      </c>
      <c r="L218" s="84">
        <f>COUNTA(G218:K218)/5</f>
        <v>1</v>
      </c>
      <c r="M218" s="131"/>
      <c r="N218" s="134"/>
    </row>
    <row r="219" spans="1:14" ht="15" customHeight="1" thickBot="1" x14ac:dyDescent="0.3">
      <c r="A219" s="127"/>
      <c r="B219" s="23">
        <v>42671</v>
      </c>
      <c r="C219" s="24"/>
      <c r="D219" s="25">
        <f t="shared" si="28"/>
        <v>28</v>
      </c>
      <c r="E219" s="25">
        <f t="shared" si="29"/>
        <v>10</v>
      </c>
      <c r="F219" s="26" t="str">
        <f t="shared" si="30"/>
        <v>Octobre</v>
      </c>
      <c r="G219" s="63" t="s">
        <v>49</v>
      </c>
      <c r="H219" s="63" t="s">
        <v>49</v>
      </c>
      <c r="I219" s="63" t="s">
        <v>49</v>
      </c>
      <c r="J219" s="63" t="s">
        <v>49</v>
      </c>
      <c r="K219" s="63" t="s">
        <v>49</v>
      </c>
      <c r="L219" s="27">
        <f>COUNTA(G219:K219)/5</f>
        <v>1</v>
      </c>
      <c r="M219" s="132"/>
      <c r="N219" s="135"/>
    </row>
    <row r="220" spans="1:14" ht="15.75" thickBot="1" x14ac:dyDescent="0.3">
      <c r="A220" s="9" t="s">
        <v>27</v>
      </c>
      <c r="B220" s="10" t="s">
        <v>27</v>
      </c>
      <c r="C220" s="119" t="s">
        <v>27</v>
      </c>
      <c r="D220" s="11" t="s">
        <v>27</v>
      </c>
      <c r="F220" s="3"/>
    </row>
    <row r="221" spans="1:14" ht="15" customHeight="1" x14ac:dyDescent="0.25">
      <c r="A221" s="125">
        <v>44</v>
      </c>
      <c r="B221" s="18">
        <v>42674</v>
      </c>
      <c r="C221" s="19"/>
      <c r="D221" s="20">
        <f t="shared" si="28"/>
        <v>31</v>
      </c>
      <c r="E221" s="20">
        <f t="shared" si="29"/>
        <v>10</v>
      </c>
      <c r="F221" s="21" t="str">
        <f t="shared" si="30"/>
        <v>Octobre</v>
      </c>
      <c r="G221" s="50" t="s">
        <v>52</v>
      </c>
      <c r="H221" s="28" t="s">
        <v>97</v>
      </c>
      <c r="I221" s="28" t="s">
        <v>101</v>
      </c>
      <c r="J221" s="28" t="s">
        <v>89</v>
      </c>
      <c r="K221" s="28"/>
      <c r="L221" s="22">
        <f t="shared" si="27"/>
        <v>0.8</v>
      </c>
      <c r="M221" s="130">
        <f>SUM(L221:L224)/4</f>
        <v>0.8</v>
      </c>
      <c r="N221" s="133" t="str">
        <f>COUNTA(G221:K224)&amp;" / 20 créneaux de remplis"</f>
        <v>16 / 20 créneaux de remplis</v>
      </c>
    </row>
    <row r="222" spans="1:14" ht="15" customHeight="1" x14ac:dyDescent="0.25">
      <c r="A222" s="126"/>
      <c r="B222" s="13">
        <v>42675</v>
      </c>
      <c r="C222" s="14"/>
      <c r="D222" s="15">
        <f t="shared" si="28"/>
        <v>1</v>
      </c>
      <c r="E222" s="15">
        <f t="shared" si="29"/>
        <v>11</v>
      </c>
      <c r="F222" s="16" t="str">
        <f t="shared" si="30"/>
        <v>Novembre</v>
      </c>
      <c r="G222" s="65" t="s">
        <v>22</v>
      </c>
      <c r="H222" s="65" t="s">
        <v>22</v>
      </c>
      <c r="I222" s="65" t="s">
        <v>22</v>
      </c>
      <c r="J222" s="65" t="s">
        <v>22</v>
      </c>
      <c r="K222" s="65" t="s">
        <v>22</v>
      </c>
      <c r="L222" s="17">
        <f t="shared" si="27"/>
        <v>1</v>
      </c>
      <c r="M222" s="131"/>
      <c r="N222" s="134"/>
    </row>
    <row r="223" spans="1:14" ht="15" customHeight="1" x14ac:dyDescent="0.25">
      <c r="A223" s="126"/>
      <c r="B223" s="13">
        <v>42677</v>
      </c>
      <c r="C223" s="14"/>
      <c r="D223" s="15">
        <f t="shared" si="28"/>
        <v>3</v>
      </c>
      <c r="E223" s="15">
        <f t="shared" si="29"/>
        <v>11</v>
      </c>
      <c r="F223" s="16" t="str">
        <f t="shared" si="30"/>
        <v>Novembre</v>
      </c>
      <c r="G223" s="82" t="s">
        <v>80</v>
      </c>
      <c r="I223" s="100" t="s">
        <v>68</v>
      </c>
      <c r="J223" s="99" t="s">
        <v>96</v>
      </c>
      <c r="K223" s="102" t="s">
        <v>98</v>
      </c>
      <c r="L223" s="17">
        <f>COUNTA(G223:K223)/5</f>
        <v>0.8</v>
      </c>
      <c r="M223" s="131"/>
      <c r="N223" s="134"/>
    </row>
    <row r="224" spans="1:14" ht="15" customHeight="1" thickBot="1" x14ac:dyDescent="0.3">
      <c r="A224" s="127"/>
      <c r="B224" s="23">
        <v>42678</v>
      </c>
      <c r="C224" s="24"/>
      <c r="D224" s="25">
        <f t="shared" si="28"/>
        <v>4</v>
      </c>
      <c r="E224" s="25">
        <f t="shared" si="29"/>
        <v>11</v>
      </c>
      <c r="F224" s="26" t="str">
        <f t="shared" si="30"/>
        <v>Novembre</v>
      </c>
      <c r="G224" s="58" t="s">
        <v>85</v>
      </c>
      <c r="H224" s="29" t="s">
        <v>94</v>
      </c>
      <c r="I224" s="29" t="s">
        <v>90</v>
      </c>
      <c r="J224" s="29"/>
      <c r="K224" s="29"/>
      <c r="L224" s="27">
        <f t="shared" si="27"/>
        <v>0.6</v>
      </c>
      <c r="M224" s="132"/>
      <c r="N224" s="135"/>
    </row>
    <row r="225" spans="1:14" ht="15.75" thickBot="1" x14ac:dyDescent="0.3">
      <c r="A225" s="9" t="s">
        <v>27</v>
      </c>
      <c r="B225" s="10" t="s">
        <v>27</v>
      </c>
      <c r="C225" s="119" t="s">
        <v>27</v>
      </c>
      <c r="D225" s="11" t="s">
        <v>27</v>
      </c>
      <c r="F225" s="3"/>
      <c r="G225" s="59"/>
      <c r="L225" s="5"/>
    </row>
    <row r="226" spans="1:14" ht="15" customHeight="1" x14ac:dyDescent="0.25">
      <c r="A226" s="125">
        <v>45</v>
      </c>
      <c r="B226" s="18">
        <v>42681</v>
      </c>
      <c r="C226" s="19"/>
      <c r="D226" s="20">
        <f t="shared" si="28"/>
        <v>7</v>
      </c>
      <c r="E226" s="20">
        <f t="shared" si="29"/>
        <v>11</v>
      </c>
      <c r="F226" s="21" t="str">
        <f t="shared" si="30"/>
        <v>Novembre</v>
      </c>
      <c r="G226" s="50" t="s">
        <v>52</v>
      </c>
      <c r="H226" s="28" t="s">
        <v>97</v>
      </c>
      <c r="I226" s="28" t="s">
        <v>101</v>
      </c>
      <c r="J226" s="28" t="s">
        <v>89</v>
      </c>
      <c r="K226" s="28"/>
      <c r="L226" s="22">
        <f t="shared" si="27"/>
        <v>0.8</v>
      </c>
      <c r="M226" s="130">
        <f>SUM(L226:L229)/4</f>
        <v>0.8</v>
      </c>
      <c r="N226" s="133" t="str">
        <f>COUNTA(G226:K229)&amp;" / 20 créneaux de remplis"</f>
        <v>16 / 20 créneaux de remplis</v>
      </c>
    </row>
    <row r="227" spans="1:14" ht="15" customHeight="1" x14ac:dyDescent="0.25">
      <c r="A227" s="126"/>
      <c r="B227" s="13">
        <v>42682</v>
      </c>
      <c r="C227" s="14"/>
      <c r="D227" s="15">
        <f t="shared" si="28"/>
        <v>8</v>
      </c>
      <c r="E227" s="15">
        <f t="shared" si="29"/>
        <v>11</v>
      </c>
      <c r="F227" s="16" t="str">
        <f t="shared" si="30"/>
        <v>Novembre</v>
      </c>
      <c r="G227" s="98" t="s">
        <v>87</v>
      </c>
      <c r="H227" s="98" t="s">
        <v>95</v>
      </c>
      <c r="I227" s="75" t="s">
        <v>48</v>
      </c>
      <c r="J227" s="96" t="s">
        <v>91</v>
      </c>
      <c r="K227" s="96" t="s">
        <v>92</v>
      </c>
      <c r="L227" s="17">
        <f t="shared" si="27"/>
        <v>1</v>
      </c>
      <c r="M227" s="131"/>
      <c r="N227" s="134"/>
    </row>
    <row r="228" spans="1:14" ht="15" customHeight="1" x14ac:dyDescent="0.25">
      <c r="A228" s="126"/>
      <c r="B228" s="13">
        <v>42684</v>
      </c>
      <c r="C228" s="14"/>
      <c r="D228" s="15">
        <f t="shared" si="28"/>
        <v>10</v>
      </c>
      <c r="E228" s="15">
        <f t="shared" si="29"/>
        <v>11</v>
      </c>
      <c r="F228" s="16" t="str">
        <f t="shared" si="30"/>
        <v>Novembre</v>
      </c>
      <c r="G228" s="8"/>
      <c r="H228" s="8"/>
      <c r="I228" s="8"/>
      <c r="J228" s="99" t="s">
        <v>96</v>
      </c>
      <c r="K228" s="102" t="s">
        <v>98</v>
      </c>
      <c r="L228" s="17">
        <f t="shared" si="27"/>
        <v>0.4</v>
      </c>
      <c r="M228" s="131"/>
      <c r="N228" s="134"/>
    </row>
    <row r="229" spans="1:14" ht="15" customHeight="1" thickBot="1" x14ac:dyDescent="0.3">
      <c r="A229" s="127"/>
      <c r="B229" s="23">
        <v>42685</v>
      </c>
      <c r="C229" s="24"/>
      <c r="D229" s="25">
        <f t="shared" si="28"/>
        <v>11</v>
      </c>
      <c r="E229" s="25">
        <f t="shared" si="29"/>
        <v>11</v>
      </c>
      <c r="F229" s="26" t="str">
        <f t="shared" si="30"/>
        <v>Novembre</v>
      </c>
      <c r="G229" s="63" t="s">
        <v>22</v>
      </c>
      <c r="H229" s="63" t="s">
        <v>22</v>
      </c>
      <c r="I229" s="63" t="s">
        <v>22</v>
      </c>
      <c r="J229" s="63" t="s">
        <v>22</v>
      </c>
      <c r="K229" s="63" t="s">
        <v>22</v>
      </c>
      <c r="L229" s="27">
        <f t="shared" si="27"/>
        <v>1</v>
      </c>
      <c r="M229" s="132"/>
      <c r="N229" s="135"/>
    </row>
    <row r="230" spans="1:14" ht="15.75" thickBot="1" x14ac:dyDescent="0.3">
      <c r="A230" s="9" t="s">
        <v>27</v>
      </c>
      <c r="B230" s="10" t="s">
        <v>27</v>
      </c>
      <c r="C230" s="119" t="s">
        <v>27</v>
      </c>
      <c r="D230" s="11" t="s">
        <v>27</v>
      </c>
      <c r="F230" s="3"/>
    </row>
    <row r="231" spans="1:14" ht="15" customHeight="1" x14ac:dyDescent="0.25">
      <c r="A231" s="125">
        <v>46</v>
      </c>
      <c r="B231" s="18">
        <v>42688</v>
      </c>
      <c r="C231" s="19"/>
      <c r="D231" s="20">
        <f t="shared" si="28"/>
        <v>14</v>
      </c>
      <c r="E231" s="20">
        <f t="shared" si="29"/>
        <v>11</v>
      </c>
      <c r="F231" s="21" t="str">
        <f t="shared" si="30"/>
        <v>Novembre</v>
      </c>
      <c r="G231" s="50" t="s">
        <v>52</v>
      </c>
      <c r="H231" s="28" t="s">
        <v>97</v>
      </c>
      <c r="I231" s="28" t="s">
        <v>101</v>
      </c>
      <c r="J231" s="28" t="s">
        <v>89</v>
      </c>
      <c r="K231" s="28"/>
      <c r="L231" s="22">
        <f t="shared" si="27"/>
        <v>0.8</v>
      </c>
      <c r="M231" s="130">
        <f>SUM(L231:L234)/4</f>
        <v>0.70000000000000007</v>
      </c>
      <c r="N231" s="133" t="str">
        <f>COUNTA(G231:K234)&amp;" / 20 créneaux de remplis"</f>
        <v>14 / 20 créneaux de remplis</v>
      </c>
    </row>
    <row r="232" spans="1:14" ht="15" customHeight="1" x14ac:dyDescent="0.25">
      <c r="A232" s="126"/>
      <c r="B232" s="13">
        <v>42689</v>
      </c>
      <c r="C232" s="14"/>
      <c r="D232" s="15">
        <f t="shared" si="28"/>
        <v>15</v>
      </c>
      <c r="E232" s="15">
        <f t="shared" si="29"/>
        <v>11</v>
      </c>
      <c r="F232" s="16" t="str">
        <f t="shared" si="30"/>
        <v>Novembre</v>
      </c>
      <c r="G232" s="98" t="s">
        <v>87</v>
      </c>
      <c r="H232" s="98" t="s">
        <v>95</v>
      </c>
      <c r="I232" s="75" t="s">
        <v>48</v>
      </c>
      <c r="J232" s="96" t="s">
        <v>91</v>
      </c>
      <c r="K232" s="96" t="s">
        <v>92</v>
      </c>
      <c r="L232" s="17">
        <f t="shared" si="27"/>
        <v>1</v>
      </c>
      <c r="M232" s="131"/>
      <c r="N232" s="134"/>
    </row>
    <row r="233" spans="1:14" ht="15" customHeight="1" x14ac:dyDescent="0.25">
      <c r="A233" s="126"/>
      <c r="B233" s="13">
        <v>42691</v>
      </c>
      <c r="C233" s="14"/>
      <c r="D233" s="15">
        <f t="shared" si="28"/>
        <v>17</v>
      </c>
      <c r="E233" s="15">
        <f t="shared" si="29"/>
        <v>11</v>
      </c>
      <c r="F233" s="16" t="str">
        <f t="shared" si="30"/>
        <v>Novembre</v>
      </c>
      <c r="G233" s="8"/>
      <c r="H233" s="8"/>
      <c r="I233" s="8"/>
      <c r="J233" s="99" t="s">
        <v>96</v>
      </c>
      <c r="K233" s="102" t="s">
        <v>98</v>
      </c>
      <c r="L233" s="17">
        <f t="shared" si="27"/>
        <v>0.4</v>
      </c>
      <c r="M233" s="131"/>
      <c r="N233" s="134"/>
    </row>
    <row r="234" spans="1:14" ht="15" customHeight="1" thickBot="1" x14ac:dyDescent="0.3">
      <c r="A234" s="127"/>
      <c r="B234" s="23">
        <v>42692</v>
      </c>
      <c r="C234" s="24"/>
      <c r="D234" s="25">
        <f t="shared" si="28"/>
        <v>18</v>
      </c>
      <c r="E234" s="25">
        <f t="shared" si="29"/>
        <v>11</v>
      </c>
      <c r="F234" s="26" t="str">
        <f t="shared" si="30"/>
        <v>Novembre</v>
      </c>
      <c r="G234" s="58" t="s">
        <v>85</v>
      </c>
      <c r="H234" s="29" t="s">
        <v>94</v>
      </c>
      <c r="I234" s="29" t="s">
        <v>90</v>
      </c>
      <c r="J234" s="29"/>
      <c r="K234" s="29"/>
      <c r="L234" s="27">
        <f>COUNTA(G234:K234)/5</f>
        <v>0.6</v>
      </c>
      <c r="M234" s="132"/>
      <c r="N234" s="135"/>
    </row>
    <row r="235" spans="1:14" ht="15.75" thickBot="1" x14ac:dyDescent="0.3">
      <c r="A235" s="9" t="s">
        <v>27</v>
      </c>
      <c r="B235" s="10" t="s">
        <v>27</v>
      </c>
      <c r="C235" s="119" t="s">
        <v>27</v>
      </c>
      <c r="D235" s="11" t="s">
        <v>27</v>
      </c>
      <c r="F235" s="3"/>
      <c r="G235" s="59"/>
    </row>
    <row r="236" spans="1:14" ht="15" customHeight="1" x14ac:dyDescent="0.25">
      <c r="A236" s="125">
        <v>47</v>
      </c>
      <c r="B236" s="18">
        <v>42695</v>
      </c>
      <c r="C236" s="19"/>
      <c r="D236" s="20">
        <f t="shared" si="28"/>
        <v>21</v>
      </c>
      <c r="E236" s="20">
        <f t="shared" si="29"/>
        <v>11</v>
      </c>
      <c r="F236" s="21" t="str">
        <f t="shared" si="30"/>
        <v>Novembre</v>
      </c>
      <c r="G236" s="50" t="s">
        <v>52</v>
      </c>
      <c r="H236" s="28" t="s">
        <v>97</v>
      </c>
      <c r="I236" s="28" t="s">
        <v>101</v>
      </c>
      <c r="J236" s="28" t="s">
        <v>89</v>
      </c>
      <c r="K236" s="28"/>
      <c r="L236" s="22">
        <f t="shared" si="27"/>
        <v>0.8</v>
      </c>
      <c r="M236" s="130">
        <f>SUM(L236:L239)/4</f>
        <v>0.70000000000000007</v>
      </c>
      <c r="N236" s="133" t="str">
        <f>COUNTA(G236:K239)&amp;" / 20 créneaux de remplis"</f>
        <v>14 / 20 créneaux de remplis</v>
      </c>
    </row>
    <row r="237" spans="1:14" ht="15" customHeight="1" x14ac:dyDescent="0.25">
      <c r="A237" s="126"/>
      <c r="B237" s="13">
        <v>42696</v>
      </c>
      <c r="C237" s="14"/>
      <c r="D237" s="15">
        <f t="shared" si="28"/>
        <v>22</v>
      </c>
      <c r="E237" s="15">
        <f t="shared" si="29"/>
        <v>11</v>
      </c>
      <c r="F237" s="16" t="str">
        <f t="shared" si="30"/>
        <v>Novembre</v>
      </c>
      <c r="G237" s="98" t="s">
        <v>87</v>
      </c>
      <c r="H237" s="98" t="s">
        <v>95</v>
      </c>
      <c r="I237" s="75" t="s">
        <v>48</v>
      </c>
      <c r="J237" s="96" t="s">
        <v>91</v>
      </c>
      <c r="K237" s="96" t="s">
        <v>92</v>
      </c>
      <c r="L237" s="17">
        <f t="shared" si="27"/>
        <v>1</v>
      </c>
      <c r="M237" s="131"/>
      <c r="N237" s="134"/>
    </row>
    <row r="238" spans="1:14" ht="15" customHeight="1" x14ac:dyDescent="0.25">
      <c r="A238" s="126"/>
      <c r="B238" s="13">
        <v>42698</v>
      </c>
      <c r="C238" s="14"/>
      <c r="D238" s="15">
        <f t="shared" si="28"/>
        <v>24</v>
      </c>
      <c r="E238" s="15">
        <f t="shared" si="29"/>
        <v>11</v>
      </c>
      <c r="F238" s="16" t="str">
        <f t="shared" si="30"/>
        <v>Novembre</v>
      </c>
      <c r="G238" s="8"/>
      <c r="H238" s="8"/>
      <c r="I238" s="8"/>
      <c r="J238" s="99" t="s">
        <v>96</v>
      </c>
      <c r="K238" s="103" t="s">
        <v>98</v>
      </c>
      <c r="L238" s="17">
        <f t="shared" si="27"/>
        <v>0.4</v>
      </c>
      <c r="M238" s="131"/>
      <c r="N238" s="134"/>
    </row>
    <row r="239" spans="1:14" ht="15" customHeight="1" thickBot="1" x14ac:dyDescent="0.3">
      <c r="A239" s="127"/>
      <c r="B239" s="23">
        <v>42699</v>
      </c>
      <c r="C239" s="24"/>
      <c r="D239" s="25">
        <f t="shared" si="28"/>
        <v>25</v>
      </c>
      <c r="E239" s="25">
        <f t="shared" si="29"/>
        <v>11</v>
      </c>
      <c r="F239" s="26" t="str">
        <f t="shared" si="30"/>
        <v>Novembre</v>
      </c>
      <c r="G239" s="58" t="s">
        <v>85</v>
      </c>
      <c r="H239" s="29" t="s">
        <v>94</v>
      </c>
      <c r="I239" s="29" t="s">
        <v>90</v>
      </c>
      <c r="J239" s="29"/>
      <c r="K239" s="29"/>
      <c r="L239" s="27">
        <f>COUNTA(G239:K239)/5</f>
        <v>0.6</v>
      </c>
      <c r="M239" s="132"/>
      <c r="N239" s="135"/>
    </row>
    <row r="240" spans="1:14" ht="15.75" thickBot="1" x14ac:dyDescent="0.3">
      <c r="A240" s="9" t="s">
        <v>27</v>
      </c>
      <c r="B240" s="10" t="s">
        <v>27</v>
      </c>
      <c r="C240" s="119" t="s">
        <v>27</v>
      </c>
      <c r="D240" s="11" t="s">
        <v>27</v>
      </c>
      <c r="F240" s="3"/>
      <c r="G240" s="59"/>
    </row>
    <row r="241" spans="1:14" ht="15" customHeight="1" x14ac:dyDescent="0.25">
      <c r="A241" s="125">
        <v>48</v>
      </c>
      <c r="B241" s="18">
        <v>42702</v>
      </c>
      <c r="C241" s="19"/>
      <c r="D241" s="20">
        <f t="shared" si="28"/>
        <v>28</v>
      </c>
      <c r="E241" s="20">
        <f t="shared" si="29"/>
        <v>11</v>
      </c>
      <c r="F241" s="21" t="str">
        <f t="shared" si="30"/>
        <v>Novembre</v>
      </c>
      <c r="G241" s="50" t="s">
        <v>52</v>
      </c>
      <c r="H241" s="28" t="s">
        <v>97</v>
      </c>
      <c r="I241" s="28" t="s">
        <v>101</v>
      </c>
      <c r="J241" s="28"/>
      <c r="K241" s="28"/>
      <c r="L241" s="22">
        <f t="shared" ref="L241:L264" si="31">COUNTA(G241:K241)/5</f>
        <v>0.6</v>
      </c>
      <c r="M241" s="130">
        <f>SUM(L241:L244)/4</f>
        <v>0.54999999999999993</v>
      </c>
      <c r="N241" s="133" t="str">
        <f>COUNTA(G241:K244)&amp;" / 20 créneaux de remplis"</f>
        <v>11 / 20 créneaux de remplis</v>
      </c>
    </row>
    <row r="242" spans="1:14" ht="15" customHeight="1" x14ac:dyDescent="0.25">
      <c r="A242" s="126"/>
      <c r="B242" s="13">
        <v>42703</v>
      </c>
      <c r="C242" s="14"/>
      <c r="D242" s="15">
        <f t="shared" si="28"/>
        <v>29</v>
      </c>
      <c r="E242" s="15">
        <f t="shared" si="29"/>
        <v>11</v>
      </c>
      <c r="F242" s="16" t="str">
        <f t="shared" si="30"/>
        <v>Novembre</v>
      </c>
      <c r="G242" s="92"/>
      <c r="H242" s="98" t="s">
        <v>95</v>
      </c>
      <c r="I242" s="75" t="s">
        <v>48</v>
      </c>
      <c r="J242" s="96" t="s">
        <v>91</v>
      </c>
      <c r="K242" s="96" t="s">
        <v>92</v>
      </c>
      <c r="L242" s="17">
        <f t="shared" si="31"/>
        <v>0.8</v>
      </c>
      <c r="M242" s="131"/>
      <c r="N242" s="134"/>
    </row>
    <row r="243" spans="1:14" ht="15" customHeight="1" x14ac:dyDescent="0.25">
      <c r="A243" s="126"/>
      <c r="B243" s="13">
        <v>42705</v>
      </c>
      <c r="C243" s="14"/>
      <c r="D243" s="15">
        <f t="shared" si="28"/>
        <v>1</v>
      </c>
      <c r="E243" s="15">
        <f t="shared" si="29"/>
        <v>12</v>
      </c>
      <c r="F243" s="16" t="str">
        <f t="shared" si="30"/>
        <v>Décembre</v>
      </c>
      <c r="G243" s="8"/>
      <c r="H243" s="8"/>
      <c r="I243" s="8"/>
      <c r="J243" s="99" t="s">
        <v>96</v>
      </c>
      <c r="K243" s="103" t="s">
        <v>98</v>
      </c>
      <c r="L243" s="17">
        <f t="shared" si="31"/>
        <v>0.4</v>
      </c>
      <c r="M243" s="131"/>
      <c r="N243" s="134"/>
    </row>
    <row r="244" spans="1:14" ht="15" customHeight="1" thickBot="1" x14ac:dyDescent="0.3">
      <c r="A244" s="127"/>
      <c r="B244" s="23">
        <v>42706</v>
      </c>
      <c r="C244" s="24"/>
      <c r="D244" s="25">
        <f t="shared" si="28"/>
        <v>2</v>
      </c>
      <c r="E244" s="25">
        <f t="shared" si="29"/>
        <v>12</v>
      </c>
      <c r="F244" s="26" t="str">
        <f t="shared" si="30"/>
        <v>Décembre</v>
      </c>
      <c r="G244" s="29"/>
      <c r="H244" s="29" t="s">
        <v>94</v>
      </c>
      <c r="I244" s="29" t="s">
        <v>90</v>
      </c>
      <c r="J244" s="29"/>
      <c r="K244" s="29"/>
      <c r="L244" s="27">
        <f t="shared" si="31"/>
        <v>0.4</v>
      </c>
      <c r="M244" s="132"/>
      <c r="N244" s="135"/>
    </row>
    <row r="245" spans="1:14" ht="15.75" thickBot="1" x14ac:dyDescent="0.3">
      <c r="A245" s="9" t="s">
        <v>27</v>
      </c>
      <c r="B245" s="10" t="s">
        <v>27</v>
      </c>
      <c r="C245" s="119" t="s">
        <v>27</v>
      </c>
      <c r="D245" s="11" t="s">
        <v>27</v>
      </c>
      <c r="F245" s="3"/>
    </row>
    <row r="246" spans="1:14" ht="15" customHeight="1" x14ac:dyDescent="0.25">
      <c r="A246" s="125">
        <v>49</v>
      </c>
      <c r="B246" s="18">
        <v>42709</v>
      </c>
      <c r="C246" s="19"/>
      <c r="D246" s="20">
        <f t="shared" si="28"/>
        <v>5</v>
      </c>
      <c r="E246" s="20">
        <f t="shared" si="29"/>
        <v>12</v>
      </c>
      <c r="F246" s="21" t="str">
        <f t="shared" si="30"/>
        <v>Décembre</v>
      </c>
      <c r="G246" s="50" t="s">
        <v>52</v>
      </c>
      <c r="H246" s="28" t="s">
        <v>97</v>
      </c>
      <c r="I246" s="28" t="s">
        <v>101</v>
      </c>
      <c r="J246" s="28"/>
      <c r="K246" s="28"/>
      <c r="L246" s="22">
        <f t="shared" si="31"/>
        <v>0.6</v>
      </c>
      <c r="M246" s="130">
        <f>SUM(L246:L249)/4</f>
        <v>0.54999999999999993</v>
      </c>
      <c r="N246" s="133" t="str">
        <f>COUNTA(G246:K249)&amp;" / 20 créneaux de remplis"</f>
        <v>11 / 20 créneaux de remplis</v>
      </c>
    </row>
    <row r="247" spans="1:14" ht="15" customHeight="1" x14ac:dyDescent="0.25">
      <c r="A247" s="126"/>
      <c r="B247" s="13">
        <v>42710</v>
      </c>
      <c r="C247" s="14"/>
      <c r="D247" s="15">
        <f t="shared" si="28"/>
        <v>6</v>
      </c>
      <c r="E247" s="15">
        <f t="shared" si="29"/>
        <v>12</v>
      </c>
      <c r="F247" s="16" t="str">
        <f t="shared" si="30"/>
        <v>Décembre</v>
      </c>
      <c r="G247" s="92"/>
      <c r="H247" s="98" t="s">
        <v>95</v>
      </c>
      <c r="I247" s="75" t="s">
        <v>48</v>
      </c>
      <c r="J247" s="96" t="s">
        <v>91</v>
      </c>
      <c r="K247" s="96" t="s">
        <v>92</v>
      </c>
      <c r="L247" s="17">
        <f t="shared" si="31"/>
        <v>0.8</v>
      </c>
      <c r="M247" s="131"/>
      <c r="N247" s="134"/>
    </row>
    <row r="248" spans="1:14" ht="15" customHeight="1" x14ac:dyDescent="0.25">
      <c r="A248" s="126"/>
      <c r="B248" s="13">
        <v>42712</v>
      </c>
      <c r="C248" s="14"/>
      <c r="D248" s="15">
        <f t="shared" si="28"/>
        <v>8</v>
      </c>
      <c r="E248" s="15">
        <f t="shared" si="29"/>
        <v>12</v>
      </c>
      <c r="F248" s="16" t="str">
        <f t="shared" si="30"/>
        <v>Décembre</v>
      </c>
      <c r="G248" s="8"/>
      <c r="H248" s="8"/>
      <c r="I248" s="8"/>
      <c r="J248" s="99" t="s">
        <v>96</v>
      </c>
      <c r="K248" s="103" t="s">
        <v>98</v>
      </c>
      <c r="L248" s="17">
        <f t="shared" si="31"/>
        <v>0.4</v>
      </c>
      <c r="M248" s="131"/>
      <c r="N248" s="134"/>
    </row>
    <row r="249" spans="1:14" ht="15" customHeight="1" thickBot="1" x14ac:dyDescent="0.3">
      <c r="A249" s="127"/>
      <c r="B249" s="23">
        <v>42713</v>
      </c>
      <c r="C249" s="24"/>
      <c r="D249" s="25">
        <f t="shared" si="28"/>
        <v>9</v>
      </c>
      <c r="E249" s="25">
        <f t="shared" si="29"/>
        <v>12</v>
      </c>
      <c r="F249" s="26" t="str">
        <f t="shared" si="30"/>
        <v>Décembre</v>
      </c>
      <c r="G249" s="29"/>
      <c r="H249" s="29" t="s">
        <v>94</v>
      </c>
      <c r="I249" s="29" t="s">
        <v>90</v>
      </c>
      <c r="J249" s="29"/>
      <c r="K249" s="29"/>
      <c r="L249" s="27">
        <f t="shared" si="31"/>
        <v>0.4</v>
      </c>
      <c r="M249" s="132"/>
      <c r="N249" s="135"/>
    </row>
    <row r="250" spans="1:14" ht="15.75" thickBot="1" x14ac:dyDescent="0.3">
      <c r="A250" s="9" t="s">
        <v>27</v>
      </c>
      <c r="B250" s="10" t="s">
        <v>27</v>
      </c>
      <c r="C250" s="119" t="s">
        <v>27</v>
      </c>
      <c r="D250" s="11" t="s">
        <v>27</v>
      </c>
      <c r="F250" s="3"/>
    </row>
    <row r="251" spans="1:14" ht="15" customHeight="1" x14ac:dyDescent="0.25">
      <c r="A251" s="125">
        <v>50</v>
      </c>
      <c r="B251" s="18">
        <v>42716</v>
      </c>
      <c r="C251" s="19"/>
      <c r="D251" s="20">
        <f t="shared" si="28"/>
        <v>12</v>
      </c>
      <c r="E251" s="20">
        <f t="shared" si="29"/>
        <v>12</v>
      </c>
      <c r="F251" s="21" t="str">
        <f t="shared" si="30"/>
        <v>Décembre</v>
      </c>
      <c r="G251" s="50" t="s">
        <v>52</v>
      </c>
      <c r="H251" s="28" t="s">
        <v>97</v>
      </c>
      <c r="I251" s="28" t="s">
        <v>101</v>
      </c>
      <c r="J251" s="28"/>
      <c r="K251" s="28"/>
      <c r="L251" s="22">
        <f t="shared" si="31"/>
        <v>0.6</v>
      </c>
      <c r="M251" s="130">
        <f>SUM(L251:L254)/4</f>
        <v>0.49999999999999994</v>
      </c>
      <c r="N251" s="133" t="str">
        <f>COUNTA(G251:K254)&amp;" / 20 créneaux de remplis"</f>
        <v>10 / 20 créneaux de remplis</v>
      </c>
    </row>
    <row r="252" spans="1:14" ht="15" customHeight="1" x14ac:dyDescent="0.25">
      <c r="A252" s="126"/>
      <c r="B252" s="13">
        <v>42717</v>
      </c>
      <c r="C252" s="14"/>
      <c r="D252" s="15">
        <f t="shared" si="28"/>
        <v>13</v>
      </c>
      <c r="E252" s="15">
        <f t="shared" si="29"/>
        <v>12</v>
      </c>
      <c r="F252" s="16" t="str">
        <f t="shared" si="30"/>
        <v>Décembre</v>
      </c>
      <c r="G252" s="92"/>
      <c r="H252" s="98" t="s">
        <v>95</v>
      </c>
      <c r="I252" s="75" t="s">
        <v>48</v>
      </c>
      <c r="J252" s="96" t="s">
        <v>91</v>
      </c>
      <c r="K252" s="96" t="s">
        <v>92</v>
      </c>
      <c r="L252" s="17">
        <f t="shared" si="31"/>
        <v>0.8</v>
      </c>
      <c r="M252" s="131"/>
      <c r="N252" s="134"/>
    </row>
    <row r="253" spans="1:14" ht="15" customHeight="1" x14ac:dyDescent="0.25">
      <c r="A253" s="126"/>
      <c r="B253" s="13">
        <v>42719</v>
      </c>
      <c r="C253" s="14"/>
      <c r="D253" s="15">
        <f t="shared" si="28"/>
        <v>15</v>
      </c>
      <c r="E253" s="15">
        <f t="shared" si="29"/>
        <v>12</v>
      </c>
      <c r="F253" s="16" t="str">
        <f t="shared" si="30"/>
        <v>Décembre</v>
      </c>
      <c r="G253" s="8"/>
      <c r="H253" s="8"/>
      <c r="I253" s="8"/>
      <c r="J253" s="99" t="s">
        <v>96</v>
      </c>
      <c r="K253" s="103" t="s">
        <v>98</v>
      </c>
      <c r="L253" s="17">
        <f t="shared" si="31"/>
        <v>0.4</v>
      </c>
      <c r="M253" s="131"/>
      <c r="N253" s="134"/>
    </row>
    <row r="254" spans="1:14" ht="15" customHeight="1" thickBot="1" x14ac:dyDescent="0.3">
      <c r="A254" s="127"/>
      <c r="B254" s="23">
        <v>42720</v>
      </c>
      <c r="C254" s="24"/>
      <c r="D254" s="25">
        <f t="shared" si="28"/>
        <v>16</v>
      </c>
      <c r="E254" s="25">
        <f t="shared" si="29"/>
        <v>12</v>
      </c>
      <c r="F254" s="26" t="str">
        <f t="shared" si="30"/>
        <v>Décembre</v>
      </c>
      <c r="G254" s="29"/>
      <c r="H254" s="29" t="s">
        <v>94</v>
      </c>
      <c r="I254" s="29"/>
      <c r="J254" s="29"/>
      <c r="K254" s="29"/>
      <c r="L254" s="27">
        <f t="shared" si="31"/>
        <v>0.2</v>
      </c>
      <c r="M254" s="132"/>
      <c r="N254" s="135"/>
    </row>
    <row r="255" spans="1:14" ht="15.75" thickBot="1" x14ac:dyDescent="0.3">
      <c r="A255" s="9" t="s">
        <v>27</v>
      </c>
      <c r="B255" s="10" t="s">
        <v>27</v>
      </c>
      <c r="C255" s="119" t="s">
        <v>27</v>
      </c>
      <c r="D255" s="11" t="s">
        <v>27</v>
      </c>
      <c r="F255" s="3"/>
    </row>
    <row r="256" spans="1:14" ht="15" customHeight="1" x14ac:dyDescent="0.25">
      <c r="A256" s="125">
        <v>51</v>
      </c>
      <c r="B256" s="18">
        <v>42723</v>
      </c>
      <c r="C256" s="19"/>
      <c r="D256" s="20">
        <f t="shared" si="28"/>
        <v>19</v>
      </c>
      <c r="E256" s="20">
        <f t="shared" si="29"/>
        <v>12</v>
      </c>
      <c r="F256" s="21" t="str">
        <f t="shared" si="30"/>
        <v>Décembre</v>
      </c>
      <c r="G256" s="50" t="s">
        <v>52</v>
      </c>
      <c r="H256" s="28" t="s">
        <v>97</v>
      </c>
      <c r="I256" s="28" t="s">
        <v>101</v>
      </c>
      <c r="J256" s="28"/>
      <c r="K256" s="28"/>
      <c r="L256" s="22">
        <f t="shared" si="31"/>
        <v>0.6</v>
      </c>
      <c r="M256" s="130">
        <f>SUM(L256:L259)/4</f>
        <v>0.49999999999999994</v>
      </c>
      <c r="N256" s="133" t="str">
        <f>COUNTA(G256:K259)&amp;" / 20 créneaux de remplis"</f>
        <v>10 / 20 créneaux de remplis</v>
      </c>
    </row>
    <row r="257" spans="1:14" ht="15" customHeight="1" x14ac:dyDescent="0.25">
      <c r="A257" s="126"/>
      <c r="B257" s="13">
        <v>42724</v>
      </c>
      <c r="C257" s="14"/>
      <c r="D257" s="15">
        <f t="shared" si="28"/>
        <v>20</v>
      </c>
      <c r="E257" s="15">
        <f t="shared" si="29"/>
        <v>12</v>
      </c>
      <c r="F257" s="16" t="str">
        <f t="shared" si="30"/>
        <v>Décembre</v>
      </c>
      <c r="G257" s="92"/>
      <c r="H257" s="98" t="s">
        <v>95</v>
      </c>
      <c r="I257" s="75" t="s">
        <v>48</v>
      </c>
      <c r="J257" s="96" t="s">
        <v>91</v>
      </c>
      <c r="K257" s="96" t="s">
        <v>92</v>
      </c>
      <c r="L257" s="17">
        <f t="shared" si="31"/>
        <v>0.8</v>
      </c>
      <c r="M257" s="131"/>
      <c r="N257" s="134"/>
    </row>
    <row r="258" spans="1:14" ht="15" customHeight="1" x14ac:dyDescent="0.25">
      <c r="A258" s="126"/>
      <c r="B258" s="13">
        <v>42726</v>
      </c>
      <c r="C258" s="14"/>
      <c r="D258" s="15">
        <f t="shared" si="28"/>
        <v>22</v>
      </c>
      <c r="E258" s="15">
        <f t="shared" si="29"/>
        <v>12</v>
      </c>
      <c r="F258" s="16" t="str">
        <f t="shared" si="30"/>
        <v>Décembre</v>
      </c>
      <c r="G258" s="8"/>
      <c r="H258" s="8"/>
      <c r="I258" s="8"/>
      <c r="J258" s="99" t="s">
        <v>96</v>
      </c>
      <c r="K258" s="103" t="s">
        <v>98</v>
      </c>
      <c r="L258" s="17">
        <f t="shared" si="31"/>
        <v>0.4</v>
      </c>
      <c r="M258" s="131"/>
      <c r="N258" s="134"/>
    </row>
    <row r="259" spans="1:14" ht="15" customHeight="1" thickBot="1" x14ac:dyDescent="0.3">
      <c r="A259" s="127"/>
      <c r="B259" s="23">
        <v>42727</v>
      </c>
      <c r="C259" s="24"/>
      <c r="D259" s="25">
        <f t="shared" si="28"/>
        <v>23</v>
      </c>
      <c r="E259" s="25">
        <f t="shared" si="29"/>
        <v>12</v>
      </c>
      <c r="F259" s="26" t="str">
        <f t="shared" si="30"/>
        <v>Décembre</v>
      </c>
      <c r="G259" s="29"/>
      <c r="H259" s="29" t="s">
        <v>94</v>
      </c>
      <c r="I259" s="29"/>
      <c r="J259" s="29"/>
      <c r="K259" s="29"/>
      <c r="L259" s="27">
        <f t="shared" si="31"/>
        <v>0.2</v>
      </c>
      <c r="M259" s="132"/>
      <c r="N259" s="135"/>
    </row>
    <row r="260" spans="1:14" ht="15.75" thickBot="1" x14ac:dyDescent="0.3">
      <c r="A260" s="9" t="s">
        <v>27</v>
      </c>
      <c r="B260" s="10" t="s">
        <v>27</v>
      </c>
      <c r="C260" s="119" t="s">
        <v>27</v>
      </c>
      <c r="D260" s="11" t="s">
        <v>27</v>
      </c>
      <c r="F260" s="3"/>
    </row>
    <row r="261" spans="1:14" ht="15" customHeight="1" x14ac:dyDescent="0.25">
      <c r="A261" s="125">
        <v>52</v>
      </c>
      <c r="B261" s="18">
        <v>42730</v>
      </c>
      <c r="C261" s="19"/>
      <c r="D261" s="20">
        <f t="shared" si="28"/>
        <v>26</v>
      </c>
      <c r="E261" s="20">
        <f t="shared" si="29"/>
        <v>12</v>
      </c>
      <c r="F261" s="21" t="str">
        <f t="shared" si="30"/>
        <v>Décembre</v>
      </c>
      <c r="G261" s="50" t="s">
        <v>52</v>
      </c>
      <c r="H261" s="28" t="s">
        <v>97</v>
      </c>
      <c r="I261" s="28" t="s">
        <v>101</v>
      </c>
      <c r="J261" s="28"/>
      <c r="K261" s="28"/>
      <c r="L261" s="22">
        <f t="shared" si="31"/>
        <v>0.6</v>
      </c>
      <c r="M261" s="130">
        <f>SUM(L261:L264)/4</f>
        <v>0.49999999999999994</v>
      </c>
      <c r="N261" s="133" t="str">
        <f>COUNTA(G261:K264)&amp;" / 20 créneaux de remplis"</f>
        <v>10 / 20 créneaux de remplis</v>
      </c>
    </row>
    <row r="262" spans="1:14" ht="15" customHeight="1" x14ac:dyDescent="0.25">
      <c r="A262" s="126"/>
      <c r="B262" s="13">
        <v>42731</v>
      </c>
      <c r="C262" s="14"/>
      <c r="D262" s="15">
        <f t="shared" si="28"/>
        <v>27</v>
      </c>
      <c r="E262" s="15">
        <f t="shared" si="29"/>
        <v>12</v>
      </c>
      <c r="F262" s="16" t="str">
        <f t="shared" si="30"/>
        <v>Décembre</v>
      </c>
      <c r="G262" s="92"/>
      <c r="H262" s="98" t="s">
        <v>95</v>
      </c>
      <c r="I262" s="75" t="s">
        <v>48</v>
      </c>
      <c r="J262" s="96" t="s">
        <v>91</v>
      </c>
      <c r="K262" s="96" t="s">
        <v>92</v>
      </c>
      <c r="L262" s="17">
        <f t="shared" si="31"/>
        <v>0.8</v>
      </c>
      <c r="M262" s="131"/>
      <c r="N262" s="134"/>
    </row>
    <row r="263" spans="1:14" ht="15" customHeight="1" x14ac:dyDescent="0.25">
      <c r="A263" s="126"/>
      <c r="B263" s="13">
        <v>42733</v>
      </c>
      <c r="C263" s="14"/>
      <c r="D263" s="15">
        <f t="shared" si="28"/>
        <v>29</v>
      </c>
      <c r="E263" s="15">
        <f t="shared" si="29"/>
        <v>12</v>
      </c>
      <c r="F263" s="16" t="str">
        <f t="shared" si="30"/>
        <v>Décembre</v>
      </c>
      <c r="G263" s="8"/>
      <c r="H263" s="8"/>
      <c r="I263" s="8"/>
      <c r="J263" s="99" t="s">
        <v>96</v>
      </c>
      <c r="K263" s="103" t="s">
        <v>98</v>
      </c>
      <c r="L263" s="17">
        <f t="shared" si="31"/>
        <v>0.4</v>
      </c>
      <c r="M263" s="131"/>
      <c r="N263" s="134"/>
    </row>
    <row r="264" spans="1:14" ht="15" customHeight="1" thickBot="1" x14ac:dyDescent="0.3">
      <c r="A264" s="127"/>
      <c r="B264" s="23">
        <v>42734</v>
      </c>
      <c r="C264" s="24"/>
      <c r="D264" s="25">
        <f t="shared" si="28"/>
        <v>30</v>
      </c>
      <c r="E264" s="25">
        <f t="shared" si="29"/>
        <v>12</v>
      </c>
      <c r="F264" s="26" t="str">
        <f t="shared" si="30"/>
        <v>Décembre</v>
      </c>
      <c r="G264" s="29"/>
      <c r="H264" s="29" t="s">
        <v>94</v>
      </c>
      <c r="I264" s="29"/>
      <c r="J264" s="29"/>
      <c r="K264" s="29"/>
      <c r="L264" s="27">
        <f t="shared" si="31"/>
        <v>0.2</v>
      </c>
      <c r="M264" s="132"/>
      <c r="N264" s="135"/>
    </row>
    <row r="265" spans="1:14" x14ac:dyDescent="0.25">
      <c r="A265" s="136"/>
    </row>
    <row r="266" spans="1:14" x14ac:dyDescent="0.25">
      <c r="A266" s="136"/>
      <c r="N266" s="137"/>
    </row>
    <row r="267" spans="1:14" x14ac:dyDescent="0.25">
      <c r="A267" s="136"/>
      <c r="N267" s="137"/>
    </row>
    <row r="268" spans="1:14" x14ac:dyDescent="0.25">
      <c r="A268" s="136"/>
      <c r="N268" s="137"/>
    </row>
    <row r="269" spans="1:14" x14ac:dyDescent="0.25">
      <c r="A269" s="136"/>
      <c r="N269" s="137"/>
    </row>
    <row r="270" spans="1:14" x14ac:dyDescent="0.25">
      <c r="A270" s="136"/>
    </row>
    <row r="271" spans="1:14" x14ac:dyDescent="0.25">
      <c r="A271" s="136"/>
      <c r="N271" s="137"/>
    </row>
    <row r="272" spans="1:14" x14ac:dyDescent="0.25">
      <c r="A272" s="136"/>
      <c r="N272" s="137"/>
    </row>
    <row r="273" spans="1:14" x14ac:dyDescent="0.25">
      <c r="A273" s="136"/>
      <c r="N273" s="137"/>
    </row>
    <row r="274" spans="1:14" x14ac:dyDescent="0.25">
      <c r="A274" s="136"/>
      <c r="N274" s="137"/>
    </row>
    <row r="275" spans="1:14" x14ac:dyDescent="0.25">
      <c r="A275" s="136"/>
    </row>
    <row r="276" spans="1:14" x14ac:dyDescent="0.25">
      <c r="A276" s="136"/>
    </row>
  </sheetData>
  <autoFilter ref="A4:N264">
    <filterColumn colId="12" showButton="0"/>
  </autoFilter>
  <mergeCells count="162">
    <mergeCell ref="N251:N254"/>
    <mergeCell ref="N256:N259"/>
    <mergeCell ref="N261:N264"/>
    <mergeCell ref="N266:N269"/>
    <mergeCell ref="N271:N274"/>
    <mergeCell ref="M4:N4"/>
    <mergeCell ref="N221:N224"/>
    <mergeCell ref="N226:N229"/>
    <mergeCell ref="N231:N234"/>
    <mergeCell ref="N236:N239"/>
    <mergeCell ref="N241:N244"/>
    <mergeCell ref="N246:N249"/>
    <mergeCell ref="N191:N194"/>
    <mergeCell ref="N196:N199"/>
    <mergeCell ref="N201:N204"/>
    <mergeCell ref="N206:N209"/>
    <mergeCell ref="N211:N214"/>
    <mergeCell ref="N216:N219"/>
    <mergeCell ref="N161:N164"/>
    <mergeCell ref="N166:N169"/>
    <mergeCell ref="N171:N174"/>
    <mergeCell ref="N176:N179"/>
    <mergeCell ref="N181:N184"/>
    <mergeCell ref="N186:N189"/>
    <mergeCell ref="N131:N134"/>
    <mergeCell ref="N136:N139"/>
    <mergeCell ref="N141:N144"/>
    <mergeCell ref="N146:N149"/>
    <mergeCell ref="N151:N154"/>
    <mergeCell ref="N156:N159"/>
    <mergeCell ref="N101:N104"/>
    <mergeCell ref="N106:N109"/>
    <mergeCell ref="N111:N114"/>
    <mergeCell ref="N116:N119"/>
    <mergeCell ref="N121:N124"/>
    <mergeCell ref="N126:N129"/>
    <mergeCell ref="N71:N74"/>
    <mergeCell ref="N76:N79"/>
    <mergeCell ref="N81:N84"/>
    <mergeCell ref="N86:N89"/>
    <mergeCell ref="N91:N94"/>
    <mergeCell ref="N96:N99"/>
    <mergeCell ref="N46:N49"/>
    <mergeCell ref="N51:N54"/>
    <mergeCell ref="N56:N59"/>
    <mergeCell ref="N61:N64"/>
    <mergeCell ref="N66:N69"/>
    <mergeCell ref="M241:M244"/>
    <mergeCell ref="M246:M249"/>
    <mergeCell ref="M251:M254"/>
    <mergeCell ref="M256:M259"/>
    <mergeCell ref="M261:M264"/>
    <mergeCell ref="N26:N29"/>
    <mergeCell ref="N31:N34"/>
    <mergeCell ref="N36:N39"/>
    <mergeCell ref="N41:N44"/>
    <mergeCell ref="M211:M214"/>
    <mergeCell ref="M216:M219"/>
    <mergeCell ref="M221:M224"/>
    <mergeCell ref="M226:M229"/>
    <mergeCell ref="M231:M234"/>
    <mergeCell ref="M236:M239"/>
    <mergeCell ref="M181:M184"/>
    <mergeCell ref="M186:M189"/>
    <mergeCell ref="M191:M194"/>
    <mergeCell ref="M196:M199"/>
    <mergeCell ref="M201:M204"/>
    <mergeCell ref="M206:M209"/>
    <mergeCell ref="M151:M154"/>
    <mergeCell ref="M156:M159"/>
    <mergeCell ref="M161:M164"/>
    <mergeCell ref="M166:M169"/>
    <mergeCell ref="M171:M174"/>
    <mergeCell ref="M176:M179"/>
    <mergeCell ref="M121:M124"/>
    <mergeCell ref="M126:M129"/>
    <mergeCell ref="M131:M134"/>
    <mergeCell ref="M136:M139"/>
    <mergeCell ref="M141:M144"/>
    <mergeCell ref="M146:M149"/>
    <mergeCell ref="M91:M94"/>
    <mergeCell ref="M96:M99"/>
    <mergeCell ref="M101:M104"/>
    <mergeCell ref="M106:M109"/>
    <mergeCell ref="M111:M114"/>
    <mergeCell ref="M116:M119"/>
    <mergeCell ref="M61:M64"/>
    <mergeCell ref="M66:M69"/>
    <mergeCell ref="M71:M74"/>
    <mergeCell ref="M76:M79"/>
    <mergeCell ref="M81:M84"/>
    <mergeCell ref="M86:M89"/>
    <mergeCell ref="A265:A268"/>
    <mergeCell ref="A269:A272"/>
    <mergeCell ref="A273:A276"/>
    <mergeCell ref="M26:M29"/>
    <mergeCell ref="M31:M34"/>
    <mergeCell ref="M36:M39"/>
    <mergeCell ref="M41:M44"/>
    <mergeCell ref="M46:M49"/>
    <mergeCell ref="M51:M54"/>
    <mergeCell ref="M56:M59"/>
    <mergeCell ref="A236:A239"/>
    <mergeCell ref="A241:A244"/>
    <mergeCell ref="A246:A249"/>
    <mergeCell ref="A251:A254"/>
    <mergeCell ref="A256:A259"/>
    <mergeCell ref="A261:A264"/>
    <mergeCell ref="A206:A209"/>
    <mergeCell ref="A211:A214"/>
    <mergeCell ref="A216:A219"/>
    <mergeCell ref="A221:A224"/>
    <mergeCell ref="A226:A229"/>
    <mergeCell ref="A231:A234"/>
    <mergeCell ref="A176:A179"/>
    <mergeCell ref="A181:A184"/>
    <mergeCell ref="A186:A189"/>
    <mergeCell ref="A191:A194"/>
    <mergeCell ref="A196:A199"/>
    <mergeCell ref="A201:A204"/>
    <mergeCell ref="A146:A149"/>
    <mergeCell ref="A151:A154"/>
    <mergeCell ref="A156:A159"/>
    <mergeCell ref="A161:A164"/>
    <mergeCell ref="A166:A169"/>
    <mergeCell ref="A171:A174"/>
    <mergeCell ref="A116:A119"/>
    <mergeCell ref="A121:A124"/>
    <mergeCell ref="A126:A129"/>
    <mergeCell ref="A131:A134"/>
    <mergeCell ref="A136:A139"/>
    <mergeCell ref="A141:A144"/>
    <mergeCell ref="A86:A89"/>
    <mergeCell ref="A91:A94"/>
    <mergeCell ref="A96:A99"/>
    <mergeCell ref="A101:A104"/>
    <mergeCell ref="A106:A109"/>
    <mergeCell ref="A111:A114"/>
    <mergeCell ref="A56:A59"/>
    <mergeCell ref="A61:A64"/>
    <mergeCell ref="A66:A69"/>
    <mergeCell ref="A71:A74"/>
    <mergeCell ref="A76:A79"/>
    <mergeCell ref="A81:A84"/>
    <mergeCell ref="A26:A29"/>
    <mergeCell ref="A31:A34"/>
    <mergeCell ref="A36:A39"/>
    <mergeCell ref="A41:A44"/>
    <mergeCell ref="A46:A49"/>
    <mergeCell ref="A51:A54"/>
    <mergeCell ref="A16:A19"/>
    <mergeCell ref="A11:A14"/>
    <mergeCell ref="A6:A9"/>
    <mergeCell ref="A21:A24"/>
    <mergeCell ref="M21:M24"/>
    <mergeCell ref="N21:N24"/>
    <mergeCell ref="M11:M14"/>
    <mergeCell ref="M16:M19"/>
    <mergeCell ref="M6:M9"/>
    <mergeCell ref="N6:N9"/>
    <mergeCell ref="N11:N14"/>
    <mergeCell ref="N16:N19"/>
  </mergeCells>
  <conditionalFormatting sqref="L26:M26 M27:M29 M6:M25 L21:L24 L16:L19 L11:L14 L6:L9">
    <cfRule type="dataBar" priority="280">
      <dataBar>
        <cfvo type="num" val="0"/>
        <cfvo type="num" val="1"/>
        <color rgb="FFFFB628"/>
      </dataBar>
    </cfRule>
  </conditionalFormatting>
  <conditionalFormatting sqref="L187:L189">
    <cfRule type="dataBar" priority="85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{CA2F9D98-4E2F-4B53-B890-A8C3727764D1}</x14:id>
        </ext>
      </extLst>
    </cfRule>
  </conditionalFormatting>
  <conditionalFormatting sqref="L186:M186 M187:M189">
    <cfRule type="dataBar" priority="87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{8C40C18A-E8DE-4AAE-8E6E-1F97EF0E9343}</x14:id>
        </ext>
      </extLst>
    </cfRule>
  </conditionalFormatting>
  <conditionalFormatting sqref="L182:L184">
    <cfRule type="dataBar" priority="89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{8DF46033-6120-470B-9563-69005BAAB4BB}</x14:id>
        </ext>
      </extLst>
    </cfRule>
  </conditionalFormatting>
  <conditionalFormatting sqref="L181:M181 M182:M184">
    <cfRule type="dataBar" priority="91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{94053731-3EBC-4B30-AA68-35755514CD64}</x14:id>
        </ext>
      </extLst>
    </cfRule>
  </conditionalFormatting>
  <conditionalFormatting sqref="L105 L65 L145 L185 L225">
    <cfRule type="dataBar" priority="270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{DB562503-480E-46E3-844D-637773FE9778}</x14:id>
        </ext>
      </extLst>
    </cfRule>
  </conditionalFormatting>
  <conditionalFormatting sqref="L57:L59">
    <cfRule type="dataBar" priority="192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{E3B94EFE-FE9F-4E54-892C-451C331D01AB}</x14:id>
        </ext>
      </extLst>
    </cfRule>
  </conditionalFormatting>
  <conditionalFormatting sqref="L61:M61 M62:M64">
    <cfRule type="dataBar" priority="190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{A7BB5AC4-5D13-4B1E-AD96-73CF13522364}</x14:id>
        </ext>
      </extLst>
    </cfRule>
  </conditionalFormatting>
  <conditionalFormatting sqref="L62:L64">
    <cfRule type="dataBar" priority="188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{286F0F8B-D34D-4246-809C-E3C7024B9224}</x14:id>
        </ext>
      </extLst>
    </cfRule>
  </conditionalFormatting>
  <conditionalFormatting sqref="L191:M191 M192:M194">
    <cfRule type="dataBar" priority="83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{2A00D5FB-A133-4287-ACEB-AF5F822F15D6}</x14:id>
        </ext>
      </extLst>
    </cfRule>
  </conditionalFormatting>
  <conditionalFormatting sqref="L177:L179">
    <cfRule type="dataBar" priority="93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{09206580-1095-4B5E-AB5B-1E1DCB133CE2}</x14:id>
        </ext>
      </extLst>
    </cfRule>
  </conditionalFormatting>
  <conditionalFormatting sqref="L147:L149">
    <cfRule type="dataBar" priority="118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{B6CFCA9A-C301-47AA-B356-58A1F3F40EFC}</x14:id>
        </ext>
      </extLst>
    </cfRule>
  </conditionalFormatting>
  <conditionalFormatting sqref="L151:M151 M152:M154">
    <cfRule type="dataBar" priority="116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{E7201A37-EEA0-4A35-BDF2-3DE8414D69EB}</x14:id>
        </ext>
      </extLst>
    </cfRule>
  </conditionalFormatting>
  <conditionalFormatting sqref="L152:L154">
    <cfRule type="dataBar" priority="114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{763547EC-AC4B-4761-8A7D-B5686E83F090}</x14:id>
        </ext>
      </extLst>
    </cfRule>
  </conditionalFormatting>
  <conditionalFormatting sqref="L156:M156 M157:M159">
    <cfRule type="dataBar" priority="112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{E2B0ED17-4540-4F29-B4EF-C2370DDC12A1}</x14:id>
        </ext>
      </extLst>
    </cfRule>
  </conditionalFormatting>
  <conditionalFormatting sqref="L117:L119">
    <cfRule type="dataBar" priority="143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{A9096C85-DDD7-4382-94E9-782015BE6BC2}</x14:id>
        </ext>
      </extLst>
    </cfRule>
  </conditionalFormatting>
  <conditionalFormatting sqref="L121:M121 M122:M124">
    <cfRule type="dataBar" priority="141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{16DE8517-CAA8-46A6-9B39-E81AF9D36A30}</x14:id>
        </ext>
      </extLst>
    </cfRule>
  </conditionalFormatting>
  <conditionalFormatting sqref="L122:L124">
    <cfRule type="dataBar" priority="139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{F6031170-15A7-4AE6-9E15-B0FA95281B47}</x14:id>
        </ext>
      </extLst>
    </cfRule>
  </conditionalFormatting>
  <conditionalFormatting sqref="L126:M126 M127:M129">
    <cfRule type="dataBar" priority="137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{93DC3AD6-250F-4C87-AD1F-BACC6E2698C5}</x14:id>
        </ext>
      </extLst>
    </cfRule>
  </conditionalFormatting>
  <conditionalFormatting sqref="L87:L89">
    <cfRule type="dataBar" priority="168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{78D3F223-8C7A-4E11-A989-2C0FDCEE1E3B}</x14:id>
        </ext>
      </extLst>
    </cfRule>
  </conditionalFormatting>
  <conditionalFormatting sqref="L91:M91 M92:M94">
    <cfRule type="dataBar" priority="165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{0DC2CBC7-C110-4CE7-96DD-856096EE914D}</x14:id>
        </ext>
      </extLst>
    </cfRule>
  </conditionalFormatting>
  <conditionalFormatting sqref="L92:L94">
    <cfRule type="dataBar" priority="163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{970A2D87-2053-477A-9FAE-076D3EA4AB12}</x14:id>
        </ext>
      </extLst>
    </cfRule>
  </conditionalFormatting>
  <conditionalFormatting sqref="L56:M56 M57:M59">
    <cfRule type="dataBar" priority="194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{9D0ED40D-191D-4E15-8751-831A011C3E9B}</x14:id>
        </ext>
      </extLst>
    </cfRule>
  </conditionalFormatting>
  <conditionalFormatting sqref="B6:B264">
    <cfRule type="cellIs" dxfId="44" priority="219" operator="lessThan">
      <formula>$A$1</formula>
    </cfRule>
  </conditionalFormatting>
  <conditionalFormatting sqref="L27:L29">
    <cfRule type="dataBar" priority="217">
      <dataBar>
        <cfvo type="num" val="0"/>
        <cfvo type="num" val="1"/>
        <color rgb="FFFFC000"/>
      </dataBar>
    </cfRule>
  </conditionalFormatting>
  <conditionalFormatting sqref="L31:M31 M32:M34">
    <cfRule type="dataBar" priority="215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{CCD27F59-5B3C-4BE1-A0A8-D4ABE440CB8B}</x14:id>
        </ext>
      </extLst>
    </cfRule>
  </conditionalFormatting>
  <conditionalFormatting sqref="L32:L34">
    <cfRule type="dataBar" priority="213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{851D1EA7-72C5-4469-9783-750FBBFEED74}</x14:id>
        </ext>
      </extLst>
    </cfRule>
  </conditionalFormatting>
  <conditionalFormatting sqref="L36:M36 M37:M39">
    <cfRule type="dataBar" priority="211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{941EA972-0CE6-4320-81D0-855EA18D90F4}</x14:id>
        </ext>
      </extLst>
    </cfRule>
  </conditionalFormatting>
  <conditionalFormatting sqref="L37:L39">
    <cfRule type="dataBar" priority="209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{A162D945-0335-4D6C-A652-B58018173A93}</x14:id>
        </ext>
      </extLst>
    </cfRule>
  </conditionalFormatting>
  <conditionalFormatting sqref="L41:M41 M42:M44">
    <cfRule type="dataBar" priority="207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{E56EF900-D840-418B-A2B3-2531FB207FA8}</x14:id>
        </ext>
      </extLst>
    </cfRule>
  </conditionalFormatting>
  <conditionalFormatting sqref="L42:L44">
    <cfRule type="dataBar" priority="205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{E45B3679-766B-44CA-9C36-1E3270B9B512}</x14:id>
        </ext>
      </extLst>
    </cfRule>
  </conditionalFormatting>
  <conditionalFormatting sqref="L46:M46 M47:M49">
    <cfRule type="dataBar" priority="203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{40EC64B9-71C8-42B3-BFC3-FD762E09030C}</x14:id>
        </ext>
      </extLst>
    </cfRule>
  </conditionalFormatting>
  <conditionalFormatting sqref="L47:L49">
    <cfRule type="dataBar" priority="201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{EE859A3E-1D96-4CF3-B14D-037FD1025FB7}</x14:id>
        </ext>
      </extLst>
    </cfRule>
  </conditionalFormatting>
  <conditionalFormatting sqref="L51:M51 M52:M54">
    <cfRule type="dataBar" priority="198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{0EE8AE0D-6951-4FFA-9D69-17B52FDCD384}</x14:id>
        </ext>
      </extLst>
    </cfRule>
  </conditionalFormatting>
  <conditionalFormatting sqref="L52:L54">
    <cfRule type="dataBar" priority="196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{486CAB75-15F9-4441-93E0-8B056E30BD47}</x14:id>
        </ext>
      </extLst>
    </cfRule>
  </conditionalFormatting>
  <conditionalFormatting sqref="L66:M66 M67:M69">
    <cfRule type="dataBar" priority="186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{D03FA3E1-F307-4D99-A7BB-494AEC18382A}</x14:id>
        </ext>
      </extLst>
    </cfRule>
  </conditionalFormatting>
  <conditionalFormatting sqref="L67:L69">
    <cfRule type="dataBar" priority="184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{ED9D4130-E45D-4700-A229-002836204392}</x14:id>
        </ext>
      </extLst>
    </cfRule>
  </conditionalFormatting>
  <conditionalFormatting sqref="L71:M71 M72:M74">
    <cfRule type="dataBar" priority="182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{2D447A33-937D-4D7D-A6D3-D31130003427}</x14:id>
        </ext>
      </extLst>
    </cfRule>
  </conditionalFormatting>
  <conditionalFormatting sqref="L72:L74">
    <cfRule type="dataBar" priority="180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{78539C04-7B34-411B-8F04-D52F1C9782E0}</x14:id>
        </ext>
      </extLst>
    </cfRule>
  </conditionalFormatting>
  <conditionalFormatting sqref="L76:M76 M77:M79">
    <cfRule type="dataBar" priority="178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{08633AAE-ADD2-47DA-8CDF-11F2CB80D982}</x14:id>
        </ext>
      </extLst>
    </cfRule>
  </conditionalFormatting>
  <conditionalFormatting sqref="L77:L79">
    <cfRule type="dataBar" priority="176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{F5678D5F-E353-410C-8077-289327B7220D}</x14:id>
        </ext>
      </extLst>
    </cfRule>
  </conditionalFormatting>
  <conditionalFormatting sqref="L81:M81 M82:M84">
    <cfRule type="dataBar" priority="174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{FD540ED5-0C36-4B20-A659-809A47D4D598}</x14:id>
        </ext>
      </extLst>
    </cfRule>
  </conditionalFormatting>
  <conditionalFormatting sqref="L82:L84">
    <cfRule type="dataBar" priority="172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{96C83151-AD58-4FF9-8F2D-4CD90D624ADC}</x14:id>
        </ext>
      </extLst>
    </cfRule>
  </conditionalFormatting>
  <conditionalFormatting sqref="L86:M86 M87:M89">
    <cfRule type="dataBar" priority="170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{DE963E0D-9526-40CE-BD9E-F45167384B63}</x14:id>
        </ext>
      </extLst>
    </cfRule>
  </conditionalFormatting>
  <conditionalFormatting sqref="L96:M96 M97:M99">
    <cfRule type="dataBar" priority="161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{4817B883-42C0-4E2D-8A55-0F85AE1DB873}</x14:id>
        </ext>
      </extLst>
    </cfRule>
  </conditionalFormatting>
  <conditionalFormatting sqref="L97:L99">
    <cfRule type="dataBar" priority="159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{4058DA0D-D797-45B4-AEE8-84BC01769966}</x14:id>
        </ext>
      </extLst>
    </cfRule>
  </conditionalFormatting>
  <conditionalFormatting sqref="L101:M101 M102:M104">
    <cfRule type="dataBar" priority="157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{BE5CD179-8FCF-40DE-BF2F-2E2BC47C6EE1}</x14:id>
        </ext>
      </extLst>
    </cfRule>
  </conditionalFormatting>
  <conditionalFormatting sqref="L102:L104">
    <cfRule type="dataBar" priority="155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{0B481231-199D-4D32-8590-E169D6CA0E03}</x14:id>
        </ext>
      </extLst>
    </cfRule>
  </conditionalFormatting>
  <conditionalFormatting sqref="L106:M106 M107:M109">
    <cfRule type="dataBar" priority="153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{050648E1-FD65-4821-9164-524D00448B4A}</x14:id>
        </ext>
      </extLst>
    </cfRule>
  </conditionalFormatting>
  <conditionalFormatting sqref="L107:L109">
    <cfRule type="dataBar" priority="151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{4A29CB1B-499E-4E38-9FC1-053BF2A63447}</x14:id>
        </ext>
      </extLst>
    </cfRule>
  </conditionalFormatting>
  <conditionalFormatting sqref="L111:M111 M112:M114">
    <cfRule type="dataBar" priority="149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{5AEBD3B0-0EDE-4859-8392-418586A87D12}</x14:id>
        </ext>
      </extLst>
    </cfRule>
  </conditionalFormatting>
  <conditionalFormatting sqref="L112:L114">
    <cfRule type="dataBar" priority="147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{3C02133D-4EC6-481C-A8A4-0A1F9D09843C}</x14:id>
        </ext>
      </extLst>
    </cfRule>
  </conditionalFormatting>
  <conditionalFormatting sqref="L116:M116 M117:M119">
    <cfRule type="dataBar" priority="145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{8B598209-E506-4B92-9FB9-957F77DF882D}</x14:id>
        </ext>
      </extLst>
    </cfRule>
  </conditionalFormatting>
  <conditionalFormatting sqref="L127:L129">
    <cfRule type="dataBar" priority="135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{A0C9A5FF-B38E-4864-BBB5-737B0A57DCFA}</x14:id>
        </ext>
      </extLst>
    </cfRule>
  </conditionalFormatting>
  <conditionalFormatting sqref="L131:M131 M132:M134">
    <cfRule type="dataBar" priority="132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{E4825C11-B760-4C71-B91D-31EA913E1755}</x14:id>
        </ext>
      </extLst>
    </cfRule>
  </conditionalFormatting>
  <conditionalFormatting sqref="L132:L134">
    <cfRule type="dataBar" priority="130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{3CF62787-0BF9-48E4-8DE1-B67CDD87E920}</x14:id>
        </ext>
      </extLst>
    </cfRule>
  </conditionalFormatting>
  <conditionalFormatting sqref="L136:M136 M137:M139">
    <cfRule type="dataBar" priority="128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{2074968C-CB18-4449-9ECD-A16BF7B683C3}</x14:id>
        </ext>
      </extLst>
    </cfRule>
  </conditionalFormatting>
  <conditionalFormatting sqref="L137:L139">
    <cfRule type="dataBar" priority="126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{37B86693-731F-4260-A1D8-0E609960A4E5}</x14:id>
        </ext>
      </extLst>
    </cfRule>
  </conditionalFormatting>
  <conditionalFormatting sqref="L141:M141 M142:M144">
    <cfRule type="dataBar" priority="124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{10CA6A2B-9545-4B7D-9708-B7BFA42E0990}</x14:id>
        </ext>
      </extLst>
    </cfRule>
  </conditionalFormatting>
  <conditionalFormatting sqref="L142:L144">
    <cfRule type="dataBar" priority="122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{3D249726-21C7-4716-ADD1-2F97364E728E}</x14:id>
        </ext>
      </extLst>
    </cfRule>
  </conditionalFormatting>
  <conditionalFormatting sqref="L146:M146 M147:M149">
    <cfRule type="dataBar" priority="120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{D9C27AD3-A4B9-4B6E-B08C-F34495B9DF9F}</x14:id>
        </ext>
      </extLst>
    </cfRule>
  </conditionalFormatting>
  <conditionalFormatting sqref="L157:L159">
    <cfRule type="dataBar" priority="110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{7B02A964-5550-4132-A09D-2D03A667DD2D}</x14:id>
        </ext>
      </extLst>
    </cfRule>
  </conditionalFormatting>
  <conditionalFormatting sqref="L161:M161 M162:M164">
    <cfRule type="dataBar" priority="108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{1ECA811E-2A4A-4644-9E9B-676D0470BBC2}</x14:id>
        </ext>
      </extLst>
    </cfRule>
  </conditionalFormatting>
  <conditionalFormatting sqref="L162:L164">
    <cfRule type="dataBar" priority="106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{B210F0EA-E363-4C98-95A1-9E09E32C4082}</x14:id>
        </ext>
      </extLst>
    </cfRule>
  </conditionalFormatting>
  <conditionalFormatting sqref="L166:M166 M167:M169">
    <cfRule type="dataBar" priority="104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{F2202DF8-D958-48A7-9B26-3023F20D6703}</x14:id>
        </ext>
      </extLst>
    </cfRule>
  </conditionalFormatting>
  <conditionalFormatting sqref="L167:L169">
    <cfRule type="dataBar" priority="102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{F6EB1D87-8437-4775-94BF-052A2C0FD888}</x14:id>
        </ext>
      </extLst>
    </cfRule>
  </conditionalFormatting>
  <conditionalFormatting sqref="L171:M171 M172:M174">
    <cfRule type="dataBar" priority="99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{9B6EE9D0-F5D7-42B3-8553-0E79725945B3}</x14:id>
        </ext>
      </extLst>
    </cfRule>
  </conditionalFormatting>
  <conditionalFormatting sqref="L172:L174">
    <cfRule type="dataBar" priority="97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{44DBEC40-5462-499F-BAAB-0A36397D9E37}</x14:id>
        </ext>
      </extLst>
    </cfRule>
  </conditionalFormatting>
  <conditionalFormatting sqref="L176:M176 M177:M179">
    <cfRule type="dataBar" priority="95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{3636B9E1-EDCB-447C-AA33-46AC27CFAB27}</x14:id>
        </ext>
      </extLst>
    </cfRule>
  </conditionalFormatting>
  <conditionalFormatting sqref="L192:L194">
    <cfRule type="dataBar" priority="81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{EF6B9594-EBFB-46C4-8B21-6FB38B300F0F}</x14:id>
        </ext>
      </extLst>
    </cfRule>
  </conditionalFormatting>
  <conditionalFormatting sqref="L196:M196 M197:M199">
    <cfRule type="dataBar" priority="79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{2D98CD9B-A190-450F-B8F4-392F045FFB8F}</x14:id>
        </ext>
      </extLst>
    </cfRule>
  </conditionalFormatting>
  <conditionalFormatting sqref="L197:L199">
    <cfRule type="dataBar" priority="77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{D48B0D16-D250-4CBB-AF6A-96E8A7FBA809}</x14:id>
        </ext>
      </extLst>
    </cfRule>
  </conditionalFormatting>
  <conditionalFormatting sqref="L201:M201 M202:M204">
    <cfRule type="dataBar" priority="75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{F669B120-875F-4B82-A9CB-A6E7DADACEF3}</x14:id>
        </ext>
      </extLst>
    </cfRule>
  </conditionalFormatting>
  <conditionalFormatting sqref="L202:L204">
    <cfRule type="dataBar" priority="73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{2C769C3C-217F-4F62-987A-07E90B6BD553}</x14:id>
        </ext>
      </extLst>
    </cfRule>
  </conditionalFormatting>
  <conditionalFormatting sqref="L206:M206 M207:M209">
    <cfRule type="dataBar" priority="71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{51DCFAFE-8847-4FC9-9047-829AB840D509}</x14:id>
        </ext>
      </extLst>
    </cfRule>
  </conditionalFormatting>
  <conditionalFormatting sqref="L207:L209">
    <cfRule type="dataBar" priority="69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{000F039C-3B26-414D-AA47-F748B89AD4C0}</x14:id>
        </ext>
      </extLst>
    </cfRule>
  </conditionalFormatting>
  <conditionalFormatting sqref="L211:M211 M212:M214">
    <cfRule type="dataBar" priority="66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{41485956-7044-4794-945E-C30D98E713C7}</x14:id>
        </ext>
      </extLst>
    </cfRule>
  </conditionalFormatting>
  <conditionalFormatting sqref="L212:L214">
    <cfRule type="dataBar" priority="64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{BF69F43E-4537-4EAA-808A-354E6A68D34B}</x14:id>
        </ext>
      </extLst>
    </cfRule>
  </conditionalFormatting>
  <conditionalFormatting sqref="L216:M216 M217:M219">
    <cfRule type="dataBar" priority="62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{5A32CDF1-FCC4-4AE2-AC96-7A711694B400}</x14:id>
        </ext>
      </extLst>
    </cfRule>
  </conditionalFormatting>
  <conditionalFormatting sqref="L217:L219">
    <cfRule type="dataBar" priority="60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{CFE40425-24D2-4D6C-8248-F0B6BA6C55A7}</x14:id>
        </ext>
      </extLst>
    </cfRule>
  </conditionalFormatting>
  <conditionalFormatting sqref="L221:M221 M222:M224">
    <cfRule type="dataBar" priority="58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{08B06001-5FB1-4DF4-BE5A-38B89C932466}</x14:id>
        </ext>
      </extLst>
    </cfRule>
  </conditionalFormatting>
  <conditionalFormatting sqref="L222:L224">
    <cfRule type="dataBar" priority="56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{8CDC6975-E5D7-4992-AF75-E43E25C2F185}</x14:id>
        </ext>
      </extLst>
    </cfRule>
  </conditionalFormatting>
  <conditionalFormatting sqref="L226:M226 M227:M229">
    <cfRule type="dataBar" priority="54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{E184C678-4AAB-4AFA-87DE-B780D4B7056B}</x14:id>
        </ext>
      </extLst>
    </cfRule>
  </conditionalFormatting>
  <conditionalFormatting sqref="L227:L229">
    <cfRule type="dataBar" priority="52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{AE27A74B-FB46-4D89-B88C-4B6EB9068AA3}</x14:id>
        </ext>
      </extLst>
    </cfRule>
  </conditionalFormatting>
  <conditionalFormatting sqref="L231:M231 M232:M234">
    <cfRule type="dataBar" priority="50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{A44409E6-2EB1-4D4C-92BF-9E457995947C}</x14:id>
        </ext>
      </extLst>
    </cfRule>
  </conditionalFormatting>
  <conditionalFormatting sqref="L232:L234">
    <cfRule type="dataBar" priority="48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{D355B86B-BE1B-4E2D-BEA8-9B3AAF7F5E5A}</x14:id>
        </ext>
      </extLst>
    </cfRule>
  </conditionalFormatting>
  <conditionalFormatting sqref="L236:M236 M237:M239">
    <cfRule type="dataBar" priority="46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{BC083427-49D0-453D-83AB-FC09803BCD20}</x14:id>
        </ext>
      </extLst>
    </cfRule>
  </conditionalFormatting>
  <conditionalFormatting sqref="L237:L239">
    <cfRule type="dataBar" priority="44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{580601E0-32AB-45DC-907E-48DE1B34D90B}</x14:id>
        </ext>
      </extLst>
    </cfRule>
  </conditionalFormatting>
  <conditionalFormatting sqref="L241:M241 M242:M244">
    <cfRule type="dataBar" priority="42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{53E05579-8504-4920-BFA3-31EF554B272D}</x14:id>
        </ext>
      </extLst>
    </cfRule>
  </conditionalFormatting>
  <conditionalFormatting sqref="L242:L244">
    <cfRule type="dataBar" priority="40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{31EEC55F-B9D1-4E59-B4E7-E13973999332}</x14:id>
        </ext>
      </extLst>
    </cfRule>
  </conditionalFormatting>
  <conditionalFormatting sqref="L246:M246 M247:M249">
    <cfRule type="dataBar" priority="38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{FD6851AD-2F7F-4F6F-A878-8089C89A1408}</x14:id>
        </ext>
      </extLst>
    </cfRule>
  </conditionalFormatting>
  <conditionalFormatting sqref="L247:L249">
    <cfRule type="dataBar" priority="36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{826C1B4E-5AB7-42DC-AF45-22FABF51ED74}</x14:id>
        </ext>
      </extLst>
    </cfRule>
  </conditionalFormatting>
  <conditionalFormatting sqref="L251:M251 M252:M254">
    <cfRule type="dataBar" priority="33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{E5C9C28B-6A47-45F8-B7D7-B1AA1013115A}</x14:id>
        </ext>
      </extLst>
    </cfRule>
  </conditionalFormatting>
  <conditionalFormatting sqref="L252:L254">
    <cfRule type="dataBar" priority="31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{B2A44DBF-FB4A-495F-A0B2-6C189C30DAE4}</x14:id>
        </ext>
      </extLst>
    </cfRule>
  </conditionalFormatting>
  <conditionalFormatting sqref="L256:M256 M257:M259">
    <cfRule type="dataBar" priority="29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{3BAB8DD9-CEEF-4114-8E4A-06205D15A9C9}</x14:id>
        </ext>
      </extLst>
    </cfRule>
  </conditionalFormatting>
  <conditionalFormatting sqref="L257:L259">
    <cfRule type="dataBar" priority="27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{27344EA0-183B-404F-A5B5-FE3386002201}</x14:id>
        </ext>
      </extLst>
    </cfRule>
  </conditionalFormatting>
  <conditionalFormatting sqref="L261:M261 M262:M264">
    <cfRule type="dataBar" priority="25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{9813C9A6-BF60-46F3-8035-2D1B3FCF9EF2}</x14:id>
        </ext>
      </extLst>
    </cfRule>
  </conditionalFormatting>
  <conditionalFormatting sqref="L262:L264">
    <cfRule type="dataBar" priority="23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{5AF0A130-9DA7-4EF8-A34B-DFF8B7E7F920}</x14:id>
        </ext>
      </extLst>
    </cfRule>
  </conditionalFormatting>
  <conditionalFormatting sqref="L24:M25 M14:M15 M19:M20 M9:M10">
    <cfRule type="dataBar" priority="16">
      <dataBar>
        <cfvo type="num" val="0"/>
        <cfvo type="num" val="1"/>
        <color rgb="FFFFB628"/>
      </dataBar>
    </cfRule>
  </conditionalFormatting>
  <conditionalFormatting sqref="L23:M23 M13 M18 M8">
    <cfRule type="dataBar" priority="15">
      <dataBar>
        <cfvo type="num" val="0"/>
        <cfvo type="num" val="1"/>
        <color rgb="FFFFB628"/>
      </dataBar>
    </cfRule>
  </conditionalFormatting>
  <conditionalFormatting sqref="L22">
    <cfRule type="dataBar" priority="14">
      <dataBar>
        <cfvo type="num" val="0"/>
        <cfvo type="num" val="1"/>
        <color rgb="FFFFB628"/>
      </dataBar>
    </cfRule>
  </conditionalFormatting>
  <conditionalFormatting sqref="L21">
    <cfRule type="dataBar" priority="13">
      <dataBar>
        <cfvo type="num" val="0"/>
        <cfvo type="num" val="1"/>
        <color rgb="FFFFB628"/>
      </dataBar>
    </cfRule>
  </conditionalFormatting>
  <conditionalFormatting sqref="L19:L20">
    <cfRule type="dataBar" priority="12">
      <dataBar>
        <cfvo type="num" val="0"/>
        <cfvo type="num" val="1"/>
        <color rgb="FFFFB628"/>
      </dataBar>
    </cfRule>
  </conditionalFormatting>
  <conditionalFormatting sqref="L18">
    <cfRule type="dataBar" priority="11">
      <dataBar>
        <cfvo type="num" val="0"/>
        <cfvo type="num" val="1"/>
        <color rgb="FFFFB628"/>
      </dataBar>
    </cfRule>
  </conditionalFormatting>
  <conditionalFormatting sqref="L17">
    <cfRule type="dataBar" priority="10">
      <dataBar>
        <cfvo type="num" val="0"/>
        <cfvo type="num" val="1"/>
        <color rgb="FFFFB628"/>
      </dataBar>
    </cfRule>
  </conditionalFormatting>
  <conditionalFormatting sqref="L16">
    <cfRule type="dataBar" priority="9">
      <dataBar>
        <cfvo type="num" val="0"/>
        <cfvo type="num" val="1"/>
        <color rgb="FFFFB628"/>
      </dataBar>
    </cfRule>
  </conditionalFormatting>
  <conditionalFormatting sqref="L14:L15">
    <cfRule type="dataBar" priority="8">
      <dataBar>
        <cfvo type="num" val="0"/>
        <cfvo type="num" val="1"/>
        <color rgb="FFFFB628"/>
      </dataBar>
    </cfRule>
  </conditionalFormatting>
  <conditionalFormatting sqref="L13">
    <cfRule type="dataBar" priority="7">
      <dataBar>
        <cfvo type="num" val="0"/>
        <cfvo type="num" val="1"/>
        <color rgb="FFFFB628"/>
      </dataBar>
    </cfRule>
  </conditionalFormatting>
  <conditionalFormatting sqref="L12">
    <cfRule type="dataBar" priority="6">
      <dataBar>
        <cfvo type="num" val="0"/>
        <cfvo type="num" val="1"/>
        <color rgb="FFFFB628"/>
      </dataBar>
    </cfRule>
  </conditionalFormatting>
  <conditionalFormatting sqref="L11">
    <cfRule type="dataBar" priority="5">
      <dataBar>
        <cfvo type="num" val="0"/>
        <cfvo type="num" val="1"/>
        <color rgb="FFFFB628"/>
      </dataBar>
    </cfRule>
  </conditionalFormatting>
  <conditionalFormatting sqref="L9:L10">
    <cfRule type="dataBar" priority="4">
      <dataBar>
        <cfvo type="num" val="0"/>
        <cfvo type="num" val="1"/>
        <color rgb="FFFFB628"/>
      </dataBar>
    </cfRule>
  </conditionalFormatting>
  <conditionalFormatting sqref="L8">
    <cfRule type="dataBar" priority="3">
      <dataBar>
        <cfvo type="num" val="0"/>
        <cfvo type="num" val="1"/>
        <color rgb="FFFFB628"/>
      </dataBar>
    </cfRule>
  </conditionalFormatting>
  <conditionalFormatting sqref="L7">
    <cfRule type="dataBar" priority="2">
      <dataBar>
        <cfvo type="num" val="0"/>
        <cfvo type="num" val="1"/>
        <color rgb="FFFFB628"/>
      </dataBar>
    </cfRule>
  </conditionalFormatting>
  <conditionalFormatting sqref="L6">
    <cfRule type="dataBar" priority="1">
      <dataBar>
        <cfvo type="num" val="0"/>
        <cfvo type="num" val="1"/>
        <color rgb="FFFFB628"/>
      </dataBar>
    </cfRule>
  </conditionalFormatting>
  <pageMargins left="0.70866141732283472" right="0.70866141732283472" top="0.74803149606299213" bottom="0.74803149606299213" header="0.31496062992125984" footer="0.31496062992125984"/>
  <pageSetup paperSize="9" scale="91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CA2F9D98-4E2F-4B53-B890-A8C3727764D1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L187:L189</xm:sqref>
        </x14:conditionalFormatting>
        <x14:conditionalFormatting xmlns:xm="http://schemas.microsoft.com/office/excel/2006/main">
          <x14:cfRule type="dataBar" id="{8C40C18A-E8DE-4AAE-8E6E-1F97EF0E9343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L186:M186 M187:M189</xm:sqref>
        </x14:conditionalFormatting>
        <x14:conditionalFormatting xmlns:xm="http://schemas.microsoft.com/office/excel/2006/main">
          <x14:cfRule type="dataBar" id="{8DF46033-6120-470B-9563-69005BAAB4BB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L182:L184</xm:sqref>
        </x14:conditionalFormatting>
        <x14:conditionalFormatting xmlns:xm="http://schemas.microsoft.com/office/excel/2006/main">
          <x14:cfRule type="dataBar" id="{94053731-3EBC-4B30-AA68-35755514CD64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L181:M181 M182:M184</xm:sqref>
        </x14:conditionalFormatting>
        <x14:conditionalFormatting xmlns:xm="http://schemas.microsoft.com/office/excel/2006/main">
          <x14:cfRule type="dataBar" id="{DB562503-480E-46E3-844D-637773FE9778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L105 L65 L145 L185 L225</xm:sqref>
        </x14:conditionalFormatting>
        <x14:conditionalFormatting xmlns:xm="http://schemas.microsoft.com/office/excel/2006/main">
          <x14:cfRule type="dataBar" id="{E3B94EFE-FE9F-4E54-892C-451C331D01AB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L57:L59</xm:sqref>
        </x14:conditionalFormatting>
        <x14:conditionalFormatting xmlns:xm="http://schemas.microsoft.com/office/excel/2006/main">
          <x14:cfRule type="dataBar" id="{A7BB5AC4-5D13-4B1E-AD96-73CF13522364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L61:M61 M62:M64</xm:sqref>
        </x14:conditionalFormatting>
        <x14:conditionalFormatting xmlns:xm="http://schemas.microsoft.com/office/excel/2006/main">
          <x14:cfRule type="dataBar" id="{286F0F8B-D34D-4246-809C-E3C7024B9224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L62:L64</xm:sqref>
        </x14:conditionalFormatting>
        <x14:conditionalFormatting xmlns:xm="http://schemas.microsoft.com/office/excel/2006/main">
          <x14:cfRule type="dataBar" id="{2A00D5FB-A133-4287-ACEB-AF5F822F15D6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L191:M191 M192:M194</xm:sqref>
        </x14:conditionalFormatting>
        <x14:conditionalFormatting xmlns:xm="http://schemas.microsoft.com/office/excel/2006/main">
          <x14:cfRule type="dataBar" id="{09206580-1095-4B5E-AB5B-1E1DCB133CE2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L177:L179</xm:sqref>
        </x14:conditionalFormatting>
        <x14:conditionalFormatting xmlns:xm="http://schemas.microsoft.com/office/excel/2006/main">
          <x14:cfRule type="dataBar" id="{B6CFCA9A-C301-47AA-B356-58A1F3F40EFC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L147:L149</xm:sqref>
        </x14:conditionalFormatting>
        <x14:conditionalFormatting xmlns:xm="http://schemas.microsoft.com/office/excel/2006/main">
          <x14:cfRule type="dataBar" id="{E7201A37-EEA0-4A35-BDF2-3DE8414D69EB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L151:M151 M152:M154</xm:sqref>
        </x14:conditionalFormatting>
        <x14:conditionalFormatting xmlns:xm="http://schemas.microsoft.com/office/excel/2006/main">
          <x14:cfRule type="dataBar" id="{763547EC-AC4B-4761-8A7D-B5686E83F090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L152:L154</xm:sqref>
        </x14:conditionalFormatting>
        <x14:conditionalFormatting xmlns:xm="http://schemas.microsoft.com/office/excel/2006/main">
          <x14:cfRule type="dataBar" id="{E2B0ED17-4540-4F29-B4EF-C2370DDC12A1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L156:M156 M157:M159</xm:sqref>
        </x14:conditionalFormatting>
        <x14:conditionalFormatting xmlns:xm="http://schemas.microsoft.com/office/excel/2006/main">
          <x14:cfRule type="dataBar" id="{A9096C85-DDD7-4382-94E9-782015BE6BC2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L117:L119</xm:sqref>
        </x14:conditionalFormatting>
        <x14:conditionalFormatting xmlns:xm="http://schemas.microsoft.com/office/excel/2006/main">
          <x14:cfRule type="dataBar" id="{16DE8517-CAA8-46A6-9B39-E81AF9D36A30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L121:M121 M122:M124</xm:sqref>
        </x14:conditionalFormatting>
        <x14:conditionalFormatting xmlns:xm="http://schemas.microsoft.com/office/excel/2006/main">
          <x14:cfRule type="dataBar" id="{F6031170-15A7-4AE6-9E15-B0FA95281B47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L122:L124</xm:sqref>
        </x14:conditionalFormatting>
        <x14:conditionalFormatting xmlns:xm="http://schemas.microsoft.com/office/excel/2006/main">
          <x14:cfRule type="dataBar" id="{93DC3AD6-250F-4C87-AD1F-BACC6E2698C5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L126:M126 M127:M129</xm:sqref>
        </x14:conditionalFormatting>
        <x14:conditionalFormatting xmlns:xm="http://schemas.microsoft.com/office/excel/2006/main">
          <x14:cfRule type="dataBar" id="{78D3F223-8C7A-4E11-A989-2C0FDCEE1E3B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L87:L89</xm:sqref>
        </x14:conditionalFormatting>
        <x14:conditionalFormatting xmlns:xm="http://schemas.microsoft.com/office/excel/2006/main">
          <x14:cfRule type="dataBar" id="{0DC2CBC7-C110-4CE7-96DD-856096EE914D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L91:M91 M92:M94</xm:sqref>
        </x14:conditionalFormatting>
        <x14:conditionalFormatting xmlns:xm="http://schemas.microsoft.com/office/excel/2006/main">
          <x14:cfRule type="dataBar" id="{970A2D87-2053-477A-9FAE-076D3EA4AB12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L92:L94</xm:sqref>
        </x14:conditionalFormatting>
        <x14:conditionalFormatting xmlns:xm="http://schemas.microsoft.com/office/excel/2006/main">
          <x14:cfRule type="dataBar" id="{9D0ED40D-191D-4E15-8751-831A011C3E9B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L56:M56 M57:M59</xm:sqref>
        </x14:conditionalFormatting>
        <x14:conditionalFormatting xmlns:xm="http://schemas.microsoft.com/office/excel/2006/main">
          <x14:cfRule type="dataBar" id="{CCD27F59-5B3C-4BE1-A0A8-D4ABE440CB8B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L31:M31 M32:M34</xm:sqref>
        </x14:conditionalFormatting>
        <x14:conditionalFormatting xmlns:xm="http://schemas.microsoft.com/office/excel/2006/main">
          <x14:cfRule type="dataBar" id="{851D1EA7-72C5-4469-9783-750FBBFEED74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L32:L34</xm:sqref>
        </x14:conditionalFormatting>
        <x14:conditionalFormatting xmlns:xm="http://schemas.microsoft.com/office/excel/2006/main">
          <x14:cfRule type="dataBar" id="{941EA972-0CE6-4320-81D0-855EA18D90F4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L36:M36 M37:M39</xm:sqref>
        </x14:conditionalFormatting>
        <x14:conditionalFormatting xmlns:xm="http://schemas.microsoft.com/office/excel/2006/main">
          <x14:cfRule type="dataBar" id="{A162D945-0335-4D6C-A652-B58018173A93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L37:L39</xm:sqref>
        </x14:conditionalFormatting>
        <x14:conditionalFormatting xmlns:xm="http://schemas.microsoft.com/office/excel/2006/main">
          <x14:cfRule type="dataBar" id="{E56EF900-D840-418B-A2B3-2531FB207FA8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L41:M41 M42:M44</xm:sqref>
        </x14:conditionalFormatting>
        <x14:conditionalFormatting xmlns:xm="http://schemas.microsoft.com/office/excel/2006/main">
          <x14:cfRule type="dataBar" id="{E45B3679-766B-44CA-9C36-1E3270B9B512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L42:L44</xm:sqref>
        </x14:conditionalFormatting>
        <x14:conditionalFormatting xmlns:xm="http://schemas.microsoft.com/office/excel/2006/main">
          <x14:cfRule type="dataBar" id="{40EC64B9-71C8-42B3-BFC3-FD762E09030C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L46:M46 M47:M49</xm:sqref>
        </x14:conditionalFormatting>
        <x14:conditionalFormatting xmlns:xm="http://schemas.microsoft.com/office/excel/2006/main">
          <x14:cfRule type="dataBar" id="{EE859A3E-1D96-4CF3-B14D-037FD1025FB7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L47:L49</xm:sqref>
        </x14:conditionalFormatting>
        <x14:conditionalFormatting xmlns:xm="http://schemas.microsoft.com/office/excel/2006/main">
          <x14:cfRule type="dataBar" id="{0EE8AE0D-6951-4FFA-9D69-17B52FDCD384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L51:M51 M52:M54</xm:sqref>
        </x14:conditionalFormatting>
        <x14:conditionalFormatting xmlns:xm="http://schemas.microsoft.com/office/excel/2006/main">
          <x14:cfRule type="dataBar" id="{486CAB75-15F9-4441-93E0-8B056E30BD47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L52:L54</xm:sqref>
        </x14:conditionalFormatting>
        <x14:conditionalFormatting xmlns:xm="http://schemas.microsoft.com/office/excel/2006/main">
          <x14:cfRule type="dataBar" id="{D03FA3E1-F307-4D99-A7BB-494AEC18382A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L66:M66 M67:M69</xm:sqref>
        </x14:conditionalFormatting>
        <x14:conditionalFormatting xmlns:xm="http://schemas.microsoft.com/office/excel/2006/main">
          <x14:cfRule type="dataBar" id="{ED9D4130-E45D-4700-A229-002836204392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L67:L69</xm:sqref>
        </x14:conditionalFormatting>
        <x14:conditionalFormatting xmlns:xm="http://schemas.microsoft.com/office/excel/2006/main">
          <x14:cfRule type="dataBar" id="{2D447A33-937D-4D7D-A6D3-D31130003427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L71:M71 M72:M74</xm:sqref>
        </x14:conditionalFormatting>
        <x14:conditionalFormatting xmlns:xm="http://schemas.microsoft.com/office/excel/2006/main">
          <x14:cfRule type="dataBar" id="{78539C04-7B34-411B-8F04-D52F1C9782E0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L72:L74</xm:sqref>
        </x14:conditionalFormatting>
        <x14:conditionalFormatting xmlns:xm="http://schemas.microsoft.com/office/excel/2006/main">
          <x14:cfRule type="dataBar" id="{08633AAE-ADD2-47DA-8CDF-11F2CB80D982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L76:M76 M77:M79</xm:sqref>
        </x14:conditionalFormatting>
        <x14:conditionalFormatting xmlns:xm="http://schemas.microsoft.com/office/excel/2006/main">
          <x14:cfRule type="dataBar" id="{F5678D5F-E353-410C-8077-289327B7220D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L77:L79</xm:sqref>
        </x14:conditionalFormatting>
        <x14:conditionalFormatting xmlns:xm="http://schemas.microsoft.com/office/excel/2006/main">
          <x14:cfRule type="dataBar" id="{FD540ED5-0C36-4B20-A659-809A47D4D598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L81:M81 M82:M84</xm:sqref>
        </x14:conditionalFormatting>
        <x14:conditionalFormatting xmlns:xm="http://schemas.microsoft.com/office/excel/2006/main">
          <x14:cfRule type="dataBar" id="{96C83151-AD58-4FF9-8F2D-4CD90D624ADC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L82:L84</xm:sqref>
        </x14:conditionalFormatting>
        <x14:conditionalFormatting xmlns:xm="http://schemas.microsoft.com/office/excel/2006/main">
          <x14:cfRule type="dataBar" id="{DE963E0D-9526-40CE-BD9E-F45167384B63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L86:M86 M87:M89</xm:sqref>
        </x14:conditionalFormatting>
        <x14:conditionalFormatting xmlns:xm="http://schemas.microsoft.com/office/excel/2006/main">
          <x14:cfRule type="dataBar" id="{4817B883-42C0-4E2D-8A55-0F85AE1DB873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L96:M96 M97:M99</xm:sqref>
        </x14:conditionalFormatting>
        <x14:conditionalFormatting xmlns:xm="http://schemas.microsoft.com/office/excel/2006/main">
          <x14:cfRule type="dataBar" id="{4058DA0D-D797-45B4-AEE8-84BC01769966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L97:L99</xm:sqref>
        </x14:conditionalFormatting>
        <x14:conditionalFormatting xmlns:xm="http://schemas.microsoft.com/office/excel/2006/main">
          <x14:cfRule type="dataBar" id="{BE5CD179-8FCF-40DE-BF2F-2E2BC47C6EE1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L101:M101 M102:M104</xm:sqref>
        </x14:conditionalFormatting>
        <x14:conditionalFormatting xmlns:xm="http://schemas.microsoft.com/office/excel/2006/main">
          <x14:cfRule type="dataBar" id="{0B481231-199D-4D32-8590-E169D6CA0E03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L102:L104</xm:sqref>
        </x14:conditionalFormatting>
        <x14:conditionalFormatting xmlns:xm="http://schemas.microsoft.com/office/excel/2006/main">
          <x14:cfRule type="dataBar" id="{050648E1-FD65-4821-9164-524D00448B4A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L106:M106 M107:M109</xm:sqref>
        </x14:conditionalFormatting>
        <x14:conditionalFormatting xmlns:xm="http://schemas.microsoft.com/office/excel/2006/main">
          <x14:cfRule type="dataBar" id="{4A29CB1B-499E-4E38-9FC1-053BF2A63447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L107:L109</xm:sqref>
        </x14:conditionalFormatting>
        <x14:conditionalFormatting xmlns:xm="http://schemas.microsoft.com/office/excel/2006/main">
          <x14:cfRule type="dataBar" id="{5AEBD3B0-0EDE-4859-8392-418586A87D12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L111:M111 M112:M114</xm:sqref>
        </x14:conditionalFormatting>
        <x14:conditionalFormatting xmlns:xm="http://schemas.microsoft.com/office/excel/2006/main">
          <x14:cfRule type="dataBar" id="{3C02133D-4EC6-481C-A8A4-0A1F9D09843C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L112:L114</xm:sqref>
        </x14:conditionalFormatting>
        <x14:conditionalFormatting xmlns:xm="http://schemas.microsoft.com/office/excel/2006/main">
          <x14:cfRule type="dataBar" id="{8B598209-E506-4B92-9FB9-957F77DF882D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L116:M116 M117:M119</xm:sqref>
        </x14:conditionalFormatting>
        <x14:conditionalFormatting xmlns:xm="http://schemas.microsoft.com/office/excel/2006/main">
          <x14:cfRule type="dataBar" id="{A0C9A5FF-B38E-4864-BBB5-737B0A57DCFA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L127:L129</xm:sqref>
        </x14:conditionalFormatting>
        <x14:conditionalFormatting xmlns:xm="http://schemas.microsoft.com/office/excel/2006/main">
          <x14:cfRule type="dataBar" id="{E4825C11-B760-4C71-B91D-31EA913E1755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L131:M131 M132:M134</xm:sqref>
        </x14:conditionalFormatting>
        <x14:conditionalFormatting xmlns:xm="http://schemas.microsoft.com/office/excel/2006/main">
          <x14:cfRule type="dataBar" id="{3CF62787-0BF9-48E4-8DE1-B67CDD87E920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L132:L134</xm:sqref>
        </x14:conditionalFormatting>
        <x14:conditionalFormatting xmlns:xm="http://schemas.microsoft.com/office/excel/2006/main">
          <x14:cfRule type="dataBar" id="{2074968C-CB18-4449-9ECD-A16BF7B683C3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L136:M136 M137:M139</xm:sqref>
        </x14:conditionalFormatting>
        <x14:conditionalFormatting xmlns:xm="http://schemas.microsoft.com/office/excel/2006/main">
          <x14:cfRule type="dataBar" id="{37B86693-731F-4260-A1D8-0E609960A4E5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L137:L139</xm:sqref>
        </x14:conditionalFormatting>
        <x14:conditionalFormatting xmlns:xm="http://schemas.microsoft.com/office/excel/2006/main">
          <x14:cfRule type="dataBar" id="{10CA6A2B-9545-4B7D-9708-B7BFA42E0990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L141:M141 M142:M144</xm:sqref>
        </x14:conditionalFormatting>
        <x14:conditionalFormatting xmlns:xm="http://schemas.microsoft.com/office/excel/2006/main">
          <x14:cfRule type="dataBar" id="{3D249726-21C7-4716-ADD1-2F97364E728E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L142:L144</xm:sqref>
        </x14:conditionalFormatting>
        <x14:conditionalFormatting xmlns:xm="http://schemas.microsoft.com/office/excel/2006/main">
          <x14:cfRule type="dataBar" id="{D9C27AD3-A4B9-4B6E-B08C-F34495B9DF9F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L146:M146 M147:M149</xm:sqref>
        </x14:conditionalFormatting>
        <x14:conditionalFormatting xmlns:xm="http://schemas.microsoft.com/office/excel/2006/main">
          <x14:cfRule type="dataBar" id="{7B02A964-5550-4132-A09D-2D03A667DD2D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L157:L159</xm:sqref>
        </x14:conditionalFormatting>
        <x14:conditionalFormatting xmlns:xm="http://schemas.microsoft.com/office/excel/2006/main">
          <x14:cfRule type="dataBar" id="{1ECA811E-2A4A-4644-9E9B-676D0470BBC2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L161:M161 M162:M164</xm:sqref>
        </x14:conditionalFormatting>
        <x14:conditionalFormatting xmlns:xm="http://schemas.microsoft.com/office/excel/2006/main">
          <x14:cfRule type="dataBar" id="{B210F0EA-E363-4C98-95A1-9E09E32C4082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L162:L164</xm:sqref>
        </x14:conditionalFormatting>
        <x14:conditionalFormatting xmlns:xm="http://schemas.microsoft.com/office/excel/2006/main">
          <x14:cfRule type="dataBar" id="{F2202DF8-D958-48A7-9B26-3023F20D6703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L166:M166 M167:M169</xm:sqref>
        </x14:conditionalFormatting>
        <x14:conditionalFormatting xmlns:xm="http://schemas.microsoft.com/office/excel/2006/main">
          <x14:cfRule type="dataBar" id="{F6EB1D87-8437-4775-94BF-052A2C0FD888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L167:L169</xm:sqref>
        </x14:conditionalFormatting>
        <x14:conditionalFormatting xmlns:xm="http://schemas.microsoft.com/office/excel/2006/main">
          <x14:cfRule type="dataBar" id="{9B6EE9D0-F5D7-42B3-8553-0E79725945B3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L171:M171 M172:M174</xm:sqref>
        </x14:conditionalFormatting>
        <x14:conditionalFormatting xmlns:xm="http://schemas.microsoft.com/office/excel/2006/main">
          <x14:cfRule type="dataBar" id="{44DBEC40-5462-499F-BAAB-0A36397D9E37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L172:L174</xm:sqref>
        </x14:conditionalFormatting>
        <x14:conditionalFormatting xmlns:xm="http://schemas.microsoft.com/office/excel/2006/main">
          <x14:cfRule type="dataBar" id="{3636B9E1-EDCB-447C-AA33-46AC27CFAB27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L176:M176 M177:M179</xm:sqref>
        </x14:conditionalFormatting>
        <x14:conditionalFormatting xmlns:xm="http://schemas.microsoft.com/office/excel/2006/main">
          <x14:cfRule type="dataBar" id="{EF6B9594-EBFB-46C4-8B21-6FB38B300F0F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L192:L194</xm:sqref>
        </x14:conditionalFormatting>
        <x14:conditionalFormatting xmlns:xm="http://schemas.microsoft.com/office/excel/2006/main">
          <x14:cfRule type="dataBar" id="{2D98CD9B-A190-450F-B8F4-392F045FFB8F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L196:M196 M197:M199</xm:sqref>
        </x14:conditionalFormatting>
        <x14:conditionalFormatting xmlns:xm="http://schemas.microsoft.com/office/excel/2006/main">
          <x14:cfRule type="dataBar" id="{D48B0D16-D250-4CBB-AF6A-96E8A7FBA809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L197:L199</xm:sqref>
        </x14:conditionalFormatting>
        <x14:conditionalFormatting xmlns:xm="http://schemas.microsoft.com/office/excel/2006/main">
          <x14:cfRule type="dataBar" id="{F669B120-875F-4B82-A9CB-A6E7DADACEF3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L201:M201 M202:M204</xm:sqref>
        </x14:conditionalFormatting>
        <x14:conditionalFormatting xmlns:xm="http://schemas.microsoft.com/office/excel/2006/main">
          <x14:cfRule type="dataBar" id="{2C769C3C-217F-4F62-987A-07E90B6BD553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L202:L204</xm:sqref>
        </x14:conditionalFormatting>
        <x14:conditionalFormatting xmlns:xm="http://schemas.microsoft.com/office/excel/2006/main">
          <x14:cfRule type="dataBar" id="{51DCFAFE-8847-4FC9-9047-829AB840D509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L206:M206 M207:M209</xm:sqref>
        </x14:conditionalFormatting>
        <x14:conditionalFormatting xmlns:xm="http://schemas.microsoft.com/office/excel/2006/main">
          <x14:cfRule type="dataBar" id="{000F039C-3B26-414D-AA47-F748B89AD4C0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L207:L209</xm:sqref>
        </x14:conditionalFormatting>
        <x14:conditionalFormatting xmlns:xm="http://schemas.microsoft.com/office/excel/2006/main">
          <x14:cfRule type="dataBar" id="{41485956-7044-4794-945E-C30D98E713C7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L211:M211 M212:M214</xm:sqref>
        </x14:conditionalFormatting>
        <x14:conditionalFormatting xmlns:xm="http://schemas.microsoft.com/office/excel/2006/main">
          <x14:cfRule type="dataBar" id="{BF69F43E-4537-4EAA-808A-354E6A68D34B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L212:L214</xm:sqref>
        </x14:conditionalFormatting>
        <x14:conditionalFormatting xmlns:xm="http://schemas.microsoft.com/office/excel/2006/main">
          <x14:cfRule type="dataBar" id="{5A32CDF1-FCC4-4AE2-AC96-7A711694B400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L216:M216 M217:M219</xm:sqref>
        </x14:conditionalFormatting>
        <x14:conditionalFormatting xmlns:xm="http://schemas.microsoft.com/office/excel/2006/main">
          <x14:cfRule type="dataBar" id="{CFE40425-24D2-4D6C-8248-F0B6BA6C55A7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L217:L219</xm:sqref>
        </x14:conditionalFormatting>
        <x14:conditionalFormatting xmlns:xm="http://schemas.microsoft.com/office/excel/2006/main">
          <x14:cfRule type="dataBar" id="{08B06001-5FB1-4DF4-BE5A-38B89C932466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L221:M221 M222:M224</xm:sqref>
        </x14:conditionalFormatting>
        <x14:conditionalFormatting xmlns:xm="http://schemas.microsoft.com/office/excel/2006/main">
          <x14:cfRule type="dataBar" id="{8CDC6975-E5D7-4992-AF75-E43E25C2F185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L222:L224</xm:sqref>
        </x14:conditionalFormatting>
        <x14:conditionalFormatting xmlns:xm="http://schemas.microsoft.com/office/excel/2006/main">
          <x14:cfRule type="dataBar" id="{E184C678-4AAB-4AFA-87DE-B780D4B7056B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L226:M226 M227:M229</xm:sqref>
        </x14:conditionalFormatting>
        <x14:conditionalFormatting xmlns:xm="http://schemas.microsoft.com/office/excel/2006/main">
          <x14:cfRule type="dataBar" id="{AE27A74B-FB46-4D89-B88C-4B6EB9068AA3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L227:L229</xm:sqref>
        </x14:conditionalFormatting>
        <x14:conditionalFormatting xmlns:xm="http://schemas.microsoft.com/office/excel/2006/main">
          <x14:cfRule type="dataBar" id="{A44409E6-2EB1-4D4C-92BF-9E457995947C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L231:M231 M232:M234</xm:sqref>
        </x14:conditionalFormatting>
        <x14:conditionalFormatting xmlns:xm="http://schemas.microsoft.com/office/excel/2006/main">
          <x14:cfRule type="dataBar" id="{D355B86B-BE1B-4E2D-BEA8-9B3AAF7F5E5A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L232:L234</xm:sqref>
        </x14:conditionalFormatting>
        <x14:conditionalFormatting xmlns:xm="http://schemas.microsoft.com/office/excel/2006/main">
          <x14:cfRule type="dataBar" id="{BC083427-49D0-453D-83AB-FC09803BCD20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L236:M236 M237:M239</xm:sqref>
        </x14:conditionalFormatting>
        <x14:conditionalFormatting xmlns:xm="http://schemas.microsoft.com/office/excel/2006/main">
          <x14:cfRule type="dataBar" id="{580601E0-32AB-45DC-907E-48DE1B34D90B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L237:L239</xm:sqref>
        </x14:conditionalFormatting>
        <x14:conditionalFormatting xmlns:xm="http://schemas.microsoft.com/office/excel/2006/main">
          <x14:cfRule type="dataBar" id="{53E05579-8504-4920-BFA3-31EF554B272D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L241:M241 M242:M244</xm:sqref>
        </x14:conditionalFormatting>
        <x14:conditionalFormatting xmlns:xm="http://schemas.microsoft.com/office/excel/2006/main">
          <x14:cfRule type="dataBar" id="{31EEC55F-B9D1-4E59-B4E7-E13973999332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L242:L244</xm:sqref>
        </x14:conditionalFormatting>
        <x14:conditionalFormatting xmlns:xm="http://schemas.microsoft.com/office/excel/2006/main">
          <x14:cfRule type="dataBar" id="{FD6851AD-2F7F-4F6F-A878-8089C89A1408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L246:M246 M247:M249</xm:sqref>
        </x14:conditionalFormatting>
        <x14:conditionalFormatting xmlns:xm="http://schemas.microsoft.com/office/excel/2006/main">
          <x14:cfRule type="dataBar" id="{826C1B4E-5AB7-42DC-AF45-22FABF51ED74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L247:L249</xm:sqref>
        </x14:conditionalFormatting>
        <x14:conditionalFormatting xmlns:xm="http://schemas.microsoft.com/office/excel/2006/main">
          <x14:cfRule type="dataBar" id="{E5C9C28B-6A47-45F8-B7D7-B1AA1013115A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L251:M251 M252:M254</xm:sqref>
        </x14:conditionalFormatting>
        <x14:conditionalFormatting xmlns:xm="http://schemas.microsoft.com/office/excel/2006/main">
          <x14:cfRule type="dataBar" id="{B2A44DBF-FB4A-495F-A0B2-6C189C30DAE4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L252:L254</xm:sqref>
        </x14:conditionalFormatting>
        <x14:conditionalFormatting xmlns:xm="http://schemas.microsoft.com/office/excel/2006/main">
          <x14:cfRule type="dataBar" id="{3BAB8DD9-CEEF-4114-8E4A-06205D15A9C9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L256:M256 M257:M259</xm:sqref>
        </x14:conditionalFormatting>
        <x14:conditionalFormatting xmlns:xm="http://schemas.microsoft.com/office/excel/2006/main">
          <x14:cfRule type="dataBar" id="{27344EA0-183B-404F-A5B5-FE3386002201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L257:L259</xm:sqref>
        </x14:conditionalFormatting>
        <x14:conditionalFormatting xmlns:xm="http://schemas.microsoft.com/office/excel/2006/main">
          <x14:cfRule type="dataBar" id="{9813C9A6-BF60-46F3-8035-2D1B3FCF9EF2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L261:M261 M262:M264</xm:sqref>
        </x14:conditionalFormatting>
        <x14:conditionalFormatting xmlns:xm="http://schemas.microsoft.com/office/excel/2006/main">
          <x14:cfRule type="dataBar" id="{5AF0A130-9DA7-4EF8-A34B-DFF8B7E7F920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L262:L264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83"/>
  <sheetViews>
    <sheetView zoomScale="85" zoomScaleNormal="85" workbookViewId="0">
      <pane ySplit="4" topLeftCell="A5" activePane="bottomLeft" state="frozen"/>
      <selection pane="bottomLeft" activeCell="H59" sqref="H59"/>
    </sheetView>
  </sheetViews>
  <sheetFormatPr baseColWidth="10" defaultColWidth="11.375" defaultRowHeight="15" x14ac:dyDescent="0.25"/>
  <cols>
    <col min="1" max="1" width="15.375" style="69" customWidth="1"/>
    <col min="2" max="2" width="27.25" style="2" customWidth="1"/>
    <col min="3" max="3" width="5" style="2" customWidth="1"/>
    <col min="4" max="4" width="4.375" style="3" customWidth="1"/>
    <col min="5" max="5" width="15.625" style="3" hidden="1" customWidth="1"/>
    <col min="6" max="6" width="12" style="12" customWidth="1"/>
    <col min="7" max="12" width="15.75" style="69" customWidth="1"/>
    <col min="13" max="16384" width="11.375" style="69"/>
  </cols>
  <sheetData>
    <row r="1" spans="1:12" ht="18.75" x14ac:dyDescent="0.25">
      <c r="A1" s="39">
        <f ca="1">TODAY()</f>
        <v>42651</v>
      </c>
    </row>
    <row r="2" spans="1:12" ht="5.25" customHeight="1" x14ac:dyDescent="0.25">
      <c r="A2" s="2"/>
    </row>
    <row r="3" spans="1:12" ht="5.25" customHeight="1" x14ac:dyDescent="0.25">
      <c r="A3" s="2"/>
    </row>
    <row r="4" spans="1:12" ht="46.5" customHeight="1" x14ac:dyDescent="0.25">
      <c r="A4" s="70" t="s">
        <v>2</v>
      </c>
      <c r="B4" s="31" t="s">
        <v>28</v>
      </c>
      <c r="C4" s="41"/>
      <c r="D4" s="40" t="s">
        <v>0</v>
      </c>
      <c r="E4" s="32" t="s">
        <v>1</v>
      </c>
      <c r="F4" s="32" t="s">
        <v>1</v>
      </c>
      <c r="G4" s="70" t="s">
        <v>15</v>
      </c>
      <c r="H4" s="70" t="s">
        <v>16</v>
      </c>
      <c r="I4" s="70" t="s">
        <v>17</v>
      </c>
      <c r="J4" s="70" t="s">
        <v>18</v>
      </c>
      <c r="K4" s="70" t="s">
        <v>19</v>
      </c>
      <c r="L4" s="70" t="s">
        <v>31</v>
      </c>
    </row>
    <row r="5" spans="1:12" ht="15" customHeight="1" x14ac:dyDescent="0.25">
      <c r="A5" s="126">
        <v>19</v>
      </c>
      <c r="B5" s="13">
        <v>42500</v>
      </c>
      <c r="C5" s="14"/>
      <c r="D5" s="15">
        <f t="shared" ref="D5:D7" si="0">DAY(B5)</f>
        <v>10</v>
      </c>
      <c r="E5" s="15">
        <f t="shared" ref="E5:E7" si="1">MONTH(B5)</f>
        <v>5</v>
      </c>
      <c r="F5" s="16" t="str">
        <f t="shared" ref="F5:F7" si="2">IF(E5=2,"Février",IF(E5=3,"Mars",IF(E5=4,"Avril",IF(E5=5,"Mai",IF(E5=6,"Juin",IF(E5=7,"Juillet",IF(E5=8,"Août",IF(E5=9,"Septembre",IF(E5=10,"Octobre",IF(E5=11,"Novembre","Décembre"))))))))))</f>
        <v>Mai</v>
      </c>
      <c r="G5" s="43" t="s">
        <v>48</v>
      </c>
      <c r="H5" s="73" t="s">
        <v>72</v>
      </c>
      <c r="I5" s="73" t="s">
        <v>56</v>
      </c>
      <c r="J5" s="8" t="s">
        <v>73</v>
      </c>
      <c r="K5" s="8" t="s">
        <v>57</v>
      </c>
      <c r="L5" s="17">
        <f t="shared" ref="L5:L9" si="3">COUNTA(G5:K5)/5</f>
        <v>1</v>
      </c>
    </row>
    <row r="6" spans="1:12" x14ac:dyDescent="0.25">
      <c r="A6" s="9" t="s">
        <v>27</v>
      </c>
      <c r="B6" s="10" t="s">
        <v>27</v>
      </c>
      <c r="C6" s="10" t="s">
        <v>27</v>
      </c>
      <c r="D6" s="11" t="s">
        <v>27</v>
      </c>
      <c r="F6" s="3"/>
      <c r="G6" s="72"/>
      <c r="H6" s="72"/>
      <c r="I6" s="72"/>
      <c r="J6" s="72"/>
      <c r="K6" s="72"/>
    </row>
    <row r="7" spans="1:12" ht="15" customHeight="1" x14ac:dyDescent="0.25">
      <c r="A7" s="126">
        <v>20</v>
      </c>
      <c r="B7" s="13">
        <v>42507</v>
      </c>
      <c r="C7" s="14"/>
      <c r="D7" s="15">
        <f t="shared" si="0"/>
        <v>17</v>
      </c>
      <c r="E7" s="15">
        <f t="shared" si="1"/>
        <v>5</v>
      </c>
      <c r="F7" s="16" t="str">
        <f t="shared" si="2"/>
        <v>Mai</v>
      </c>
      <c r="G7" s="43" t="s">
        <v>48</v>
      </c>
      <c r="H7" s="73" t="s">
        <v>72</v>
      </c>
      <c r="I7" s="49" t="s">
        <v>52</v>
      </c>
      <c r="J7" s="8" t="s">
        <v>73</v>
      </c>
      <c r="K7" s="8" t="s">
        <v>57</v>
      </c>
      <c r="L7" s="17">
        <f t="shared" si="3"/>
        <v>1</v>
      </c>
    </row>
    <row r="8" spans="1:12" ht="15" customHeight="1" x14ac:dyDescent="0.25">
      <c r="A8" s="9" t="s">
        <v>27</v>
      </c>
      <c r="B8" s="10" t="s">
        <v>27</v>
      </c>
      <c r="C8" s="10" t="s">
        <v>27</v>
      </c>
      <c r="D8" s="11" t="s">
        <v>27</v>
      </c>
      <c r="F8" s="3"/>
      <c r="G8" s="72"/>
      <c r="H8" s="72"/>
      <c r="I8" s="72"/>
      <c r="J8" s="72"/>
      <c r="K8" s="72"/>
      <c r="L8" s="5"/>
    </row>
    <row r="9" spans="1:12" ht="15" customHeight="1" x14ac:dyDescent="0.25">
      <c r="A9" s="126">
        <v>21</v>
      </c>
      <c r="B9" s="13">
        <v>42514</v>
      </c>
      <c r="C9" s="14"/>
      <c r="D9" s="15">
        <f t="shared" ref="D9:D39" si="4">DAY(B9)</f>
        <v>24</v>
      </c>
      <c r="E9" s="15">
        <f t="shared" ref="E9:E39" si="5">MONTH(B9)</f>
        <v>5</v>
      </c>
      <c r="F9" s="16" t="str">
        <f t="shared" ref="F9:F39" si="6">IF(E9=2,"Février",IF(E9=3,"Mars",IF(E9=4,"Avril",IF(E9=5,"Mai",IF(E9=6,"Juin",IF(E9=7,"Juillet",IF(E9=8,"Août",IF(E9=9,"Septembre",IF(E9=10,"Octobre",IF(E9=11,"Novembre","Décembre"))))))))))</f>
        <v>Mai</v>
      </c>
      <c r="G9" s="43" t="s">
        <v>48</v>
      </c>
      <c r="H9" s="73" t="s">
        <v>72</v>
      </c>
      <c r="I9" s="49" t="s">
        <v>52</v>
      </c>
      <c r="J9" s="8" t="s">
        <v>73</v>
      </c>
      <c r="K9" s="8" t="s">
        <v>57</v>
      </c>
      <c r="L9" s="17">
        <f t="shared" si="3"/>
        <v>1</v>
      </c>
    </row>
    <row r="10" spans="1:12" ht="15" customHeight="1" x14ac:dyDescent="0.25">
      <c r="A10" s="9" t="s">
        <v>27</v>
      </c>
      <c r="B10" s="10" t="s">
        <v>27</v>
      </c>
      <c r="C10" s="10" t="s">
        <v>27</v>
      </c>
      <c r="D10" s="11" t="s">
        <v>27</v>
      </c>
      <c r="F10" s="3"/>
      <c r="G10" s="72"/>
      <c r="H10" s="72"/>
      <c r="I10" s="72"/>
      <c r="J10" s="72"/>
      <c r="K10" s="72"/>
    </row>
    <row r="11" spans="1:12" ht="15" customHeight="1" x14ac:dyDescent="0.25">
      <c r="A11" s="126">
        <v>22</v>
      </c>
      <c r="B11" s="13">
        <v>42521</v>
      </c>
      <c r="C11" s="14"/>
      <c r="D11" s="15">
        <f t="shared" si="4"/>
        <v>31</v>
      </c>
      <c r="E11" s="15">
        <f t="shared" si="5"/>
        <v>5</v>
      </c>
      <c r="F11" s="16" t="str">
        <f t="shared" si="6"/>
        <v>Mai</v>
      </c>
      <c r="G11" s="73" t="s">
        <v>72</v>
      </c>
      <c r="H11" s="73" t="s">
        <v>72</v>
      </c>
      <c r="I11" s="49" t="s">
        <v>52</v>
      </c>
      <c r="J11" s="8" t="s">
        <v>73</v>
      </c>
      <c r="K11" s="8" t="s">
        <v>57</v>
      </c>
      <c r="L11" s="17">
        <f t="shared" ref="L11:L35" si="7">COUNTA(G11:K11)/5</f>
        <v>1</v>
      </c>
    </row>
    <row r="12" spans="1:12" ht="15" customHeight="1" x14ac:dyDescent="0.25">
      <c r="A12" s="9" t="s">
        <v>27</v>
      </c>
      <c r="B12" s="10" t="s">
        <v>27</v>
      </c>
      <c r="C12" s="10" t="s">
        <v>27</v>
      </c>
      <c r="D12" s="11" t="s">
        <v>27</v>
      </c>
      <c r="F12" s="3"/>
      <c r="G12" s="72"/>
      <c r="H12" s="72"/>
      <c r="I12" s="72"/>
      <c r="J12" s="72"/>
      <c r="K12" s="72"/>
    </row>
    <row r="13" spans="1:12" ht="15" customHeight="1" x14ac:dyDescent="0.25">
      <c r="A13" s="139">
        <v>23</v>
      </c>
      <c r="B13" s="14">
        <v>42528</v>
      </c>
      <c r="C13" s="14"/>
      <c r="D13" s="15">
        <f t="shared" si="4"/>
        <v>7</v>
      </c>
      <c r="E13" s="15">
        <f t="shared" si="5"/>
        <v>6</v>
      </c>
      <c r="F13" s="16" t="str">
        <f t="shared" si="6"/>
        <v>Juin</v>
      </c>
      <c r="G13" s="43" t="s">
        <v>48</v>
      </c>
      <c r="H13" s="73" t="s">
        <v>72</v>
      </c>
      <c r="I13" s="49" t="s">
        <v>52</v>
      </c>
      <c r="J13" s="8" t="s">
        <v>57</v>
      </c>
      <c r="K13" s="8" t="s">
        <v>75</v>
      </c>
      <c r="L13" s="17">
        <f t="shared" si="7"/>
        <v>1</v>
      </c>
    </row>
    <row r="14" spans="1:12" ht="15" customHeight="1" x14ac:dyDescent="0.25">
      <c r="A14" s="9" t="s">
        <v>27</v>
      </c>
      <c r="B14" s="10" t="s">
        <v>27</v>
      </c>
      <c r="C14" s="10" t="s">
        <v>27</v>
      </c>
      <c r="D14" s="11" t="s">
        <v>27</v>
      </c>
      <c r="F14" s="3"/>
      <c r="G14" s="72"/>
      <c r="H14" s="72"/>
      <c r="I14" s="72"/>
      <c r="J14" s="72"/>
      <c r="K14" s="72"/>
    </row>
    <row r="15" spans="1:12" ht="15" customHeight="1" x14ac:dyDescent="0.25">
      <c r="A15" s="139">
        <v>24</v>
      </c>
      <c r="B15" s="14">
        <v>42535</v>
      </c>
      <c r="C15" s="14"/>
      <c r="D15" s="15">
        <f t="shared" si="4"/>
        <v>14</v>
      </c>
      <c r="E15" s="15">
        <f t="shared" si="5"/>
        <v>6</v>
      </c>
      <c r="F15" s="16" t="str">
        <f t="shared" si="6"/>
        <v>Juin</v>
      </c>
      <c r="G15" s="43" t="s">
        <v>48</v>
      </c>
      <c r="H15" s="8" t="s">
        <v>77</v>
      </c>
      <c r="I15" s="49" t="s">
        <v>52</v>
      </c>
      <c r="J15" s="8" t="s">
        <v>57</v>
      </c>
      <c r="K15" s="8" t="s">
        <v>75</v>
      </c>
      <c r="L15" s="17">
        <f t="shared" si="7"/>
        <v>1</v>
      </c>
    </row>
    <row r="16" spans="1:12" ht="15" customHeight="1" x14ac:dyDescent="0.25">
      <c r="A16" s="9" t="s">
        <v>27</v>
      </c>
      <c r="B16" s="10" t="s">
        <v>27</v>
      </c>
      <c r="C16" s="10" t="s">
        <v>27</v>
      </c>
      <c r="D16" s="11" t="s">
        <v>27</v>
      </c>
      <c r="F16" s="3"/>
      <c r="G16" s="72"/>
      <c r="H16" s="72"/>
      <c r="I16" s="72"/>
      <c r="J16" s="72"/>
      <c r="K16" s="72"/>
    </row>
    <row r="17" spans="1:12" ht="15" customHeight="1" x14ac:dyDescent="0.25">
      <c r="A17" s="139">
        <v>25</v>
      </c>
      <c r="B17" s="13">
        <v>42542</v>
      </c>
      <c r="C17" s="14"/>
      <c r="D17" s="15">
        <f t="shared" si="4"/>
        <v>21</v>
      </c>
      <c r="E17" s="15">
        <f t="shared" si="5"/>
        <v>6</v>
      </c>
      <c r="F17" s="16" t="str">
        <f t="shared" si="6"/>
        <v>Juin</v>
      </c>
      <c r="G17" s="43" t="s">
        <v>48</v>
      </c>
      <c r="H17" s="8" t="s">
        <v>77</v>
      </c>
      <c r="I17" s="76" t="s">
        <v>76</v>
      </c>
      <c r="J17" s="8" t="s">
        <v>57</v>
      </c>
      <c r="K17" s="8" t="s">
        <v>75</v>
      </c>
      <c r="L17" s="17">
        <f t="shared" si="7"/>
        <v>1</v>
      </c>
    </row>
    <row r="18" spans="1:12" ht="15" customHeight="1" x14ac:dyDescent="0.25">
      <c r="A18" s="9" t="s">
        <v>27</v>
      </c>
      <c r="B18" s="10" t="s">
        <v>27</v>
      </c>
      <c r="C18" s="10" t="s">
        <v>27</v>
      </c>
      <c r="D18" s="11" t="s">
        <v>27</v>
      </c>
      <c r="F18" s="3"/>
      <c r="G18" s="72"/>
      <c r="H18" s="72"/>
      <c r="I18" s="72"/>
      <c r="J18" s="72"/>
      <c r="K18" s="72"/>
    </row>
    <row r="19" spans="1:12" ht="15" customHeight="1" x14ac:dyDescent="0.25">
      <c r="A19" s="139">
        <v>26</v>
      </c>
      <c r="B19" s="13">
        <v>42549</v>
      </c>
      <c r="C19" s="14"/>
      <c r="D19" s="15">
        <f t="shared" si="4"/>
        <v>28</v>
      </c>
      <c r="E19" s="15">
        <f t="shared" si="5"/>
        <v>6</v>
      </c>
      <c r="F19" s="16" t="str">
        <f t="shared" si="6"/>
        <v>Juin</v>
      </c>
      <c r="G19" s="43" t="s">
        <v>48</v>
      </c>
      <c r="H19" s="8" t="s">
        <v>77</v>
      </c>
      <c r="I19" s="76" t="s">
        <v>76</v>
      </c>
      <c r="J19" s="8" t="s">
        <v>69</v>
      </c>
      <c r="K19" s="8" t="s">
        <v>75</v>
      </c>
      <c r="L19" s="17">
        <f t="shared" si="7"/>
        <v>1</v>
      </c>
    </row>
    <row r="20" spans="1:12" ht="15" customHeight="1" x14ac:dyDescent="0.25">
      <c r="A20" s="9" t="s">
        <v>27</v>
      </c>
      <c r="B20" s="10" t="s">
        <v>27</v>
      </c>
      <c r="C20" s="10" t="s">
        <v>27</v>
      </c>
      <c r="D20" s="11" t="s">
        <v>27</v>
      </c>
      <c r="F20" s="3"/>
      <c r="G20" s="72"/>
      <c r="H20" s="72"/>
      <c r="I20" s="72"/>
      <c r="J20" s="72"/>
      <c r="K20" s="72"/>
    </row>
    <row r="21" spans="1:12" ht="15" customHeight="1" x14ac:dyDescent="0.25">
      <c r="A21" s="139">
        <v>27</v>
      </c>
      <c r="B21" s="13">
        <v>42556</v>
      </c>
      <c r="C21" s="14"/>
      <c r="D21" s="15">
        <f t="shared" si="4"/>
        <v>5</v>
      </c>
      <c r="E21" s="15">
        <f t="shared" si="5"/>
        <v>7</v>
      </c>
      <c r="F21" s="16" t="str">
        <f t="shared" si="6"/>
        <v>Juillet</v>
      </c>
      <c r="G21" s="49" t="s">
        <v>52</v>
      </c>
      <c r="H21" s="8" t="s">
        <v>77</v>
      </c>
      <c r="I21" s="76" t="s">
        <v>76</v>
      </c>
      <c r="J21" s="8" t="s">
        <v>69</v>
      </c>
      <c r="K21" s="8" t="s">
        <v>75</v>
      </c>
      <c r="L21" s="17">
        <f t="shared" si="7"/>
        <v>1</v>
      </c>
    </row>
    <row r="22" spans="1:12" ht="15" customHeight="1" x14ac:dyDescent="0.25">
      <c r="A22" s="9" t="s">
        <v>27</v>
      </c>
      <c r="B22" s="10" t="s">
        <v>27</v>
      </c>
      <c r="C22" s="10" t="s">
        <v>27</v>
      </c>
      <c r="D22" s="11" t="s">
        <v>27</v>
      </c>
      <c r="F22" s="3"/>
      <c r="G22" s="72"/>
      <c r="H22" s="72"/>
      <c r="I22" s="72"/>
      <c r="J22" s="72"/>
      <c r="K22" s="72"/>
    </row>
    <row r="23" spans="1:12" ht="15" customHeight="1" x14ac:dyDescent="0.25">
      <c r="A23" s="139">
        <v>28</v>
      </c>
      <c r="B23" s="13">
        <v>42563</v>
      </c>
      <c r="C23" s="14"/>
      <c r="D23" s="15">
        <f t="shared" si="4"/>
        <v>12</v>
      </c>
      <c r="E23" s="15">
        <f t="shared" si="5"/>
        <v>7</v>
      </c>
      <c r="F23" s="16" t="str">
        <f t="shared" si="6"/>
        <v>Juillet</v>
      </c>
      <c r="G23" s="49" t="s">
        <v>52</v>
      </c>
      <c r="H23" s="8" t="s">
        <v>77</v>
      </c>
      <c r="I23" s="76" t="s">
        <v>76</v>
      </c>
      <c r="J23" s="8" t="s">
        <v>69</v>
      </c>
      <c r="K23" s="8" t="s">
        <v>75</v>
      </c>
      <c r="L23" s="17">
        <f t="shared" si="7"/>
        <v>1</v>
      </c>
    </row>
    <row r="24" spans="1:12" ht="15" customHeight="1" x14ac:dyDescent="0.25">
      <c r="A24" s="9" t="s">
        <v>27</v>
      </c>
      <c r="B24" s="10" t="s">
        <v>27</v>
      </c>
      <c r="C24" s="10" t="s">
        <v>27</v>
      </c>
      <c r="D24" s="11" t="s">
        <v>27</v>
      </c>
      <c r="F24" s="3"/>
      <c r="G24" s="72"/>
      <c r="H24" s="72"/>
      <c r="I24" s="72"/>
      <c r="J24" s="72"/>
      <c r="K24" s="72"/>
      <c r="L24" s="5"/>
    </row>
    <row r="25" spans="1:12" ht="15" customHeight="1" x14ac:dyDescent="0.25">
      <c r="A25" s="139">
        <v>29</v>
      </c>
      <c r="B25" s="13">
        <v>42570</v>
      </c>
      <c r="C25" s="14"/>
      <c r="D25" s="15">
        <f t="shared" si="4"/>
        <v>19</v>
      </c>
      <c r="E25" s="15">
        <f t="shared" si="5"/>
        <v>7</v>
      </c>
      <c r="F25" s="16" t="str">
        <f t="shared" si="6"/>
        <v>Juillet</v>
      </c>
      <c r="G25" s="43" t="s">
        <v>48</v>
      </c>
      <c r="H25" s="8" t="s">
        <v>77</v>
      </c>
      <c r="I25" s="76" t="s">
        <v>76</v>
      </c>
      <c r="J25" s="8" t="s">
        <v>69</v>
      </c>
      <c r="K25" s="8" t="s">
        <v>75</v>
      </c>
      <c r="L25" s="17">
        <f t="shared" si="7"/>
        <v>1</v>
      </c>
    </row>
    <row r="26" spans="1:12" ht="15" customHeight="1" x14ac:dyDescent="0.25">
      <c r="A26" s="9" t="s">
        <v>27</v>
      </c>
      <c r="B26" s="10" t="s">
        <v>27</v>
      </c>
      <c r="C26" s="10" t="s">
        <v>27</v>
      </c>
      <c r="D26" s="11" t="s">
        <v>27</v>
      </c>
      <c r="F26" s="3"/>
      <c r="G26" s="72"/>
      <c r="H26" s="72"/>
      <c r="I26" s="72"/>
      <c r="J26" s="72"/>
      <c r="K26" s="72"/>
    </row>
    <row r="27" spans="1:12" ht="15" customHeight="1" x14ac:dyDescent="0.25">
      <c r="A27" s="139">
        <v>30</v>
      </c>
      <c r="B27" s="13">
        <v>42577</v>
      </c>
      <c r="C27" s="14"/>
      <c r="D27" s="15">
        <f t="shared" si="4"/>
        <v>26</v>
      </c>
      <c r="E27" s="15">
        <f t="shared" si="5"/>
        <v>7</v>
      </c>
      <c r="F27" s="16" t="str">
        <f t="shared" si="6"/>
        <v>Juillet</v>
      </c>
      <c r="G27" s="43" t="s">
        <v>48</v>
      </c>
      <c r="H27" s="8" t="s">
        <v>77</v>
      </c>
      <c r="I27" s="76" t="s">
        <v>76</v>
      </c>
      <c r="J27" s="8" t="s">
        <v>69</v>
      </c>
      <c r="K27" s="8" t="s">
        <v>75</v>
      </c>
      <c r="L27" s="17">
        <f t="shared" si="7"/>
        <v>1</v>
      </c>
    </row>
    <row r="28" spans="1:12" ht="15" customHeight="1" x14ac:dyDescent="0.25">
      <c r="A28" s="9" t="s">
        <v>27</v>
      </c>
      <c r="B28" s="10" t="s">
        <v>27</v>
      </c>
      <c r="C28" s="10" t="s">
        <v>27</v>
      </c>
      <c r="D28" s="11" t="s">
        <v>27</v>
      </c>
      <c r="F28" s="3"/>
      <c r="G28" s="72"/>
      <c r="H28" s="72"/>
      <c r="I28" s="72"/>
      <c r="J28" s="72"/>
      <c r="K28" s="72"/>
    </row>
    <row r="29" spans="1:12" ht="15" customHeight="1" x14ac:dyDescent="0.25">
      <c r="A29" s="139">
        <v>31</v>
      </c>
      <c r="B29" s="14">
        <v>42584</v>
      </c>
      <c r="C29" s="14"/>
      <c r="D29" s="15">
        <f t="shared" si="4"/>
        <v>2</v>
      </c>
      <c r="E29" s="15">
        <f t="shared" si="5"/>
        <v>8</v>
      </c>
      <c r="F29" s="16" t="str">
        <f t="shared" si="6"/>
        <v>Août</v>
      </c>
      <c r="G29" s="65" t="s">
        <v>49</v>
      </c>
      <c r="H29" s="65" t="s">
        <v>49</v>
      </c>
      <c r="I29" s="65" t="s">
        <v>49</v>
      </c>
      <c r="J29" s="65" t="s">
        <v>49</v>
      </c>
      <c r="K29" s="65" t="s">
        <v>49</v>
      </c>
      <c r="L29" s="17">
        <f t="shared" si="7"/>
        <v>1</v>
      </c>
    </row>
    <row r="30" spans="1:12" ht="15" customHeight="1" x14ac:dyDescent="0.25">
      <c r="A30" s="9" t="s">
        <v>27</v>
      </c>
      <c r="B30" s="10" t="s">
        <v>27</v>
      </c>
      <c r="C30" s="10" t="s">
        <v>27</v>
      </c>
      <c r="D30" s="11" t="s">
        <v>27</v>
      </c>
      <c r="F30" s="3"/>
      <c r="G30" s="72"/>
      <c r="H30" s="72"/>
      <c r="I30" s="72"/>
      <c r="J30" s="72"/>
      <c r="K30" s="72"/>
    </row>
    <row r="31" spans="1:12" ht="15" customHeight="1" x14ac:dyDescent="0.25">
      <c r="A31" s="139">
        <v>32</v>
      </c>
      <c r="B31" s="14">
        <v>42591</v>
      </c>
      <c r="C31" s="14"/>
      <c r="D31" s="15">
        <f t="shared" si="4"/>
        <v>9</v>
      </c>
      <c r="E31" s="15">
        <f t="shared" si="5"/>
        <v>8</v>
      </c>
      <c r="F31" s="16" t="str">
        <f t="shared" si="6"/>
        <v>Août</v>
      </c>
      <c r="G31" s="65" t="s">
        <v>49</v>
      </c>
      <c r="H31" s="65" t="s">
        <v>49</v>
      </c>
      <c r="I31" s="65" t="s">
        <v>49</v>
      </c>
      <c r="J31" s="65" t="s">
        <v>49</v>
      </c>
      <c r="K31" s="65" t="s">
        <v>49</v>
      </c>
      <c r="L31" s="17">
        <f t="shared" si="7"/>
        <v>1</v>
      </c>
    </row>
    <row r="32" spans="1:12" ht="15" customHeight="1" x14ac:dyDescent="0.25">
      <c r="A32" s="9" t="s">
        <v>27</v>
      </c>
      <c r="B32" s="10" t="s">
        <v>27</v>
      </c>
      <c r="C32" s="10" t="s">
        <v>27</v>
      </c>
      <c r="D32" s="11" t="s">
        <v>27</v>
      </c>
      <c r="F32" s="3"/>
      <c r="G32" s="72"/>
      <c r="H32" s="72"/>
      <c r="I32" s="72"/>
      <c r="J32" s="72"/>
      <c r="K32" s="72"/>
    </row>
    <row r="33" spans="1:12" ht="15" customHeight="1" x14ac:dyDescent="0.25">
      <c r="A33" s="139">
        <v>33</v>
      </c>
      <c r="B33" s="14">
        <v>42598</v>
      </c>
      <c r="C33" s="14"/>
      <c r="D33" s="15">
        <f t="shared" si="4"/>
        <v>16</v>
      </c>
      <c r="E33" s="15">
        <f t="shared" si="5"/>
        <v>8</v>
      </c>
      <c r="F33" s="16" t="str">
        <f t="shared" si="6"/>
        <v>Août</v>
      </c>
      <c r="G33" s="65" t="s">
        <v>49</v>
      </c>
      <c r="H33" s="65" t="s">
        <v>49</v>
      </c>
      <c r="I33" s="65" t="s">
        <v>49</v>
      </c>
      <c r="J33" s="65" t="s">
        <v>49</v>
      </c>
      <c r="K33" s="65" t="s">
        <v>49</v>
      </c>
      <c r="L33" s="17">
        <f t="shared" si="7"/>
        <v>1</v>
      </c>
    </row>
    <row r="34" spans="1:12" ht="15" customHeight="1" x14ac:dyDescent="0.25">
      <c r="A34" s="9">
        <v>6</v>
      </c>
      <c r="B34" s="10" t="s">
        <v>27</v>
      </c>
      <c r="C34" s="10" t="s">
        <v>27</v>
      </c>
      <c r="D34" s="11" t="s">
        <v>27</v>
      </c>
      <c r="F34" s="3"/>
      <c r="G34" s="72"/>
      <c r="H34" s="72"/>
      <c r="I34" s="72"/>
      <c r="J34" s="72"/>
      <c r="K34" s="72"/>
    </row>
    <row r="35" spans="1:12" ht="15" customHeight="1" x14ac:dyDescent="0.25">
      <c r="A35" s="139">
        <v>34</v>
      </c>
      <c r="B35" s="14">
        <v>42605</v>
      </c>
      <c r="C35" s="14"/>
      <c r="D35" s="15">
        <f t="shared" si="4"/>
        <v>23</v>
      </c>
      <c r="E35" s="15">
        <f t="shared" si="5"/>
        <v>8</v>
      </c>
      <c r="F35" s="16" t="str">
        <f t="shared" si="6"/>
        <v>Août</v>
      </c>
      <c r="G35" s="49" t="s">
        <v>52</v>
      </c>
      <c r="H35" s="8" t="s">
        <v>77</v>
      </c>
      <c r="I35" s="43" t="s">
        <v>48</v>
      </c>
      <c r="J35" s="8" t="s">
        <v>69</v>
      </c>
      <c r="K35" s="8" t="s">
        <v>75</v>
      </c>
      <c r="L35" s="17">
        <f t="shared" si="7"/>
        <v>1</v>
      </c>
    </row>
    <row r="36" spans="1:12" ht="15" customHeight="1" x14ac:dyDescent="0.25">
      <c r="A36" s="9" t="s">
        <v>27</v>
      </c>
      <c r="B36" s="10" t="s">
        <v>27</v>
      </c>
      <c r="C36" s="10" t="s">
        <v>27</v>
      </c>
      <c r="D36" s="11" t="s">
        <v>27</v>
      </c>
      <c r="F36" s="3"/>
      <c r="G36" s="72"/>
      <c r="H36" s="72"/>
      <c r="I36" s="72"/>
      <c r="J36" s="72"/>
      <c r="K36" s="72"/>
    </row>
    <row r="37" spans="1:12" ht="15" customHeight="1" x14ac:dyDescent="0.25">
      <c r="A37" s="139">
        <v>35</v>
      </c>
      <c r="B37" s="14">
        <v>42612</v>
      </c>
      <c r="C37" s="14"/>
      <c r="D37" s="15">
        <f t="shared" si="4"/>
        <v>30</v>
      </c>
      <c r="E37" s="15">
        <f t="shared" si="5"/>
        <v>8</v>
      </c>
      <c r="F37" s="16" t="str">
        <f t="shared" si="6"/>
        <v>Août</v>
      </c>
      <c r="G37" s="49" t="s">
        <v>52</v>
      </c>
      <c r="H37" s="8" t="s">
        <v>77</v>
      </c>
      <c r="I37" s="43" t="s">
        <v>48</v>
      </c>
      <c r="J37" s="8" t="s">
        <v>69</v>
      </c>
      <c r="K37" s="8" t="s">
        <v>75</v>
      </c>
      <c r="L37" s="17">
        <f t="shared" ref="L37:L61" si="8">COUNTA(G37:K37)/5</f>
        <v>1</v>
      </c>
    </row>
    <row r="38" spans="1:12" ht="15" customHeight="1" x14ac:dyDescent="0.25">
      <c r="A38" s="9" t="s">
        <v>27</v>
      </c>
      <c r="B38" s="10" t="s">
        <v>27</v>
      </c>
      <c r="C38" s="10" t="s">
        <v>27</v>
      </c>
      <c r="D38" s="11" t="s">
        <v>27</v>
      </c>
      <c r="F38" s="3"/>
      <c r="G38" s="72"/>
      <c r="H38" s="72"/>
      <c r="I38" s="72"/>
      <c r="J38" s="72"/>
      <c r="K38" s="72"/>
    </row>
    <row r="39" spans="1:12" ht="15" customHeight="1" x14ac:dyDescent="0.25">
      <c r="A39" s="139">
        <v>36</v>
      </c>
      <c r="B39" s="14">
        <v>42619</v>
      </c>
      <c r="C39" s="14"/>
      <c r="D39" s="15">
        <f t="shared" si="4"/>
        <v>6</v>
      </c>
      <c r="E39" s="15">
        <f t="shared" si="5"/>
        <v>9</v>
      </c>
      <c r="F39" s="16" t="str">
        <f t="shared" si="6"/>
        <v>Septembre</v>
      </c>
      <c r="G39" s="49" t="s">
        <v>52</v>
      </c>
      <c r="H39" s="8" t="s">
        <v>77</v>
      </c>
      <c r="I39" s="43" t="s">
        <v>48</v>
      </c>
      <c r="J39" s="8" t="s">
        <v>69</v>
      </c>
      <c r="K39" s="82" t="s">
        <v>75</v>
      </c>
      <c r="L39" s="17">
        <f t="shared" si="8"/>
        <v>1</v>
      </c>
    </row>
    <row r="40" spans="1:12" ht="15" customHeight="1" x14ac:dyDescent="0.25">
      <c r="A40" s="9" t="s">
        <v>27</v>
      </c>
      <c r="B40" s="10" t="s">
        <v>27</v>
      </c>
      <c r="C40" s="10" t="s">
        <v>27</v>
      </c>
      <c r="D40" s="11" t="s">
        <v>27</v>
      </c>
      <c r="F40" s="3"/>
      <c r="G40" s="72"/>
      <c r="H40" s="72"/>
      <c r="I40" s="72"/>
      <c r="J40" s="72"/>
      <c r="K40" s="72"/>
      <c r="L40" s="5"/>
    </row>
    <row r="41" spans="1:12" ht="15" customHeight="1" x14ac:dyDescent="0.25">
      <c r="A41" s="139">
        <v>37</v>
      </c>
      <c r="B41" s="14">
        <v>42626</v>
      </c>
      <c r="C41" s="14"/>
      <c r="D41" s="15">
        <f t="shared" ref="D41:D71" si="9">DAY(B41)</f>
        <v>13</v>
      </c>
      <c r="E41" s="15">
        <f t="shared" ref="E41:E71" si="10">MONTH(B41)</f>
        <v>9</v>
      </c>
      <c r="F41" s="16" t="str">
        <f t="shared" ref="F41:F71" si="11">IF(E41=2,"Février",IF(E41=3,"Mars",IF(E41=4,"Avril",IF(E41=5,"Mai",IF(E41=6,"Juin",IF(E41=7,"Juillet",IF(E41=8,"Août",IF(E41=9,"Septembre",IF(E41=10,"Octobre",IF(E41=11,"Novembre","Décembre"))))))))))</f>
        <v>Septembre</v>
      </c>
      <c r="G41" s="49" t="s">
        <v>52</v>
      </c>
      <c r="H41" s="8" t="s">
        <v>77</v>
      </c>
      <c r="I41" s="43" t="s">
        <v>48</v>
      </c>
      <c r="J41" s="8" t="s">
        <v>69</v>
      </c>
      <c r="K41" s="82" t="s">
        <v>75</v>
      </c>
      <c r="L41" s="17">
        <f t="shared" si="8"/>
        <v>1</v>
      </c>
    </row>
    <row r="42" spans="1:12" ht="15" customHeight="1" x14ac:dyDescent="0.25">
      <c r="A42" s="9" t="s">
        <v>27</v>
      </c>
      <c r="B42" s="10" t="s">
        <v>27</v>
      </c>
      <c r="C42" s="10" t="s">
        <v>27</v>
      </c>
      <c r="D42" s="11" t="s">
        <v>27</v>
      </c>
      <c r="F42" s="3"/>
      <c r="G42" s="72"/>
      <c r="H42" s="72"/>
      <c r="I42" s="72"/>
      <c r="J42" s="72"/>
      <c r="K42" s="72"/>
    </row>
    <row r="43" spans="1:12" ht="15" customHeight="1" x14ac:dyDescent="0.25">
      <c r="A43" s="139">
        <v>38</v>
      </c>
      <c r="B43" s="14">
        <v>42633</v>
      </c>
      <c r="C43" s="14"/>
      <c r="D43" s="15">
        <f t="shared" si="9"/>
        <v>20</v>
      </c>
      <c r="E43" s="15">
        <f t="shared" si="10"/>
        <v>9</v>
      </c>
      <c r="F43" s="16" t="str">
        <f t="shared" si="11"/>
        <v>Septembre</v>
      </c>
      <c r="G43" s="49" t="s">
        <v>52</v>
      </c>
      <c r="H43" s="8" t="s">
        <v>77</v>
      </c>
      <c r="I43" s="43" t="s">
        <v>48</v>
      </c>
      <c r="J43" s="8" t="s">
        <v>69</v>
      </c>
      <c r="K43" s="82" t="s">
        <v>75</v>
      </c>
      <c r="L43" s="17">
        <f t="shared" si="8"/>
        <v>1</v>
      </c>
    </row>
    <row r="44" spans="1:12" ht="15" customHeight="1" x14ac:dyDescent="0.25">
      <c r="A44" s="9" t="s">
        <v>27</v>
      </c>
      <c r="B44" s="10" t="s">
        <v>27</v>
      </c>
      <c r="C44" s="10" t="s">
        <v>27</v>
      </c>
      <c r="D44" s="11" t="s">
        <v>27</v>
      </c>
      <c r="F44" s="3"/>
      <c r="G44" s="72"/>
      <c r="H44" s="72"/>
      <c r="I44" s="72"/>
      <c r="J44" s="72"/>
      <c r="K44" s="72"/>
    </row>
    <row r="45" spans="1:12" ht="15" customHeight="1" x14ac:dyDescent="0.25">
      <c r="A45" s="139">
        <v>39</v>
      </c>
      <c r="B45" s="14">
        <v>42640</v>
      </c>
      <c r="C45" s="14"/>
      <c r="D45" s="15">
        <f t="shared" si="9"/>
        <v>27</v>
      </c>
      <c r="E45" s="15">
        <f t="shared" si="10"/>
        <v>9</v>
      </c>
      <c r="F45" s="16" t="str">
        <f t="shared" si="11"/>
        <v>Septembre</v>
      </c>
      <c r="G45" s="49" t="s">
        <v>52</v>
      </c>
      <c r="H45" s="8" t="s">
        <v>77</v>
      </c>
      <c r="I45" s="43" t="s">
        <v>48</v>
      </c>
      <c r="J45" s="8" t="s">
        <v>69</v>
      </c>
      <c r="K45" s="101" t="s">
        <v>75</v>
      </c>
      <c r="L45" s="17">
        <f t="shared" si="8"/>
        <v>1</v>
      </c>
    </row>
    <row r="46" spans="1:12" ht="15" customHeight="1" x14ac:dyDescent="0.25">
      <c r="A46" s="9" t="s">
        <v>27</v>
      </c>
      <c r="B46" s="10" t="s">
        <v>27</v>
      </c>
      <c r="C46" s="10" t="s">
        <v>27</v>
      </c>
      <c r="D46" s="11" t="s">
        <v>27</v>
      </c>
      <c r="F46" s="3"/>
      <c r="G46" s="72"/>
      <c r="H46" s="72"/>
      <c r="I46" s="72"/>
      <c r="J46" s="72"/>
      <c r="K46" s="72"/>
    </row>
    <row r="47" spans="1:12" ht="15" customHeight="1" x14ac:dyDescent="0.25">
      <c r="A47" s="139">
        <v>40</v>
      </c>
      <c r="B47" s="14">
        <v>42647</v>
      </c>
      <c r="C47" s="14"/>
      <c r="D47" s="15">
        <f t="shared" si="9"/>
        <v>4</v>
      </c>
      <c r="E47" s="15">
        <f t="shared" si="10"/>
        <v>10</v>
      </c>
      <c r="F47" s="16" t="str">
        <f t="shared" si="11"/>
        <v>Octobre</v>
      </c>
      <c r="G47" s="61" t="s">
        <v>63</v>
      </c>
      <c r="H47" s="61" t="s">
        <v>63</v>
      </c>
      <c r="I47" s="61" t="s">
        <v>63</v>
      </c>
      <c r="J47" s="61" t="s">
        <v>63</v>
      </c>
      <c r="K47" s="61" t="s">
        <v>63</v>
      </c>
      <c r="L47" s="17">
        <f t="shared" si="8"/>
        <v>1</v>
      </c>
    </row>
    <row r="48" spans="1:12" ht="15" customHeight="1" x14ac:dyDescent="0.25">
      <c r="A48" s="9" t="s">
        <v>27</v>
      </c>
      <c r="B48" s="10" t="s">
        <v>27</v>
      </c>
      <c r="C48" s="10" t="s">
        <v>27</v>
      </c>
      <c r="D48" s="11" t="s">
        <v>27</v>
      </c>
      <c r="F48" s="3"/>
      <c r="G48" s="72"/>
      <c r="H48" s="72"/>
      <c r="I48" s="72"/>
      <c r="J48" s="72"/>
      <c r="K48" s="72"/>
    </row>
    <row r="49" spans="1:12" ht="15" customHeight="1" x14ac:dyDescent="0.25">
      <c r="A49" s="139">
        <v>41</v>
      </c>
      <c r="B49" s="14">
        <v>42654</v>
      </c>
      <c r="C49" s="14"/>
      <c r="D49" s="15">
        <f t="shared" si="9"/>
        <v>11</v>
      </c>
      <c r="E49" s="15">
        <f t="shared" si="10"/>
        <v>10</v>
      </c>
      <c r="F49" s="16" t="str">
        <f t="shared" si="11"/>
        <v>Octobre</v>
      </c>
      <c r="G49" s="73" t="s">
        <v>99</v>
      </c>
      <c r="H49" s="101" t="s">
        <v>77</v>
      </c>
      <c r="I49" s="43" t="s">
        <v>48</v>
      </c>
      <c r="J49" s="101" t="s">
        <v>69</v>
      </c>
      <c r="K49" s="49" t="s">
        <v>52</v>
      </c>
      <c r="L49" s="17">
        <f t="shared" si="8"/>
        <v>1</v>
      </c>
    </row>
    <row r="50" spans="1:12" ht="15" customHeight="1" x14ac:dyDescent="0.25">
      <c r="A50" s="9" t="s">
        <v>27</v>
      </c>
      <c r="B50" s="10" t="s">
        <v>27</v>
      </c>
      <c r="C50" s="10" t="s">
        <v>27</v>
      </c>
      <c r="D50" s="11" t="s">
        <v>27</v>
      </c>
      <c r="F50" s="3"/>
      <c r="G50" s="105"/>
      <c r="H50" s="72"/>
      <c r="I50" s="72"/>
      <c r="J50" s="72"/>
      <c r="K50" s="72"/>
    </row>
    <row r="51" spans="1:12" ht="15" customHeight="1" x14ac:dyDescent="0.25">
      <c r="A51" s="139">
        <v>42</v>
      </c>
      <c r="B51" s="14">
        <v>42661</v>
      </c>
      <c r="C51" s="14"/>
      <c r="D51" s="15">
        <f t="shared" si="9"/>
        <v>18</v>
      </c>
      <c r="E51" s="15">
        <f t="shared" si="10"/>
        <v>10</v>
      </c>
      <c r="F51" s="16" t="str">
        <f t="shared" si="11"/>
        <v>Octobre</v>
      </c>
      <c r="G51" s="104" t="s">
        <v>99</v>
      </c>
      <c r="H51" s="101" t="s">
        <v>77</v>
      </c>
      <c r="I51" s="43" t="s">
        <v>48</v>
      </c>
      <c r="J51" s="101" t="s">
        <v>69</v>
      </c>
      <c r="K51" s="8"/>
      <c r="L51" s="17">
        <f t="shared" si="8"/>
        <v>0.8</v>
      </c>
    </row>
    <row r="52" spans="1:12" x14ac:dyDescent="0.25">
      <c r="A52" s="9" t="s">
        <v>27</v>
      </c>
      <c r="B52" s="10" t="s">
        <v>27</v>
      </c>
      <c r="C52" s="10" t="s">
        <v>27</v>
      </c>
      <c r="D52" s="11" t="s">
        <v>27</v>
      </c>
      <c r="F52" s="3"/>
      <c r="G52" s="105"/>
      <c r="H52" s="72"/>
      <c r="I52" s="72"/>
      <c r="J52" s="72"/>
      <c r="K52" s="72"/>
    </row>
    <row r="53" spans="1:12" ht="15" customHeight="1" x14ac:dyDescent="0.25">
      <c r="A53" s="139">
        <v>43</v>
      </c>
      <c r="B53" s="14">
        <v>42668</v>
      </c>
      <c r="C53" s="14"/>
      <c r="D53" s="15">
        <f t="shared" si="9"/>
        <v>25</v>
      </c>
      <c r="E53" s="15">
        <f t="shared" si="10"/>
        <v>10</v>
      </c>
      <c r="F53" s="16" t="str">
        <f t="shared" si="11"/>
        <v>Octobre</v>
      </c>
      <c r="G53" s="104" t="s">
        <v>99</v>
      </c>
      <c r="H53" s="107" t="s">
        <v>100</v>
      </c>
      <c r="I53" s="43" t="s">
        <v>48</v>
      </c>
      <c r="J53" s="101" t="s">
        <v>69</v>
      </c>
      <c r="K53" s="8"/>
      <c r="L53" s="17">
        <f t="shared" si="8"/>
        <v>0.8</v>
      </c>
    </row>
    <row r="54" spans="1:12" x14ac:dyDescent="0.25">
      <c r="A54" s="9" t="s">
        <v>27</v>
      </c>
      <c r="B54" s="10" t="s">
        <v>27</v>
      </c>
      <c r="C54" s="10" t="s">
        <v>27</v>
      </c>
      <c r="D54" s="11" t="s">
        <v>27</v>
      </c>
      <c r="F54" s="3"/>
      <c r="G54" s="105"/>
      <c r="H54" s="72"/>
      <c r="I54" s="72"/>
      <c r="J54" s="72"/>
      <c r="K54" s="72"/>
    </row>
    <row r="55" spans="1:12" ht="15" customHeight="1" x14ac:dyDescent="0.25">
      <c r="A55" s="139">
        <v>44</v>
      </c>
      <c r="B55" s="14">
        <v>42675</v>
      </c>
      <c r="C55" s="14"/>
      <c r="D55" s="15">
        <f t="shared" si="9"/>
        <v>1</v>
      </c>
      <c r="E55" s="15">
        <f t="shared" si="10"/>
        <v>11</v>
      </c>
      <c r="F55" s="16" t="str">
        <f t="shared" si="11"/>
        <v>Novembre</v>
      </c>
      <c r="G55" s="71" t="s">
        <v>22</v>
      </c>
      <c r="H55" s="8" t="s">
        <v>22</v>
      </c>
      <c r="I55" s="8" t="s">
        <v>22</v>
      </c>
      <c r="J55" s="8" t="s">
        <v>22</v>
      </c>
      <c r="K55" s="8" t="s">
        <v>22</v>
      </c>
      <c r="L55" s="17">
        <f t="shared" si="8"/>
        <v>1</v>
      </c>
    </row>
    <row r="56" spans="1:12" x14ac:dyDescent="0.25">
      <c r="A56" s="9" t="s">
        <v>27</v>
      </c>
      <c r="B56" s="10" t="s">
        <v>27</v>
      </c>
      <c r="C56" s="10" t="s">
        <v>27</v>
      </c>
      <c r="D56" s="11" t="s">
        <v>27</v>
      </c>
      <c r="F56" s="3"/>
      <c r="G56" s="72"/>
      <c r="H56" s="72"/>
      <c r="I56" s="72"/>
      <c r="J56" s="72"/>
      <c r="K56" s="72"/>
      <c r="L56" s="5"/>
    </row>
    <row r="57" spans="1:12" ht="15" customHeight="1" x14ac:dyDescent="0.25">
      <c r="A57" s="139">
        <v>45</v>
      </c>
      <c r="B57" s="14">
        <v>42682</v>
      </c>
      <c r="C57" s="14"/>
      <c r="D57" s="15">
        <f t="shared" si="9"/>
        <v>8</v>
      </c>
      <c r="E57" s="15">
        <f t="shared" si="10"/>
        <v>11</v>
      </c>
      <c r="F57" s="16" t="str">
        <f t="shared" si="11"/>
        <v>Novembre</v>
      </c>
      <c r="G57" s="104" t="s">
        <v>99</v>
      </c>
      <c r="H57" s="107" t="s">
        <v>100</v>
      </c>
      <c r="I57" s="43" t="s">
        <v>48</v>
      </c>
      <c r="J57" s="101" t="s">
        <v>69</v>
      </c>
      <c r="K57" s="8"/>
      <c r="L57" s="17">
        <f t="shared" si="8"/>
        <v>0.8</v>
      </c>
    </row>
    <row r="58" spans="1:12" x14ac:dyDescent="0.25">
      <c r="A58" s="9" t="s">
        <v>27</v>
      </c>
      <c r="B58" s="10" t="s">
        <v>27</v>
      </c>
      <c r="C58" s="10" t="s">
        <v>27</v>
      </c>
      <c r="D58" s="11" t="s">
        <v>27</v>
      </c>
      <c r="F58" s="3"/>
      <c r="G58" s="105"/>
      <c r="H58" s="72"/>
      <c r="I58" s="72"/>
      <c r="J58" s="72"/>
      <c r="K58" s="72"/>
    </row>
    <row r="59" spans="1:12" ht="15" customHeight="1" x14ac:dyDescent="0.25">
      <c r="A59" s="139">
        <v>46</v>
      </c>
      <c r="B59" s="14">
        <v>42689</v>
      </c>
      <c r="C59" s="14"/>
      <c r="D59" s="15">
        <f t="shared" si="9"/>
        <v>15</v>
      </c>
      <c r="E59" s="15">
        <f t="shared" si="10"/>
        <v>11</v>
      </c>
      <c r="F59" s="16" t="str">
        <f t="shared" si="11"/>
        <v>Novembre</v>
      </c>
      <c r="G59" s="104" t="s">
        <v>99</v>
      </c>
      <c r="H59" s="107" t="s">
        <v>100</v>
      </c>
      <c r="I59" s="43" t="s">
        <v>48</v>
      </c>
      <c r="J59" s="8"/>
      <c r="K59" s="8"/>
      <c r="L59" s="17">
        <f t="shared" si="8"/>
        <v>0.6</v>
      </c>
    </row>
    <row r="60" spans="1:12" x14ac:dyDescent="0.25">
      <c r="A60" s="9" t="s">
        <v>27</v>
      </c>
      <c r="B60" s="10" t="s">
        <v>27</v>
      </c>
      <c r="C60" s="10" t="s">
        <v>27</v>
      </c>
      <c r="D60" s="11" t="s">
        <v>27</v>
      </c>
      <c r="F60" s="3"/>
      <c r="G60" s="105"/>
      <c r="H60" s="72"/>
      <c r="I60" s="72"/>
      <c r="J60" s="72"/>
      <c r="K60" s="72"/>
    </row>
    <row r="61" spans="1:12" ht="15" customHeight="1" x14ac:dyDescent="0.25">
      <c r="A61" s="139">
        <v>47</v>
      </c>
      <c r="B61" s="14">
        <v>42696</v>
      </c>
      <c r="C61" s="14"/>
      <c r="D61" s="15">
        <f t="shared" si="9"/>
        <v>22</v>
      </c>
      <c r="E61" s="15">
        <f t="shared" si="10"/>
        <v>11</v>
      </c>
      <c r="F61" s="16" t="str">
        <f t="shared" si="11"/>
        <v>Novembre</v>
      </c>
      <c r="G61" s="104" t="s">
        <v>99</v>
      </c>
      <c r="H61" s="107" t="s">
        <v>100</v>
      </c>
      <c r="I61" s="43" t="s">
        <v>48</v>
      </c>
      <c r="J61" s="8"/>
      <c r="K61" s="8"/>
      <c r="L61" s="17">
        <f t="shared" si="8"/>
        <v>0.6</v>
      </c>
    </row>
    <row r="62" spans="1:12" x14ac:dyDescent="0.25">
      <c r="A62" s="9" t="s">
        <v>27</v>
      </c>
      <c r="B62" s="10" t="s">
        <v>27</v>
      </c>
      <c r="C62" s="10" t="s">
        <v>27</v>
      </c>
      <c r="D62" s="11" t="s">
        <v>27</v>
      </c>
      <c r="F62" s="3"/>
      <c r="G62" s="105"/>
      <c r="H62" s="72"/>
      <c r="I62" s="72"/>
      <c r="J62" s="72"/>
      <c r="K62" s="72"/>
    </row>
    <row r="63" spans="1:12" ht="15" customHeight="1" x14ac:dyDescent="0.25">
      <c r="A63" s="139">
        <v>48</v>
      </c>
      <c r="B63" s="14">
        <v>42703</v>
      </c>
      <c r="C63" s="14"/>
      <c r="D63" s="15">
        <f t="shared" si="9"/>
        <v>29</v>
      </c>
      <c r="E63" s="15">
        <f t="shared" si="10"/>
        <v>11</v>
      </c>
      <c r="F63" s="16" t="str">
        <f t="shared" si="11"/>
        <v>Novembre</v>
      </c>
      <c r="G63" s="104" t="s">
        <v>99</v>
      </c>
      <c r="H63" s="107" t="s">
        <v>100</v>
      </c>
      <c r="I63" s="43" t="s">
        <v>48</v>
      </c>
      <c r="J63" s="8"/>
      <c r="K63" s="8"/>
      <c r="L63" s="17">
        <f t="shared" ref="L63:L71" si="12">COUNTA(G63:K63)/5</f>
        <v>0.6</v>
      </c>
    </row>
    <row r="64" spans="1:12" x14ac:dyDescent="0.25">
      <c r="A64" s="9" t="s">
        <v>27</v>
      </c>
      <c r="B64" s="10" t="s">
        <v>27</v>
      </c>
      <c r="C64" s="10" t="s">
        <v>27</v>
      </c>
      <c r="D64" s="11" t="s">
        <v>27</v>
      </c>
      <c r="F64" s="3"/>
      <c r="G64" s="105"/>
      <c r="H64" s="72"/>
      <c r="I64" s="72"/>
      <c r="J64" s="72"/>
      <c r="K64" s="72"/>
    </row>
    <row r="65" spans="1:12" ht="15" customHeight="1" x14ac:dyDescent="0.25">
      <c r="A65" s="139">
        <v>49</v>
      </c>
      <c r="B65" s="14">
        <v>42710</v>
      </c>
      <c r="C65" s="14"/>
      <c r="D65" s="15">
        <f t="shared" si="9"/>
        <v>6</v>
      </c>
      <c r="E65" s="15">
        <f t="shared" si="10"/>
        <v>12</v>
      </c>
      <c r="F65" s="16" t="str">
        <f t="shared" si="11"/>
        <v>Décembre</v>
      </c>
      <c r="G65" s="104" t="s">
        <v>99</v>
      </c>
      <c r="H65" s="107" t="s">
        <v>100</v>
      </c>
      <c r="I65" s="43" t="s">
        <v>48</v>
      </c>
      <c r="J65" s="8"/>
      <c r="K65" s="8"/>
      <c r="L65" s="17">
        <f t="shared" si="12"/>
        <v>0.6</v>
      </c>
    </row>
    <row r="66" spans="1:12" x14ac:dyDescent="0.25">
      <c r="A66" s="9" t="s">
        <v>27</v>
      </c>
      <c r="B66" s="10" t="s">
        <v>27</v>
      </c>
      <c r="C66" s="10" t="s">
        <v>27</v>
      </c>
      <c r="D66" s="11" t="s">
        <v>27</v>
      </c>
      <c r="F66" s="3"/>
      <c r="G66" s="105"/>
      <c r="H66" s="72"/>
      <c r="I66" s="72"/>
      <c r="J66" s="72"/>
      <c r="K66" s="72"/>
    </row>
    <row r="67" spans="1:12" ht="15" customHeight="1" x14ac:dyDescent="0.25">
      <c r="A67" s="139">
        <v>50</v>
      </c>
      <c r="B67" s="14">
        <v>42717</v>
      </c>
      <c r="C67" s="14"/>
      <c r="D67" s="15">
        <f t="shared" si="9"/>
        <v>13</v>
      </c>
      <c r="E67" s="15">
        <f t="shared" si="10"/>
        <v>12</v>
      </c>
      <c r="F67" s="16" t="str">
        <f t="shared" si="11"/>
        <v>Décembre</v>
      </c>
      <c r="G67" s="104" t="s">
        <v>99</v>
      </c>
      <c r="H67" s="107" t="s">
        <v>100</v>
      </c>
      <c r="I67" s="43" t="s">
        <v>48</v>
      </c>
      <c r="J67" s="8"/>
      <c r="K67" s="8"/>
      <c r="L67" s="17">
        <f t="shared" si="12"/>
        <v>0.6</v>
      </c>
    </row>
    <row r="68" spans="1:12" x14ac:dyDescent="0.25">
      <c r="A68" s="81" t="s">
        <v>27</v>
      </c>
      <c r="B68" s="10" t="s">
        <v>27</v>
      </c>
      <c r="C68" s="10" t="s">
        <v>27</v>
      </c>
      <c r="D68" s="11" t="s">
        <v>27</v>
      </c>
      <c r="F68" s="3"/>
      <c r="G68" s="105"/>
      <c r="H68" s="72"/>
      <c r="I68" s="72"/>
      <c r="J68" s="72"/>
      <c r="K68" s="72"/>
    </row>
    <row r="69" spans="1:12" ht="15" customHeight="1" x14ac:dyDescent="0.25">
      <c r="A69" s="139">
        <v>51</v>
      </c>
      <c r="B69" s="14">
        <v>42724</v>
      </c>
      <c r="C69" s="14"/>
      <c r="D69" s="15">
        <f t="shared" si="9"/>
        <v>20</v>
      </c>
      <c r="E69" s="15">
        <f t="shared" si="10"/>
        <v>12</v>
      </c>
      <c r="F69" s="16" t="str">
        <f t="shared" si="11"/>
        <v>Décembre</v>
      </c>
      <c r="G69" s="104" t="s">
        <v>99</v>
      </c>
      <c r="H69" s="107" t="s">
        <v>100</v>
      </c>
      <c r="I69" s="43" t="s">
        <v>48</v>
      </c>
      <c r="J69" s="8"/>
      <c r="K69" s="8"/>
      <c r="L69" s="17">
        <f t="shared" si="12"/>
        <v>0.6</v>
      </c>
    </row>
    <row r="70" spans="1:12" x14ac:dyDescent="0.25">
      <c r="A70" s="9" t="s">
        <v>27</v>
      </c>
      <c r="B70" s="10" t="s">
        <v>27</v>
      </c>
      <c r="C70" s="10" t="s">
        <v>27</v>
      </c>
      <c r="D70" s="11" t="s">
        <v>27</v>
      </c>
      <c r="F70" s="3"/>
      <c r="G70" s="105"/>
      <c r="H70" s="72"/>
      <c r="I70" s="72"/>
      <c r="J70" s="72"/>
      <c r="K70" s="72"/>
    </row>
    <row r="71" spans="1:12" ht="15" customHeight="1" x14ac:dyDescent="0.25">
      <c r="A71" s="139">
        <v>52</v>
      </c>
      <c r="B71" s="14">
        <v>42731</v>
      </c>
      <c r="C71" s="14"/>
      <c r="D71" s="15">
        <f t="shared" si="9"/>
        <v>27</v>
      </c>
      <c r="E71" s="15">
        <f t="shared" si="10"/>
        <v>12</v>
      </c>
      <c r="F71" s="16" t="str">
        <f t="shared" si="11"/>
        <v>Décembre</v>
      </c>
      <c r="G71" s="104" t="s">
        <v>99</v>
      </c>
      <c r="H71" s="107" t="s">
        <v>100</v>
      </c>
      <c r="I71" s="43" t="s">
        <v>48</v>
      </c>
      <c r="J71" s="8"/>
      <c r="K71" s="8"/>
      <c r="L71" s="17">
        <f t="shared" si="12"/>
        <v>0.6</v>
      </c>
    </row>
    <row r="72" spans="1:12" x14ac:dyDescent="0.25">
      <c r="A72" s="136"/>
    </row>
    <row r="73" spans="1:12" ht="15" customHeight="1" x14ac:dyDescent="0.25">
      <c r="A73" s="136"/>
    </row>
    <row r="74" spans="1:12" ht="15" customHeight="1" x14ac:dyDescent="0.25">
      <c r="A74" s="136"/>
    </row>
    <row r="75" spans="1:12" ht="15" customHeight="1" x14ac:dyDescent="0.25">
      <c r="A75" s="136"/>
    </row>
    <row r="76" spans="1:12" ht="15" customHeight="1" x14ac:dyDescent="0.25">
      <c r="A76" s="136"/>
    </row>
    <row r="77" spans="1:12" x14ac:dyDescent="0.25">
      <c r="A77" s="136"/>
    </row>
    <row r="78" spans="1:12" ht="15" customHeight="1" x14ac:dyDescent="0.25">
      <c r="A78" s="136"/>
    </row>
    <row r="79" spans="1:12" ht="15" customHeight="1" x14ac:dyDescent="0.25">
      <c r="A79" s="136"/>
    </row>
    <row r="80" spans="1:12" ht="15" customHeight="1" x14ac:dyDescent="0.25">
      <c r="A80" s="136"/>
    </row>
    <row r="81" spans="1:1" ht="15" customHeight="1" x14ac:dyDescent="0.25">
      <c r="A81" s="136"/>
    </row>
    <row r="82" spans="1:1" x14ac:dyDescent="0.25">
      <c r="A82" s="136"/>
    </row>
    <row r="83" spans="1:1" x14ac:dyDescent="0.25">
      <c r="A83" s="136"/>
    </row>
  </sheetData>
  <autoFilter ref="A4:L71"/>
  <mergeCells count="37">
    <mergeCell ref="A5"/>
    <mergeCell ref="A7"/>
    <mergeCell ref="A17"/>
    <mergeCell ref="A19"/>
    <mergeCell ref="A13"/>
    <mergeCell ref="A15"/>
    <mergeCell ref="A9"/>
    <mergeCell ref="A11"/>
    <mergeCell ref="A29"/>
    <mergeCell ref="A31"/>
    <mergeCell ref="A25"/>
    <mergeCell ref="A27"/>
    <mergeCell ref="A21"/>
    <mergeCell ref="A23"/>
    <mergeCell ref="A41"/>
    <mergeCell ref="A43"/>
    <mergeCell ref="A37"/>
    <mergeCell ref="A39"/>
    <mergeCell ref="A33"/>
    <mergeCell ref="A35"/>
    <mergeCell ref="A53"/>
    <mergeCell ref="A55"/>
    <mergeCell ref="A49"/>
    <mergeCell ref="A51"/>
    <mergeCell ref="A45"/>
    <mergeCell ref="A47"/>
    <mergeCell ref="A65"/>
    <mergeCell ref="A67"/>
    <mergeCell ref="A61"/>
    <mergeCell ref="A63"/>
    <mergeCell ref="A57"/>
    <mergeCell ref="A59"/>
    <mergeCell ref="A72:A75"/>
    <mergeCell ref="A76:A79"/>
    <mergeCell ref="A80:A83"/>
    <mergeCell ref="A69"/>
    <mergeCell ref="A71"/>
  </mergeCells>
  <conditionalFormatting sqref="L41">
    <cfRule type="dataBar" priority="64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{B034C713-60E2-4E46-AE47-B01FD17FD539}</x14:id>
        </ext>
      </extLst>
    </cfRule>
  </conditionalFormatting>
  <conditionalFormatting sqref="L39">
    <cfRule type="dataBar" priority="68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{46790CDA-DF63-4996-9A66-470D567E3D9A}</x14:id>
        </ext>
      </extLst>
    </cfRule>
  </conditionalFormatting>
  <conditionalFormatting sqref="L8 L24 L40 L56">
    <cfRule type="dataBar" priority="198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{55E7B4E0-0696-45C3-B834-1008198FAB2D}</x14:id>
        </ext>
      </extLst>
    </cfRule>
  </conditionalFormatting>
  <conditionalFormatting sqref="L37">
    <cfRule type="dataBar" priority="72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{A9CC60C4-79EF-4AD0-BC54-EBEE4DD561EC}</x14:id>
        </ext>
      </extLst>
    </cfRule>
  </conditionalFormatting>
  <conditionalFormatting sqref="L25">
    <cfRule type="dataBar" priority="97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{C8ED7915-982D-4E96-9205-0D6D1D176AFA}</x14:id>
        </ext>
      </extLst>
    </cfRule>
  </conditionalFormatting>
  <conditionalFormatting sqref="L27">
    <cfRule type="dataBar" priority="93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{620F6A65-E536-49F0-B019-FFD133053BF6}</x14:id>
        </ext>
      </extLst>
    </cfRule>
  </conditionalFormatting>
  <conditionalFormatting sqref="L13">
    <cfRule type="dataBar" priority="122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{1A8F0EB8-BEC1-4082-9C0C-D9FCDC87AF22}</x14:id>
        </ext>
      </extLst>
    </cfRule>
  </conditionalFormatting>
  <conditionalFormatting sqref="L15">
    <cfRule type="dataBar" priority="118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{472FCDF1-90C4-41BF-88A2-E88FB97AC6C2}</x14:id>
        </ext>
      </extLst>
    </cfRule>
  </conditionalFormatting>
  <conditionalFormatting sqref="B8 B24 B40 B56">
    <cfRule type="cellIs" dxfId="43" priority="197" operator="lessThan">
      <formula>$A$1</formula>
    </cfRule>
  </conditionalFormatting>
  <conditionalFormatting sqref="B71">
    <cfRule type="cellIs" dxfId="42" priority="1" operator="lessThan">
      <formula>$A$1</formula>
    </cfRule>
  </conditionalFormatting>
  <conditionalFormatting sqref="B6">
    <cfRule type="cellIs" dxfId="41" priority="145" operator="lessThan">
      <formula>$A$1</formula>
    </cfRule>
  </conditionalFormatting>
  <conditionalFormatting sqref="L5">
    <cfRule type="dataBar" priority="138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{71AE4773-48AC-44FD-A97B-1B3C5F0954A6}</x14:id>
        </ext>
      </extLst>
    </cfRule>
  </conditionalFormatting>
  <conditionalFormatting sqref="B5">
    <cfRule type="cellIs" dxfId="40" priority="137" operator="lessThan">
      <formula>$A$1</formula>
    </cfRule>
  </conditionalFormatting>
  <conditionalFormatting sqref="L7">
    <cfRule type="dataBar" priority="134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{397D1BCE-34BD-4FCF-B4DB-70DDDFD77B91}</x14:id>
        </ext>
      </extLst>
    </cfRule>
  </conditionalFormatting>
  <conditionalFormatting sqref="B7">
    <cfRule type="cellIs" dxfId="39" priority="133" operator="lessThan">
      <formula>$A$1</formula>
    </cfRule>
  </conditionalFormatting>
  <conditionalFormatting sqref="B10 B12 B14 B16 B18">
    <cfRule type="cellIs" dxfId="38" priority="131" operator="lessThan">
      <formula>$A$1</formula>
    </cfRule>
  </conditionalFormatting>
  <conditionalFormatting sqref="L9">
    <cfRule type="dataBar" priority="130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{02863C8C-3083-4693-901A-5264C1E1AD38}</x14:id>
        </ext>
      </extLst>
    </cfRule>
  </conditionalFormatting>
  <conditionalFormatting sqref="B9">
    <cfRule type="cellIs" dxfId="37" priority="129" operator="lessThan">
      <formula>$A$1</formula>
    </cfRule>
  </conditionalFormatting>
  <conditionalFormatting sqref="L11">
    <cfRule type="dataBar" priority="126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{E896F6AC-5D15-4F09-9B66-56282CBC17BE}</x14:id>
        </ext>
      </extLst>
    </cfRule>
  </conditionalFormatting>
  <conditionalFormatting sqref="B11">
    <cfRule type="cellIs" dxfId="36" priority="125" operator="lessThan">
      <formula>$A$1</formula>
    </cfRule>
  </conditionalFormatting>
  <conditionalFormatting sqref="B13">
    <cfRule type="cellIs" dxfId="35" priority="121" operator="lessThan">
      <formula>$A$1</formula>
    </cfRule>
  </conditionalFormatting>
  <conditionalFormatting sqref="B15">
    <cfRule type="cellIs" dxfId="34" priority="117" operator="lessThan">
      <formula>$A$1</formula>
    </cfRule>
  </conditionalFormatting>
  <conditionalFormatting sqref="L17">
    <cfRule type="dataBar" priority="114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{08AC2326-221A-445A-8E2C-B01158CE629D}</x14:id>
        </ext>
      </extLst>
    </cfRule>
  </conditionalFormatting>
  <conditionalFormatting sqref="B17">
    <cfRule type="cellIs" dxfId="33" priority="113" operator="lessThan">
      <formula>$A$1</formula>
    </cfRule>
  </conditionalFormatting>
  <conditionalFormatting sqref="B20 B22">
    <cfRule type="cellIs" dxfId="32" priority="112" operator="lessThan">
      <formula>$A$1</formula>
    </cfRule>
  </conditionalFormatting>
  <conditionalFormatting sqref="L19">
    <cfRule type="dataBar" priority="109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{1CFC6DA6-FE65-4905-B0C4-32E2A32616B0}</x14:id>
        </ext>
      </extLst>
    </cfRule>
  </conditionalFormatting>
  <conditionalFormatting sqref="B19">
    <cfRule type="cellIs" dxfId="31" priority="108" operator="lessThan">
      <formula>$A$1</formula>
    </cfRule>
  </conditionalFormatting>
  <conditionalFormatting sqref="L21">
    <cfRule type="dataBar" priority="105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{B71DB9BE-ADC7-4172-B466-8ABBF810A37B}</x14:id>
        </ext>
      </extLst>
    </cfRule>
  </conditionalFormatting>
  <conditionalFormatting sqref="B21">
    <cfRule type="cellIs" dxfId="30" priority="104" operator="lessThan">
      <formula>$A$1</formula>
    </cfRule>
  </conditionalFormatting>
  <conditionalFormatting sqref="L23">
    <cfRule type="dataBar" priority="101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{B589DC24-3EC4-47DA-9DA9-674B7D002EB4}</x14:id>
        </ext>
      </extLst>
    </cfRule>
  </conditionalFormatting>
  <conditionalFormatting sqref="B23">
    <cfRule type="cellIs" dxfId="29" priority="100" operator="lessThan">
      <formula>$A$1</formula>
    </cfRule>
  </conditionalFormatting>
  <conditionalFormatting sqref="B26 B28 B30 B32 B34">
    <cfRule type="cellIs" dxfId="28" priority="98" operator="lessThan">
      <formula>$A$1</formula>
    </cfRule>
  </conditionalFormatting>
  <conditionalFormatting sqref="B25">
    <cfRule type="cellIs" dxfId="27" priority="96" operator="lessThan">
      <formula>$A$1</formula>
    </cfRule>
  </conditionalFormatting>
  <conditionalFormatting sqref="B27">
    <cfRule type="cellIs" dxfId="26" priority="92" operator="lessThan">
      <formula>$A$1</formula>
    </cfRule>
  </conditionalFormatting>
  <conditionalFormatting sqref="L29">
    <cfRule type="dataBar" priority="89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{42B787FD-199E-40A2-985F-34AFC6D3367C}</x14:id>
        </ext>
      </extLst>
    </cfRule>
  </conditionalFormatting>
  <conditionalFormatting sqref="B29">
    <cfRule type="cellIs" dxfId="25" priority="88" operator="lessThan">
      <formula>$A$1</formula>
    </cfRule>
  </conditionalFormatting>
  <conditionalFormatting sqref="L31">
    <cfRule type="dataBar" priority="85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{975C7787-2CAB-4BB4-9494-10127C477C21}</x14:id>
        </ext>
      </extLst>
    </cfRule>
  </conditionalFormatting>
  <conditionalFormatting sqref="B31">
    <cfRule type="cellIs" dxfId="24" priority="84" operator="lessThan">
      <formula>$A$1</formula>
    </cfRule>
  </conditionalFormatting>
  <conditionalFormatting sqref="L33">
    <cfRule type="dataBar" priority="81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{3A681697-8B3A-427E-B3E7-456F31D353F1}</x14:id>
        </ext>
      </extLst>
    </cfRule>
  </conditionalFormatting>
  <conditionalFormatting sqref="B33">
    <cfRule type="cellIs" dxfId="23" priority="80" operator="lessThan">
      <formula>$A$1</formula>
    </cfRule>
  </conditionalFormatting>
  <conditionalFormatting sqref="B36 B38">
    <cfRule type="cellIs" dxfId="22" priority="79" operator="lessThan">
      <formula>$A$1</formula>
    </cfRule>
  </conditionalFormatting>
  <conditionalFormatting sqref="L35">
    <cfRule type="dataBar" priority="76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{4C271961-DD08-4FDE-9F80-A8A930743FEE}</x14:id>
        </ext>
      </extLst>
    </cfRule>
  </conditionalFormatting>
  <conditionalFormatting sqref="B35">
    <cfRule type="cellIs" dxfId="21" priority="75" operator="lessThan">
      <formula>$A$1</formula>
    </cfRule>
  </conditionalFormatting>
  <conditionalFormatting sqref="B37">
    <cfRule type="cellIs" dxfId="20" priority="71" operator="lessThan">
      <formula>$A$1</formula>
    </cfRule>
  </conditionalFormatting>
  <conditionalFormatting sqref="B39">
    <cfRule type="cellIs" dxfId="19" priority="67" operator="lessThan">
      <formula>$A$1</formula>
    </cfRule>
  </conditionalFormatting>
  <conditionalFormatting sqref="B42 B44 B46 B48 B50">
    <cfRule type="cellIs" dxfId="18" priority="65" operator="lessThan">
      <formula>$A$1</formula>
    </cfRule>
  </conditionalFormatting>
  <conditionalFormatting sqref="B41">
    <cfRule type="cellIs" dxfId="17" priority="63" operator="lessThan">
      <formula>$A$1</formula>
    </cfRule>
  </conditionalFormatting>
  <conditionalFormatting sqref="L43">
    <cfRule type="dataBar" priority="60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{B9EAAFEC-42DC-4714-9632-971B807BFEEC}</x14:id>
        </ext>
      </extLst>
    </cfRule>
  </conditionalFormatting>
  <conditionalFormatting sqref="B43">
    <cfRule type="cellIs" dxfId="16" priority="59" operator="lessThan">
      <formula>$A$1</formula>
    </cfRule>
  </conditionalFormatting>
  <conditionalFormatting sqref="L45">
    <cfRule type="dataBar" priority="56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{35F7B7EF-2666-4671-89D1-AC5FA85DEF65}</x14:id>
        </ext>
      </extLst>
    </cfRule>
  </conditionalFormatting>
  <conditionalFormatting sqref="B45">
    <cfRule type="cellIs" dxfId="15" priority="55" operator="lessThan">
      <formula>$A$1</formula>
    </cfRule>
  </conditionalFormatting>
  <conditionalFormatting sqref="L47">
    <cfRule type="dataBar" priority="52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{0351A773-276E-4E7E-A28C-5E1A0FA12FEB}</x14:id>
        </ext>
      </extLst>
    </cfRule>
  </conditionalFormatting>
  <conditionalFormatting sqref="B47">
    <cfRule type="cellIs" dxfId="14" priority="51" operator="lessThan">
      <formula>$A$1</formula>
    </cfRule>
  </conditionalFormatting>
  <conditionalFormatting sqref="L49">
    <cfRule type="dataBar" priority="48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{3FA0449C-E750-4CF2-8252-6CF29F5B4593}</x14:id>
        </ext>
      </extLst>
    </cfRule>
  </conditionalFormatting>
  <conditionalFormatting sqref="B49">
    <cfRule type="cellIs" dxfId="13" priority="47" operator="lessThan">
      <formula>$A$1</formula>
    </cfRule>
  </conditionalFormatting>
  <conditionalFormatting sqref="B52 B54">
    <cfRule type="cellIs" dxfId="12" priority="46" operator="lessThan">
      <formula>$A$1</formula>
    </cfRule>
  </conditionalFormatting>
  <conditionalFormatting sqref="L51">
    <cfRule type="dataBar" priority="43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{34EE6D33-C6C9-4CCB-86C5-3CCC002917E2}</x14:id>
        </ext>
      </extLst>
    </cfRule>
  </conditionalFormatting>
  <conditionalFormatting sqref="B51">
    <cfRule type="cellIs" dxfId="11" priority="42" operator="lessThan">
      <formula>$A$1</formula>
    </cfRule>
  </conditionalFormatting>
  <conditionalFormatting sqref="L53">
    <cfRule type="dataBar" priority="39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{F84EB1ED-5A54-42B4-BAEC-58EBE3637BAE}</x14:id>
        </ext>
      </extLst>
    </cfRule>
  </conditionalFormatting>
  <conditionalFormatting sqref="B53">
    <cfRule type="cellIs" dxfId="10" priority="38" operator="lessThan">
      <formula>$A$1</formula>
    </cfRule>
  </conditionalFormatting>
  <conditionalFormatting sqref="L55">
    <cfRule type="dataBar" priority="35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{41C23B1E-CFF1-4A3F-B5EA-676613EBAA8C}</x14:id>
        </ext>
      </extLst>
    </cfRule>
  </conditionalFormatting>
  <conditionalFormatting sqref="B55">
    <cfRule type="cellIs" dxfId="9" priority="34" operator="lessThan">
      <formula>$A$1</formula>
    </cfRule>
  </conditionalFormatting>
  <conditionalFormatting sqref="B58 B60 B62 B64 B66">
    <cfRule type="cellIs" dxfId="8" priority="32" operator="lessThan">
      <formula>$A$1</formula>
    </cfRule>
  </conditionalFormatting>
  <conditionalFormatting sqref="L57">
    <cfRule type="dataBar" priority="31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{919478BB-9321-4422-930E-FAAEEB547C64}</x14:id>
        </ext>
      </extLst>
    </cfRule>
  </conditionalFormatting>
  <conditionalFormatting sqref="B57">
    <cfRule type="cellIs" dxfId="7" priority="30" operator="lessThan">
      <formula>$A$1</formula>
    </cfRule>
  </conditionalFormatting>
  <conditionalFormatting sqref="L59">
    <cfRule type="dataBar" priority="27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{8702B079-CA56-43EF-A664-8B4C33777405}</x14:id>
        </ext>
      </extLst>
    </cfRule>
  </conditionalFormatting>
  <conditionalFormatting sqref="B59">
    <cfRule type="cellIs" dxfId="6" priority="26" operator="lessThan">
      <formula>$A$1</formula>
    </cfRule>
  </conditionalFormatting>
  <conditionalFormatting sqref="L61">
    <cfRule type="dataBar" priority="23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{EBC9FA98-54BD-439A-B3E2-3D5FDBA0A8C3}</x14:id>
        </ext>
      </extLst>
    </cfRule>
  </conditionalFormatting>
  <conditionalFormatting sqref="B61">
    <cfRule type="cellIs" dxfId="5" priority="22" operator="lessThan">
      <formula>$A$1</formula>
    </cfRule>
  </conditionalFormatting>
  <conditionalFormatting sqref="L63">
    <cfRule type="dataBar" priority="19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{EAD85D60-2E0A-46CC-8342-651B7D35919F}</x14:id>
        </ext>
      </extLst>
    </cfRule>
  </conditionalFormatting>
  <conditionalFormatting sqref="B63">
    <cfRule type="cellIs" dxfId="4" priority="18" operator="lessThan">
      <formula>$A$1</formula>
    </cfRule>
  </conditionalFormatting>
  <conditionalFormatting sqref="L65">
    <cfRule type="dataBar" priority="15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{B45F86EB-9302-421B-854F-69F09ACF2EE0}</x14:id>
        </ext>
      </extLst>
    </cfRule>
  </conditionalFormatting>
  <conditionalFormatting sqref="B65">
    <cfRule type="cellIs" dxfId="3" priority="14" operator="lessThan">
      <formula>$A$1</formula>
    </cfRule>
  </conditionalFormatting>
  <conditionalFormatting sqref="B68 B70">
    <cfRule type="cellIs" dxfId="2" priority="13" operator="lessThan">
      <formula>$A$1</formula>
    </cfRule>
  </conditionalFormatting>
  <conditionalFormatting sqref="L67">
    <cfRule type="dataBar" priority="10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{DA7D30EA-F96B-4126-BE4C-A1200D8DAF5A}</x14:id>
        </ext>
      </extLst>
    </cfRule>
  </conditionalFormatting>
  <conditionalFormatting sqref="B67">
    <cfRule type="cellIs" dxfId="1" priority="9" operator="lessThan">
      <formula>$A$1</formula>
    </cfRule>
  </conditionalFormatting>
  <conditionalFormatting sqref="L69">
    <cfRule type="dataBar" priority="6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{E70E95DC-1977-4D78-8225-A35EB6C4C7E2}</x14:id>
        </ext>
      </extLst>
    </cfRule>
  </conditionalFormatting>
  <conditionalFormatting sqref="B69">
    <cfRule type="cellIs" dxfId="0" priority="5" operator="lessThan">
      <formula>$A$1</formula>
    </cfRule>
  </conditionalFormatting>
  <conditionalFormatting sqref="L71">
    <cfRule type="dataBar" priority="2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{C46A5838-13B4-4D05-81C9-A364F203FFC7}</x14:id>
        </ext>
      </extLst>
    </cfRule>
  </conditionalFormatting>
  <pageMargins left="0.70866141732283472" right="0.70866141732283472" top="0.74803149606299213" bottom="0.74803149606299213" header="0.31496062992125984" footer="0.31496062992125984"/>
  <pageSetup paperSize="9" scale="91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B034C713-60E2-4E46-AE47-B01FD17FD539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L41</xm:sqref>
        </x14:conditionalFormatting>
        <x14:conditionalFormatting xmlns:xm="http://schemas.microsoft.com/office/excel/2006/main">
          <x14:cfRule type="dataBar" id="{46790CDA-DF63-4996-9A66-470D567E3D9A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L39</xm:sqref>
        </x14:conditionalFormatting>
        <x14:conditionalFormatting xmlns:xm="http://schemas.microsoft.com/office/excel/2006/main">
          <x14:cfRule type="dataBar" id="{55E7B4E0-0696-45C3-B834-1008198FAB2D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L8 L24 L40 L56</xm:sqref>
        </x14:conditionalFormatting>
        <x14:conditionalFormatting xmlns:xm="http://schemas.microsoft.com/office/excel/2006/main">
          <x14:cfRule type="dataBar" id="{A9CC60C4-79EF-4AD0-BC54-EBEE4DD561EC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L37</xm:sqref>
        </x14:conditionalFormatting>
        <x14:conditionalFormatting xmlns:xm="http://schemas.microsoft.com/office/excel/2006/main">
          <x14:cfRule type="dataBar" id="{C8ED7915-982D-4E96-9205-0D6D1D176AFA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L25</xm:sqref>
        </x14:conditionalFormatting>
        <x14:conditionalFormatting xmlns:xm="http://schemas.microsoft.com/office/excel/2006/main">
          <x14:cfRule type="dataBar" id="{620F6A65-E536-49F0-B019-FFD133053BF6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L27</xm:sqref>
        </x14:conditionalFormatting>
        <x14:conditionalFormatting xmlns:xm="http://schemas.microsoft.com/office/excel/2006/main">
          <x14:cfRule type="dataBar" id="{1A8F0EB8-BEC1-4082-9C0C-D9FCDC87AF22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L13</xm:sqref>
        </x14:conditionalFormatting>
        <x14:conditionalFormatting xmlns:xm="http://schemas.microsoft.com/office/excel/2006/main">
          <x14:cfRule type="dataBar" id="{472FCDF1-90C4-41BF-88A2-E88FB97AC6C2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L15</xm:sqref>
        </x14:conditionalFormatting>
        <x14:conditionalFormatting xmlns:xm="http://schemas.microsoft.com/office/excel/2006/main">
          <x14:cfRule type="dataBar" id="{71AE4773-48AC-44FD-A97B-1B3C5F0954A6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L5</xm:sqref>
        </x14:conditionalFormatting>
        <x14:conditionalFormatting xmlns:xm="http://schemas.microsoft.com/office/excel/2006/main">
          <x14:cfRule type="dataBar" id="{397D1BCE-34BD-4FCF-B4DB-70DDDFD77B91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L7</xm:sqref>
        </x14:conditionalFormatting>
        <x14:conditionalFormatting xmlns:xm="http://schemas.microsoft.com/office/excel/2006/main">
          <x14:cfRule type="dataBar" id="{02863C8C-3083-4693-901A-5264C1E1AD38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L9</xm:sqref>
        </x14:conditionalFormatting>
        <x14:conditionalFormatting xmlns:xm="http://schemas.microsoft.com/office/excel/2006/main">
          <x14:cfRule type="dataBar" id="{E896F6AC-5D15-4F09-9B66-56282CBC17BE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L11</xm:sqref>
        </x14:conditionalFormatting>
        <x14:conditionalFormatting xmlns:xm="http://schemas.microsoft.com/office/excel/2006/main">
          <x14:cfRule type="dataBar" id="{08AC2326-221A-445A-8E2C-B01158CE629D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L17</xm:sqref>
        </x14:conditionalFormatting>
        <x14:conditionalFormatting xmlns:xm="http://schemas.microsoft.com/office/excel/2006/main">
          <x14:cfRule type="dataBar" id="{1CFC6DA6-FE65-4905-B0C4-32E2A32616B0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L19</xm:sqref>
        </x14:conditionalFormatting>
        <x14:conditionalFormatting xmlns:xm="http://schemas.microsoft.com/office/excel/2006/main">
          <x14:cfRule type="dataBar" id="{B71DB9BE-ADC7-4172-B466-8ABBF810A37B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L21</xm:sqref>
        </x14:conditionalFormatting>
        <x14:conditionalFormatting xmlns:xm="http://schemas.microsoft.com/office/excel/2006/main">
          <x14:cfRule type="dataBar" id="{B589DC24-3EC4-47DA-9DA9-674B7D002EB4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L23</xm:sqref>
        </x14:conditionalFormatting>
        <x14:conditionalFormatting xmlns:xm="http://schemas.microsoft.com/office/excel/2006/main">
          <x14:cfRule type="dataBar" id="{42B787FD-199E-40A2-985F-34AFC6D3367C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L29</xm:sqref>
        </x14:conditionalFormatting>
        <x14:conditionalFormatting xmlns:xm="http://schemas.microsoft.com/office/excel/2006/main">
          <x14:cfRule type="dataBar" id="{975C7787-2CAB-4BB4-9494-10127C477C21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L31</xm:sqref>
        </x14:conditionalFormatting>
        <x14:conditionalFormatting xmlns:xm="http://schemas.microsoft.com/office/excel/2006/main">
          <x14:cfRule type="dataBar" id="{3A681697-8B3A-427E-B3E7-456F31D353F1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L33</xm:sqref>
        </x14:conditionalFormatting>
        <x14:conditionalFormatting xmlns:xm="http://schemas.microsoft.com/office/excel/2006/main">
          <x14:cfRule type="dataBar" id="{4C271961-DD08-4FDE-9F80-A8A930743FEE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L35</xm:sqref>
        </x14:conditionalFormatting>
        <x14:conditionalFormatting xmlns:xm="http://schemas.microsoft.com/office/excel/2006/main">
          <x14:cfRule type="dataBar" id="{B9EAAFEC-42DC-4714-9632-971B807BFEEC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L43</xm:sqref>
        </x14:conditionalFormatting>
        <x14:conditionalFormatting xmlns:xm="http://schemas.microsoft.com/office/excel/2006/main">
          <x14:cfRule type="dataBar" id="{35F7B7EF-2666-4671-89D1-AC5FA85DEF65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L45</xm:sqref>
        </x14:conditionalFormatting>
        <x14:conditionalFormatting xmlns:xm="http://schemas.microsoft.com/office/excel/2006/main">
          <x14:cfRule type="dataBar" id="{0351A773-276E-4E7E-A28C-5E1A0FA12FEB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L47</xm:sqref>
        </x14:conditionalFormatting>
        <x14:conditionalFormatting xmlns:xm="http://schemas.microsoft.com/office/excel/2006/main">
          <x14:cfRule type="dataBar" id="{3FA0449C-E750-4CF2-8252-6CF29F5B4593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L49</xm:sqref>
        </x14:conditionalFormatting>
        <x14:conditionalFormatting xmlns:xm="http://schemas.microsoft.com/office/excel/2006/main">
          <x14:cfRule type="dataBar" id="{34EE6D33-C6C9-4CCB-86C5-3CCC002917E2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L51</xm:sqref>
        </x14:conditionalFormatting>
        <x14:conditionalFormatting xmlns:xm="http://schemas.microsoft.com/office/excel/2006/main">
          <x14:cfRule type="dataBar" id="{F84EB1ED-5A54-42B4-BAEC-58EBE3637BAE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L53</xm:sqref>
        </x14:conditionalFormatting>
        <x14:conditionalFormatting xmlns:xm="http://schemas.microsoft.com/office/excel/2006/main">
          <x14:cfRule type="dataBar" id="{41C23B1E-CFF1-4A3F-B5EA-676613EBAA8C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L55</xm:sqref>
        </x14:conditionalFormatting>
        <x14:conditionalFormatting xmlns:xm="http://schemas.microsoft.com/office/excel/2006/main">
          <x14:cfRule type="dataBar" id="{919478BB-9321-4422-930E-FAAEEB547C64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L57</xm:sqref>
        </x14:conditionalFormatting>
        <x14:conditionalFormatting xmlns:xm="http://schemas.microsoft.com/office/excel/2006/main">
          <x14:cfRule type="dataBar" id="{8702B079-CA56-43EF-A664-8B4C33777405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L59</xm:sqref>
        </x14:conditionalFormatting>
        <x14:conditionalFormatting xmlns:xm="http://schemas.microsoft.com/office/excel/2006/main">
          <x14:cfRule type="dataBar" id="{EBC9FA98-54BD-439A-B3E2-3D5FDBA0A8C3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L61</xm:sqref>
        </x14:conditionalFormatting>
        <x14:conditionalFormatting xmlns:xm="http://schemas.microsoft.com/office/excel/2006/main">
          <x14:cfRule type="dataBar" id="{EAD85D60-2E0A-46CC-8342-651B7D35919F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L63</xm:sqref>
        </x14:conditionalFormatting>
        <x14:conditionalFormatting xmlns:xm="http://schemas.microsoft.com/office/excel/2006/main">
          <x14:cfRule type="dataBar" id="{B45F86EB-9302-421B-854F-69F09ACF2EE0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L65</xm:sqref>
        </x14:conditionalFormatting>
        <x14:conditionalFormatting xmlns:xm="http://schemas.microsoft.com/office/excel/2006/main">
          <x14:cfRule type="dataBar" id="{DA7D30EA-F96B-4126-BE4C-A1200D8DAF5A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L67</xm:sqref>
        </x14:conditionalFormatting>
        <x14:conditionalFormatting xmlns:xm="http://schemas.microsoft.com/office/excel/2006/main">
          <x14:cfRule type="dataBar" id="{E70E95DC-1977-4D78-8225-A35EB6C4C7E2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L69</xm:sqref>
        </x14:conditionalFormatting>
        <x14:conditionalFormatting xmlns:xm="http://schemas.microsoft.com/office/excel/2006/main">
          <x14:cfRule type="dataBar" id="{C46A5838-13B4-4D05-81C9-A364F203FFC7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L71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M271"/>
  <sheetViews>
    <sheetView zoomScale="96" zoomScaleNormal="96" workbookViewId="0">
      <pane xSplit="1" ySplit="10" topLeftCell="B29" activePane="bottomRight" state="frozen"/>
      <selection pane="topRight" activeCell="B1" sqref="B1"/>
      <selection pane="bottomLeft" activeCell="A12" sqref="A12"/>
      <selection pane="bottomRight" activeCell="D45" sqref="D45:D47"/>
    </sheetView>
  </sheetViews>
  <sheetFormatPr baseColWidth="10" defaultColWidth="11.375" defaultRowHeight="15" x14ac:dyDescent="0.25"/>
  <cols>
    <col min="1" max="1" width="11.375" style="1"/>
    <col min="2" max="2" width="18.75" style="1" customWidth="1"/>
    <col min="3" max="6" width="13.75" style="1" customWidth="1"/>
    <col min="7" max="7" width="13.875" style="1" customWidth="1"/>
    <col min="8" max="13" width="13.75" style="1" customWidth="1"/>
    <col min="14" max="16384" width="11.375" style="1"/>
  </cols>
  <sheetData>
    <row r="1" spans="2:13" ht="15.75" thickBot="1" x14ac:dyDescent="0.3"/>
    <row r="2" spans="2:13" ht="22.5" customHeight="1" thickBot="1" x14ac:dyDescent="0.3">
      <c r="B2" s="140" t="s">
        <v>29</v>
      </c>
      <c r="C2" s="141"/>
      <c r="D2" s="141"/>
      <c r="E2" s="141"/>
      <c r="F2" s="141"/>
      <c r="G2" s="141"/>
      <c r="H2" s="141"/>
      <c r="I2" s="141"/>
      <c r="J2" s="141"/>
      <c r="K2" s="141"/>
      <c r="L2" s="141"/>
      <c r="M2" s="142"/>
    </row>
    <row r="3" spans="2:13" x14ac:dyDescent="0.25">
      <c r="B3" s="33" t="s">
        <v>3</v>
      </c>
      <c r="C3" s="33" t="s">
        <v>4</v>
      </c>
      <c r="D3" s="33" t="s">
        <v>5</v>
      </c>
      <c r="E3" s="33" t="s">
        <v>6</v>
      </c>
      <c r="F3" s="33" t="s">
        <v>7</v>
      </c>
      <c r="G3" s="33" t="s">
        <v>8</v>
      </c>
      <c r="H3" s="33" t="s">
        <v>9</v>
      </c>
      <c r="I3" s="33" t="s">
        <v>10</v>
      </c>
      <c r="J3" s="33" t="s">
        <v>11</v>
      </c>
      <c r="K3" s="33" t="s">
        <v>12</v>
      </c>
      <c r="L3" s="33" t="s">
        <v>13</v>
      </c>
      <c r="M3" s="33" t="s">
        <v>14</v>
      </c>
    </row>
    <row r="4" spans="2:13" x14ac:dyDescent="0.25">
      <c r="B4" s="7" t="str">
        <f ca="1">IFERROR(SUMIF('Planning KB'!$F$26:$F$264,'Statistiques KB'!B3,'Planning KB'!$L$26:$L$259)/COUNTIF('Planning KB'!$F$26:$F$264,'Statistiques KB'!B3),"")</f>
        <v/>
      </c>
      <c r="C4" s="7">
        <f ca="1">IFERROR(SUMIF('Planning KB'!$F$26:$F$264,'Statistiques KB'!C3,'Planning KB'!$L$26:$L$259)/COUNTIF('Planning KB'!$F$26:$F$264,'Statistiques KB'!C3),"")</f>
        <v>0.96470588235294108</v>
      </c>
      <c r="D4" s="7">
        <f ca="1">IFERROR(SUMIF('Planning KB'!$F$26:$F$264,'Statistiques KB'!D3,'Planning KB'!$L$26:$L$259)/COUNTIF('Planning KB'!$F$26:$F$264,'Statistiques KB'!D3),"")</f>
        <v>0.93333333333333313</v>
      </c>
      <c r="E4" s="7">
        <f ca="1">IFERROR(SUMIF('Planning KB'!$F$26:$F$264,'Statistiques KB'!E3,'Planning KB'!$L$26:$L$259)/COUNTIF('Planning KB'!$F$26:$F$264,'Statistiques KB'!E3),"")</f>
        <v>1</v>
      </c>
      <c r="F4" s="7">
        <f ca="1">IFERROR(SUMIF('Planning KB'!$F$26:$F$264,'Statistiques KB'!F3,'Planning KB'!$L$26:$L$259)/COUNTIF('Planning KB'!$F$26:$F$264,'Statistiques KB'!F3),"")</f>
        <v>1</v>
      </c>
      <c r="G4" s="7">
        <f ca="1">IFERROR(SUMIF('Planning KB'!$F$26:$F$264,'Statistiques KB'!G3,'Planning KB'!$L$26:$L$259)/COUNTIF('Planning KB'!$F$26:$F$264,'Statistiques KB'!G3),"")</f>
        <v>0.9764705882352942</v>
      </c>
      <c r="H4" s="7">
        <f ca="1">IFERROR(SUMIF('Planning KB'!$F$26:$F$264,'Statistiques KB'!H3,'Planning KB'!$L$26:$L$259)/COUNTIF('Planning KB'!$F$26:$F$264,'Statistiques KB'!H3),"")</f>
        <v>0.9529411764705884</v>
      </c>
      <c r="I4" s="7">
        <f ca="1">IFERROR(SUMIF('Planning KB'!$F$26:$F$264,'Statistiques KB'!I3,'Planning KB'!$L$26:$L$259)/COUNTIF('Planning KB'!$F$26:$F$264,'Statistiques KB'!I3),"")</f>
        <v>0.95555555555555571</v>
      </c>
      <c r="J4" s="7">
        <f ca="1">IFERROR(SUMIF('Planning KB'!$F$26:$F$264,'Statistiques KB'!J3,'Planning KB'!$L$26:$L$259)/COUNTIF('Planning KB'!$F$26:$F$264,'Statistiques KB'!J3),"")</f>
        <v>0.8666666666666667</v>
      </c>
      <c r="K4" s="7">
        <f ca="1">IFERROR(SUMIF('Planning KB'!$F$26:$F$264,'Statistiques KB'!K3,'Planning KB'!$L$26:$L$259)/COUNTIF('Planning KB'!$F$26:$F$264,'Statistiques KB'!K3),"")</f>
        <v>0.9882352941176471</v>
      </c>
      <c r="L4" s="7">
        <f ca="1">IFERROR(SUMIF('Planning KB'!$F$26:$F$264,'Statistiques KB'!L3,'Planning KB'!$L$26:$L$259)/COUNTIF('Planning KB'!$F$26:$F$264,'Statistiques KB'!L3),"")</f>
        <v>0.74117647058823533</v>
      </c>
      <c r="M4" s="7">
        <f ca="1">IFERROR(SUMIF('Planning KB'!$F$26:$F$264,'Statistiques KB'!M3,'Planning KB'!$L$26:$L$259)/COUNTIF('Planning KB'!$F$26:$F$264,'Statistiques KB'!M3),"")</f>
        <v>0.5</v>
      </c>
    </row>
    <row r="5" spans="2:13" x14ac:dyDescent="0.25">
      <c r="B5" s="6"/>
      <c r="C5" s="6" t="str">
        <f>COUNTA('Planning KB'!G26:K46)&amp;" / "&amp; COUNTA('Planning KB'!F26:F46)*5</f>
        <v>82 / 85</v>
      </c>
      <c r="D5" s="6" t="str">
        <f>COUNTA('Planning KB'!G47:K68)&amp;" / "&amp;COUNTA('Planning KB'!F47:F68)*5</f>
        <v>84 / 90</v>
      </c>
      <c r="E5" s="6" t="str">
        <f>COUNTA('Planning KB'!G69:K89)&amp;" / "&amp;COUNTA('Planning KB'!F71:F89)*5</f>
        <v>85 / 80</v>
      </c>
      <c r="F5" s="6" t="str">
        <f>COUNTA('Planning KB'!G91:K112)&amp;" / "&amp;COUNTA('Planning KB'!F91:F112)*5</f>
        <v>90 / 90</v>
      </c>
      <c r="G5" s="6" t="str">
        <f>COUNTA('Planning KB'!G113:K133)&amp;" / "&amp;COUNTA('Planning KB'!F113:F133)*5</f>
        <v>83 / 85</v>
      </c>
      <c r="H5" s="6" t="str">
        <f>COUNTA('Planning KB'!G134:K154)&amp;" / "&amp;COUNTA('Planning KB'!F134:F154)*5</f>
        <v>81 / 85</v>
      </c>
      <c r="I5" s="6" t="str">
        <f>COUNTA('Planning KB'!G156:K177)&amp;" / "&amp;COUNTA('Planning KB'!F156:F177)*5</f>
        <v>86 / 90</v>
      </c>
      <c r="J5" s="6" t="str">
        <f>COUNTA('Planning KB'!G178:K199)&amp;" / "&amp;COUNTA('Planning KB'!F178:F199)*5</f>
        <v>78 / 90</v>
      </c>
      <c r="K5" s="6" t="str">
        <f>COUNTA('Planning KB'!G201:K221)&amp;" / "&amp;COUNTA('Planning KB'!F201:F221)*5</f>
        <v>84 / 85</v>
      </c>
      <c r="L5" s="6" t="str">
        <f>COUNTA('Planning KB'!G222:K242)&amp;" / "&amp;COUNTA('Planning KB'!F222:F242)*5</f>
        <v>63 / 85</v>
      </c>
      <c r="M5" s="6" t="str">
        <f>COUNTA('Planning KB'!G243:K264)&amp;" / "&amp;COUNTA('Planning KB'!F243:F264)*5</f>
        <v>45 / 90</v>
      </c>
    </row>
    <row r="6" spans="2:13" ht="15.75" thickBot="1" x14ac:dyDescent="0.3"/>
    <row r="7" spans="2:13" ht="30.75" thickBot="1" x14ac:dyDescent="0.3">
      <c r="H7" s="35" t="s">
        <v>24</v>
      </c>
    </row>
    <row r="8" spans="2:13" ht="18" customHeight="1" x14ac:dyDescent="0.25">
      <c r="G8" s="6" t="s">
        <v>25</v>
      </c>
      <c r="H8" s="34">
        <f>IFERROR(COUNTIF(C11:C271,1)/COUNTA(C11:C271),"")</f>
        <v>0.86842105263157898</v>
      </c>
    </row>
    <row r="9" spans="2:13" ht="18.75" customHeight="1" thickBot="1" x14ac:dyDescent="0.3">
      <c r="G9" s="6" t="s">
        <v>26</v>
      </c>
      <c r="H9" s="7">
        <f>IFERROR(COUNTIF('Statistiques KB'!C11:C271,2)/COUNTA(C11:C271),"")</f>
        <v>0.13157894736842105</v>
      </c>
    </row>
    <row r="10" spans="2:13" ht="47.25" customHeight="1" thickBot="1" x14ac:dyDescent="0.3">
      <c r="B10" s="36" t="s">
        <v>23</v>
      </c>
      <c r="C10" s="37" t="s">
        <v>21</v>
      </c>
      <c r="D10" s="38" t="s">
        <v>20</v>
      </c>
    </row>
    <row r="11" spans="2:13" x14ac:dyDescent="0.25">
      <c r="B11" s="28" t="s">
        <v>32</v>
      </c>
      <c r="C11" s="33">
        <v>1</v>
      </c>
      <c r="D11" s="33">
        <f>IF(B11="","",COUNTIF('Planning KB'!$G$26:$K$264,'Statistiques KB'!B11))</f>
        <v>11</v>
      </c>
    </row>
    <row r="12" spans="2:13" x14ac:dyDescent="0.25">
      <c r="B12" s="42" t="s">
        <v>33</v>
      </c>
      <c r="C12" s="6">
        <v>1</v>
      </c>
      <c r="D12" s="33">
        <f>IF(B12="","",COUNTIF('Planning KB'!$G$26:$K$264,'Statistiques KB'!B12))</f>
        <v>14</v>
      </c>
    </row>
    <row r="13" spans="2:13" x14ac:dyDescent="0.25">
      <c r="B13" s="6" t="s">
        <v>34</v>
      </c>
      <c r="C13" s="6">
        <v>1</v>
      </c>
      <c r="D13" s="33">
        <f>IF(B13="","",COUNTIF('Planning KB'!$G$26:$K$264,'Statistiques KB'!B13))</f>
        <v>13</v>
      </c>
    </row>
    <row r="14" spans="2:13" x14ac:dyDescent="0.25">
      <c r="B14" s="42" t="s">
        <v>35</v>
      </c>
      <c r="C14" s="6">
        <v>1</v>
      </c>
      <c r="D14" s="33">
        <f>IF(B14="","",COUNTIF('Planning KB'!$G$26:$K$264,'Statistiques KB'!B14))</f>
        <v>2</v>
      </c>
    </row>
    <row r="15" spans="2:13" x14ac:dyDescent="0.25">
      <c r="B15" s="6" t="s">
        <v>36</v>
      </c>
      <c r="C15" s="6">
        <v>1</v>
      </c>
      <c r="D15" s="33">
        <f>IF(B15="","",COUNTIF('Planning KB'!$G$26:$K$264,'Statistiques KB'!B15))</f>
        <v>12</v>
      </c>
    </row>
    <row r="16" spans="2:13" x14ac:dyDescent="0.25">
      <c r="B16" s="6" t="s">
        <v>37</v>
      </c>
      <c r="C16" s="6">
        <v>1</v>
      </c>
      <c r="D16" s="33">
        <f>IF(B16="","",COUNTIF('Planning KB'!$G$26:$K$264,'Statistiques KB'!B16))</f>
        <v>2</v>
      </c>
    </row>
    <row r="17" spans="2:5" x14ac:dyDescent="0.25">
      <c r="B17" s="6" t="s">
        <v>38</v>
      </c>
      <c r="C17" s="6">
        <v>1</v>
      </c>
      <c r="D17" s="33">
        <f>IF(B17="","",COUNTIF('Planning KB'!$G$26:$K$264,'Statistiques KB'!B17))</f>
        <v>32</v>
      </c>
    </row>
    <row r="18" spans="2:5" x14ac:dyDescent="0.25">
      <c r="B18" s="6" t="s">
        <v>40</v>
      </c>
      <c r="C18" s="6">
        <v>2</v>
      </c>
      <c r="D18" s="33">
        <f>IF(B18="","",COUNTIF('Planning KB'!$G$26:$K$264,'Statistiques KB'!B18))</f>
        <v>19</v>
      </c>
    </row>
    <row r="19" spans="2:5" x14ac:dyDescent="0.25">
      <c r="B19" s="6" t="s">
        <v>41</v>
      </c>
      <c r="C19" s="6">
        <v>1</v>
      </c>
      <c r="D19" s="33">
        <f>IF(B19="","",COUNTIF('Planning KB'!$G$26:$K$264,'Statistiques KB'!B19))</f>
        <v>3</v>
      </c>
    </row>
    <row r="20" spans="2:5" x14ac:dyDescent="0.25">
      <c r="B20" s="6" t="s">
        <v>42</v>
      </c>
      <c r="C20" s="6">
        <v>1</v>
      </c>
      <c r="D20" s="33">
        <f>IF(B20="","",COUNTIF('Planning KB'!$G$26:$K$264,'Statistiques KB'!B20))</f>
        <v>3</v>
      </c>
    </row>
    <row r="21" spans="2:5" x14ac:dyDescent="0.25">
      <c r="B21" s="6" t="s">
        <v>43</v>
      </c>
      <c r="C21" s="6">
        <v>1</v>
      </c>
      <c r="D21" s="33">
        <f>IF(B21="","",COUNTIF('Planning KB'!$G$26:$K$264,'Statistiques KB'!B21))</f>
        <v>7</v>
      </c>
    </row>
    <row r="22" spans="2:5" x14ac:dyDescent="0.25">
      <c r="B22" s="6" t="s">
        <v>44</v>
      </c>
      <c r="C22" s="6">
        <v>1</v>
      </c>
      <c r="D22" s="33">
        <f>IF(B22="","",COUNTIF('Planning KB'!$G$26:$K$264,'Statistiques KB'!B22))</f>
        <v>11</v>
      </c>
    </row>
    <row r="23" spans="2:5" x14ac:dyDescent="0.25">
      <c r="B23" s="6" t="s">
        <v>45</v>
      </c>
      <c r="C23" s="6">
        <v>1</v>
      </c>
      <c r="D23" s="33">
        <f>IF(B23="","",COUNTIF('Planning KB'!$G$26:$K$264,'Statistiques KB'!B23))</f>
        <v>3</v>
      </c>
    </row>
    <row r="24" spans="2:5" x14ac:dyDescent="0.25">
      <c r="B24" s="6" t="s">
        <v>46</v>
      </c>
      <c r="C24" s="6">
        <v>1</v>
      </c>
      <c r="D24" s="33">
        <f>IF(B24="","",COUNTIF('Planning KB'!$G$26:$K$264,'Statistiques KB'!B24))</f>
        <v>3</v>
      </c>
    </row>
    <row r="25" spans="2:5" x14ac:dyDescent="0.25">
      <c r="B25" s="6" t="s">
        <v>47</v>
      </c>
      <c r="C25" s="6">
        <v>2</v>
      </c>
      <c r="D25" s="33">
        <f>IF(B25="","",COUNTIF('Planning KB'!$G$26:$K$264,'Statistiques KB'!B25))</f>
        <v>18</v>
      </c>
    </row>
    <row r="26" spans="2:5" x14ac:dyDescent="0.25">
      <c r="B26" s="6" t="s">
        <v>39</v>
      </c>
      <c r="C26" s="6">
        <v>1</v>
      </c>
      <c r="D26" s="33">
        <f>IF(B26="","",COUNTIF('Planning KB'!$G$26:$K$264,'Statistiques KB'!B26))</f>
        <v>3</v>
      </c>
    </row>
    <row r="27" spans="2:5" x14ac:dyDescent="0.25">
      <c r="B27" s="6" t="s">
        <v>50</v>
      </c>
      <c r="C27" s="6">
        <v>1</v>
      </c>
      <c r="D27" s="33">
        <f>IF(B27="","",COUNTIF('Planning KB'!$G$26:$K$264,'Statistiques KB'!B27))</f>
        <v>6</v>
      </c>
      <c r="E27" s="1" t="s">
        <v>51</v>
      </c>
    </row>
    <row r="28" spans="2:5" x14ac:dyDescent="0.25">
      <c r="B28" s="6" t="s">
        <v>53</v>
      </c>
      <c r="C28" s="6">
        <v>2</v>
      </c>
      <c r="D28" s="33">
        <f>IF(B28="","",COUNTIF('Planning KB'!$G$26:$K$264,'Statistiques KB'!B28))</f>
        <v>10</v>
      </c>
      <c r="E28" s="1" t="s">
        <v>54</v>
      </c>
    </row>
    <row r="29" spans="2:5" x14ac:dyDescent="0.25">
      <c r="B29" s="6" t="s">
        <v>55</v>
      </c>
      <c r="C29" s="6">
        <v>1</v>
      </c>
      <c r="D29" s="33">
        <f>IF(B29="","",COUNTIF('Planning KB'!$G$26:$K$264,'Statistiques KB'!B29))</f>
        <v>15</v>
      </c>
    </row>
    <row r="30" spans="2:5" x14ac:dyDescent="0.25">
      <c r="B30" s="6" t="s">
        <v>57</v>
      </c>
      <c r="C30" s="6">
        <v>1</v>
      </c>
      <c r="D30" s="33">
        <f>IF(B30="","",COUNTIF('Planning KB'!$G$26:$K$264,'Statistiques KB'!B30))</f>
        <v>0</v>
      </c>
    </row>
    <row r="31" spans="2:5" x14ac:dyDescent="0.25">
      <c r="B31" s="6" t="s">
        <v>56</v>
      </c>
      <c r="C31" s="6">
        <v>2</v>
      </c>
      <c r="D31" s="33">
        <f>IF(B31="","",COUNTIF('Planning KB'!$G$26:$K$264,'Statistiques KB'!B31))</f>
        <v>15</v>
      </c>
    </row>
    <row r="32" spans="2:5" x14ac:dyDescent="0.25">
      <c r="B32" s="6" t="s">
        <v>58</v>
      </c>
      <c r="C32" s="6">
        <v>1</v>
      </c>
      <c r="D32" s="33">
        <f>IF(B32="","",COUNTIF('Planning KB'!$G$26:$K$264,'Statistiques KB'!B32))</f>
        <v>11</v>
      </c>
    </row>
    <row r="33" spans="2:4" x14ac:dyDescent="0.25">
      <c r="B33" s="6" t="s">
        <v>59</v>
      </c>
      <c r="C33" s="6">
        <v>1</v>
      </c>
      <c r="D33" s="33">
        <f>IF(B33="","",COUNTIF('Planning KB'!$G$26:$K$264,'Statistiques KB'!B33))</f>
        <v>17</v>
      </c>
    </row>
    <row r="34" spans="2:4" x14ac:dyDescent="0.25">
      <c r="B34" s="8" t="s">
        <v>60</v>
      </c>
      <c r="C34" s="6">
        <v>1</v>
      </c>
      <c r="D34" s="33">
        <f>IF(B34="","",COUNTIF('Planning KB'!$G$26:$K$264,'Statistiques KB'!B34))</f>
        <v>13</v>
      </c>
    </row>
    <row r="35" spans="2:4" x14ac:dyDescent="0.25">
      <c r="B35" s="6" t="s">
        <v>61</v>
      </c>
      <c r="C35" s="6">
        <v>1</v>
      </c>
      <c r="D35" s="33">
        <f>IF(B35="","",COUNTIF('Planning KB'!$G$26:$K$264,'Statistiques KB'!B35))</f>
        <v>8</v>
      </c>
    </row>
    <row r="36" spans="2:4" x14ac:dyDescent="0.25">
      <c r="B36" s="6" t="s">
        <v>66</v>
      </c>
      <c r="C36" s="6">
        <v>1</v>
      </c>
      <c r="D36" s="33">
        <f>IF(B36="","",COUNTIF('Planning KB'!$G$26:$K$264,'Statistiques KB'!B36))</f>
        <v>15</v>
      </c>
    </row>
    <row r="37" spans="2:4" x14ac:dyDescent="0.25">
      <c r="B37" s="6" t="s">
        <v>67</v>
      </c>
      <c r="C37" s="6">
        <v>1</v>
      </c>
      <c r="D37" s="33">
        <f>IF(B37="","",COUNTIF('Planning KB'!$G$26:$K$264,'Statistiques KB'!B37))</f>
        <v>17</v>
      </c>
    </row>
    <row r="38" spans="2:4" x14ac:dyDescent="0.25">
      <c r="B38" s="6" t="s">
        <v>68</v>
      </c>
      <c r="C38" s="6">
        <v>1</v>
      </c>
      <c r="D38" s="33">
        <f>IF(B38="","",COUNTIF('Planning KB'!$G$26:$K$264,'Statistiques KB'!B38))</f>
        <v>18</v>
      </c>
    </row>
    <row r="39" spans="2:4" x14ac:dyDescent="0.25">
      <c r="B39" s="6" t="s">
        <v>64</v>
      </c>
      <c r="C39" s="6">
        <v>1</v>
      </c>
      <c r="D39" s="33">
        <f>IF(B39="","",COUNTIF('Planning KB'!$G$26:$K$264,'Statistiques KB'!B39))</f>
        <v>12</v>
      </c>
    </row>
    <row r="40" spans="2:4" x14ac:dyDescent="0.25">
      <c r="B40" s="6" t="s">
        <v>65</v>
      </c>
      <c r="C40" s="6">
        <v>1</v>
      </c>
      <c r="D40" s="33">
        <f>IF(B40="","",COUNTIF('Planning KB'!$G$26:$K$264,'Statistiques KB'!B40))</f>
        <v>14</v>
      </c>
    </row>
    <row r="41" spans="2:4" x14ac:dyDescent="0.25">
      <c r="B41" s="6" t="s">
        <v>70</v>
      </c>
      <c r="C41" s="6">
        <v>1</v>
      </c>
      <c r="D41" s="33">
        <f>IF(B41="","",COUNTIF('Planning KB'!$G$26:$K$264,'Statistiques KB'!B41))</f>
        <v>14</v>
      </c>
    </row>
    <row r="42" spans="2:4" x14ac:dyDescent="0.25">
      <c r="B42" s="6" t="s">
        <v>68</v>
      </c>
      <c r="C42" s="6">
        <v>1</v>
      </c>
      <c r="D42" s="33">
        <f>IF(B42="","",COUNTIF('Planning KB'!$G$26:$K$264,'Statistiques KB'!B42))</f>
        <v>18</v>
      </c>
    </row>
    <row r="43" spans="2:4" x14ac:dyDescent="0.25">
      <c r="B43" s="6" t="s">
        <v>69</v>
      </c>
      <c r="C43" s="6">
        <v>2</v>
      </c>
      <c r="D43" s="33">
        <f>IF(B43="","",COUNTIF('Planning KB'!$G$26:$K$264,'Statistiques KB'!B43))</f>
        <v>12</v>
      </c>
    </row>
    <row r="44" spans="2:4" x14ac:dyDescent="0.25">
      <c r="B44" s="8" t="s">
        <v>71</v>
      </c>
      <c r="C44" s="6">
        <v>1</v>
      </c>
      <c r="D44" s="33">
        <f>IF(B44="","",COUNTIF('Planning KB'!$G$26:$K$264,'Statistiques KB'!B44))</f>
        <v>11</v>
      </c>
    </row>
    <row r="45" spans="2:4" x14ac:dyDescent="0.25">
      <c r="B45" s="6" t="s">
        <v>79</v>
      </c>
      <c r="C45" s="6">
        <v>1</v>
      </c>
      <c r="D45" s="33">
        <f>IF(B45="","",COUNTIF('Planning KB'!$G$26:$K$264,'Statistiques KB'!B45))</f>
        <v>16</v>
      </c>
    </row>
    <row r="46" spans="2:4" x14ac:dyDescent="0.25">
      <c r="B46" s="6" t="s">
        <v>80</v>
      </c>
      <c r="C46" s="6">
        <v>1</v>
      </c>
      <c r="D46" s="33">
        <f>IF(B46="","",COUNTIF('Planning KB'!$G$26:$K$264,'Statistiques KB'!B46))</f>
        <v>16</v>
      </c>
    </row>
    <row r="47" spans="2:4" x14ac:dyDescent="0.25">
      <c r="B47" s="6" t="s">
        <v>78</v>
      </c>
      <c r="C47" s="6">
        <v>1</v>
      </c>
      <c r="D47" s="33">
        <f>IF(B47="","",COUNTIF('Planning KB'!$G$26:$K$264,'Statistiques KB'!B47))</f>
        <v>16</v>
      </c>
    </row>
    <row r="48" spans="2:4" x14ac:dyDescent="0.25">
      <c r="B48" s="6" t="s">
        <v>86</v>
      </c>
      <c r="C48" s="6">
        <v>1</v>
      </c>
      <c r="D48" s="33">
        <f>IF(B48="","",COUNTIF('Planning KB'!$G$26:$K$264,'Statistiques KB'!B48))</f>
        <v>10</v>
      </c>
    </row>
    <row r="49" spans="2:4" x14ac:dyDescent="0.25">
      <c r="B49" s="6"/>
      <c r="C49" s="6"/>
      <c r="D49" s="33" t="str">
        <f>IF(B49="","",COUNTIF('Planning KB'!$G$26:$K$264,'Statistiques KB'!B49))</f>
        <v/>
      </c>
    </row>
    <row r="50" spans="2:4" x14ac:dyDescent="0.25">
      <c r="B50" s="6"/>
      <c r="C50" s="6"/>
      <c r="D50" s="33" t="str">
        <f>IF(B50="","",COUNTIF('Planning KB'!$G$26:$K$264,'Statistiques KB'!B50))</f>
        <v/>
      </c>
    </row>
    <row r="51" spans="2:4" x14ac:dyDescent="0.25">
      <c r="B51" s="6"/>
      <c r="C51" s="6"/>
      <c r="D51" s="33" t="str">
        <f>IF(B51="","",COUNTIF('Planning KB'!$G$26:$K$264,'Statistiques KB'!B51))</f>
        <v/>
      </c>
    </row>
    <row r="52" spans="2:4" x14ac:dyDescent="0.25">
      <c r="B52" s="6"/>
      <c r="C52" s="6"/>
      <c r="D52" s="33" t="str">
        <f>IF(B52="","",COUNTIF('Planning KB'!$G$26:$K$264,'Statistiques KB'!B52))</f>
        <v/>
      </c>
    </row>
    <row r="53" spans="2:4" x14ac:dyDescent="0.25">
      <c r="B53" s="6"/>
      <c r="C53" s="6"/>
      <c r="D53" s="33" t="str">
        <f>IF(B53="","",COUNTIF('Planning KB'!$G$26:$K$264,'Statistiques KB'!B53))</f>
        <v/>
      </c>
    </row>
    <row r="54" spans="2:4" x14ac:dyDescent="0.25">
      <c r="B54" s="6"/>
      <c r="C54" s="6"/>
      <c r="D54" s="33" t="str">
        <f>IF(B54="","",COUNTIF('Planning KB'!$G$26:$K$264,'Statistiques KB'!B54))</f>
        <v/>
      </c>
    </row>
    <row r="55" spans="2:4" x14ac:dyDescent="0.25">
      <c r="B55" s="6"/>
      <c r="C55" s="6"/>
      <c r="D55" s="33" t="str">
        <f>IF(B55="","",COUNTIF('Planning KB'!$G$26:$K$264,'Statistiques KB'!B55))</f>
        <v/>
      </c>
    </row>
    <row r="56" spans="2:4" x14ac:dyDescent="0.25">
      <c r="B56" s="6"/>
      <c r="C56" s="6"/>
      <c r="D56" s="33" t="str">
        <f>IF(B56="","",COUNTIF('Planning KB'!$G$26:$K$264,'Statistiques KB'!B56))</f>
        <v/>
      </c>
    </row>
    <row r="57" spans="2:4" x14ac:dyDescent="0.25">
      <c r="B57" s="6"/>
      <c r="C57" s="6"/>
      <c r="D57" s="33" t="str">
        <f>IF(B57="","",COUNTIF('Planning KB'!$G$26:$K$264,'Statistiques KB'!B57))</f>
        <v/>
      </c>
    </row>
    <row r="58" spans="2:4" x14ac:dyDescent="0.25">
      <c r="B58" s="6"/>
      <c r="C58" s="6"/>
      <c r="D58" s="33" t="str">
        <f>IF(B58="","",COUNTIF('Planning KB'!$G$26:$K$264,'Statistiques KB'!B58))</f>
        <v/>
      </c>
    </row>
    <row r="59" spans="2:4" x14ac:dyDescent="0.25">
      <c r="B59" s="6"/>
      <c r="C59" s="6"/>
      <c r="D59" s="33" t="str">
        <f>IF(B59="","",COUNTIF('Planning KB'!$G$26:$K$264,'Statistiques KB'!B59))</f>
        <v/>
      </c>
    </row>
    <row r="60" spans="2:4" x14ac:dyDescent="0.25">
      <c r="B60" s="6"/>
      <c r="C60" s="6"/>
      <c r="D60" s="33" t="str">
        <f>IF(B60="","",COUNTIF('Planning KB'!$G$26:$K$264,'Statistiques KB'!B60))</f>
        <v/>
      </c>
    </row>
    <row r="61" spans="2:4" x14ac:dyDescent="0.25">
      <c r="B61" s="6"/>
      <c r="C61" s="6"/>
      <c r="D61" s="33" t="str">
        <f>IF(B61="","",COUNTIF('Planning KB'!$G$26:$K$264,'Statistiques KB'!B61))</f>
        <v/>
      </c>
    </row>
    <row r="62" spans="2:4" x14ac:dyDescent="0.25">
      <c r="B62" s="6"/>
      <c r="C62" s="6"/>
      <c r="D62" s="33" t="str">
        <f>IF(B62="","",COUNTIF('Planning KB'!$G$26:$K$264,'Statistiques KB'!B62))</f>
        <v/>
      </c>
    </row>
    <row r="63" spans="2:4" x14ac:dyDescent="0.25">
      <c r="B63" s="6"/>
      <c r="C63" s="6"/>
      <c r="D63" s="33" t="str">
        <f>IF(B63="","",COUNTIF('Planning KB'!$G$26:$K$264,'Statistiques KB'!B63))</f>
        <v/>
      </c>
    </row>
    <row r="64" spans="2:4" x14ac:dyDescent="0.25">
      <c r="B64" s="6"/>
      <c r="C64" s="6"/>
      <c r="D64" s="33" t="str">
        <f>IF(B64="","",COUNTIF('Planning KB'!$G$26:$K$264,'Statistiques KB'!B64))</f>
        <v/>
      </c>
    </row>
    <row r="65" spans="2:4" x14ac:dyDescent="0.25">
      <c r="B65" s="6"/>
      <c r="C65" s="6"/>
      <c r="D65" s="33" t="str">
        <f>IF(B65="","",COUNTIF('Planning KB'!$G$26:$K$264,'Statistiques KB'!B65))</f>
        <v/>
      </c>
    </row>
    <row r="66" spans="2:4" x14ac:dyDescent="0.25">
      <c r="B66" s="6"/>
      <c r="C66" s="6"/>
      <c r="D66" s="33" t="str">
        <f>IF(B66="","",COUNTIF('Planning KB'!$G$26:$K$264,'Statistiques KB'!B66))</f>
        <v/>
      </c>
    </row>
    <row r="67" spans="2:4" x14ac:dyDescent="0.25">
      <c r="B67" s="6"/>
      <c r="C67" s="6"/>
      <c r="D67" s="33" t="str">
        <f>IF(B67="","",COUNTIF('Planning KB'!$G$26:$K$264,'Statistiques KB'!B67))</f>
        <v/>
      </c>
    </row>
    <row r="68" spans="2:4" x14ac:dyDescent="0.25">
      <c r="B68" s="6"/>
      <c r="C68" s="6"/>
      <c r="D68" s="33" t="str">
        <f>IF(B68="","",COUNTIF('Planning KB'!$G$26:$K$264,'Statistiques KB'!B68))</f>
        <v/>
      </c>
    </row>
    <row r="69" spans="2:4" x14ac:dyDescent="0.25">
      <c r="B69" s="6"/>
      <c r="C69" s="6"/>
      <c r="D69" s="33" t="str">
        <f>IF(B69="","",COUNTIF('Planning KB'!$G$26:$K$264,'Statistiques KB'!B69))</f>
        <v/>
      </c>
    </row>
    <row r="70" spans="2:4" x14ac:dyDescent="0.25">
      <c r="B70" s="6"/>
      <c r="C70" s="6"/>
      <c r="D70" s="33" t="str">
        <f>IF(B70="","",COUNTIF('Planning KB'!$G$26:$K$264,'Statistiques KB'!B70))</f>
        <v/>
      </c>
    </row>
    <row r="71" spans="2:4" x14ac:dyDescent="0.25">
      <c r="B71" s="6"/>
      <c r="C71" s="6"/>
      <c r="D71" s="33" t="str">
        <f>IF(B71="","",COUNTIF('Planning KB'!$G$26:$K$264,'Statistiques KB'!B71))</f>
        <v/>
      </c>
    </row>
    <row r="72" spans="2:4" x14ac:dyDescent="0.25">
      <c r="B72" s="6"/>
      <c r="C72" s="6"/>
      <c r="D72" s="33" t="str">
        <f>IF(B72="","",COUNTIF('Planning KB'!$G$26:$K$264,'Statistiques KB'!B72))</f>
        <v/>
      </c>
    </row>
    <row r="73" spans="2:4" x14ac:dyDescent="0.25">
      <c r="B73" s="6"/>
      <c r="C73" s="6"/>
      <c r="D73" s="33" t="str">
        <f>IF(B73="","",COUNTIF('Planning KB'!$G$26:$K$264,'Statistiques KB'!B73))</f>
        <v/>
      </c>
    </row>
    <row r="74" spans="2:4" x14ac:dyDescent="0.25">
      <c r="B74" s="6"/>
      <c r="C74" s="6"/>
      <c r="D74" s="33" t="str">
        <f>IF(B74="","",COUNTIF('Planning KB'!$G$26:$K$264,'Statistiques KB'!B74))</f>
        <v/>
      </c>
    </row>
    <row r="75" spans="2:4" x14ac:dyDescent="0.25">
      <c r="B75" s="6"/>
      <c r="C75" s="6"/>
      <c r="D75" s="33" t="str">
        <f>IF(B75="","",COUNTIF('Planning KB'!$G$26:$K$264,'Statistiques KB'!B75))</f>
        <v/>
      </c>
    </row>
    <row r="76" spans="2:4" x14ac:dyDescent="0.25">
      <c r="B76" s="6"/>
      <c r="C76" s="6"/>
      <c r="D76" s="33" t="str">
        <f>IF(B76="","",COUNTIF('Planning KB'!$G$26:$K$264,'Statistiques KB'!B76))</f>
        <v/>
      </c>
    </row>
    <row r="77" spans="2:4" x14ac:dyDescent="0.25">
      <c r="B77" s="6"/>
      <c r="C77" s="6"/>
      <c r="D77" s="33" t="str">
        <f>IF(B77="","",COUNTIF('Planning KB'!$G$26:$K$264,'Statistiques KB'!B77))</f>
        <v/>
      </c>
    </row>
    <row r="78" spans="2:4" x14ac:dyDescent="0.25">
      <c r="B78" s="6"/>
      <c r="C78" s="6"/>
      <c r="D78" s="33" t="str">
        <f>IF(B78="","",COUNTIF('Planning KB'!$G$26:$K$264,'Statistiques KB'!B78))</f>
        <v/>
      </c>
    </row>
    <row r="79" spans="2:4" x14ac:dyDescent="0.25">
      <c r="B79" s="6"/>
      <c r="C79" s="6"/>
      <c r="D79" s="33" t="str">
        <f>IF(B79="","",COUNTIF('Planning KB'!$G$26:$K$264,'Statistiques KB'!B79))</f>
        <v/>
      </c>
    </row>
    <row r="80" spans="2:4" x14ac:dyDescent="0.25">
      <c r="B80" s="6"/>
      <c r="C80" s="6"/>
      <c r="D80" s="33" t="str">
        <f>IF(B80="","",COUNTIF('Planning KB'!$G$26:$K$264,'Statistiques KB'!B80))</f>
        <v/>
      </c>
    </row>
    <row r="81" spans="2:4" x14ac:dyDescent="0.25">
      <c r="B81" s="6"/>
      <c r="C81" s="6"/>
      <c r="D81" s="33" t="str">
        <f>IF(B81="","",COUNTIF('Planning KB'!$G$26:$K$264,'Statistiques KB'!B81))</f>
        <v/>
      </c>
    </row>
    <row r="82" spans="2:4" x14ac:dyDescent="0.25">
      <c r="B82" s="6"/>
      <c r="C82" s="6"/>
      <c r="D82" s="33" t="str">
        <f>IF(B82="","",COUNTIF('Planning KB'!$G$26:$K$264,'Statistiques KB'!B82))</f>
        <v/>
      </c>
    </row>
    <row r="83" spans="2:4" x14ac:dyDescent="0.25">
      <c r="B83" s="6"/>
      <c r="C83" s="6"/>
      <c r="D83" s="33" t="str">
        <f>IF(B83="","",COUNTIF('Planning KB'!$G$26:$K$264,'Statistiques KB'!B83))</f>
        <v/>
      </c>
    </row>
    <row r="84" spans="2:4" x14ac:dyDescent="0.25">
      <c r="B84" s="6"/>
      <c r="C84" s="6"/>
      <c r="D84" s="33" t="str">
        <f>IF(B84="","",COUNTIF('Planning KB'!$G$26:$K$264,'Statistiques KB'!B84))</f>
        <v/>
      </c>
    </row>
    <row r="85" spans="2:4" x14ac:dyDescent="0.25">
      <c r="B85" s="6"/>
      <c r="C85" s="6"/>
      <c r="D85" s="33" t="str">
        <f>IF(B85="","",COUNTIF('Planning KB'!$G$26:$K$264,'Statistiques KB'!B85))</f>
        <v/>
      </c>
    </row>
    <row r="86" spans="2:4" x14ac:dyDescent="0.25">
      <c r="B86" s="6"/>
      <c r="C86" s="6"/>
      <c r="D86" s="33" t="str">
        <f>IF(B86="","",COUNTIF('Planning KB'!$G$26:$K$264,'Statistiques KB'!B86))</f>
        <v/>
      </c>
    </row>
    <row r="87" spans="2:4" x14ac:dyDescent="0.25">
      <c r="B87" s="6"/>
      <c r="C87" s="6"/>
      <c r="D87" s="33" t="str">
        <f>IF(B87="","",COUNTIF('Planning KB'!$G$26:$K$264,'Statistiques KB'!B87))</f>
        <v/>
      </c>
    </row>
    <row r="88" spans="2:4" x14ac:dyDescent="0.25">
      <c r="B88" s="6"/>
      <c r="C88" s="6"/>
      <c r="D88" s="33" t="str">
        <f>IF(B88="","",COUNTIF('Planning KB'!$G$26:$K$264,'Statistiques KB'!B88))</f>
        <v/>
      </c>
    </row>
    <row r="89" spans="2:4" x14ac:dyDescent="0.25">
      <c r="B89" s="6"/>
      <c r="C89" s="6"/>
      <c r="D89" s="33" t="str">
        <f>IF(B89="","",COUNTIF('Planning KB'!$G$26:$K$264,'Statistiques KB'!B89))</f>
        <v/>
      </c>
    </row>
    <row r="90" spans="2:4" x14ac:dyDescent="0.25">
      <c r="B90" s="6"/>
      <c r="C90" s="6"/>
      <c r="D90" s="33" t="str">
        <f>IF(B90="","",COUNTIF('Planning KB'!$G$26:$K$264,'Statistiques KB'!B90))</f>
        <v/>
      </c>
    </row>
    <row r="91" spans="2:4" x14ac:dyDescent="0.25">
      <c r="B91" s="6"/>
      <c r="C91" s="6"/>
      <c r="D91" s="33" t="str">
        <f>IF(B91="","",COUNTIF('Planning KB'!$G$26:$K$264,'Statistiques KB'!B91))</f>
        <v/>
      </c>
    </row>
    <row r="92" spans="2:4" x14ac:dyDescent="0.25">
      <c r="B92" s="6"/>
      <c r="C92" s="6"/>
      <c r="D92" s="33" t="str">
        <f>IF(B92="","",COUNTIF('Planning KB'!$G$26:$K$264,'Statistiques KB'!B92))</f>
        <v/>
      </c>
    </row>
    <row r="93" spans="2:4" x14ac:dyDescent="0.25">
      <c r="B93" s="6"/>
      <c r="C93" s="6"/>
      <c r="D93" s="33" t="str">
        <f>IF(B93="","",COUNTIF('Planning KB'!$G$26:$K$264,'Statistiques KB'!B93))</f>
        <v/>
      </c>
    </row>
    <row r="94" spans="2:4" x14ac:dyDescent="0.25">
      <c r="B94" s="6"/>
      <c r="C94" s="6"/>
      <c r="D94" s="33" t="str">
        <f>IF(B94="","",COUNTIF('Planning KB'!$G$26:$K$264,'Statistiques KB'!B94))</f>
        <v/>
      </c>
    </row>
    <row r="95" spans="2:4" x14ac:dyDescent="0.25">
      <c r="B95" s="6"/>
      <c r="C95" s="6"/>
      <c r="D95" s="33" t="str">
        <f>IF(B95="","",COUNTIF('Planning KB'!$G$26:$K$264,'Statistiques KB'!B95))</f>
        <v/>
      </c>
    </row>
    <row r="96" spans="2:4" x14ac:dyDescent="0.25">
      <c r="B96" s="6"/>
      <c r="C96" s="6"/>
      <c r="D96" s="33" t="str">
        <f>IF(B96="","",COUNTIF('Planning KB'!$G$26:$K$264,'Statistiques KB'!B96))</f>
        <v/>
      </c>
    </row>
    <row r="97" spans="2:4" x14ac:dyDescent="0.25">
      <c r="B97" s="6"/>
      <c r="C97" s="6"/>
      <c r="D97" s="33" t="str">
        <f>IF(B97="","",COUNTIF('Planning KB'!$G$26:$K$264,'Statistiques KB'!B97))</f>
        <v/>
      </c>
    </row>
    <row r="98" spans="2:4" x14ac:dyDescent="0.25">
      <c r="B98" s="6"/>
      <c r="C98" s="6"/>
      <c r="D98" s="33" t="str">
        <f>IF(B98="","",COUNTIF('Planning KB'!$G$26:$K$264,'Statistiques KB'!B98))</f>
        <v/>
      </c>
    </row>
    <row r="99" spans="2:4" x14ac:dyDescent="0.25">
      <c r="B99" s="6"/>
      <c r="C99" s="6"/>
      <c r="D99" s="33" t="str">
        <f>IF(B99="","",COUNTIF('Planning KB'!$G$26:$K$264,'Statistiques KB'!B99))</f>
        <v/>
      </c>
    </row>
    <row r="100" spans="2:4" x14ac:dyDescent="0.25">
      <c r="B100" s="6"/>
      <c r="C100" s="6"/>
      <c r="D100" s="33" t="str">
        <f>IF(B100="","",COUNTIF('Planning KB'!$G$26:$K$264,'Statistiques KB'!B100))</f>
        <v/>
      </c>
    </row>
    <row r="101" spans="2:4" x14ac:dyDescent="0.25">
      <c r="B101" s="6"/>
      <c r="C101" s="6"/>
      <c r="D101" s="33" t="str">
        <f>IF(B101="","",COUNTIF('Planning KB'!$G$26:$K$264,'Statistiques KB'!B101))</f>
        <v/>
      </c>
    </row>
    <row r="102" spans="2:4" x14ac:dyDescent="0.25">
      <c r="B102" s="6"/>
      <c r="C102" s="6"/>
      <c r="D102" s="33" t="str">
        <f>IF(B102="","",COUNTIF('Planning KB'!$G$26:$K$264,'Statistiques KB'!B102))</f>
        <v/>
      </c>
    </row>
    <row r="103" spans="2:4" x14ac:dyDescent="0.25">
      <c r="B103" s="6"/>
      <c r="C103" s="6"/>
      <c r="D103" s="33" t="str">
        <f>IF(B103="","",COUNTIF('Planning KB'!$G$26:$K$264,'Statistiques KB'!B103))</f>
        <v/>
      </c>
    </row>
    <row r="104" spans="2:4" x14ac:dyDescent="0.25">
      <c r="B104" s="6"/>
      <c r="C104" s="6"/>
      <c r="D104" s="33" t="str">
        <f>IF(B104="","",COUNTIF('Planning KB'!$G$26:$K$264,'Statistiques KB'!B104))</f>
        <v/>
      </c>
    </row>
    <row r="105" spans="2:4" x14ac:dyDescent="0.25">
      <c r="B105" s="6"/>
      <c r="C105" s="6"/>
      <c r="D105" s="33" t="str">
        <f>IF(B105="","",COUNTIF('Planning KB'!$G$26:$K$264,'Statistiques KB'!B105))</f>
        <v/>
      </c>
    </row>
    <row r="106" spans="2:4" x14ac:dyDescent="0.25">
      <c r="B106" s="6"/>
      <c r="C106" s="6"/>
      <c r="D106" s="33" t="str">
        <f>IF(B106="","",COUNTIF('Planning KB'!$G$26:$K$264,'Statistiques KB'!B106))</f>
        <v/>
      </c>
    </row>
    <row r="107" spans="2:4" x14ac:dyDescent="0.25">
      <c r="B107" s="6"/>
      <c r="C107" s="6"/>
      <c r="D107" s="33" t="str">
        <f>IF(B107="","",COUNTIF('Planning KB'!$G$26:$K$264,'Statistiques KB'!B107))</f>
        <v/>
      </c>
    </row>
    <row r="108" spans="2:4" x14ac:dyDescent="0.25">
      <c r="B108" s="6"/>
      <c r="C108" s="6"/>
      <c r="D108" s="33" t="str">
        <f>IF(B108="","",COUNTIF('Planning KB'!$G$26:$K$264,'Statistiques KB'!B108))</f>
        <v/>
      </c>
    </row>
    <row r="109" spans="2:4" x14ac:dyDescent="0.25">
      <c r="B109" s="6"/>
      <c r="C109" s="6"/>
      <c r="D109" s="33" t="str">
        <f>IF(B109="","",COUNTIF('Planning KB'!$G$26:$K$264,'Statistiques KB'!B109))</f>
        <v/>
      </c>
    </row>
    <row r="110" spans="2:4" x14ac:dyDescent="0.25">
      <c r="B110" s="6"/>
      <c r="C110" s="6"/>
      <c r="D110" s="33" t="str">
        <f>IF(B110="","",COUNTIF('Planning KB'!$G$26:$K$264,'Statistiques KB'!B110))</f>
        <v/>
      </c>
    </row>
    <row r="111" spans="2:4" x14ac:dyDescent="0.25">
      <c r="B111" s="6"/>
      <c r="C111" s="6"/>
      <c r="D111" s="33" t="str">
        <f>IF(B111="","",COUNTIF('Planning KB'!$G$26:$K$264,'Statistiques KB'!B111))</f>
        <v/>
      </c>
    </row>
    <row r="112" spans="2:4" x14ac:dyDescent="0.25">
      <c r="B112" s="6"/>
      <c r="C112" s="6"/>
      <c r="D112" s="33" t="str">
        <f>IF(B112="","",COUNTIF('Planning KB'!$G$26:$K$264,'Statistiques KB'!B112))</f>
        <v/>
      </c>
    </row>
    <row r="113" spans="2:4" x14ac:dyDescent="0.25">
      <c r="B113" s="6"/>
      <c r="C113" s="6"/>
      <c r="D113" s="33" t="str">
        <f>IF(B113="","",COUNTIF('Planning KB'!$G$26:$K$264,'Statistiques KB'!B113))</f>
        <v/>
      </c>
    </row>
    <row r="114" spans="2:4" x14ac:dyDescent="0.25">
      <c r="B114" s="6"/>
      <c r="C114" s="6"/>
      <c r="D114" s="33" t="str">
        <f>IF(B114="","",COUNTIF('Planning KB'!$G$26:$K$264,'Statistiques KB'!B114))</f>
        <v/>
      </c>
    </row>
    <row r="115" spans="2:4" x14ac:dyDescent="0.25">
      <c r="B115" s="6"/>
      <c r="C115" s="6"/>
      <c r="D115" s="33" t="str">
        <f>IF(B115="","",COUNTIF('Planning KB'!$G$26:$K$264,'Statistiques KB'!B115))</f>
        <v/>
      </c>
    </row>
    <row r="116" spans="2:4" x14ac:dyDescent="0.25">
      <c r="B116" s="6"/>
      <c r="C116" s="6"/>
      <c r="D116" s="33" t="str">
        <f>IF(B116="","",COUNTIF('Planning KB'!$G$26:$K$264,'Statistiques KB'!B116))</f>
        <v/>
      </c>
    </row>
    <row r="117" spans="2:4" x14ac:dyDescent="0.25">
      <c r="B117" s="6"/>
      <c r="C117" s="6"/>
      <c r="D117" s="33" t="str">
        <f>IF(B117="","",COUNTIF('Planning KB'!$G$26:$K$264,'Statistiques KB'!B117))</f>
        <v/>
      </c>
    </row>
    <row r="118" spans="2:4" x14ac:dyDescent="0.25">
      <c r="B118" s="6"/>
      <c r="C118" s="6"/>
      <c r="D118" s="33" t="str">
        <f>IF(B118="","",COUNTIF('Planning KB'!$G$26:$K$264,'Statistiques KB'!B118))</f>
        <v/>
      </c>
    </row>
    <row r="119" spans="2:4" x14ac:dyDescent="0.25">
      <c r="B119" s="6"/>
      <c r="C119" s="6"/>
      <c r="D119" s="33" t="str">
        <f>IF(B119="","",COUNTIF('Planning KB'!$G$26:$K$264,'Statistiques KB'!B119))</f>
        <v/>
      </c>
    </row>
    <row r="120" spans="2:4" x14ac:dyDescent="0.25">
      <c r="B120" s="6"/>
      <c r="C120" s="6"/>
      <c r="D120" s="33" t="str">
        <f>IF(B120="","",COUNTIF('Planning KB'!$G$26:$K$264,'Statistiques KB'!B120))</f>
        <v/>
      </c>
    </row>
    <row r="121" spans="2:4" x14ac:dyDescent="0.25">
      <c r="B121" s="6"/>
      <c r="C121" s="6"/>
      <c r="D121" s="33" t="str">
        <f>IF(B121="","",COUNTIF('Planning KB'!$G$26:$K$264,'Statistiques KB'!B121))</f>
        <v/>
      </c>
    </row>
    <row r="122" spans="2:4" x14ac:dyDescent="0.25">
      <c r="B122" s="6"/>
      <c r="C122" s="6"/>
      <c r="D122" s="33" t="str">
        <f>IF(B122="","",COUNTIF('Planning KB'!$G$26:$K$264,'Statistiques KB'!B122))</f>
        <v/>
      </c>
    </row>
    <row r="123" spans="2:4" x14ac:dyDescent="0.25">
      <c r="B123" s="6"/>
      <c r="C123" s="6"/>
      <c r="D123" s="33" t="str">
        <f>IF(B123="","",COUNTIF('Planning KB'!$G$26:$K$264,'Statistiques KB'!B123))</f>
        <v/>
      </c>
    </row>
    <row r="124" spans="2:4" x14ac:dyDescent="0.25">
      <c r="B124" s="6"/>
      <c r="C124" s="6"/>
      <c r="D124" s="33" t="str">
        <f>IF(B124="","",COUNTIF('Planning KB'!$G$26:$K$264,'Statistiques KB'!B124))</f>
        <v/>
      </c>
    </row>
    <row r="125" spans="2:4" x14ac:dyDescent="0.25">
      <c r="B125" s="6"/>
      <c r="C125" s="6"/>
      <c r="D125" s="33" t="str">
        <f>IF(B125="","",COUNTIF('Planning KB'!$G$26:$K$264,'Statistiques KB'!B125))</f>
        <v/>
      </c>
    </row>
    <row r="126" spans="2:4" x14ac:dyDescent="0.25">
      <c r="B126" s="6"/>
      <c r="C126" s="6"/>
      <c r="D126" s="33" t="str">
        <f>IF(B126="","",COUNTIF('Planning KB'!$G$26:$K$264,'Statistiques KB'!B126))</f>
        <v/>
      </c>
    </row>
    <row r="127" spans="2:4" x14ac:dyDescent="0.25">
      <c r="B127" s="6"/>
      <c r="C127" s="6"/>
      <c r="D127" s="33" t="str">
        <f>IF(B127="","",COUNTIF('Planning KB'!$G$26:$K$264,'Statistiques KB'!B127))</f>
        <v/>
      </c>
    </row>
    <row r="128" spans="2:4" x14ac:dyDescent="0.25">
      <c r="B128" s="6"/>
      <c r="C128" s="6"/>
      <c r="D128" s="33" t="str">
        <f>IF(B128="","",COUNTIF('Planning KB'!$G$26:$K$264,'Statistiques KB'!B128))</f>
        <v/>
      </c>
    </row>
    <row r="129" spans="2:4" x14ac:dyDescent="0.25">
      <c r="B129" s="6"/>
      <c r="C129" s="6"/>
      <c r="D129" s="33" t="str">
        <f>IF(B129="","",COUNTIF('Planning KB'!$G$26:$K$264,'Statistiques KB'!B129))</f>
        <v/>
      </c>
    </row>
    <row r="130" spans="2:4" x14ac:dyDescent="0.25">
      <c r="B130" s="6"/>
      <c r="C130" s="6"/>
      <c r="D130" s="33" t="str">
        <f>IF(B130="","",COUNTIF('Planning KB'!$G$26:$K$264,'Statistiques KB'!B130))</f>
        <v/>
      </c>
    </row>
    <row r="131" spans="2:4" x14ac:dyDescent="0.25">
      <c r="B131" s="6"/>
      <c r="C131" s="6"/>
      <c r="D131" s="33" t="str">
        <f>IF(B131="","",COUNTIF('Planning KB'!$G$26:$K$264,'Statistiques KB'!B131))</f>
        <v/>
      </c>
    </row>
    <row r="132" spans="2:4" x14ac:dyDescent="0.25">
      <c r="B132" s="6"/>
      <c r="C132" s="6"/>
      <c r="D132" s="33" t="str">
        <f>IF(B132="","",COUNTIF('Planning KB'!$G$26:$K$264,'Statistiques KB'!B132))</f>
        <v/>
      </c>
    </row>
    <row r="133" spans="2:4" x14ac:dyDescent="0.25">
      <c r="B133" s="6"/>
      <c r="C133" s="6"/>
      <c r="D133" s="33" t="str">
        <f>IF(B133="","",COUNTIF('Planning KB'!$G$26:$K$264,'Statistiques KB'!B133))</f>
        <v/>
      </c>
    </row>
    <row r="134" spans="2:4" x14ac:dyDescent="0.25">
      <c r="B134" s="6"/>
      <c r="C134" s="6"/>
      <c r="D134" s="33" t="str">
        <f>IF(B134="","",COUNTIF('Planning KB'!$G$26:$K$264,'Statistiques KB'!B134))</f>
        <v/>
      </c>
    </row>
    <row r="135" spans="2:4" x14ac:dyDescent="0.25">
      <c r="B135" s="6"/>
      <c r="C135" s="6"/>
      <c r="D135" s="33" t="str">
        <f>IF(B135="","",COUNTIF('Planning KB'!$G$26:$K$264,'Statistiques KB'!B135))</f>
        <v/>
      </c>
    </row>
    <row r="136" spans="2:4" x14ac:dyDescent="0.25">
      <c r="B136" s="6"/>
      <c r="C136" s="6"/>
      <c r="D136" s="33" t="str">
        <f>IF(B136="","",COUNTIF('Planning KB'!$G$26:$K$264,'Statistiques KB'!B136))</f>
        <v/>
      </c>
    </row>
    <row r="137" spans="2:4" x14ac:dyDescent="0.25">
      <c r="B137" s="6"/>
      <c r="C137" s="6"/>
      <c r="D137" s="33" t="str">
        <f>IF(B137="","",COUNTIF('Planning KB'!$G$26:$K$264,'Statistiques KB'!B137))</f>
        <v/>
      </c>
    </row>
    <row r="138" spans="2:4" x14ac:dyDescent="0.25">
      <c r="B138" s="6"/>
      <c r="C138" s="6"/>
      <c r="D138" s="33" t="str">
        <f>IF(B138="","",COUNTIF('Planning KB'!$G$26:$K$264,'Statistiques KB'!B138))</f>
        <v/>
      </c>
    </row>
    <row r="139" spans="2:4" x14ac:dyDescent="0.25">
      <c r="B139" s="6"/>
      <c r="C139" s="6"/>
      <c r="D139" s="33" t="str">
        <f>IF(B139="","",COUNTIF('Planning KB'!$G$26:$K$264,'Statistiques KB'!B139))</f>
        <v/>
      </c>
    </row>
    <row r="140" spans="2:4" x14ac:dyDescent="0.25">
      <c r="B140" s="6"/>
      <c r="C140" s="6"/>
      <c r="D140" s="33" t="str">
        <f>IF(B140="","",COUNTIF('Planning KB'!$G$26:$K$264,'Statistiques KB'!B140))</f>
        <v/>
      </c>
    </row>
    <row r="141" spans="2:4" x14ac:dyDescent="0.25">
      <c r="B141" s="6"/>
      <c r="C141" s="6"/>
      <c r="D141" s="33" t="str">
        <f>IF(B141="","",COUNTIF('Planning KB'!$G$26:$K$264,'Statistiques KB'!B141))</f>
        <v/>
      </c>
    </row>
    <row r="142" spans="2:4" x14ac:dyDescent="0.25">
      <c r="B142" s="6"/>
      <c r="C142" s="6"/>
      <c r="D142" s="33" t="str">
        <f>IF(B142="","",COUNTIF('Planning KB'!$G$26:$K$264,'Statistiques KB'!B142))</f>
        <v/>
      </c>
    </row>
    <row r="143" spans="2:4" x14ac:dyDescent="0.25">
      <c r="B143" s="6"/>
      <c r="C143" s="6"/>
      <c r="D143" s="33" t="str">
        <f>IF(B143="","",COUNTIF('Planning KB'!$G$26:$K$264,'Statistiques KB'!B143))</f>
        <v/>
      </c>
    </row>
    <row r="144" spans="2:4" x14ac:dyDescent="0.25">
      <c r="B144" s="6"/>
      <c r="C144" s="6"/>
      <c r="D144" s="33" t="str">
        <f>IF(B144="","",COUNTIF('Planning KB'!$G$26:$K$264,'Statistiques KB'!B144))</f>
        <v/>
      </c>
    </row>
    <row r="145" spans="2:4" x14ac:dyDescent="0.25">
      <c r="B145" s="6"/>
      <c r="C145" s="6"/>
      <c r="D145" s="33" t="str">
        <f>IF(B145="","",COUNTIF('Planning KB'!$G$26:$K$264,'Statistiques KB'!B145))</f>
        <v/>
      </c>
    </row>
    <row r="146" spans="2:4" x14ac:dyDescent="0.25">
      <c r="B146" s="6"/>
      <c r="C146" s="6"/>
      <c r="D146" s="33" t="str">
        <f>IF(B146="","",COUNTIF('Planning KB'!$G$26:$K$264,'Statistiques KB'!B146))</f>
        <v/>
      </c>
    </row>
    <row r="147" spans="2:4" x14ac:dyDescent="0.25">
      <c r="B147" s="6"/>
      <c r="C147" s="6"/>
      <c r="D147" s="33" t="str">
        <f>IF(B147="","",COUNTIF('Planning KB'!$G$26:$K$264,'Statistiques KB'!B147))</f>
        <v/>
      </c>
    </row>
    <row r="148" spans="2:4" x14ac:dyDescent="0.25">
      <c r="B148" s="6"/>
      <c r="C148" s="6"/>
      <c r="D148" s="33" t="str">
        <f>IF(B148="","",COUNTIF('Planning KB'!$G$26:$K$264,'Statistiques KB'!B148))</f>
        <v/>
      </c>
    </row>
    <row r="149" spans="2:4" x14ac:dyDescent="0.25">
      <c r="B149" s="6"/>
      <c r="C149" s="6"/>
      <c r="D149" s="33" t="str">
        <f>IF(B149="","",COUNTIF('Planning KB'!$G$26:$K$264,'Statistiques KB'!B149))</f>
        <v/>
      </c>
    </row>
    <row r="150" spans="2:4" x14ac:dyDescent="0.25">
      <c r="B150" s="6"/>
      <c r="C150" s="6"/>
      <c r="D150" s="33" t="str">
        <f>IF(B150="","",COUNTIF('Planning KB'!$G$26:$K$264,'Statistiques KB'!B150))</f>
        <v/>
      </c>
    </row>
    <row r="151" spans="2:4" x14ac:dyDescent="0.25">
      <c r="B151" s="6"/>
      <c r="C151" s="6"/>
      <c r="D151" s="33" t="str">
        <f>IF(B151="","",COUNTIF('Planning KB'!$G$26:$K$264,'Statistiques KB'!B151))</f>
        <v/>
      </c>
    </row>
    <row r="152" spans="2:4" x14ac:dyDescent="0.25">
      <c r="B152" s="6"/>
      <c r="C152" s="6"/>
      <c r="D152" s="33" t="str">
        <f>IF(B152="","",COUNTIF('Planning KB'!$G$26:$K$264,'Statistiques KB'!B152))</f>
        <v/>
      </c>
    </row>
    <row r="153" spans="2:4" x14ac:dyDescent="0.25">
      <c r="B153" s="6"/>
      <c r="C153" s="6"/>
      <c r="D153" s="33" t="str">
        <f>IF(B153="","",COUNTIF('Planning KB'!$G$26:$K$264,'Statistiques KB'!B153))</f>
        <v/>
      </c>
    </row>
    <row r="154" spans="2:4" x14ac:dyDescent="0.25">
      <c r="B154" s="6"/>
      <c r="C154" s="6"/>
      <c r="D154" s="33" t="str">
        <f>IF(B154="","",COUNTIF('Planning KB'!$G$26:$K$264,'Statistiques KB'!B154))</f>
        <v/>
      </c>
    </row>
    <row r="155" spans="2:4" x14ac:dyDescent="0.25">
      <c r="B155" s="6"/>
      <c r="C155" s="6"/>
      <c r="D155" s="33" t="str">
        <f>IF(B155="","",COUNTIF('Planning KB'!$G$26:$K$264,'Statistiques KB'!B155))</f>
        <v/>
      </c>
    </row>
    <row r="156" spans="2:4" x14ac:dyDescent="0.25">
      <c r="B156" s="6"/>
      <c r="C156" s="6"/>
      <c r="D156" s="33" t="str">
        <f>IF(B156="","",COUNTIF('Planning KB'!$G$26:$K$264,'Statistiques KB'!B156))</f>
        <v/>
      </c>
    </row>
    <row r="157" spans="2:4" x14ac:dyDescent="0.25">
      <c r="B157" s="6"/>
      <c r="C157" s="6"/>
      <c r="D157" s="33" t="str">
        <f>IF(B157="","",COUNTIF('Planning KB'!$G$26:$K$264,'Statistiques KB'!B157))</f>
        <v/>
      </c>
    </row>
    <row r="158" spans="2:4" x14ac:dyDescent="0.25">
      <c r="B158" s="6"/>
      <c r="C158" s="6"/>
      <c r="D158" s="33" t="str">
        <f>IF(B158="","",COUNTIF('Planning KB'!$G$26:$K$264,'Statistiques KB'!B158))</f>
        <v/>
      </c>
    </row>
    <row r="159" spans="2:4" x14ac:dyDescent="0.25">
      <c r="B159" s="6"/>
      <c r="C159" s="6"/>
      <c r="D159" s="33" t="str">
        <f>IF(B159="","",COUNTIF('Planning KB'!$G$26:$K$264,'Statistiques KB'!B159))</f>
        <v/>
      </c>
    </row>
    <row r="160" spans="2:4" x14ac:dyDescent="0.25">
      <c r="B160" s="6"/>
      <c r="C160" s="6"/>
      <c r="D160" s="33" t="str">
        <f>IF(B160="","",COUNTIF('Planning KB'!$G$26:$K$264,'Statistiques KB'!B160))</f>
        <v/>
      </c>
    </row>
    <row r="161" spans="2:4" x14ac:dyDescent="0.25">
      <c r="B161" s="6"/>
      <c r="C161" s="6"/>
      <c r="D161" s="33" t="str">
        <f>IF(B161="","",COUNTIF('Planning KB'!$G$26:$K$264,'Statistiques KB'!B161))</f>
        <v/>
      </c>
    </row>
    <row r="162" spans="2:4" x14ac:dyDescent="0.25">
      <c r="B162" s="6"/>
      <c r="C162" s="6"/>
      <c r="D162" s="33" t="str">
        <f>IF(B162="","",COUNTIF('Planning KB'!$G$26:$K$264,'Statistiques KB'!B162))</f>
        <v/>
      </c>
    </row>
    <row r="163" spans="2:4" x14ac:dyDescent="0.25">
      <c r="B163" s="6"/>
      <c r="C163" s="6"/>
      <c r="D163" s="33" t="str">
        <f>IF(B163="","",COUNTIF('Planning KB'!$G$26:$K$264,'Statistiques KB'!B163))</f>
        <v/>
      </c>
    </row>
    <row r="164" spans="2:4" x14ac:dyDescent="0.25">
      <c r="B164" s="6"/>
      <c r="C164" s="6"/>
      <c r="D164" s="33" t="str">
        <f>IF(B164="","",COUNTIF('Planning KB'!$G$26:$K$264,'Statistiques KB'!B164))</f>
        <v/>
      </c>
    </row>
    <row r="165" spans="2:4" x14ac:dyDescent="0.25">
      <c r="B165" s="6"/>
      <c r="C165" s="6"/>
      <c r="D165" s="33" t="str">
        <f>IF(B165="","",COUNTIF('Planning KB'!$G$26:$K$264,'Statistiques KB'!B165))</f>
        <v/>
      </c>
    </row>
    <row r="166" spans="2:4" x14ac:dyDescent="0.25">
      <c r="B166" s="6"/>
      <c r="C166" s="6"/>
      <c r="D166" s="33" t="str">
        <f>IF(B166="","",COUNTIF('Planning KB'!$G$26:$K$264,'Statistiques KB'!B166))</f>
        <v/>
      </c>
    </row>
    <row r="167" spans="2:4" x14ac:dyDescent="0.25">
      <c r="B167" s="6"/>
      <c r="C167" s="6"/>
      <c r="D167" s="33" t="str">
        <f>IF(B167="","",COUNTIF('Planning KB'!$G$26:$K$264,'Statistiques KB'!B167))</f>
        <v/>
      </c>
    </row>
    <row r="168" spans="2:4" x14ac:dyDescent="0.25">
      <c r="B168" s="6"/>
      <c r="C168" s="6"/>
      <c r="D168" s="33" t="str">
        <f>IF(B168="","",COUNTIF('Planning KB'!$G$26:$K$264,'Statistiques KB'!B168))</f>
        <v/>
      </c>
    </row>
    <row r="169" spans="2:4" x14ac:dyDescent="0.25">
      <c r="B169" s="6"/>
      <c r="C169" s="6"/>
      <c r="D169" s="33" t="str">
        <f>IF(B169="","",COUNTIF('Planning KB'!$G$26:$K$264,'Statistiques KB'!B169))</f>
        <v/>
      </c>
    </row>
    <row r="170" spans="2:4" x14ac:dyDescent="0.25">
      <c r="B170" s="6"/>
      <c r="C170" s="6"/>
      <c r="D170" s="33" t="str">
        <f>IF(B170="","",COUNTIF('Planning KB'!$G$26:$K$264,'Statistiques KB'!B170))</f>
        <v/>
      </c>
    </row>
    <row r="171" spans="2:4" x14ac:dyDescent="0.25">
      <c r="B171" s="6"/>
      <c r="C171" s="6"/>
      <c r="D171" s="33" t="str">
        <f>IF(B171="","",COUNTIF('Planning KB'!$G$26:$K$264,'Statistiques KB'!B171))</f>
        <v/>
      </c>
    </row>
    <row r="172" spans="2:4" x14ac:dyDescent="0.25">
      <c r="B172" s="6"/>
      <c r="C172" s="6"/>
      <c r="D172" s="33" t="str">
        <f>IF(B172="","",COUNTIF('Planning KB'!$G$26:$K$264,'Statistiques KB'!B172))</f>
        <v/>
      </c>
    </row>
    <row r="173" spans="2:4" x14ac:dyDescent="0.25">
      <c r="B173" s="6"/>
      <c r="C173" s="6"/>
      <c r="D173" s="33" t="str">
        <f>IF(B173="","",COUNTIF('Planning KB'!$G$26:$K$264,'Statistiques KB'!B173))</f>
        <v/>
      </c>
    </row>
    <row r="174" spans="2:4" x14ac:dyDescent="0.25">
      <c r="B174" s="6"/>
      <c r="C174" s="6"/>
      <c r="D174" s="33" t="str">
        <f>IF(B174="","",COUNTIF('Planning KB'!$G$26:$K$264,'Statistiques KB'!B174))</f>
        <v/>
      </c>
    </row>
    <row r="175" spans="2:4" x14ac:dyDescent="0.25">
      <c r="B175" s="6"/>
      <c r="C175" s="6"/>
      <c r="D175" s="33" t="str">
        <f>IF(B175="","",COUNTIF('Planning KB'!$G$26:$K$264,'Statistiques KB'!B175))</f>
        <v/>
      </c>
    </row>
    <row r="176" spans="2:4" x14ac:dyDescent="0.25">
      <c r="B176" s="6"/>
      <c r="C176" s="6"/>
      <c r="D176" s="33" t="str">
        <f>IF(B176="","",COUNTIF('Planning KB'!$G$26:$K$264,'Statistiques KB'!B176))</f>
        <v/>
      </c>
    </row>
    <row r="177" spans="2:4" x14ac:dyDescent="0.25">
      <c r="B177" s="6"/>
      <c r="C177" s="6"/>
      <c r="D177" s="33" t="str">
        <f>IF(B177="","",COUNTIF('Planning KB'!$G$26:$K$264,'Statistiques KB'!B177))</f>
        <v/>
      </c>
    </row>
    <row r="178" spans="2:4" x14ac:dyDescent="0.25">
      <c r="B178" s="6"/>
      <c r="C178" s="6"/>
      <c r="D178" s="33" t="str">
        <f>IF(B178="","",COUNTIF('Planning KB'!$G$26:$K$264,'Statistiques KB'!B178))</f>
        <v/>
      </c>
    </row>
    <row r="179" spans="2:4" x14ac:dyDescent="0.25">
      <c r="B179" s="6"/>
      <c r="C179" s="6"/>
      <c r="D179" s="33" t="str">
        <f>IF(B179="","",COUNTIF('Planning KB'!$G$26:$K$264,'Statistiques KB'!B179))</f>
        <v/>
      </c>
    </row>
    <row r="180" spans="2:4" x14ac:dyDescent="0.25">
      <c r="B180" s="6"/>
      <c r="C180" s="6"/>
      <c r="D180" s="33" t="str">
        <f>IF(B180="","",COUNTIF('Planning KB'!$G$26:$K$264,'Statistiques KB'!B180))</f>
        <v/>
      </c>
    </row>
    <row r="181" spans="2:4" x14ac:dyDescent="0.25">
      <c r="B181" s="6"/>
      <c r="C181" s="6"/>
      <c r="D181" s="33" t="str">
        <f>IF(B181="","",COUNTIF('Planning KB'!$G$26:$K$264,'Statistiques KB'!B181))</f>
        <v/>
      </c>
    </row>
    <row r="182" spans="2:4" x14ac:dyDescent="0.25">
      <c r="B182" s="6"/>
      <c r="C182" s="6"/>
      <c r="D182" s="33" t="str">
        <f>IF(B182="","",COUNTIF('Planning KB'!$G$26:$K$264,'Statistiques KB'!B182))</f>
        <v/>
      </c>
    </row>
    <row r="183" spans="2:4" x14ac:dyDescent="0.25">
      <c r="B183" s="6"/>
      <c r="C183" s="6"/>
      <c r="D183" s="33" t="str">
        <f>IF(B183="","",COUNTIF('Planning KB'!$G$26:$K$264,'Statistiques KB'!B183))</f>
        <v/>
      </c>
    </row>
    <row r="184" spans="2:4" x14ac:dyDescent="0.25">
      <c r="B184" s="6"/>
      <c r="C184" s="6"/>
      <c r="D184" s="33" t="str">
        <f>IF(B184="","",COUNTIF('Planning KB'!$G$26:$K$264,'Statistiques KB'!B184))</f>
        <v/>
      </c>
    </row>
    <row r="185" spans="2:4" x14ac:dyDescent="0.25">
      <c r="B185" s="6"/>
      <c r="C185" s="6"/>
      <c r="D185" s="33" t="str">
        <f>IF(B185="","",COUNTIF('Planning KB'!$G$26:$K$264,'Statistiques KB'!B185))</f>
        <v/>
      </c>
    </row>
    <row r="186" spans="2:4" x14ac:dyDescent="0.25">
      <c r="B186" s="6"/>
      <c r="C186" s="6"/>
      <c r="D186" s="33" t="str">
        <f>IF(B186="","",COUNTIF('Planning KB'!$G$26:$K$264,'Statistiques KB'!B186))</f>
        <v/>
      </c>
    </row>
    <row r="187" spans="2:4" x14ac:dyDescent="0.25">
      <c r="B187" s="6"/>
      <c r="C187" s="6"/>
      <c r="D187" s="33" t="str">
        <f>IF(B187="","",COUNTIF('Planning KB'!$G$26:$K$264,'Statistiques KB'!B187))</f>
        <v/>
      </c>
    </row>
    <row r="188" spans="2:4" x14ac:dyDescent="0.25">
      <c r="B188" s="6"/>
      <c r="C188" s="6"/>
      <c r="D188" s="33" t="str">
        <f>IF(B188="","",COUNTIF('Planning KB'!$G$26:$K$264,'Statistiques KB'!B188))</f>
        <v/>
      </c>
    </row>
    <row r="189" spans="2:4" x14ac:dyDescent="0.25">
      <c r="B189" s="6"/>
      <c r="C189" s="6"/>
      <c r="D189" s="33" t="str">
        <f>IF(B189="","",COUNTIF('Planning KB'!$G$26:$K$264,'Statistiques KB'!B189))</f>
        <v/>
      </c>
    </row>
    <row r="190" spans="2:4" x14ac:dyDescent="0.25">
      <c r="B190" s="6"/>
      <c r="C190" s="6"/>
      <c r="D190" s="33" t="str">
        <f>IF(B190="","",COUNTIF('Planning KB'!$G$26:$K$264,'Statistiques KB'!B190))</f>
        <v/>
      </c>
    </row>
    <row r="191" spans="2:4" x14ac:dyDescent="0.25">
      <c r="B191" s="6"/>
      <c r="C191" s="6"/>
      <c r="D191" s="33" t="str">
        <f>IF(B191="","",COUNTIF('Planning KB'!$G$26:$K$264,'Statistiques KB'!B191))</f>
        <v/>
      </c>
    </row>
    <row r="192" spans="2:4" x14ac:dyDescent="0.25">
      <c r="B192" s="6"/>
      <c r="C192" s="6"/>
      <c r="D192" s="33" t="str">
        <f>IF(B192="","",COUNTIF('Planning KB'!$G$26:$K$264,'Statistiques KB'!B192))</f>
        <v/>
      </c>
    </row>
    <row r="193" spans="2:4" x14ac:dyDescent="0.25">
      <c r="B193" s="6"/>
      <c r="C193" s="6"/>
      <c r="D193" s="33" t="str">
        <f>IF(B193="","",COUNTIF('Planning KB'!$G$26:$K$264,'Statistiques KB'!B193))</f>
        <v/>
      </c>
    </row>
    <row r="194" spans="2:4" x14ac:dyDescent="0.25">
      <c r="B194" s="6"/>
      <c r="C194" s="6"/>
      <c r="D194" s="33" t="str">
        <f>IF(B194="","",COUNTIF('Planning KB'!$G$26:$K$264,'Statistiques KB'!B194))</f>
        <v/>
      </c>
    </row>
    <row r="195" spans="2:4" x14ac:dyDescent="0.25">
      <c r="B195" s="6"/>
      <c r="C195" s="6"/>
      <c r="D195" s="33" t="str">
        <f>IF(B195="","",COUNTIF('Planning KB'!$G$26:$K$264,'Statistiques KB'!B195))</f>
        <v/>
      </c>
    </row>
    <row r="196" spans="2:4" x14ac:dyDescent="0.25">
      <c r="B196" s="6"/>
      <c r="C196" s="6"/>
      <c r="D196" s="33" t="str">
        <f>IF(B196="","",COUNTIF('Planning KB'!$G$26:$K$264,'Statistiques KB'!B196))</f>
        <v/>
      </c>
    </row>
    <row r="197" spans="2:4" x14ac:dyDescent="0.25">
      <c r="B197" s="6"/>
      <c r="C197" s="6"/>
      <c r="D197" s="33" t="str">
        <f>IF(B197="","",COUNTIF('Planning KB'!$G$26:$K$264,'Statistiques KB'!B197))</f>
        <v/>
      </c>
    </row>
    <row r="198" spans="2:4" x14ac:dyDescent="0.25">
      <c r="B198" s="6"/>
      <c r="C198" s="6"/>
      <c r="D198" s="33" t="str">
        <f>IF(B198="","",COUNTIF('Planning KB'!$G$26:$K$264,'Statistiques KB'!B198))</f>
        <v/>
      </c>
    </row>
    <row r="199" spans="2:4" x14ac:dyDescent="0.25">
      <c r="B199" s="6"/>
      <c r="C199" s="6"/>
      <c r="D199" s="33" t="str">
        <f>IF(B199="","",COUNTIF('Planning KB'!$G$26:$K$264,'Statistiques KB'!B199))</f>
        <v/>
      </c>
    </row>
    <row r="200" spans="2:4" x14ac:dyDescent="0.25">
      <c r="B200" s="6"/>
      <c r="C200" s="6"/>
      <c r="D200" s="33" t="str">
        <f>IF(B200="","",COUNTIF('Planning KB'!$G$26:$K$264,'Statistiques KB'!B200))</f>
        <v/>
      </c>
    </row>
    <row r="201" spans="2:4" x14ac:dyDescent="0.25">
      <c r="B201" s="6"/>
      <c r="C201" s="6"/>
      <c r="D201" s="33" t="str">
        <f>IF(B201="","",COUNTIF('Planning KB'!$G$26:$K$264,'Statistiques KB'!B201))</f>
        <v/>
      </c>
    </row>
    <row r="202" spans="2:4" x14ac:dyDescent="0.25">
      <c r="B202" s="6"/>
      <c r="C202" s="6"/>
      <c r="D202" s="33" t="str">
        <f>IF(B202="","",COUNTIF('Planning KB'!$G$26:$K$264,'Statistiques KB'!B202))</f>
        <v/>
      </c>
    </row>
    <row r="203" spans="2:4" x14ac:dyDescent="0.25">
      <c r="B203" s="6"/>
      <c r="C203" s="6"/>
      <c r="D203" s="33" t="str">
        <f>IF(B203="","",COUNTIF('Planning KB'!$G$26:$K$264,'Statistiques KB'!B203))</f>
        <v/>
      </c>
    </row>
    <row r="204" spans="2:4" x14ac:dyDescent="0.25">
      <c r="B204" s="6"/>
      <c r="C204" s="6"/>
      <c r="D204" s="33" t="str">
        <f>IF(B204="","",COUNTIF('Planning KB'!$G$26:$K$264,'Statistiques KB'!B204))</f>
        <v/>
      </c>
    </row>
    <row r="205" spans="2:4" x14ac:dyDescent="0.25">
      <c r="B205" s="6"/>
      <c r="C205" s="6"/>
      <c r="D205" s="33" t="str">
        <f>IF(B205="","",COUNTIF('Planning KB'!$G$26:$K$264,'Statistiques KB'!B205))</f>
        <v/>
      </c>
    </row>
    <row r="206" spans="2:4" x14ac:dyDescent="0.25">
      <c r="B206" s="6"/>
      <c r="C206" s="6"/>
      <c r="D206" s="33" t="str">
        <f>IF(B206="","",COUNTIF('Planning KB'!$G$26:$K$264,'Statistiques KB'!B206))</f>
        <v/>
      </c>
    </row>
    <row r="207" spans="2:4" x14ac:dyDescent="0.25">
      <c r="B207" s="6"/>
      <c r="C207" s="6"/>
      <c r="D207" s="33" t="str">
        <f>IF(B207="","",COUNTIF('Planning KB'!$G$26:$K$264,'Statistiques KB'!B207))</f>
        <v/>
      </c>
    </row>
    <row r="208" spans="2:4" x14ac:dyDescent="0.25">
      <c r="B208" s="6"/>
      <c r="C208" s="6"/>
      <c r="D208" s="33" t="str">
        <f>IF(B208="","",COUNTIF('Planning KB'!$G$26:$K$264,'Statistiques KB'!B208))</f>
        <v/>
      </c>
    </row>
    <row r="209" spans="2:4" x14ac:dyDescent="0.25">
      <c r="B209" s="6"/>
      <c r="C209" s="6"/>
      <c r="D209" s="33" t="str">
        <f>IF(B209="","",COUNTIF('Planning KB'!$G$26:$K$264,'Statistiques KB'!B209))</f>
        <v/>
      </c>
    </row>
    <row r="210" spans="2:4" x14ac:dyDescent="0.25">
      <c r="B210" s="6"/>
      <c r="C210" s="6"/>
      <c r="D210" s="33" t="str">
        <f>IF(B210="","",COUNTIF('Planning KB'!$G$26:$K$264,'Statistiques KB'!B210))</f>
        <v/>
      </c>
    </row>
    <row r="211" spans="2:4" x14ac:dyDescent="0.25">
      <c r="B211" s="6"/>
      <c r="C211" s="6"/>
      <c r="D211" s="33" t="str">
        <f>IF(B211="","",COUNTIF('Planning KB'!$G$26:$K$264,'Statistiques KB'!B211))</f>
        <v/>
      </c>
    </row>
    <row r="212" spans="2:4" x14ac:dyDescent="0.25">
      <c r="B212" s="6"/>
      <c r="C212" s="6"/>
      <c r="D212" s="33" t="str">
        <f>IF(B212="","",COUNTIF('Planning KB'!$G$26:$K$264,'Statistiques KB'!B212))</f>
        <v/>
      </c>
    </row>
    <row r="213" spans="2:4" x14ac:dyDescent="0.25">
      <c r="B213" s="6"/>
      <c r="C213" s="6"/>
      <c r="D213" s="33" t="str">
        <f>IF(B213="","",COUNTIF('Planning KB'!$G$26:$K$264,'Statistiques KB'!B213))</f>
        <v/>
      </c>
    </row>
    <row r="214" spans="2:4" x14ac:dyDescent="0.25">
      <c r="B214" s="6"/>
      <c r="C214" s="6"/>
      <c r="D214" s="33" t="str">
        <f>IF(B214="","",COUNTIF('Planning KB'!$G$26:$K$264,'Statistiques KB'!B214))</f>
        <v/>
      </c>
    </row>
    <row r="215" spans="2:4" x14ac:dyDescent="0.25">
      <c r="B215" s="6"/>
      <c r="C215" s="6"/>
      <c r="D215" s="33" t="str">
        <f>IF(B215="","",COUNTIF('Planning KB'!$G$26:$K$264,'Statistiques KB'!B215))</f>
        <v/>
      </c>
    </row>
    <row r="216" spans="2:4" x14ac:dyDescent="0.25">
      <c r="B216" s="6"/>
      <c r="C216" s="6"/>
      <c r="D216" s="33" t="str">
        <f>IF(B216="","",COUNTIF('Planning KB'!$G$26:$K$264,'Statistiques KB'!B216))</f>
        <v/>
      </c>
    </row>
    <row r="217" spans="2:4" x14ac:dyDescent="0.25">
      <c r="B217" s="6"/>
      <c r="C217" s="6"/>
      <c r="D217" s="33" t="str">
        <f>IF(B217="","",COUNTIF('Planning KB'!$G$26:$K$264,'Statistiques KB'!B217))</f>
        <v/>
      </c>
    </row>
    <row r="218" spans="2:4" x14ac:dyDescent="0.25">
      <c r="B218" s="6"/>
      <c r="C218" s="6"/>
      <c r="D218" s="33" t="str">
        <f>IF(B218="","",COUNTIF('Planning KB'!$G$26:$K$264,'Statistiques KB'!B218))</f>
        <v/>
      </c>
    </row>
    <row r="219" spans="2:4" x14ac:dyDescent="0.25">
      <c r="B219" s="6"/>
      <c r="C219" s="6"/>
      <c r="D219" s="33" t="str">
        <f>IF(B219="","",COUNTIF('Planning KB'!$G$26:$K$264,'Statistiques KB'!B219))</f>
        <v/>
      </c>
    </row>
    <row r="220" spans="2:4" x14ac:dyDescent="0.25">
      <c r="B220" s="6"/>
      <c r="C220" s="6"/>
      <c r="D220" s="33" t="str">
        <f>IF(B220="","",COUNTIF('Planning KB'!$G$26:$K$264,'Statistiques KB'!B220))</f>
        <v/>
      </c>
    </row>
    <row r="221" spans="2:4" x14ac:dyDescent="0.25">
      <c r="B221" s="6"/>
      <c r="C221" s="6"/>
      <c r="D221" s="33" t="str">
        <f>IF(B221="","",COUNTIF('Planning KB'!$G$26:$K$264,'Statistiques KB'!B221))</f>
        <v/>
      </c>
    </row>
    <row r="222" spans="2:4" x14ac:dyDescent="0.25">
      <c r="B222" s="6"/>
      <c r="C222" s="6"/>
      <c r="D222" s="33" t="str">
        <f>IF(B222="","",COUNTIF('Planning KB'!$G$26:$K$264,'Statistiques KB'!B222))</f>
        <v/>
      </c>
    </row>
    <row r="223" spans="2:4" x14ac:dyDescent="0.25">
      <c r="B223" s="6"/>
      <c r="C223" s="6"/>
      <c r="D223" s="33" t="str">
        <f>IF(B223="","",COUNTIF('Planning KB'!$G$26:$K$264,'Statistiques KB'!B223))</f>
        <v/>
      </c>
    </row>
    <row r="224" spans="2:4" x14ac:dyDescent="0.25">
      <c r="B224" s="6"/>
      <c r="C224" s="6"/>
      <c r="D224" s="33" t="str">
        <f>IF(B224="","",COUNTIF('Planning KB'!$G$26:$K$264,'Statistiques KB'!B224))</f>
        <v/>
      </c>
    </row>
    <row r="225" spans="2:4" x14ac:dyDescent="0.25">
      <c r="B225" s="6"/>
      <c r="C225" s="6"/>
      <c r="D225" s="33" t="str">
        <f>IF(B225="","",COUNTIF('Planning KB'!$G$26:$K$264,'Statistiques KB'!B225))</f>
        <v/>
      </c>
    </row>
    <row r="226" spans="2:4" x14ac:dyDescent="0.25">
      <c r="B226" s="6"/>
      <c r="C226" s="6"/>
      <c r="D226" s="33" t="str">
        <f>IF(B226="","",COUNTIF('Planning KB'!$G$26:$K$264,'Statistiques KB'!B226))</f>
        <v/>
      </c>
    </row>
    <row r="227" spans="2:4" x14ac:dyDescent="0.25">
      <c r="B227" s="6"/>
      <c r="C227" s="6"/>
      <c r="D227" s="33" t="str">
        <f>IF(B227="","",COUNTIF('Planning KB'!$G$26:$K$264,'Statistiques KB'!B227))</f>
        <v/>
      </c>
    </row>
    <row r="228" spans="2:4" x14ac:dyDescent="0.25">
      <c r="B228" s="6"/>
      <c r="C228" s="6"/>
      <c r="D228" s="33" t="str">
        <f>IF(B228="","",COUNTIF('Planning KB'!$G$26:$K$264,'Statistiques KB'!B228))</f>
        <v/>
      </c>
    </row>
    <row r="229" spans="2:4" x14ac:dyDescent="0.25">
      <c r="B229" s="6"/>
      <c r="C229" s="6"/>
      <c r="D229" s="33" t="str">
        <f>IF(B229="","",COUNTIF('Planning KB'!$G$26:$K$264,'Statistiques KB'!B229))</f>
        <v/>
      </c>
    </row>
    <row r="230" spans="2:4" x14ac:dyDescent="0.25">
      <c r="B230" s="6"/>
      <c r="C230" s="6"/>
      <c r="D230" s="33" t="str">
        <f>IF(B230="","",COUNTIF('Planning KB'!$G$26:$K$264,'Statistiques KB'!B230))</f>
        <v/>
      </c>
    </row>
    <row r="231" spans="2:4" x14ac:dyDescent="0.25">
      <c r="B231" s="6"/>
      <c r="C231" s="6"/>
      <c r="D231" s="33" t="str">
        <f>IF(B231="","",COUNTIF('Planning KB'!$G$26:$K$264,'Statistiques KB'!B231))</f>
        <v/>
      </c>
    </row>
    <row r="232" spans="2:4" x14ac:dyDescent="0.25">
      <c r="B232" s="6"/>
      <c r="C232" s="6"/>
      <c r="D232" s="33" t="str">
        <f>IF(B232="","",COUNTIF('Planning KB'!$G$26:$K$264,'Statistiques KB'!B232))</f>
        <v/>
      </c>
    </row>
    <row r="233" spans="2:4" x14ac:dyDescent="0.25">
      <c r="B233" s="6"/>
      <c r="C233" s="6"/>
      <c r="D233" s="33" t="str">
        <f>IF(B233="","",COUNTIF('Planning KB'!$G$26:$K$264,'Statistiques KB'!B233))</f>
        <v/>
      </c>
    </row>
    <row r="234" spans="2:4" x14ac:dyDescent="0.25">
      <c r="B234" s="6"/>
      <c r="C234" s="6"/>
      <c r="D234" s="33" t="str">
        <f>IF(B234="","",COUNTIF('Planning KB'!$G$26:$K$264,'Statistiques KB'!B234))</f>
        <v/>
      </c>
    </row>
    <row r="235" spans="2:4" x14ac:dyDescent="0.25">
      <c r="B235" s="6"/>
      <c r="C235" s="6"/>
      <c r="D235" s="33" t="str">
        <f>IF(B235="","",COUNTIF('Planning KB'!$G$26:$K$264,'Statistiques KB'!B235))</f>
        <v/>
      </c>
    </row>
    <row r="236" spans="2:4" x14ac:dyDescent="0.25">
      <c r="B236" s="6"/>
      <c r="C236" s="6"/>
      <c r="D236" s="33" t="str">
        <f>IF(B236="","",COUNTIF('Planning KB'!$G$26:$K$264,'Statistiques KB'!B236))</f>
        <v/>
      </c>
    </row>
    <row r="237" spans="2:4" x14ac:dyDescent="0.25">
      <c r="B237" s="6"/>
      <c r="C237" s="6"/>
      <c r="D237" s="33" t="str">
        <f>IF(B237="","",COUNTIF('Planning KB'!$G$26:$K$264,'Statistiques KB'!B237))</f>
        <v/>
      </c>
    </row>
    <row r="238" spans="2:4" x14ac:dyDescent="0.25">
      <c r="B238" s="6"/>
      <c r="C238" s="6"/>
      <c r="D238" s="33" t="str">
        <f>IF(B238="","",COUNTIF('Planning KB'!$G$26:$K$264,'Statistiques KB'!B238))</f>
        <v/>
      </c>
    </row>
    <row r="239" spans="2:4" x14ac:dyDescent="0.25">
      <c r="B239" s="6"/>
      <c r="C239" s="6"/>
      <c r="D239" s="33" t="str">
        <f>IF(B239="","",COUNTIF('Planning KB'!$G$26:$K$264,'Statistiques KB'!B239))</f>
        <v/>
      </c>
    </row>
    <row r="240" spans="2:4" x14ac:dyDescent="0.25">
      <c r="B240" s="6"/>
      <c r="C240" s="6"/>
      <c r="D240" s="33" t="str">
        <f>IF(B240="","",COUNTIF('Planning KB'!$G$26:$K$264,'Statistiques KB'!B240))</f>
        <v/>
      </c>
    </row>
    <row r="241" spans="2:4" x14ac:dyDescent="0.25">
      <c r="B241" s="6"/>
      <c r="C241" s="6"/>
      <c r="D241" s="33" t="str">
        <f>IF(B241="","",COUNTIF('Planning KB'!$G$26:$K$264,'Statistiques KB'!B241))</f>
        <v/>
      </c>
    </row>
    <row r="242" spans="2:4" x14ac:dyDescent="0.25">
      <c r="B242" s="6"/>
      <c r="C242" s="6"/>
      <c r="D242" s="33" t="str">
        <f>IF(B242="","",COUNTIF('Planning KB'!$G$26:$K$264,'Statistiques KB'!B242))</f>
        <v/>
      </c>
    </row>
    <row r="243" spans="2:4" x14ac:dyDescent="0.25">
      <c r="B243" s="6"/>
      <c r="C243" s="6"/>
      <c r="D243" s="33" t="str">
        <f>IF(B243="","",COUNTIF('Planning KB'!$G$26:$K$264,'Statistiques KB'!B243))</f>
        <v/>
      </c>
    </row>
    <row r="244" spans="2:4" x14ac:dyDescent="0.25">
      <c r="B244" s="6"/>
      <c r="C244" s="6"/>
      <c r="D244" s="33" t="str">
        <f>IF(B244="","",COUNTIF('Planning KB'!$G$26:$K$264,'Statistiques KB'!B244))</f>
        <v/>
      </c>
    </row>
    <row r="245" spans="2:4" x14ac:dyDescent="0.25">
      <c r="B245" s="6"/>
      <c r="C245" s="6"/>
      <c r="D245" s="33" t="str">
        <f>IF(B245="","",COUNTIF('Planning KB'!$G$26:$K$264,'Statistiques KB'!B245))</f>
        <v/>
      </c>
    </row>
    <row r="246" spans="2:4" x14ac:dyDescent="0.25">
      <c r="B246" s="6"/>
      <c r="C246" s="6"/>
      <c r="D246" s="33" t="str">
        <f>IF(B246="","",COUNTIF('Planning KB'!$G$26:$K$264,'Statistiques KB'!B246))</f>
        <v/>
      </c>
    </row>
    <row r="247" spans="2:4" x14ac:dyDescent="0.25">
      <c r="B247" s="6"/>
      <c r="C247" s="6"/>
      <c r="D247" s="33" t="str">
        <f>IF(B247="","",COUNTIF('Planning KB'!$G$26:$K$264,'Statistiques KB'!B247))</f>
        <v/>
      </c>
    </row>
    <row r="248" spans="2:4" x14ac:dyDescent="0.25">
      <c r="B248" s="6"/>
      <c r="C248" s="6"/>
      <c r="D248" s="33" t="str">
        <f>IF(B248="","",COUNTIF('Planning KB'!$G$26:$K$264,'Statistiques KB'!B248))</f>
        <v/>
      </c>
    </row>
    <row r="249" spans="2:4" x14ac:dyDescent="0.25">
      <c r="B249" s="6"/>
      <c r="C249" s="6"/>
      <c r="D249" s="33" t="str">
        <f>IF(B249="","",COUNTIF('Planning KB'!$G$26:$K$264,'Statistiques KB'!B249))</f>
        <v/>
      </c>
    </row>
    <row r="250" spans="2:4" x14ac:dyDescent="0.25">
      <c r="B250" s="6"/>
      <c r="C250" s="6"/>
      <c r="D250" s="33" t="str">
        <f>IF(B250="","",COUNTIF('Planning KB'!$G$26:$K$264,'Statistiques KB'!B250))</f>
        <v/>
      </c>
    </row>
    <row r="251" spans="2:4" x14ac:dyDescent="0.25">
      <c r="B251" s="6"/>
      <c r="C251" s="6"/>
      <c r="D251" s="33" t="str">
        <f>IF(B251="","",COUNTIF('Planning KB'!$G$26:$K$264,'Statistiques KB'!B251))</f>
        <v/>
      </c>
    </row>
    <row r="252" spans="2:4" x14ac:dyDescent="0.25">
      <c r="B252" s="6"/>
      <c r="C252" s="6"/>
      <c r="D252" s="33" t="str">
        <f>IF(B252="","",COUNTIF('Planning KB'!$G$26:$K$264,'Statistiques KB'!B252))</f>
        <v/>
      </c>
    </row>
    <row r="253" spans="2:4" x14ac:dyDescent="0.25">
      <c r="B253" s="6"/>
      <c r="C253" s="6"/>
      <c r="D253" s="33" t="str">
        <f>IF(B253="","",COUNTIF('Planning KB'!$G$26:$K$264,'Statistiques KB'!B253))</f>
        <v/>
      </c>
    </row>
    <row r="254" spans="2:4" x14ac:dyDescent="0.25">
      <c r="B254" s="6"/>
      <c r="C254" s="6"/>
      <c r="D254" s="33" t="str">
        <f>IF(B254="","",COUNTIF('Planning KB'!$G$26:$K$264,'Statistiques KB'!B254))</f>
        <v/>
      </c>
    </row>
    <row r="255" spans="2:4" x14ac:dyDescent="0.25">
      <c r="B255" s="6"/>
      <c r="C255" s="6"/>
      <c r="D255" s="33" t="str">
        <f>IF(B255="","",COUNTIF('Planning KB'!$G$26:$K$264,'Statistiques KB'!B255))</f>
        <v/>
      </c>
    </row>
    <row r="256" spans="2:4" x14ac:dyDescent="0.25">
      <c r="B256" s="6"/>
      <c r="C256" s="6"/>
      <c r="D256" s="33" t="str">
        <f>IF(B256="","",COUNTIF('Planning KB'!$G$26:$K$264,'Statistiques KB'!B256))</f>
        <v/>
      </c>
    </row>
    <row r="257" spans="2:4" x14ac:dyDescent="0.25">
      <c r="B257" s="6"/>
      <c r="C257" s="6"/>
      <c r="D257" s="33" t="str">
        <f>IF(B257="","",COUNTIF('Planning KB'!$G$26:$K$264,'Statistiques KB'!B257))</f>
        <v/>
      </c>
    </row>
    <row r="258" spans="2:4" x14ac:dyDescent="0.25">
      <c r="B258" s="6"/>
      <c r="C258" s="6"/>
      <c r="D258" s="33" t="str">
        <f>IF(B258="","",COUNTIF('Planning KB'!$G$26:$K$264,'Statistiques KB'!B258))</f>
        <v/>
      </c>
    </row>
    <row r="259" spans="2:4" x14ac:dyDescent="0.25">
      <c r="B259" s="6"/>
      <c r="C259" s="6"/>
      <c r="D259" s="33" t="str">
        <f>IF(B259="","",COUNTIF('Planning KB'!$G$26:$K$264,'Statistiques KB'!B259))</f>
        <v/>
      </c>
    </row>
    <row r="260" spans="2:4" x14ac:dyDescent="0.25">
      <c r="B260" s="6"/>
      <c r="C260" s="6"/>
      <c r="D260" s="33" t="str">
        <f>IF(B260="","",COUNTIF('Planning KB'!$G$26:$K$264,'Statistiques KB'!B260))</f>
        <v/>
      </c>
    </row>
    <row r="261" spans="2:4" x14ac:dyDescent="0.25">
      <c r="B261" s="6"/>
      <c r="C261" s="6"/>
      <c r="D261" s="33" t="str">
        <f>IF(B261="","",COUNTIF('Planning KB'!$G$26:$K$264,'Statistiques KB'!B261))</f>
        <v/>
      </c>
    </row>
    <row r="262" spans="2:4" x14ac:dyDescent="0.25">
      <c r="B262" s="6"/>
      <c r="C262" s="6"/>
      <c r="D262" s="33" t="str">
        <f>IF(B262="","",COUNTIF('Planning KB'!$G$26:$K$264,'Statistiques KB'!B262))</f>
        <v/>
      </c>
    </row>
    <row r="263" spans="2:4" x14ac:dyDescent="0.25">
      <c r="B263" s="6"/>
      <c r="C263" s="6"/>
      <c r="D263" s="33" t="str">
        <f>IF(B263="","",COUNTIF('Planning KB'!$G$26:$K$264,'Statistiques KB'!B263))</f>
        <v/>
      </c>
    </row>
    <row r="264" spans="2:4" x14ac:dyDescent="0.25">
      <c r="B264" s="6"/>
      <c r="C264" s="6"/>
      <c r="D264" s="33" t="str">
        <f>IF(B264="","",COUNTIF('Planning KB'!$G$26:$K$264,'Statistiques KB'!B264))</f>
        <v/>
      </c>
    </row>
    <row r="265" spans="2:4" x14ac:dyDescent="0.25">
      <c r="B265" s="6"/>
      <c r="C265" s="6"/>
      <c r="D265" s="33" t="str">
        <f>IF(B265="","",COUNTIF('Planning KB'!$G$26:$K$264,'Statistiques KB'!B265))</f>
        <v/>
      </c>
    </row>
    <row r="266" spans="2:4" x14ac:dyDescent="0.25">
      <c r="B266" s="6"/>
      <c r="C266" s="6"/>
      <c r="D266" s="33" t="str">
        <f>IF(B266="","",COUNTIF('Planning KB'!$G$26:$K$264,'Statistiques KB'!B266))</f>
        <v/>
      </c>
    </row>
    <row r="267" spans="2:4" x14ac:dyDescent="0.25">
      <c r="B267" s="6"/>
      <c r="C267" s="6"/>
      <c r="D267" s="33" t="str">
        <f>IF(B267="","",COUNTIF('Planning KB'!$G$26:$K$264,'Statistiques KB'!B267))</f>
        <v/>
      </c>
    </row>
    <row r="268" spans="2:4" x14ac:dyDescent="0.25">
      <c r="B268" s="6"/>
      <c r="C268" s="6"/>
      <c r="D268" s="33" t="str">
        <f>IF(B268="","",COUNTIF('Planning KB'!$G$26:$K$264,'Statistiques KB'!B268))</f>
        <v/>
      </c>
    </row>
    <row r="269" spans="2:4" x14ac:dyDescent="0.25">
      <c r="B269" s="6"/>
      <c r="C269" s="6"/>
      <c r="D269" s="33" t="str">
        <f>IF(B269="","",COUNTIF('Planning KB'!$G$26:$K$264,'Statistiques KB'!B269))</f>
        <v/>
      </c>
    </row>
    <row r="270" spans="2:4" x14ac:dyDescent="0.25">
      <c r="B270" s="6"/>
      <c r="C270" s="6"/>
      <c r="D270" s="33" t="str">
        <f>IF(B270="","",COUNTIF('Planning KB'!$G$26:$K$264,'Statistiques KB'!B270))</f>
        <v/>
      </c>
    </row>
    <row r="271" spans="2:4" x14ac:dyDescent="0.25">
      <c r="B271" s="6"/>
      <c r="C271" s="6"/>
      <c r="D271" s="33" t="str">
        <f>IF(B271="","",COUNTIF('Planning KB'!$G$26:$K$264,'Statistiques KB'!B271))</f>
        <v/>
      </c>
    </row>
  </sheetData>
  <autoFilter ref="B10:D271">
    <sortState ref="B10:D270">
      <sortCondition ref="B9"/>
    </sortState>
  </autoFilter>
  <mergeCells count="1">
    <mergeCell ref="B2:M2"/>
  </mergeCells>
  <conditionalFormatting sqref="B4:M4">
    <cfRule type="dataBar" priority="2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{168D12C4-D8B2-47D3-BBE6-5004C4B756DB}</x14:id>
        </ext>
      </extLst>
    </cfRule>
  </conditionalFormatting>
  <conditionalFormatting sqref="H8:H9">
    <cfRule type="dataBar" priority="1">
      <dataBar>
        <cfvo type="num" val="0"/>
        <cfvo type="num" val="1"/>
        <color rgb="FFFFB628"/>
      </dataBar>
      <extLst>
        <ext xmlns:x14="http://schemas.microsoft.com/office/spreadsheetml/2009/9/main" uri="{B025F937-C7B1-47D3-B67F-A62EFF666E3E}">
          <x14:id>{8BF857CC-5AE7-4214-B835-CD0B4AC4360D}</x14:id>
        </ext>
      </extLst>
    </cfRule>
  </conditionalFormatting>
  <pageMargins left="0.7" right="0.7" top="0.75" bottom="0.75" header="0.3" footer="0.3"/>
  <pageSetup paperSize="9" orientation="portrait" horizontalDpi="0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168D12C4-D8B2-47D3-BBE6-5004C4B756DB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B4:M4</xm:sqref>
        </x14:conditionalFormatting>
        <x14:conditionalFormatting xmlns:xm="http://schemas.microsoft.com/office/excel/2006/main">
          <x14:cfRule type="dataBar" id="{8BF857CC-5AE7-4214-B835-CD0B4AC4360D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H8:H9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Planning KB</vt:lpstr>
      <vt:lpstr>Planning NG</vt:lpstr>
      <vt:lpstr>Statistiques KB</vt:lpstr>
      <vt:lpstr>'Planning KB'!Zone_d_impression</vt:lpstr>
      <vt:lpstr>'Planning NG'!Zone_d_impression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 Brackman</dc:creator>
  <cp:lastModifiedBy>PORTABLE</cp:lastModifiedBy>
  <cp:lastPrinted>2016-09-30T09:41:18Z</cp:lastPrinted>
  <dcterms:created xsi:type="dcterms:W3CDTF">2016-01-26T21:16:06Z</dcterms:created>
  <dcterms:modified xsi:type="dcterms:W3CDTF">2016-10-07T22:59:05Z</dcterms:modified>
</cp:coreProperties>
</file>