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8915" windowHeight="11820"/>
  </bookViews>
  <sheets>
    <sheet name="DATA" sheetId="1" r:id="rId1"/>
    <sheet name="Liste de choix" sheetId="2" r:id="rId2"/>
    <sheet name="Fiche client (CE QUE J'AI)" sheetId="3" r:id="rId3"/>
    <sheet name="CE QUE J'AIMERAI" sheetId="4" r:id="rId4"/>
  </sheets>
  <definedNames>
    <definedName name="CA">Tableau1[Nom client]</definedName>
    <definedName name="Clients">Tableau1[Code client]</definedName>
    <definedName name="Liste_vendeurs">DATA!$A$2:$A$8</definedName>
    <definedName name="Marge">Tableau1[CA]</definedName>
    <definedName name="Mylist">OFFSET('Liste de choix'!$G$6,,,COUNTIF('Liste de choix'!$G$6:$G$43,"&gt;&lt;"))</definedName>
    <definedName name="Vendeurs">Tableau1[Nom vendeur]</definedName>
    <definedName name="_xlnm.Print_Area" localSheetId="3">'CE QUE J''AIMERAI'!$A$2:$D$32</definedName>
  </definedNames>
  <calcPr calcId="125725"/>
</workbook>
</file>

<file path=xl/calcChain.xml><?xml version="1.0" encoding="utf-8"?>
<calcChain xmlns="http://schemas.openxmlformats.org/spreadsheetml/2006/main">
  <c r="B15" i="3"/>
  <c r="B14"/>
  <c r="B13"/>
  <c r="B12"/>
  <c r="G6" i="2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B11" i="3"/>
  <c r="F15" i="2"/>
  <c r="F16"/>
  <c r="F17"/>
  <c r="F18"/>
  <c r="F19"/>
  <c r="F20"/>
  <c r="F21"/>
  <c r="F22"/>
  <c r="F23"/>
  <c r="F24"/>
  <c r="F25"/>
  <c r="F26"/>
  <c r="F27"/>
  <c r="F28"/>
  <c r="F29"/>
  <c r="F30"/>
  <c r="F31"/>
</calcChain>
</file>

<file path=xl/comments1.xml><?xml version="1.0" encoding="utf-8"?>
<comments xmlns="http://schemas.openxmlformats.org/spreadsheetml/2006/main">
  <authors>
    <author>Jean-Baptiste DERVILLERS</author>
  </authors>
  <commentList>
    <comment ref="C8" authorId="0">
      <text>
        <r>
          <rPr>
            <b/>
            <sz val="9"/>
            <color indexed="81"/>
            <rFont val="Tahoma"/>
            <family val="2"/>
          </rPr>
          <t>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Jean-Baptiste DERVILLERS</author>
  </authors>
  <commentList>
    <comment ref="D4" authorId="0">
      <text>
        <r>
          <rPr>
            <b/>
            <sz val="9"/>
            <color indexed="81"/>
            <rFont val="Tahoma"/>
            <family val="2"/>
          </rPr>
          <t>Ceci est une fiche client.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<sst xmlns="http://schemas.openxmlformats.org/spreadsheetml/2006/main" count="103" uniqueCount="45">
  <si>
    <t>Nom vendeur</t>
  </si>
  <si>
    <t>A</t>
  </si>
  <si>
    <t>B</t>
  </si>
  <si>
    <t>C</t>
  </si>
  <si>
    <t>D</t>
  </si>
  <si>
    <t>E</t>
  </si>
  <si>
    <t>F</t>
  </si>
  <si>
    <t>G</t>
  </si>
  <si>
    <t>Nom client</t>
  </si>
  <si>
    <t>Griezmann</t>
  </si>
  <si>
    <t>Matuidi</t>
  </si>
  <si>
    <t>Diaz</t>
  </si>
  <si>
    <t>Malcuit</t>
  </si>
  <si>
    <t>Dembélé</t>
  </si>
  <si>
    <t>Piquionne</t>
  </si>
  <si>
    <t>Katranis</t>
  </si>
  <si>
    <t>Germain</t>
  </si>
  <si>
    <t>Dida</t>
  </si>
  <si>
    <t>Dudek</t>
  </si>
  <si>
    <t>Reina</t>
  </si>
  <si>
    <t>Darder</t>
  </si>
  <si>
    <t>Bolt</t>
  </si>
  <si>
    <t>Coleman</t>
  </si>
  <si>
    <t>Lacourt</t>
  </si>
  <si>
    <t>Djibril</t>
  </si>
  <si>
    <t>CR7</t>
  </si>
  <si>
    <t>CA</t>
  </si>
  <si>
    <t>Marge</t>
  </si>
  <si>
    <t>Choix du vendeur</t>
  </si>
  <si>
    <t>Liste Vendeurs:</t>
  </si>
  <si>
    <t>Client</t>
  </si>
  <si>
    <t>Code client</t>
  </si>
  <si>
    <t>Profitabilité</t>
  </si>
  <si>
    <t>Gold</t>
  </si>
  <si>
    <t>Silver</t>
  </si>
  <si>
    <t>Bronze</t>
  </si>
  <si>
    <t>Vendeur:</t>
  </si>
  <si>
    <t>Code Client:</t>
  </si>
  <si>
    <t>CA:</t>
  </si>
  <si>
    <t>Marge:</t>
  </si>
  <si>
    <t>Profitabilité:</t>
  </si>
  <si>
    <t>Rougerie</t>
  </si>
  <si>
    <t>Voilà à quoi ressemble une de mes fiches client (vide).</t>
  </si>
  <si>
    <t>SI DANS LA LISTE VENDEURS(ONGLET "LISTE DE CHOIX"), LE VENDEUR SELECTIONNé EST LE VENDEUR A:</t>
  </si>
  <si>
    <t>CE QUE J'AI AUJOURD'HUI: LE VENDEUR CHOISI DE CONSULTER LA FICHE DU CLIENT QUI L'INTERESSE: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</si>
</sst>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Aharoni"/>
      <charset val="177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/>
    <xf numFmtId="0" fontId="2" fillId="0" borderId="0" xfId="0" applyFont="1"/>
    <xf numFmtId="0" fontId="0" fillId="0" borderId="2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center"/>
    </xf>
    <xf numFmtId="0" fontId="1" fillId="0" borderId="0" xfId="0" applyFont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Alignment="1">
      <alignment horizontal="center" vertical="center" wrapText="1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</cellXfs>
  <cellStyles count="1">
    <cellStyle name="Normal" xfId="0" builtinId="0"/>
  </cellStyles>
  <dxfs count="7">
    <dxf>
      <numFmt numFmtId="164" formatCode="#,##0\ &quot;€&quot;"/>
      <alignment horizontal="center" vertical="bottom" textRotation="0" wrapText="0" indent="0" relativeIndent="0" justifyLastLine="0" shrinkToFit="0" mergeCell="0" readingOrder="0"/>
    </dxf>
    <dxf>
      <numFmt numFmtId="164" formatCode="#,##0\ &quot;€&quot;"/>
      <alignment horizontal="center" vertical="bottom" textRotation="0" wrapText="0" indent="0" relativeIndent="0" justifyLastLine="0" shrinkToFit="0" mergeCell="0" readingOrder="0"/>
    </dxf>
    <dxf>
      <numFmt numFmtId="164" formatCode="#,##0\ &quot;€&quot;"/>
      <alignment horizontal="center" vertical="bottom" textRotation="0" wrapText="0" indent="0" relativeIndent="0" justifyLastLine="0" shrinkToFit="0" mergeCell="0" readingOrder="0"/>
    </dxf>
    <dxf>
      <numFmt numFmtId="164" formatCode="#,##0\ &quot;€&quot;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1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276225</xdr:colOff>
      <xdr:row>2</xdr:row>
      <xdr:rowOff>161924</xdr:rowOff>
    </xdr:from>
    <xdr:to>
      <xdr:col>11</xdr:col>
      <xdr:colOff>666750</xdr:colOff>
      <xdr:row>14</xdr:row>
      <xdr:rowOff>180974</xdr:rowOff>
    </xdr:to>
    <xdr:sp macro="" textlink="">
      <xdr:nvSpPr>
        <xdr:cNvPr id="2" name="ZoneTexte 1"/>
        <xdr:cNvSpPr txBox="1"/>
      </xdr:nvSpPr>
      <xdr:spPr>
        <a:xfrm>
          <a:off x="4953000" y="552449"/>
          <a:ext cx="4200525" cy="2505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Idéalement, chaque</a:t>
          </a:r>
          <a:r>
            <a:rPr lang="fr-FR" sz="1100" baseline="0"/>
            <a:t> "Fiche client" serait imprimé sur une page (en réalité,il y a beaucoup plus d'infos que cela et les data viennent de trois tables différentes)</a:t>
          </a:r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.</a:t>
          </a:r>
        </a:p>
        <a:p>
          <a:endParaRPr lang="fr-FR" sz="1100" b="0" i="0" u="none" strike="noStrik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Si le vendeur n'a qu'un seul client, alors une seule "fiche", si il y en a 2 alors 2 fiches etc. Donc cette onglet devra s'actualiser quand on changera le vendeur séléctionné dans Liste de choix.</a:t>
          </a:r>
        </a:p>
        <a:p>
          <a:endParaRPr lang="fr-FR" sz="1100" b="0" i="0" u="none" strike="noStrik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Eventuellement, on pourrait créer dans l'onglet "liste de choix" un bouton affecté à une macro "générer les fiches clients".</a:t>
          </a:r>
        </a:p>
        <a:p>
          <a:endParaRPr lang="fr-FR" sz="1100" b="0" i="0" u="none" strike="noStrik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Si qqun y parvient, il aura droit à ma reconnaissance éternelle! :)  (c'est pas grand chose mais bon)</a:t>
          </a:r>
        </a:p>
        <a:p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Merci!</a:t>
          </a:r>
        </a:p>
        <a:p>
          <a:endParaRPr lang="fr-FR" sz="1100" b="0" i="0" u="none" strike="noStrik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 editAs="oneCell">
    <xdr:from>
      <xdr:col>4</xdr:col>
      <xdr:colOff>381000</xdr:colOff>
      <xdr:row>20</xdr:row>
      <xdr:rowOff>176892</xdr:rowOff>
    </xdr:from>
    <xdr:to>
      <xdr:col>14</xdr:col>
      <xdr:colOff>118592</xdr:colOff>
      <xdr:row>44</xdr:row>
      <xdr:rowOff>158750</xdr:rowOff>
    </xdr:to>
    <xdr:pic>
      <xdr:nvPicPr>
        <xdr:cNvPr id="3076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3534833" y="4182684"/>
          <a:ext cx="7357592" cy="4622649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G8:L26" totalsRowShown="0" headerRowDxfId="6">
  <autoFilter ref="G8:L26">
    <filterColumn colId="4"/>
    <filterColumn colId="5"/>
  </autoFilter>
  <tableColumns count="6">
    <tableColumn id="1" name="Nom vendeur" dataDxfId="5"/>
    <tableColumn id="2" name="Code client" dataDxfId="4"/>
    <tableColumn id="3" name="Nom client" dataDxfId="3"/>
    <tableColumn id="4" name="CA" dataDxfId="2"/>
    <tableColumn id="5" name="Marge" dataDxfId="1"/>
    <tableColumn id="6" name="Profitabilité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6"/>
  <sheetViews>
    <sheetView tabSelected="1" workbookViewId="0">
      <selection activeCell="G5" sqref="G5"/>
    </sheetView>
  </sheetViews>
  <sheetFormatPr baseColWidth="10" defaultRowHeight="15"/>
  <cols>
    <col min="1" max="1" width="17.7109375" bestFit="1" customWidth="1"/>
    <col min="2" max="2" width="15.5703125" bestFit="1" customWidth="1"/>
    <col min="3" max="3" width="15.28515625" bestFit="1" customWidth="1"/>
    <col min="4" max="4" width="11.28515625" bestFit="1" customWidth="1"/>
    <col min="9" max="9" width="15.28515625" bestFit="1" customWidth="1"/>
  </cols>
  <sheetData>
    <row r="1" spans="1:12">
      <c r="A1" t="s">
        <v>29</v>
      </c>
    </row>
    <row r="2" spans="1:12">
      <c r="A2" t="s">
        <v>1</v>
      </c>
    </row>
    <row r="3" spans="1:12">
      <c r="A3" t="s">
        <v>2</v>
      </c>
    </row>
    <row r="4" spans="1:12">
      <c r="A4" t="s">
        <v>3</v>
      </c>
    </row>
    <row r="5" spans="1:12">
      <c r="A5" t="s">
        <v>4</v>
      </c>
    </row>
    <row r="6" spans="1:12">
      <c r="A6" t="s">
        <v>5</v>
      </c>
    </row>
    <row r="7" spans="1:12">
      <c r="A7" t="s">
        <v>6</v>
      </c>
    </row>
    <row r="8" spans="1:12" ht="30">
      <c r="A8" t="s">
        <v>7</v>
      </c>
      <c r="G8" s="16" t="s">
        <v>0</v>
      </c>
      <c r="H8" s="16" t="s">
        <v>31</v>
      </c>
      <c r="I8" s="16" t="s">
        <v>8</v>
      </c>
      <c r="J8" s="16" t="s">
        <v>26</v>
      </c>
      <c r="K8" s="16" t="s">
        <v>27</v>
      </c>
      <c r="L8" s="16" t="s">
        <v>32</v>
      </c>
    </row>
    <row r="9" spans="1:12">
      <c r="G9" s="1" t="s">
        <v>1</v>
      </c>
      <c r="H9" s="1">
        <v>1</v>
      </c>
      <c r="I9" s="2" t="s">
        <v>9</v>
      </c>
      <c r="J9" s="2">
        <v>42000</v>
      </c>
      <c r="K9" s="2">
        <v>5000</v>
      </c>
      <c r="L9" s="2" t="s">
        <v>33</v>
      </c>
    </row>
    <row r="10" spans="1:12">
      <c r="G10" s="1" t="s">
        <v>2</v>
      </c>
      <c r="H10" s="1">
        <v>2</v>
      </c>
      <c r="I10" s="2" t="s">
        <v>10</v>
      </c>
      <c r="J10" s="2">
        <v>43000</v>
      </c>
      <c r="K10" s="2">
        <v>5119.0476190476184</v>
      </c>
      <c r="L10" s="2" t="s">
        <v>34</v>
      </c>
    </row>
    <row r="11" spans="1:12">
      <c r="G11" s="1" t="s">
        <v>3</v>
      </c>
      <c r="H11" s="1">
        <v>3</v>
      </c>
      <c r="I11" s="2" t="s">
        <v>11</v>
      </c>
      <c r="J11" s="2">
        <v>44000</v>
      </c>
      <c r="K11" s="2">
        <v>5238.0952380952376</v>
      </c>
      <c r="L11" s="2" t="s">
        <v>35</v>
      </c>
    </row>
    <row r="12" spans="1:12">
      <c r="G12" s="1" t="s">
        <v>4</v>
      </c>
      <c r="H12" s="1">
        <v>4</v>
      </c>
      <c r="I12" s="2" t="s">
        <v>12</v>
      </c>
      <c r="J12" s="2">
        <v>45000</v>
      </c>
      <c r="K12" s="2">
        <v>5357.1428571428569</v>
      </c>
      <c r="L12" s="2" t="s">
        <v>33</v>
      </c>
    </row>
    <row r="13" spans="1:12">
      <c r="G13" s="1" t="s">
        <v>5</v>
      </c>
      <c r="H13" s="1">
        <v>5</v>
      </c>
      <c r="I13" s="2" t="s">
        <v>13</v>
      </c>
      <c r="J13" s="2">
        <v>46000</v>
      </c>
      <c r="K13" s="2">
        <v>5476.1904761904761</v>
      </c>
      <c r="L13" s="2" t="s">
        <v>35</v>
      </c>
    </row>
    <row r="14" spans="1:12">
      <c r="G14" s="1" t="s">
        <v>6</v>
      </c>
      <c r="H14" s="1">
        <v>6</v>
      </c>
      <c r="I14" s="2" t="s">
        <v>14</v>
      </c>
      <c r="J14" s="2">
        <v>47000</v>
      </c>
      <c r="K14" s="2">
        <v>5595.2380952380945</v>
      </c>
      <c r="L14" s="2" t="s">
        <v>34</v>
      </c>
    </row>
    <row r="15" spans="1:12">
      <c r="G15" s="1" t="s">
        <v>7</v>
      </c>
      <c r="H15" s="1">
        <v>7</v>
      </c>
      <c r="I15" s="2" t="s">
        <v>15</v>
      </c>
      <c r="J15" s="2">
        <v>48000</v>
      </c>
      <c r="K15" s="2">
        <v>5714.2857142857138</v>
      </c>
      <c r="L15" s="2" t="s">
        <v>34</v>
      </c>
    </row>
    <row r="16" spans="1:12">
      <c r="G16" s="1" t="s">
        <v>1</v>
      </c>
      <c r="H16" s="1">
        <v>8</v>
      </c>
      <c r="I16" s="2" t="s">
        <v>16</v>
      </c>
      <c r="J16" s="2">
        <v>49000</v>
      </c>
      <c r="K16" s="2">
        <v>5833.333333333333</v>
      </c>
      <c r="L16" s="2" t="s">
        <v>35</v>
      </c>
    </row>
    <row r="17" spans="7:12">
      <c r="G17" s="1" t="s">
        <v>1</v>
      </c>
      <c r="H17" s="1">
        <v>9</v>
      </c>
      <c r="I17" s="2" t="s">
        <v>17</v>
      </c>
      <c r="J17" s="2">
        <v>50000</v>
      </c>
      <c r="K17" s="2">
        <v>5952.3809523809523</v>
      </c>
      <c r="L17" s="2" t="s">
        <v>34</v>
      </c>
    </row>
    <row r="18" spans="7:12">
      <c r="G18" s="1" t="s">
        <v>2</v>
      </c>
      <c r="H18" s="1">
        <v>10</v>
      </c>
      <c r="I18" s="2" t="s">
        <v>18</v>
      </c>
      <c r="J18" s="2">
        <v>51000</v>
      </c>
      <c r="K18" s="2">
        <v>6071.4285714285706</v>
      </c>
      <c r="L18" s="2" t="s">
        <v>35</v>
      </c>
    </row>
    <row r="19" spans="7:12">
      <c r="G19" s="1" t="s">
        <v>2</v>
      </c>
      <c r="H19" s="1">
        <v>11</v>
      </c>
      <c r="I19" s="2" t="s">
        <v>19</v>
      </c>
      <c r="J19" s="2">
        <v>52000</v>
      </c>
      <c r="K19" s="2">
        <v>6190.4761904761899</v>
      </c>
      <c r="L19" s="2" t="s">
        <v>33</v>
      </c>
    </row>
    <row r="20" spans="7:12">
      <c r="G20" s="1" t="s">
        <v>2</v>
      </c>
      <c r="H20" s="1">
        <v>12</v>
      </c>
      <c r="I20" s="2" t="s">
        <v>20</v>
      </c>
      <c r="J20" s="2">
        <v>53000</v>
      </c>
      <c r="K20" s="2">
        <v>6309.5238095238092</v>
      </c>
      <c r="L20" s="2" t="s">
        <v>33</v>
      </c>
    </row>
    <row r="21" spans="7:12">
      <c r="G21" s="1" t="s">
        <v>3</v>
      </c>
      <c r="H21" s="1">
        <v>13</v>
      </c>
      <c r="I21" s="2" t="s">
        <v>41</v>
      </c>
      <c r="J21" s="2">
        <v>54000</v>
      </c>
      <c r="K21" s="2">
        <v>6428.5714285714284</v>
      </c>
      <c r="L21" s="2" t="s">
        <v>34</v>
      </c>
    </row>
    <row r="22" spans="7:12">
      <c r="G22" s="1" t="s">
        <v>4</v>
      </c>
      <c r="H22" s="1">
        <v>14</v>
      </c>
      <c r="I22" s="2" t="s">
        <v>21</v>
      </c>
      <c r="J22" s="2">
        <v>55000</v>
      </c>
      <c r="K22" s="2">
        <v>6547.6190476190477</v>
      </c>
      <c r="L22" s="2" t="s">
        <v>33</v>
      </c>
    </row>
    <row r="23" spans="7:12">
      <c r="G23" s="1" t="s">
        <v>4</v>
      </c>
      <c r="H23" s="1">
        <v>15</v>
      </c>
      <c r="I23" s="2" t="s">
        <v>22</v>
      </c>
      <c r="J23" s="2">
        <v>56000</v>
      </c>
      <c r="K23" s="2">
        <v>6666.6666666666661</v>
      </c>
      <c r="L23" s="2" t="s">
        <v>34</v>
      </c>
    </row>
    <row r="24" spans="7:12">
      <c r="G24" s="1" t="s">
        <v>5</v>
      </c>
      <c r="H24" s="1">
        <v>16</v>
      </c>
      <c r="I24" s="2" t="s">
        <v>23</v>
      </c>
      <c r="J24" s="2">
        <v>57000</v>
      </c>
      <c r="K24" s="2">
        <v>6785.7142857142853</v>
      </c>
      <c r="L24" s="2" t="s">
        <v>35</v>
      </c>
    </row>
    <row r="25" spans="7:12">
      <c r="G25" s="1" t="s">
        <v>6</v>
      </c>
      <c r="H25" s="1">
        <v>17</v>
      </c>
      <c r="I25" s="2" t="s">
        <v>24</v>
      </c>
      <c r="J25" s="2">
        <v>58000</v>
      </c>
      <c r="K25" s="2">
        <v>6904.7619047619046</v>
      </c>
      <c r="L25" s="2" t="s">
        <v>33</v>
      </c>
    </row>
    <row r="26" spans="7:12">
      <c r="G26" s="1" t="s">
        <v>6</v>
      </c>
      <c r="H26" s="1">
        <v>18</v>
      </c>
      <c r="I26" s="2" t="s">
        <v>25</v>
      </c>
      <c r="J26" s="2">
        <v>59000</v>
      </c>
      <c r="K26" s="2">
        <v>7023.8095238095239</v>
      </c>
      <c r="L26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E5:G53"/>
  <sheetViews>
    <sheetView workbookViewId="0">
      <selection activeCell="E6" sqref="E6"/>
    </sheetView>
  </sheetViews>
  <sheetFormatPr baseColWidth="10" defaultRowHeight="15"/>
  <cols>
    <col min="5" max="5" width="16.7109375" bestFit="1" customWidth="1"/>
  </cols>
  <sheetData>
    <row r="5" spans="5:7" ht="15.75" thickBot="1">
      <c r="E5" s="4" t="s">
        <v>28</v>
      </c>
      <c r="G5" s="4" t="s">
        <v>30</v>
      </c>
    </row>
    <row r="6" spans="5:7" ht="15.75" thickBot="1">
      <c r="E6" s="3" t="s">
        <v>5</v>
      </c>
      <c r="G6" t="str">
        <f>IFERROR(INDEX(Tableau1[Nom client],SUMPRODUCT(SMALL((Vendeurs='Liste de choix'!$E$6)*(ROW(Vendeurs)),COUNTIF(Vendeurs,"&lt;&gt;"&amp;'Liste de choix'!$E$6)+ROW(A1)))-8),"")</f>
        <v>Dembélé</v>
      </c>
    </row>
    <row r="7" spans="5:7">
      <c r="G7" t="str">
        <f>IFERROR(INDEX(Tableau1[Nom client],SUMPRODUCT(SMALL((Vendeurs='Liste de choix'!$E$6)*(ROW(Vendeurs)),COUNTIF(Vendeurs,"&lt;&gt;"&amp;'Liste de choix'!$E$6)+ROW(A2)))-8),"")</f>
        <v>Lacourt</v>
      </c>
    </row>
    <row r="8" spans="5:7">
      <c r="G8" t="str">
        <f>IFERROR(INDEX(Tableau1[Nom client],SUMPRODUCT(SMALL((Vendeurs='Liste de choix'!$E$6)*(ROW(Vendeurs)),COUNTIF(Vendeurs,"&lt;&gt;"&amp;'Liste de choix'!$E$6)+ROW(A3)))-8),"")</f>
        <v/>
      </c>
    </row>
    <row r="9" spans="5:7">
      <c r="G9" t="str">
        <f>IFERROR(INDEX(Tableau1[Nom client],SUMPRODUCT(SMALL((Vendeurs='Liste de choix'!$E$6)*(ROW(Vendeurs)),COUNTIF(Vendeurs,"&lt;&gt;"&amp;'Liste de choix'!$E$6)+ROW(A4)))-8),"")</f>
        <v/>
      </c>
    </row>
    <row r="10" spans="5:7">
      <c r="G10" t="str">
        <f>IFERROR(INDEX(Tableau1[Nom client],SUMPRODUCT(SMALL((Vendeurs='Liste de choix'!$E$6)*(ROW(Vendeurs)),COUNTIF(Vendeurs,"&lt;&gt;"&amp;'Liste de choix'!$E$6)+ROW(A5)))-8),"")</f>
        <v/>
      </c>
    </row>
    <row r="11" spans="5:7">
      <c r="G11" t="str">
        <f>IFERROR(INDEX(Tableau1[Nom client],SUMPRODUCT(SMALL((Vendeurs='Liste de choix'!$E$6)*(ROW(Vendeurs)),COUNTIF(Vendeurs,"&lt;&gt;"&amp;'Liste de choix'!$E$6)+ROW(A6)))-8),"")</f>
        <v/>
      </c>
    </row>
    <row r="12" spans="5:7">
      <c r="G12" t="str">
        <f>IFERROR(INDEX(Tableau1[Nom client],SUMPRODUCT(SMALL((Vendeurs='Liste de choix'!$E$6)*(ROW(Vendeurs)),COUNTIF(Vendeurs,"&lt;&gt;"&amp;'Liste de choix'!$E$6)+ROW(A7)))-8),"")</f>
        <v/>
      </c>
    </row>
    <row r="13" spans="5:7">
      <c r="G13" t="str">
        <f>IFERROR(INDEX(Tableau1[Nom client],SUMPRODUCT(SMALL((Vendeurs='Liste de choix'!$E$6)*(ROW(Vendeurs)),COUNTIF(Vendeurs,"&lt;&gt;"&amp;'Liste de choix'!$E$6)+ROW(A8)))-8),"")</f>
        <v/>
      </c>
    </row>
    <row r="14" spans="5:7">
      <c r="G14" t="str">
        <f>IFERROR(INDEX(Tableau1[Nom client],SUMPRODUCT(SMALL((Vendeurs='Liste de choix'!$E$6)*(ROW(Vendeurs)),COUNTIF(Vendeurs,"&lt;&gt;"&amp;'Liste de choix'!$E$6)+ROW(A9)))-8),"")</f>
        <v/>
      </c>
    </row>
    <row r="15" spans="5:7">
      <c r="F15" t="str">
        <f>IFERROR(INDEX(Tableau1[Code client],SUMPRODUCT(SMALL((Vendeurs='Liste de choix'!$E$6)*(ROW(Vendeurs)),COUNTIF(Vendeurs,"&lt;&gt;"&amp;'Liste de choix'!$E$6)+ROW(A10)))-1),"")</f>
        <v/>
      </c>
      <c r="G15" t="str">
        <f>IFERROR(INDEX(Tableau1[Nom client],SUMPRODUCT(SMALL((Vendeurs='Liste de choix'!$E$6)*(ROW(Vendeurs)),COUNTIF(Vendeurs,"&lt;&gt;"&amp;'Liste de choix'!$E$6)+ROW(A10)))-8),"")</f>
        <v/>
      </c>
    </row>
    <row r="16" spans="5:7">
      <c r="F16" t="str">
        <f>IFERROR(INDEX(Tableau1[Code client],SUMPRODUCT(SMALL((Vendeurs='Liste de choix'!$E$6)*(ROW(Vendeurs)),COUNTIF(Vendeurs,"&lt;&gt;"&amp;'Liste de choix'!$E$6)+ROW(A11)))-1),"")</f>
        <v/>
      </c>
      <c r="G16" t="str">
        <f>IFERROR(INDEX(Tableau1[Nom client],SUMPRODUCT(SMALL((Vendeurs='Liste de choix'!$E$6)*(ROW(Vendeurs)),COUNTIF(Vendeurs,"&lt;&gt;"&amp;'Liste de choix'!$E$6)+ROW(A11)))-8),"")</f>
        <v/>
      </c>
    </row>
    <row r="17" spans="6:7">
      <c r="F17" t="str">
        <f>IFERROR(INDEX(Tableau1[Code client],SUMPRODUCT(SMALL((Vendeurs='Liste de choix'!$E$6)*(ROW(Vendeurs)),COUNTIF(Vendeurs,"&lt;&gt;"&amp;'Liste de choix'!$E$6)+ROW(A12)))-1),"")</f>
        <v/>
      </c>
      <c r="G17" t="str">
        <f>IFERROR(INDEX(Tableau1[Nom client],SUMPRODUCT(SMALL((Vendeurs='Liste de choix'!$E$6)*(ROW(Vendeurs)),COUNTIF(Vendeurs,"&lt;&gt;"&amp;'Liste de choix'!$E$6)+ROW(A12)))-8),"")</f>
        <v/>
      </c>
    </row>
    <row r="18" spans="6:7">
      <c r="F18" t="str">
        <f>IFERROR(INDEX(Tableau1[Code client],SUMPRODUCT(SMALL((Vendeurs='Liste de choix'!$E$6)*(ROW(Vendeurs)),COUNTIF(Vendeurs,"&lt;&gt;"&amp;'Liste de choix'!$E$6)+ROW(A13)))-1),"")</f>
        <v/>
      </c>
      <c r="G18" t="str">
        <f>IFERROR(INDEX(Tableau1[Nom client],SUMPRODUCT(SMALL((Vendeurs='Liste de choix'!$E$6)*(ROW(Vendeurs)),COUNTIF(Vendeurs,"&lt;&gt;"&amp;'Liste de choix'!$E$6)+ROW(A13)))-8),"")</f>
        <v/>
      </c>
    </row>
    <row r="19" spans="6:7">
      <c r="F19" t="str">
        <f>IFERROR(INDEX(Tableau1[Code client],SUMPRODUCT(SMALL((Vendeurs='Liste de choix'!$E$6)*(ROW(Vendeurs)),COUNTIF(Vendeurs,"&lt;&gt;"&amp;'Liste de choix'!$E$6)+ROW(A14)))-1),"")</f>
        <v/>
      </c>
      <c r="G19" t="str">
        <f>IFERROR(INDEX(Tableau1[Nom client],SUMPRODUCT(SMALL((Vendeurs='Liste de choix'!$E$6)*(ROW(Vendeurs)),COUNTIF(Vendeurs,"&lt;&gt;"&amp;'Liste de choix'!$E$6)+ROW(A14)))-8),"")</f>
        <v/>
      </c>
    </row>
    <row r="20" spans="6:7">
      <c r="F20" t="str">
        <f>IFERROR(INDEX(Tableau1[Code client],SUMPRODUCT(SMALL((Vendeurs='Liste de choix'!$E$6)*(ROW(Vendeurs)),COUNTIF(Vendeurs,"&lt;&gt;"&amp;'Liste de choix'!$E$6)+ROW(A15)))-1),"")</f>
        <v/>
      </c>
      <c r="G20" t="str">
        <f>IFERROR(INDEX(Tableau1[Nom client],SUMPRODUCT(SMALL((Vendeurs='Liste de choix'!$E$6)*(ROW(Vendeurs)),COUNTIF(Vendeurs,"&lt;&gt;"&amp;'Liste de choix'!$E$6)+ROW(A15)))-8),"")</f>
        <v/>
      </c>
    </row>
    <row r="21" spans="6:7">
      <c r="F21" t="str">
        <f>IFERROR(INDEX(Tableau1[Code client],SUMPRODUCT(SMALL((Vendeurs='Liste de choix'!$E$6)*(ROW(Vendeurs)),COUNTIF(Vendeurs,"&lt;&gt;"&amp;'Liste de choix'!$E$6)+ROW(A16)))-1),"")</f>
        <v/>
      </c>
      <c r="G21" t="str">
        <f>IFERROR(INDEX(Tableau1[Nom client],SUMPRODUCT(SMALL((Vendeurs='Liste de choix'!$E$6)*(ROW(Vendeurs)),COUNTIF(Vendeurs,"&lt;&gt;"&amp;'Liste de choix'!$E$6)+ROW(A16)))-8),"")</f>
        <v/>
      </c>
    </row>
    <row r="22" spans="6:7">
      <c r="F22" t="str">
        <f>IFERROR(INDEX(Tableau1[Code client],SUMPRODUCT(SMALL((Vendeurs='Liste de choix'!$E$6)*(ROW(Vendeurs)),COUNTIF(Vendeurs,"&lt;&gt;"&amp;'Liste de choix'!$E$6)+ROW(A17)))-1),"")</f>
        <v/>
      </c>
      <c r="G22" t="str">
        <f>IFERROR(INDEX(Tableau1[Nom client],SUMPRODUCT(SMALL((Vendeurs='Liste de choix'!$E$6)*(ROW(Vendeurs)),COUNTIF(Vendeurs,"&lt;&gt;"&amp;'Liste de choix'!$E$6)+ROW(A17)))-8),"")</f>
        <v/>
      </c>
    </row>
    <row r="23" spans="6:7">
      <c r="F23" t="str">
        <f>IFERROR(INDEX(Tableau1[Code client],SUMPRODUCT(SMALL((Vendeurs='Liste de choix'!$E$6)*(ROW(Vendeurs)),COUNTIF(Vendeurs,"&lt;&gt;"&amp;'Liste de choix'!$E$6)+ROW(A18)))-1),"")</f>
        <v/>
      </c>
      <c r="G23" t="str">
        <f>IFERROR(INDEX(Tableau1[Nom client],SUMPRODUCT(SMALL((Vendeurs='Liste de choix'!$E$6)*(ROW(Vendeurs)),COUNTIF(Vendeurs,"&lt;&gt;"&amp;'Liste de choix'!$E$6)+ROW(A18)))-8),"")</f>
        <v/>
      </c>
    </row>
    <row r="24" spans="6:7">
      <c r="F24" t="str">
        <f>IFERROR(INDEX(Tableau1[Code client],SUMPRODUCT(SMALL((Vendeurs='Liste de choix'!$E$6)*(ROW(Vendeurs)),COUNTIF(Vendeurs,"&lt;&gt;"&amp;'Liste de choix'!$E$6)+ROW(A19)))-1),"")</f>
        <v/>
      </c>
      <c r="G24" t="str">
        <f>IFERROR(INDEX(Tableau1[Nom client],SUMPRODUCT(SMALL((Vendeurs='Liste de choix'!$E$6)*(ROW(Vendeurs)),COUNTIF(Vendeurs,"&lt;&gt;"&amp;'Liste de choix'!$E$6)+ROW(A19)))-8),"")</f>
        <v/>
      </c>
    </row>
    <row r="25" spans="6:7">
      <c r="F25" t="str">
        <f>IFERROR(INDEX(Tableau1[Code client],SUMPRODUCT(SMALL((Vendeurs='Liste de choix'!$E$6)*(ROW(Vendeurs)),COUNTIF(Vendeurs,"&lt;&gt;"&amp;'Liste de choix'!$E$6)+ROW(A20)))-1),"")</f>
        <v/>
      </c>
      <c r="G25" t="str">
        <f>IFERROR(INDEX(Tableau1[Nom client],SUMPRODUCT(SMALL((Vendeurs='Liste de choix'!$E$6)*(ROW(Vendeurs)),COUNTIF(Vendeurs,"&lt;&gt;"&amp;'Liste de choix'!$E$6)+ROW(A20)))-8),"")</f>
        <v/>
      </c>
    </row>
    <row r="26" spans="6:7">
      <c r="F26" t="str">
        <f>IFERROR(INDEX(Tableau1[Code client],SUMPRODUCT(SMALL((Vendeurs='Liste de choix'!$E$6)*(ROW(Vendeurs)),COUNTIF(Vendeurs,"&lt;&gt;"&amp;'Liste de choix'!$E$6)+ROW(A21)))-1),"")</f>
        <v/>
      </c>
      <c r="G26" t="str">
        <f>IFERROR(INDEX(Tableau1[Nom client],SUMPRODUCT(SMALL((Vendeurs='Liste de choix'!$E$6)*(ROW(Vendeurs)),COUNTIF(Vendeurs,"&lt;&gt;"&amp;'Liste de choix'!$E$6)+ROW(A21)))-8),"")</f>
        <v/>
      </c>
    </row>
    <row r="27" spans="6:7">
      <c r="F27" t="str">
        <f>IFERROR(INDEX(Tableau1[Code client],SUMPRODUCT(SMALL((Vendeurs='Liste de choix'!$E$6)*(ROW(Vendeurs)),COUNTIF(Vendeurs,"&lt;&gt;"&amp;'Liste de choix'!$E$6)+ROW(A22)))-1),"")</f>
        <v/>
      </c>
      <c r="G27" t="str">
        <f>IFERROR(INDEX(Tableau1[Nom client],SUMPRODUCT(SMALL((Vendeurs='Liste de choix'!$E$6)*(ROW(Vendeurs)),COUNTIF(Vendeurs,"&lt;&gt;"&amp;'Liste de choix'!$E$6)+ROW(A22)))-8),"")</f>
        <v/>
      </c>
    </row>
    <row r="28" spans="6:7">
      <c r="F28" t="str">
        <f>IFERROR(INDEX(Tableau1[Code client],SUMPRODUCT(SMALL((Vendeurs='Liste de choix'!$E$6)*(ROW(Vendeurs)),COUNTIF(Vendeurs,"&lt;&gt;"&amp;'Liste de choix'!$E$6)+ROW(A23)))-1),"")</f>
        <v/>
      </c>
      <c r="G28" t="str">
        <f>IFERROR(INDEX(Tableau1[Nom client],SUMPRODUCT(SMALL((Vendeurs='Liste de choix'!$E$6)*(ROW(Vendeurs)),COUNTIF(Vendeurs,"&lt;&gt;"&amp;'Liste de choix'!$E$6)+ROW(A23)))-8),"")</f>
        <v/>
      </c>
    </row>
    <row r="29" spans="6:7">
      <c r="F29" t="str">
        <f>IFERROR(INDEX(Tableau1[Code client],SUMPRODUCT(SMALL((Vendeurs='Liste de choix'!$E$6)*(ROW(Vendeurs)),COUNTIF(Vendeurs,"&lt;&gt;"&amp;'Liste de choix'!$E$6)+ROW(A24)))-1),"")</f>
        <v/>
      </c>
      <c r="G29" t="str">
        <f>IFERROR(INDEX(Tableau1[Nom client],SUMPRODUCT(SMALL((Vendeurs='Liste de choix'!$E$6)*(ROW(Vendeurs)),COUNTIF(Vendeurs,"&lt;&gt;"&amp;'Liste de choix'!$E$6)+ROW(A24)))-8),"")</f>
        <v/>
      </c>
    </row>
    <row r="30" spans="6:7">
      <c r="F30" t="str">
        <f>IFERROR(INDEX(Tableau1[Code client],SUMPRODUCT(SMALL((Vendeurs='Liste de choix'!$E$6)*(ROW(Vendeurs)),COUNTIF(Vendeurs,"&lt;&gt;"&amp;'Liste de choix'!$E$6)+ROW(A25)))-1),"")</f>
        <v/>
      </c>
      <c r="G30" t="str">
        <f>IFERROR(INDEX(Tableau1[Nom client],SUMPRODUCT(SMALL((Vendeurs='Liste de choix'!$E$6)*(ROW(Vendeurs)),COUNTIF(Vendeurs,"&lt;&gt;"&amp;'Liste de choix'!$E$6)+ROW(A25)))-8),"")</f>
        <v/>
      </c>
    </row>
    <row r="31" spans="6:7">
      <c r="F31" t="str">
        <f>IFERROR(INDEX(Tableau1[Code client],SUMPRODUCT(SMALL((Vendeurs='Liste de choix'!$E$6)*(ROW(Vendeurs)),COUNTIF(Vendeurs,"&lt;&gt;"&amp;'Liste de choix'!$E$6)+ROW(A26)))-1),"")</f>
        <v/>
      </c>
      <c r="G31" t="str">
        <f>IFERROR(INDEX(Tableau1[Nom client],SUMPRODUCT(SMALL((Vendeurs='Liste de choix'!$E$6)*(ROW(Vendeurs)),COUNTIF(Vendeurs,"&lt;&gt;"&amp;'Liste de choix'!$E$6)+ROW(A26)))-8),"")</f>
        <v/>
      </c>
    </row>
    <row r="32" spans="6:7">
      <c r="G32" t="str">
        <f>IFERROR(INDEX(Tableau1[Nom client],SUMPRODUCT(SMALL((Vendeurs='Liste de choix'!$E$6)*(ROW(Vendeurs)),COUNTIF(Vendeurs,"&lt;&gt;"&amp;'Liste de choix'!$E$6)+ROW(A27)))-8),"")</f>
        <v/>
      </c>
    </row>
    <row r="33" spans="7:7">
      <c r="G33" t="str">
        <f>IFERROR(INDEX(Tableau1[Nom client],SUMPRODUCT(SMALL((Vendeurs='Liste de choix'!$E$6)*(ROW(Vendeurs)),COUNTIF(Vendeurs,"&lt;&gt;"&amp;'Liste de choix'!$E$6)+ROW(A28)))-8),"")</f>
        <v/>
      </c>
    </row>
    <row r="34" spans="7:7">
      <c r="G34" t="str">
        <f>IFERROR(INDEX(Tableau1[Nom client],SUMPRODUCT(SMALL((Vendeurs='Liste de choix'!$E$6)*(ROW(Vendeurs)),COUNTIF(Vendeurs,"&lt;&gt;"&amp;'Liste de choix'!$E$6)+ROW(A29)))-8),"")</f>
        <v/>
      </c>
    </row>
    <row r="35" spans="7:7">
      <c r="G35" t="str">
        <f>IFERROR(INDEX(Tableau1[Nom client],SUMPRODUCT(SMALL((Vendeurs='Liste de choix'!$E$6)*(ROW(Vendeurs)),COUNTIF(Vendeurs,"&lt;&gt;"&amp;'Liste de choix'!$E$6)+ROW(A30)))-8),"")</f>
        <v/>
      </c>
    </row>
    <row r="36" spans="7:7">
      <c r="G36" t="str">
        <f>IFERROR(INDEX(Tableau1[Nom client],SUMPRODUCT(SMALL((Vendeurs='Liste de choix'!$E$6)*(ROW(Vendeurs)),COUNTIF(Vendeurs,"&lt;&gt;"&amp;'Liste de choix'!$E$6)+ROW(A31)))-8),"")</f>
        <v/>
      </c>
    </row>
    <row r="37" spans="7:7">
      <c r="G37" t="str">
        <f>IFERROR(INDEX(Tableau1[Nom client],SUMPRODUCT(SMALL((Vendeurs='Liste de choix'!$E$6)*(ROW(Vendeurs)),COUNTIF(Vendeurs,"&lt;&gt;"&amp;'Liste de choix'!$E$6)+ROW(A32)))-8),"")</f>
        <v/>
      </c>
    </row>
    <row r="38" spans="7:7">
      <c r="G38" t="str">
        <f>IFERROR(INDEX(Tableau1[Nom client],SUMPRODUCT(SMALL((Vendeurs='Liste de choix'!$E$6)*(ROW(Vendeurs)),COUNTIF(Vendeurs,"&lt;&gt;"&amp;'Liste de choix'!$E$6)+ROW(A33)))-8),"")</f>
        <v/>
      </c>
    </row>
    <row r="39" spans="7:7">
      <c r="G39" t="str">
        <f>IFERROR(INDEX(Tableau1[Nom client],SUMPRODUCT(SMALL((Vendeurs='Liste de choix'!$E$6)*(ROW(Vendeurs)),COUNTIF(Vendeurs,"&lt;&gt;"&amp;'Liste de choix'!$E$6)+ROW(A34)))-8),"")</f>
        <v/>
      </c>
    </row>
    <row r="40" spans="7:7">
      <c r="G40" t="str">
        <f>IFERROR(INDEX(Tableau1[Nom client],SUMPRODUCT(SMALL((Vendeurs='Liste de choix'!$E$6)*(ROW(Vendeurs)),COUNTIF(Vendeurs,"&lt;&gt;"&amp;'Liste de choix'!$E$6)+ROW(A35)))-8),"")</f>
        <v/>
      </c>
    </row>
    <row r="41" spans="7:7">
      <c r="G41" t="str">
        <f>IFERROR(INDEX(Tableau1[Nom client],SUMPRODUCT(SMALL((Vendeurs='Liste de choix'!$E$6)*(ROW(Vendeurs)),COUNTIF(Vendeurs,"&lt;&gt;"&amp;'Liste de choix'!$E$6)+ROW(A36)))-8),"")</f>
        <v/>
      </c>
    </row>
    <row r="42" spans="7:7">
      <c r="G42" t="str">
        <f>IFERROR(INDEX(Tableau1[Nom client],SUMPRODUCT(SMALL((Vendeurs='Liste de choix'!$E$6)*(ROW(Vendeurs)),COUNTIF(Vendeurs,"&lt;&gt;"&amp;'Liste de choix'!$E$6)+ROW(A37)))-8),"")</f>
        <v/>
      </c>
    </row>
    <row r="43" spans="7:7">
      <c r="G43" t="str">
        <f>IFERROR(INDEX(Tableau1[Nom client],SUMPRODUCT(SMALL((Vendeurs='Liste de choix'!$E$6)*(ROW(Vendeurs)),COUNTIF(Vendeurs,"&lt;&gt;"&amp;'Liste de choix'!$E$6)+ROW(A38)))-8),"")</f>
        <v/>
      </c>
    </row>
    <row r="44" spans="7:7">
      <c r="G44" t="str">
        <f>IFERROR(INDEX(Tableau1[Nom client],SUMPRODUCT(SMALL((Vendeurs='Liste de choix'!$E$6)*(ROW(Vendeurs)),COUNTIF(Vendeurs,"&lt;&gt;"&amp;'Liste de choix'!$E$6)+ROW(A39)))-8),"")</f>
        <v/>
      </c>
    </row>
    <row r="45" spans="7:7">
      <c r="G45" t="str">
        <f>IFERROR(INDEX(Tableau1[Nom client],SUMPRODUCT(SMALL((Vendeurs='Liste de choix'!$E$6)*(ROW(Vendeurs)),COUNTIF(Vendeurs,"&lt;&gt;"&amp;'Liste de choix'!$E$6)+ROW(A40)))-8),"")</f>
        <v/>
      </c>
    </row>
    <row r="46" spans="7:7">
      <c r="G46" t="str">
        <f>IFERROR(INDEX(Tableau1[Nom client],SUMPRODUCT(SMALL((Vendeurs='Liste de choix'!$E$6)*(ROW(Vendeurs)),COUNTIF(Vendeurs,"&lt;&gt;"&amp;'Liste de choix'!$E$6)+ROW(A41)))-8),"")</f>
        <v/>
      </c>
    </row>
    <row r="47" spans="7:7">
      <c r="G47" t="str">
        <f>IFERROR(INDEX(Tableau1[Nom client],SUMPRODUCT(SMALL((Vendeurs='Liste de choix'!$E$6)*(ROW(Vendeurs)),COUNTIF(Vendeurs,"&lt;&gt;"&amp;'Liste de choix'!$E$6)+ROW(A42)))-8),"")</f>
        <v/>
      </c>
    </row>
    <row r="48" spans="7:7">
      <c r="G48" t="str">
        <f>IFERROR(INDEX(Tableau1[Nom client],SUMPRODUCT(SMALL((Vendeurs='Liste de choix'!$E$6)*(ROW(Vendeurs)),COUNTIF(Vendeurs,"&lt;&gt;"&amp;'Liste de choix'!$E$6)+ROW(A43)))-8),"")</f>
        <v/>
      </c>
    </row>
    <row r="49" spans="7:7">
      <c r="G49" t="str">
        <f>IFERROR(INDEX(Tableau1[Nom client],SUMPRODUCT(SMALL((Vendeurs='Liste de choix'!$E$6)*(ROW(Vendeurs)),COUNTIF(Vendeurs,"&lt;&gt;"&amp;'Liste de choix'!$E$6)+ROW(A44)))-8),"")</f>
        <v/>
      </c>
    </row>
    <row r="50" spans="7:7">
      <c r="G50" t="str">
        <f>IFERROR(INDEX(Tableau1[Nom client],SUMPRODUCT(SMALL((Vendeurs='Liste de choix'!$E$6)*(ROW(Vendeurs)),COUNTIF(Vendeurs,"&lt;&gt;"&amp;'Liste de choix'!$E$6)+ROW(A45)))-8),"")</f>
        <v/>
      </c>
    </row>
    <row r="51" spans="7:7">
      <c r="G51" t="str">
        <f>IFERROR(INDEX(Tableau1[Nom client],SUMPRODUCT(SMALL((Vendeurs='Liste de choix'!$E$6)*(ROW(Vendeurs)),COUNTIF(Vendeurs,"&lt;&gt;"&amp;'Liste de choix'!$E$6)+ROW(A46)))-8),"")</f>
        <v/>
      </c>
    </row>
    <row r="52" spans="7:7">
      <c r="G52" t="str">
        <f>IFERROR(INDEX(Tableau1[Nom client],SUMPRODUCT(SMALL((Vendeurs='Liste de choix'!$E$6)*(ROW(Vendeurs)),COUNTIF(Vendeurs,"&lt;&gt;"&amp;'Liste de choix'!$E$6)+ROW(A47)))-8),"")</f>
        <v/>
      </c>
    </row>
    <row r="53" spans="7:7">
      <c r="G53" t="str">
        <f>IFERROR(INDEX(Tableau1[Nom client],SUMPRODUCT(SMALL((Vendeurs='Liste de choix'!$E$6)*(ROW(Vendeurs)),COUNTIF(Vendeurs,"&lt;&gt;"&amp;'Liste de choix'!$E$6)+ROW(A48)))-8),"")</f>
        <v/>
      </c>
    </row>
  </sheetData>
  <dataValidations count="1">
    <dataValidation type="list" allowBlank="1" showInputMessage="1" showErrorMessage="1" sqref="E6">
      <formula1>Liste_vendeurs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H15"/>
  <sheetViews>
    <sheetView workbookViewId="0">
      <selection activeCell="C8" sqref="C8"/>
    </sheetView>
  </sheetViews>
  <sheetFormatPr baseColWidth="10" defaultRowHeight="15"/>
  <cols>
    <col min="1" max="1" width="12.7109375" customWidth="1"/>
    <col min="2" max="2" width="12.42578125" bestFit="1" customWidth="1"/>
    <col min="3" max="3" width="16.140625" customWidth="1"/>
  </cols>
  <sheetData>
    <row r="2" spans="1:8" ht="20.25">
      <c r="A2" t="s">
        <v>44</v>
      </c>
      <c r="D2" s="7"/>
      <c r="E2" s="7"/>
      <c r="F2" s="7"/>
      <c r="G2" s="7"/>
      <c r="H2" s="7"/>
    </row>
    <row r="8" spans="1:8" ht="20.25">
      <c r="C8" s="8" t="s">
        <v>23</v>
      </c>
    </row>
    <row r="11" spans="1:8">
      <c r="A11" t="s">
        <v>36</v>
      </c>
      <c r="B11" s="5" t="str">
        <f>'Liste de choix'!$E$6</f>
        <v>E</v>
      </c>
    </row>
    <row r="12" spans="1:8">
      <c r="A12" t="s">
        <v>37</v>
      </c>
      <c r="B12" s="5">
        <f ca="1">IFERROR(OFFSET(Tableau1[[#Headers],[Code client]],MATCH($C$8,Tableau1[Nom client],0),0),"")</f>
        <v>16</v>
      </c>
    </row>
    <row r="13" spans="1:8">
      <c r="A13" t="s">
        <v>38</v>
      </c>
      <c r="B13" s="6">
        <f ca="1">IFERROR(OFFSET(Tableau1[[#Headers],[CA]],MATCH($C$8,Tableau1[Nom client],0),0),"")</f>
        <v>57000</v>
      </c>
    </row>
    <row r="14" spans="1:8">
      <c r="A14" t="s">
        <v>39</v>
      </c>
      <c r="B14" s="6">
        <f ca="1">IFERROR(OFFSET(Tableau1[[#Headers],[Marge]],MATCH($C$8,Tableau1[Nom client],0),0),"")</f>
        <v>6785.7142857142853</v>
      </c>
    </row>
    <row r="15" spans="1:8">
      <c r="A15" t="s">
        <v>40</v>
      </c>
      <c r="B15" s="5" t="str">
        <f ca="1">IFERROR(OFFSET(Tableau1[[#Headers],[Profitabilité]],MATCH($C$8,Tableau1[Nom client],0),0),"")</f>
        <v>Bronze</v>
      </c>
    </row>
  </sheetData>
  <dataValidations count="1">
    <dataValidation type="list" allowBlank="1" showInputMessage="1" showErrorMessage="1" sqref="D2:H2 C8">
      <formula1>Mylist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F32"/>
  <sheetViews>
    <sheetView zoomScaleNormal="100" workbookViewId="0">
      <selection activeCell="C19" sqref="C19"/>
    </sheetView>
  </sheetViews>
  <sheetFormatPr baseColWidth="10" defaultRowHeight="15"/>
  <cols>
    <col min="1" max="1" width="13" customWidth="1"/>
  </cols>
  <sheetData>
    <row r="1" spans="1:6">
      <c r="A1" s="9" t="s">
        <v>43</v>
      </c>
    </row>
    <row r="2" spans="1:6" ht="15.75" thickBot="1"/>
    <row r="3" spans="1:6" ht="23.25" customHeight="1">
      <c r="A3" s="17" t="s">
        <v>9</v>
      </c>
      <c r="B3" s="18"/>
      <c r="C3" s="18"/>
      <c r="D3" s="19"/>
    </row>
    <row r="4" spans="1:6">
      <c r="A4" s="10"/>
      <c r="B4" s="11"/>
      <c r="C4" s="11"/>
      <c r="D4" s="12"/>
    </row>
    <row r="5" spans="1:6">
      <c r="A5" s="10"/>
      <c r="B5" s="11"/>
      <c r="C5" s="11"/>
      <c r="D5" s="12"/>
    </row>
    <row r="6" spans="1:6">
      <c r="A6" s="10" t="s">
        <v>36</v>
      </c>
      <c r="B6" s="5" t="s">
        <v>1</v>
      </c>
      <c r="C6" s="11"/>
      <c r="D6" s="12"/>
    </row>
    <row r="7" spans="1:6">
      <c r="A7" s="10" t="s">
        <v>37</v>
      </c>
      <c r="B7" s="5">
        <v>1</v>
      </c>
      <c r="C7" s="11"/>
      <c r="D7" s="12"/>
    </row>
    <row r="8" spans="1:6">
      <c r="A8" s="10" t="s">
        <v>38</v>
      </c>
      <c r="B8" s="6">
        <v>42000</v>
      </c>
      <c r="C8" s="11"/>
      <c r="D8" s="12"/>
      <c r="F8" s="11"/>
    </row>
    <row r="9" spans="1:6">
      <c r="A9" s="10" t="s">
        <v>39</v>
      </c>
      <c r="B9" s="6">
        <v>5000</v>
      </c>
      <c r="C9" s="11"/>
      <c r="D9" s="12"/>
    </row>
    <row r="10" spans="1:6">
      <c r="A10" s="10" t="s">
        <v>40</v>
      </c>
      <c r="B10" s="5" t="s">
        <v>33</v>
      </c>
      <c r="C10" s="11"/>
      <c r="D10" s="12"/>
    </row>
    <row r="11" spans="1:6" ht="15.75" thickBot="1">
      <c r="A11" s="13"/>
      <c r="B11" s="14"/>
      <c r="C11" s="14"/>
      <c r="D11" s="15"/>
    </row>
    <row r="14" spans="1:6" ht="20.25">
      <c r="C14" s="8" t="s">
        <v>16</v>
      </c>
    </row>
    <row r="17" spans="1:6">
      <c r="A17" t="s">
        <v>36</v>
      </c>
      <c r="B17" s="5" t="s">
        <v>1</v>
      </c>
    </row>
    <row r="18" spans="1:6">
      <c r="A18" t="s">
        <v>37</v>
      </c>
      <c r="B18" s="5">
        <v>8</v>
      </c>
    </row>
    <row r="19" spans="1:6">
      <c r="A19" t="s">
        <v>38</v>
      </c>
      <c r="B19" s="6">
        <v>49000</v>
      </c>
    </row>
    <row r="20" spans="1:6">
      <c r="A20" t="s">
        <v>39</v>
      </c>
      <c r="B20" s="6">
        <v>5833.333333333333</v>
      </c>
      <c r="F20" t="s">
        <v>42</v>
      </c>
    </row>
    <row r="21" spans="1:6">
      <c r="A21" t="s">
        <v>40</v>
      </c>
      <c r="B21" s="5" t="s">
        <v>35</v>
      </c>
    </row>
    <row r="25" spans="1:6" ht="20.25">
      <c r="C25" s="8" t="s">
        <v>17</v>
      </c>
    </row>
    <row r="28" spans="1:6">
      <c r="A28" t="s">
        <v>36</v>
      </c>
      <c r="B28" s="5" t="s">
        <v>1</v>
      </c>
    </row>
    <row r="29" spans="1:6">
      <c r="A29" t="s">
        <v>37</v>
      </c>
      <c r="B29" s="5">
        <v>9</v>
      </c>
    </row>
    <row r="30" spans="1:6">
      <c r="A30" t="s">
        <v>38</v>
      </c>
      <c r="B30" s="6">
        <v>50000</v>
      </c>
    </row>
    <row r="31" spans="1:6">
      <c r="A31" t="s">
        <v>39</v>
      </c>
      <c r="B31" s="6">
        <v>5952.3809523809523</v>
      </c>
    </row>
    <row r="32" spans="1:6">
      <c r="A32" t="s">
        <v>40</v>
      </c>
      <c r="B32" s="5" t="s">
        <v>34</v>
      </c>
    </row>
  </sheetData>
  <mergeCells count="1">
    <mergeCell ref="A3:D3"/>
  </mergeCells>
  <pageMargins left="0.7" right="0.7" top="0.75" bottom="0.75" header="0.3" footer="0.3"/>
  <pageSetup paperSize="9" orientation="landscape" r:id="rId1"/>
  <rowBreaks count="2" manualBreakCount="2">
    <brk id="12" max="3" man="1"/>
    <brk id="23" max="3" man="1"/>
  </rowBreaks>
  <colBreaks count="1" manualBreakCount="1">
    <brk id="4" max="1048575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DATA</vt:lpstr>
      <vt:lpstr>Liste de choix</vt:lpstr>
      <vt:lpstr>Fiche client (CE QUE J'AI)</vt:lpstr>
      <vt:lpstr>CE QUE J'AIMERAI</vt:lpstr>
      <vt:lpstr>CA</vt:lpstr>
      <vt:lpstr>Clients</vt:lpstr>
      <vt:lpstr>Liste_vendeurs</vt:lpstr>
      <vt:lpstr>Marge</vt:lpstr>
      <vt:lpstr>Vendeurs</vt:lpstr>
      <vt:lpstr>'CE QUE J''AIMERAI'!Zone_d_impression</vt:lpstr>
    </vt:vector>
  </TitlesOfParts>
  <Company>1DIS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Jean-Baptiste DERVILLERS</cp:lastModifiedBy>
  <cp:lastPrinted>2017-08-07T13:36:10Z</cp:lastPrinted>
  <dcterms:created xsi:type="dcterms:W3CDTF">2017-08-07T12:10:39Z</dcterms:created>
  <dcterms:modified xsi:type="dcterms:W3CDTF">2017-08-07T13:53:25Z</dcterms:modified>
</cp:coreProperties>
</file>