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855" yWindow="-270" windowWidth="23505" windowHeight="13080" tabRatio="767"/>
  </bookViews>
  <sheets>
    <sheet name="Base élèves" sheetId="79" r:id="rId1"/>
    <sheet name="Base constante" sheetId="80" r:id="rId2"/>
  </sheets>
  <definedNames>
    <definedName name="_xlnm._FilterDatabase" localSheetId="0" hidden="1">'Base élèves'!$A$9:$AC$226</definedName>
    <definedName name="anglaispayant">'Base élèves'!$AE$10:$AF$226</definedName>
    <definedName name="Distrib_Familles">#REF!</definedName>
    <definedName name="élèveordre">#REF!</definedName>
    <definedName name="élèvescol">'Base élèves'!$G$247:$AA$248</definedName>
    <definedName name="famillescol">'Base élèves'!$D$10:$AD$248</definedName>
    <definedName name="maitres2">'Base constante'!$G$8:$I$31</definedName>
    <definedName name="numfam">#REF!</definedName>
    <definedName name="ordreFamille">'Base élèves'!$B$247:$AA$248</definedName>
    <definedName name="scolan">#REF!</definedName>
    <definedName name="scolarité">#REF!</definedName>
    <definedName name="Tauxscol">#REF!</definedName>
  </definedNames>
  <calcPr calcId="145621"/>
</workbook>
</file>

<file path=xl/calcChain.xml><?xml version="1.0" encoding="utf-8"?>
<calcChain xmlns="http://schemas.openxmlformats.org/spreadsheetml/2006/main">
  <c r="Q3" i="79" l="1"/>
  <c r="P3" i="79"/>
  <c r="AE247" i="79"/>
  <c r="AD247" i="79"/>
  <c r="AB247" i="79"/>
  <c r="P247" i="79"/>
  <c r="O247" i="79"/>
  <c r="L247" i="79"/>
  <c r="C247" i="79"/>
  <c r="AC247" i="79" s="1"/>
  <c r="C246" i="79"/>
  <c r="C245" i="79"/>
  <c r="C244" i="79"/>
  <c r="C243" i="79"/>
  <c r="C242" i="79"/>
  <c r="C241" i="79"/>
  <c r="C240" i="79"/>
  <c r="C239" i="79"/>
  <c r="C238" i="79"/>
  <c r="C237" i="79"/>
  <c r="C236" i="79"/>
  <c r="C235" i="79"/>
  <c r="C234" i="79"/>
  <c r="C204" i="79"/>
  <c r="C84" i="79"/>
  <c r="C212" i="79"/>
  <c r="C119" i="79"/>
  <c r="C146" i="79"/>
  <c r="C140" i="79"/>
  <c r="C11" i="79"/>
  <c r="C226" i="79"/>
  <c r="C224" i="79"/>
  <c r="C223" i="79"/>
  <c r="C233" i="79"/>
  <c r="C232" i="79"/>
  <c r="C220" i="79"/>
  <c r="C219" i="79"/>
  <c r="C231" i="79"/>
  <c r="C230" i="79"/>
  <c r="C216" i="79"/>
  <c r="C215" i="79"/>
  <c r="C214" i="79"/>
  <c r="C213" i="79"/>
  <c r="C229" i="79"/>
  <c r="C211" i="79"/>
  <c r="C210" i="79"/>
  <c r="C209" i="79"/>
  <c r="C208" i="79"/>
  <c r="C207" i="79"/>
  <c r="C206" i="79"/>
  <c r="C228" i="79"/>
  <c r="C227" i="79"/>
  <c r="C222" i="79"/>
  <c r="C221" i="79"/>
  <c r="C218" i="79"/>
  <c r="C200" i="79"/>
  <c r="C199" i="79"/>
  <c r="C217" i="79"/>
  <c r="C197" i="79"/>
  <c r="C196" i="79"/>
  <c r="C195" i="79"/>
  <c r="C205" i="79"/>
  <c r="C203" i="79"/>
  <c r="C202" i="79"/>
  <c r="C191" i="79"/>
  <c r="C190" i="79"/>
  <c r="C189" i="79"/>
  <c r="C188" i="79"/>
  <c r="C201" i="79"/>
  <c r="C198" i="79"/>
  <c r="C185" i="79"/>
  <c r="C184" i="79"/>
  <c r="C194" i="79"/>
  <c r="C193" i="79"/>
  <c r="C181" i="79"/>
  <c r="C180" i="79"/>
  <c r="C179" i="79"/>
  <c r="C178" i="79"/>
  <c r="C192" i="79"/>
  <c r="C176" i="79"/>
  <c r="C187" i="79"/>
  <c r="C174" i="79"/>
  <c r="C186" i="79"/>
  <c r="C172" i="79"/>
  <c r="C171" i="79"/>
  <c r="C170" i="79"/>
  <c r="C169" i="79"/>
  <c r="C168" i="79"/>
  <c r="C167" i="79"/>
  <c r="C166" i="79"/>
  <c r="C165" i="79"/>
  <c r="C164" i="79"/>
  <c r="C183" i="79"/>
  <c r="C162" i="79"/>
  <c r="C182" i="79"/>
  <c r="C160" i="79"/>
  <c r="C159" i="79"/>
  <c r="C177" i="79"/>
  <c r="C175" i="79"/>
  <c r="C156" i="79"/>
  <c r="C155" i="79"/>
  <c r="C173" i="79"/>
  <c r="C153" i="79"/>
  <c r="C152" i="79"/>
  <c r="C151" i="79"/>
  <c r="C163" i="79"/>
  <c r="C149" i="79"/>
  <c r="C148" i="79"/>
  <c r="C147" i="79"/>
  <c r="C161" i="79"/>
  <c r="C145" i="79"/>
  <c r="C144" i="79"/>
  <c r="C143" i="79"/>
  <c r="C142" i="79"/>
  <c r="C141" i="79"/>
  <c r="C158" i="79"/>
  <c r="C139" i="79"/>
  <c r="C138" i="79"/>
  <c r="C137" i="79"/>
  <c r="C157" i="79"/>
  <c r="C135" i="79"/>
  <c r="C134" i="79"/>
  <c r="C154" i="79"/>
  <c r="C132" i="79"/>
  <c r="C131" i="79"/>
  <c r="C130" i="79"/>
  <c r="C129" i="79"/>
  <c r="C128" i="79"/>
  <c r="C150" i="79"/>
  <c r="C126" i="79"/>
  <c r="C125" i="79"/>
  <c r="C124" i="79"/>
  <c r="C123" i="79"/>
  <c r="C122" i="79"/>
  <c r="C121" i="79"/>
  <c r="C136" i="79"/>
  <c r="C133" i="79"/>
  <c r="C127" i="79"/>
  <c r="C117" i="79"/>
  <c r="C116" i="79"/>
  <c r="C115" i="79"/>
  <c r="C114" i="79"/>
  <c r="C113" i="79"/>
  <c r="C112" i="79"/>
  <c r="C111" i="79"/>
  <c r="C110" i="79"/>
  <c r="C109" i="79"/>
  <c r="C108" i="79"/>
  <c r="C107" i="79"/>
  <c r="C106" i="79"/>
  <c r="C120" i="79"/>
  <c r="C118" i="79"/>
  <c r="C103" i="79"/>
  <c r="C102" i="79"/>
  <c r="C101" i="79"/>
  <c r="C105" i="79"/>
  <c r="C99" i="79"/>
  <c r="C98" i="79"/>
  <c r="C97" i="79"/>
  <c r="C104" i="79"/>
  <c r="C95" i="79"/>
  <c r="C94" i="79"/>
  <c r="C93" i="79"/>
  <c r="C92" i="79"/>
  <c r="C91" i="79"/>
  <c r="C90" i="79"/>
  <c r="C89" i="79"/>
  <c r="C88" i="79"/>
  <c r="C87" i="79"/>
  <c r="C86" i="79"/>
  <c r="C85" i="79"/>
  <c r="C100" i="79"/>
  <c r="C83" i="79"/>
  <c r="C96" i="79"/>
  <c r="C81" i="79"/>
  <c r="C80" i="79"/>
  <c r="C79" i="79"/>
  <c r="C78" i="79"/>
  <c r="C77" i="79"/>
  <c r="C76" i="79"/>
  <c r="C82" i="79"/>
  <c r="C74" i="79"/>
  <c r="C73" i="79"/>
  <c r="C72" i="79"/>
  <c r="C75" i="79"/>
  <c r="C70" i="79"/>
  <c r="C69" i="79"/>
  <c r="C68" i="79"/>
  <c r="C71" i="79"/>
  <c r="C66" i="79"/>
  <c r="C65" i="79"/>
  <c r="C67" i="79"/>
  <c r="C63" i="79"/>
  <c r="C64" i="79"/>
  <c r="C61" i="79"/>
  <c r="C60" i="79"/>
  <c r="C59" i="79"/>
  <c r="C58" i="79"/>
  <c r="C57" i="79"/>
  <c r="C56" i="79"/>
  <c r="C62" i="79"/>
  <c r="C55" i="79"/>
  <c r="C53" i="79"/>
  <c r="C54" i="79"/>
  <c r="C51" i="79"/>
  <c r="C50" i="79"/>
  <c r="C49" i="79"/>
  <c r="C48" i="79"/>
  <c r="C47" i="79"/>
  <c r="C46" i="79"/>
  <c r="C45" i="79"/>
  <c r="C44" i="79"/>
  <c r="C52" i="79"/>
  <c r="C43" i="79"/>
  <c r="C41" i="79"/>
  <c r="C40" i="79"/>
  <c r="C39" i="79"/>
  <c r="C38" i="79"/>
  <c r="C37" i="79"/>
  <c r="C36" i="79"/>
  <c r="C35" i="79"/>
  <c r="C34" i="79"/>
  <c r="C33" i="79"/>
  <c r="C32" i="79"/>
  <c r="C42" i="79"/>
  <c r="C30" i="79"/>
  <c r="C29" i="79"/>
  <c r="C28" i="79"/>
  <c r="C31" i="79"/>
  <c r="C27" i="79"/>
  <c r="C25" i="79"/>
  <c r="C24" i="79"/>
  <c r="C26" i="79"/>
  <c r="C23" i="79"/>
  <c r="C22" i="79"/>
  <c r="C20" i="79"/>
  <c r="C21" i="79"/>
  <c r="C18" i="79"/>
  <c r="C17" i="79"/>
  <c r="C16" i="79"/>
  <c r="C15" i="79"/>
  <c r="C14" i="79"/>
  <c r="C19" i="79"/>
  <c r="C13" i="79"/>
  <c r="C12" i="79"/>
  <c r="P246" i="79" l="1"/>
  <c r="O246" i="79"/>
  <c r="P245" i="79"/>
  <c r="O245" i="79"/>
  <c r="P244" i="79"/>
  <c r="O244" i="79"/>
  <c r="P243" i="79"/>
  <c r="O243" i="79"/>
  <c r="P242" i="79"/>
  <c r="O242" i="79"/>
  <c r="P241" i="79"/>
  <c r="O241" i="79"/>
  <c r="P240" i="79"/>
  <c r="O240" i="79"/>
  <c r="P239" i="79"/>
  <c r="O239" i="79"/>
  <c r="P238" i="79"/>
  <c r="O238" i="79"/>
  <c r="P237" i="79"/>
  <c r="O237" i="79"/>
  <c r="P236" i="79"/>
  <c r="O236" i="79"/>
  <c r="P235" i="79"/>
  <c r="O235" i="79"/>
  <c r="P234" i="79"/>
  <c r="O234" i="79"/>
  <c r="P204" i="79"/>
  <c r="O204" i="79"/>
  <c r="P84" i="79"/>
  <c r="O84" i="79"/>
  <c r="P212" i="79"/>
  <c r="O212" i="79"/>
  <c r="P119" i="79"/>
  <c r="O119" i="79"/>
  <c r="P146" i="79"/>
  <c r="O146" i="79"/>
  <c r="P140" i="79"/>
  <c r="O140" i="79"/>
  <c r="P11" i="79"/>
  <c r="O11" i="79"/>
  <c r="P226" i="79"/>
  <c r="O226" i="79"/>
  <c r="P225" i="79"/>
  <c r="O225" i="79"/>
  <c r="P224" i="79"/>
  <c r="O224" i="79"/>
  <c r="P223" i="79"/>
  <c r="O223" i="79"/>
  <c r="P233" i="79"/>
  <c r="O233" i="79"/>
  <c r="P232" i="79"/>
  <c r="O232" i="79"/>
  <c r="P220" i="79"/>
  <c r="O220" i="79"/>
  <c r="P219" i="79"/>
  <c r="O219" i="79"/>
  <c r="P231" i="79"/>
  <c r="O231" i="79"/>
  <c r="P230" i="79"/>
  <c r="O230" i="79"/>
  <c r="P216" i="79"/>
  <c r="O216" i="79"/>
  <c r="P215" i="79"/>
  <c r="O215" i="79"/>
  <c r="P214" i="79"/>
  <c r="O214" i="79"/>
  <c r="P213" i="79"/>
  <c r="O213" i="79"/>
  <c r="P229" i="79"/>
  <c r="O229" i="79"/>
  <c r="P211" i="79"/>
  <c r="O211" i="79"/>
  <c r="P210" i="79"/>
  <c r="O210" i="79"/>
  <c r="P209" i="79"/>
  <c r="O209" i="79"/>
  <c r="P208" i="79"/>
  <c r="O208" i="79"/>
  <c r="P207" i="79"/>
  <c r="O207" i="79"/>
  <c r="P206" i="79"/>
  <c r="O206" i="79"/>
  <c r="P228" i="79"/>
  <c r="O228" i="79"/>
  <c r="P227" i="79"/>
  <c r="O227" i="79"/>
  <c r="P222" i="79"/>
  <c r="O222" i="79"/>
  <c r="P221" i="79"/>
  <c r="O221" i="79"/>
  <c r="P218" i="79"/>
  <c r="O218" i="79"/>
  <c r="P200" i="79"/>
  <c r="O200" i="79"/>
  <c r="P199" i="79"/>
  <c r="O199" i="79"/>
  <c r="P217" i="79"/>
  <c r="O217" i="79"/>
  <c r="P197" i="79"/>
  <c r="O197" i="79"/>
  <c r="P196" i="79"/>
  <c r="O196" i="79"/>
  <c r="P195" i="79"/>
  <c r="O195" i="79"/>
  <c r="P205" i="79"/>
  <c r="O205" i="79"/>
  <c r="P203" i="79"/>
  <c r="O203" i="79"/>
  <c r="P202" i="79"/>
  <c r="O202" i="79"/>
  <c r="P191" i="79"/>
  <c r="O191" i="79"/>
  <c r="P190" i="79"/>
  <c r="O190" i="79"/>
  <c r="P189" i="79"/>
  <c r="O189" i="79"/>
  <c r="P188" i="79"/>
  <c r="O188" i="79"/>
  <c r="P201" i="79"/>
  <c r="O201" i="79"/>
  <c r="P198" i="79"/>
  <c r="O198" i="79"/>
  <c r="P185" i="79"/>
  <c r="O185" i="79"/>
  <c r="P184" i="79"/>
  <c r="O184" i="79"/>
  <c r="P194" i="79"/>
  <c r="O194" i="79"/>
  <c r="P193" i="79"/>
  <c r="O193" i="79"/>
  <c r="P181" i="79"/>
  <c r="O181" i="79"/>
  <c r="P180" i="79"/>
  <c r="O180" i="79"/>
  <c r="P179" i="79"/>
  <c r="O179" i="79"/>
  <c r="P178" i="79"/>
  <c r="O178" i="79"/>
  <c r="P192" i="79"/>
  <c r="O192" i="79"/>
  <c r="P176" i="79"/>
  <c r="O176" i="79"/>
  <c r="P187" i="79"/>
  <c r="O187" i="79"/>
  <c r="P174" i="79"/>
  <c r="O174" i="79"/>
  <c r="P186" i="79"/>
  <c r="O186" i="79"/>
  <c r="P172" i="79"/>
  <c r="O172" i="79"/>
  <c r="P171" i="79"/>
  <c r="O171" i="79"/>
  <c r="P170" i="79"/>
  <c r="O170" i="79"/>
  <c r="P169" i="79"/>
  <c r="O169" i="79"/>
  <c r="P168" i="79"/>
  <c r="O168" i="79"/>
  <c r="P167" i="79"/>
  <c r="O167" i="79"/>
  <c r="P166" i="79"/>
  <c r="O166" i="79"/>
  <c r="P165" i="79"/>
  <c r="O165" i="79"/>
  <c r="P164" i="79"/>
  <c r="O164" i="79"/>
  <c r="P183" i="79"/>
  <c r="O183" i="79"/>
  <c r="P162" i="79"/>
  <c r="O162" i="79"/>
  <c r="P182" i="79"/>
  <c r="O182" i="79"/>
  <c r="P160" i="79"/>
  <c r="O160" i="79"/>
  <c r="P159" i="79"/>
  <c r="O159" i="79"/>
  <c r="P177" i="79"/>
  <c r="O177" i="79"/>
  <c r="P175" i="79"/>
  <c r="O175" i="79"/>
  <c r="P156" i="79"/>
  <c r="O156" i="79"/>
  <c r="P155" i="79"/>
  <c r="O155" i="79"/>
  <c r="P173" i="79"/>
  <c r="O173" i="79"/>
  <c r="P153" i="79"/>
  <c r="O153" i="79"/>
  <c r="P152" i="79"/>
  <c r="O152" i="79"/>
  <c r="P151" i="79"/>
  <c r="O151" i="79"/>
  <c r="P163" i="79"/>
  <c r="O163" i="79"/>
  <c r="P149" i="79"/>
  <c r="O149" i="79"/>
  <c r="P148" i="79"/>
  <c r="O148" i="79"/>
  <c r="P147" i="79"/>
  <c r="O147" i="79"/>
  <c r="P161" i="79"/>
  <c r="O161" i="79"/>
  <c r="P145" i="79"/>
  <c r="O145" i="79"/>
  <c r="P144" i="79"/>
  <c r="O144" i="79"/>
  <c r="P143" i="79"/>
  <c r="O143" i="79"/>
  <c r="P142" i="79"/>
  <c r="O142" i="79"/>
  <c r="P141" i="79"/>
  <c r="O141" i="79"/>
  <c r="P158" i="79"/>
  <c r="O158" i="79"/>
  <c r="P139" i="79"/>
  <c r="O139" i="79"/>
  <c r="P138" i="79"/>
  <c r="O138" i="79"/>
  <c r="P137" i="79"/>
  <c r="O137" i="79"/>
  <c r="P157" i="79"/>
  <c r="O157" i="79"/>
  <c r="P135" i="79"/>
  <c r="O135" i="79"/>
  <c r="P134" i="79"/>
  <c r="O134" i="79"/>
  <c r="P154" i="79"/>
  <c r="O154" i="79"/>
  <c r="P132" i="79"/>
  <c r="O132" i="79"/>
  <c r="P131" i="79"/>
  <c r="O131" i="79"/>
  <c r="P130" i="79"/>
  <c r="O130" i="79"/>
  <c r="P129" i="79"/>
  <c r="O129" i="79"/>
  <c r="P128" i="79"/>
  <c r="O128" i="79"/>
  <c r="P150" i="79"/>
  <c r="O150" i="79"/>
  <c r="P126" i="79"/>
  <c r="O126" i="79"/>
  <c r="P125" i="79"/>
  <c r="O125" i="79"/>
  <c r="P124" i="79"/>
  <c r="O124" i="79"/>
  <c r="P123" i="79"/>
  <c r="O123" i="79"/>
  <c r="P122" i="79"/>
  <c r="O122" i="79"/>
  <c r="P121" i="79"/>
  <c r="O121" i="79"/>
  <c r="P136" i="79"/>
  <c r="O136" i="79"/>
  <c r="P133" i="79"/>
  <c r="O133" i="79"/>
  <c r="P127" i="79"/>
  <c r="O127" i="79"/>
  <c r="P117" i="79"/>
  <c r="O117" i="79"/>
  <c r="P116" i="79"/>
  <c r="O116" i="79"/>
  <c r="P115" i="79"/>
  <c r="O115" i="79"/>
  <c r="P114" i="79"/>
  <c r="O114" i="79"/>
  <c r="P113" i="79"/>
  <c r="O113" i="79"/>
  <c r="P112" i="79"/>
  <c r="O112" i="79"/>
  <c r="P111" i="79"/>
  <c r="O111" i="79"/>
  <c r="P110" i="79"/>
  <c r="O110" i="79"/>
  <c r="P109" i="79"/>
  <c r="O109" i="79"/>
  <c r="P108" i="79"/>
  <c r="O108" i="79"/>
  <c r="P107" i="79"/>
  <c r="O107" i="79"/>
  <c r="P106" i="79"/>
  <c r="O106" i="79"/>
  <c r="P120" i="79"/>
  <c r="O120" i="79"/>
  <c r="P118" i="79"/>
  <c r="O118" i="79"/>
  <c r="P103" i="79"/>
  <c r="O103" i="79"/>
  <c r="P102" i="79"/>
  <c r="O102" i="79"/>
  <c r="P101" i="79"/>
  <c r="O101" i="79"/>
  <c r="P105" i="79"/>
  <c r="O105" i="79"/>
  <c r="P99" i="79"/>
  <c r="O99" i="79"/>
  <c r="P98" i="79"/>
  <c r="O98" i="79"/>
  <c r="P97" i="79"/>
  <c r="O97" i="79"/>
  <c r="P104" i="79"/>
  <c r="O104" i="79"/>
  <c r="P95" i="79"/>
  <c r="O95" i="79"/>
  <c r="P94" i="79"/>
  <c r="O94" i="79"/>
  <c r="P93" i="79"/>
  <c r="O93" i="79"/>
  <c r="P92" i="79"/>
  <c r="O92" i="79"/>
  <c r="P91" i="79"/>
  <c r="O91" i="79"/>
  <c r="P90" i="79"/>
  <c r="O90" i="79"/>
  <c r="P89" i="79"/>
  <c r="O89" i="79"/>
  <c r="P88" i="79"/>
  <c r="O88" i="79"/>
  <c r="P87" i="79"/>
  <c r="O87" i="79"/>
  <c r="P86" i="79"/>
  <c r="O86" i="79"/>
  <c r="P85" i="79"/>
  <c r="O85" i="79"/>
  <c r="P100" i="79"/>
  <c r="O100" i="79"/>
  <c r="P83" i="79"/>
  <c r="O83" i="79"/>
  <c r="P96" i="79"/>
  <c r="O96" i="79"/>
  <c r="P81" i="79"/>
  <c r="O81" i="79"/>
  <c r="P80" i="79"/>
  <c r="O80" i="79"/>
  <c r="P79" i="79"/>
  <c r="O79" i="79"/>
  <c r="P78" i="79"/>
  <c r="O78" i="79"/>
  <c r="P77" i="79"/>
  <c r="O77" i="79"/>
  <c r="P76" i="79"/>
  <c r="O76" i="79"/>
  <c r="P82" i="79"/>
  <c r="O82" i="79"/>
  <c r="P74" i="79"/>
  <c r="O74" i="79"/>
  <c r="P73" i="79"/>
  <c r="O73" i="79"/>
  <c r="P72" i="79"/>
  <c r="O72" i="79"/>
  <c r="P75" i="79"/>
  <c r="O75" i="79"/>
  <c r="P70" i="79"/>
  <c r="O70" i="79"/>
  <c r="P69" i="79"/>
  <c r="O69" i="79"/>
  <c r="P68" i="79"/>
  <c r="O68" i="79"/>
  <c r="P71" i="79"/>
  <c r="O71" i="79"/>
  <c r="P66" i="79"/>
  <c r="O66" i="79"/>
  <c r="P65" i="79"/>
  <c r="O65" i="79"/>
  <c r="P67" i="79"/>
  <c r="O67" i="79"/>
  <c r="P63" i="79"/>
  <c r="O63" i="79"/>
  <c r="P64" i="79"/>
  <c r="O64" i="79"/>
  <c r="P61" i="79"/>
  <c r="O61" i="79"/>
  <c r="P60" i="79"/>
  <c r="O60" i="79"/>
  <c r="P59" i="79"/>
  <c r="O59" i="79"/>
  <c r="P58" i="79"/>
  <c r="O58" i="79"/>
  <c r="P57" i="79"/>
  <c r="O57" i="79"/>
  <c r="P56" i="79"/>
  <c r="O56" i="79"/>
  <c r="P62" i="79"/>
  <c r="O62" i="79"/>
  <c r="P55" i="79"/>
  <c r="O55" i="79"/>
  <c r="P53" i="79"/>
  <c r="O53" i="79"/>
  <c r="P54" i="79"/>
  <c r="O54" i="79"/>
  <c r="P51" i="79"/>
  <c r="O51" i="79"/>
  <c r="P50" i="79"/>
  <c r="O50" i="79"/>
  <c r="P49" i="79"/>
  <c r="O49" i="79"/>
  <c r="P48" i="79"/>
  <c r="O48" i="79"/>
  <c r="P47" i="79"/>
  <c r="O47" i="79"/>
  <c r="P46" i="79"/>
  <c r="O46" i="79"/>
  <c r="P45" i="79"/>
  <c r="O45" i="79"/>
  <c r="P44" i="79"/>
  <c r="O44" i="79"/>
  <c r="P52" i="79"/>
  <c r="O52" i="79"/>
  <c r="P43" i="79"/>
  <c r="O43" i="79"/>
  <c r="P41" i="79"/>
  <c r="O41" i="79"/>
  <c r="P40" i="79"/>
  <c r="O40" i="79"/>
  <c r="P39" i="79"/>
  <c r="O39" i="79"/>
  <c r="P38" i="79"/>
  <c r="O38" i="79"/>
  <c r="P37" i="79"/>
  <c r="O37" i="79"/>
  <c r="P36" i="79"/>
  <c r="O36" i="79"/>
  <c r="P35" i="79"/>
  <c r="O35" i="79"/>
  <c r="P34" i="79"/>
  <c r="O34" i="79"/>
  <c r="P33" i="79"/>
  <c r="O33" i="79"/>
  <c r="P32" i="79"/>
  <c r="O32" i="79"/>
  <c r="P42" i="79"/>
  <c r="O42" i="79"/>
  <c r="P30" i="79"/>
  <c r="O30" i="79"/>
  <c r="P29" i="79"/>
  <c r="O29" i="79"/>
  <c r="P28" i="79"/>
  <c r="O28" i="79"/>
  <c r="P31" i="79"/>
  <c r="O31" i="79"/>
  <c r="P27" i="79"/>
  <c r="O27" i="79"/>
  <c r="P25" i="79"/>
  <c r="O25" i="79"/>
  <c r="P24" i="79"/>
  <c r="O24" i="79"/>
  <c r="P26" i="79"/>
  <c r="O26" i="79"/>
  <c r="P23" i="79"/>
  <c r="O23" i="79"/>
  <c r="P22" i="79"/>
  <c r="O22" i="79"/>
  <c r="P20" i="79"/>
  <c r="O20" i="79"/>
  <c r="P21" i="79"/>
  <c r="O21" i="79"/>
  <c r="P18" i="79"/>
  <c r="O18" i="79"/>
  <c r="P17" i="79"/>
  <c r="O17" i="79"/>
  <c r="P16" i="79"/>
  <c r="O16" i="79"/>
  <c r="P15" i="79"/>
  <c r="O15" i="79"/>
  <c r="P14" i="79"/>
  <c r="O14" i="79"/>
  <c r="P19" i="79"/>
  <c r="O19" i="79"/>
  <c r="P13" i="79"/>
  <c r="O13" i="79"/>
  <c r="P12" i="79"/>
  <c r="O12" i="79"/>
  <c r="P10" i="79"/>
  <c r="L246" i="79"/>
  <c r="L245" i="79"/>
  <c r="L244" i="79"/>
  <c r="L243" i="79"/>
  <c r="L242" i="79"/>
  <c r="L241" i="79"/>
  <c r="L240" i="79"/>
  <c r="L239" i="79"/>
  <c r="L238" i="79"/>
  <c r="L237" i="79"/>
  <c r="L236" i="79"/>
  <c r="L235" i="79"/>
  <c r="L234" i="79"/>
  <c r="L204" i="79"/>
  <c r="L84" i="79"/>
  <c r="L212" i="79"/>
  <c r="L119" i="79"/>
  <c r="L146" i="79"/>
  <c r="L140" i="79"/>
  <c r="L11" i="79"/>
  <c r="L226" i="79"/>
  <c r="L225" i="79"/>
  <c r="L224" i="79"/>
  <c r="L223" i="79"/>
  <c r="L233" i="79"/>
  <c r="L232" i="79"/>
  <c r="L220" i="79"/>
  <c r="L219" i="79"/>
  <c r="L231" i="79"/>
  <c r="L230" i="79"/>
  <c r="L216" i="79"/>
  <c r="L215" i="79"/>
  <c r="L214" i="79"/>
  <c r="L213" i="79"/>
  <c r="L229" i="79"/>
  <c r="L211" i="79"/>
  <c r="L210" i="79"/>
  <c r="L209" i="79"/>
  <c r="L208" i="79"/>
  <c r="L207" i="79"/>
  <c r="L206" i="79"/>
  <c r="L228" i="79"/>
  <c r="L227" i="79"/>
  <c r="L222" i="79"/>
  <c r="L221" i="79"/>
  <c r="L218" i="79"/>
  <c r="L200" i="79"/>
  <c r="L199" i="79"/>
  <c r="L217" i="79"/>
  <c r="L197" i="79"/>
  <c r="L196" i="79"/>
  <c r="L195" i="79"/>
  <c r="L205" i="79"/>
  <c r="L203" i="79"/>
  <c r="L202" i="79"/>
  <c r="L191" i="79"/>
  <c r="L190" i="79"/>
  <c r="L189" i="79"/>
  <c r="L188" i="79"/>
  <c r="L201" i="79"/>
  <c r="L198" i="79"/>
  <c r="L185" i="79"/>
  <c r="L184" i="79"/>
  <c r="L194" i="79"/>
  <c r="L193" i="79"/>
  <c r="L181" i="79"/>
  <c r="L180" i="79"/>
  <c r="L179" i="79"/>
  <c r="L178" i="79"/>
  <c r="L192" i="79"/>
  <c r="L176" i="79"/>
  <c r="L187" i="79"/>
  <c r="L174" i="79"/>
  <c r="L186" i="79"/>
  <c r="L172" i="79"/>
  <c r="L171" i="79"/>
  <c r="L170" i="79"/>
  <c r="L169" i="79"/>
  <c r="L168" i="79"/>
  <c r="L167" i="79"/>
  <c r="L166" i="79"/>
  <c r="L165" i="79"/>
  <c r="L164" i="79"/>
  <c r="L183" i="79"/>
  <c r="L162" i="79"/>
  <c r="L182" i="79"/>
  <c r="L160" i="79"/>
  <c r="L159" i="79"/>
  <c r="L177" i="79"/>
  <c r="L175" i="79"/>
  <c r="L156" i="79"/>
  <c r="L155" i="79"/>
  <c r="L173" i="79"/>
  <c r="L153" i="79"/>
  <c r="L152" i="79"/>
  <c r="L151" i="79"/>
  <c r="L163" i="79"/>
  <c r="L149" i="79"/>
  <c r="L148" i="79"/>
  <c r="L147" i="79"/>
  <c r="L161" i="79"/>
  <c r="L145" i="79"/>
  <c r="L144" i="79"/>
  <c r="L143" i="79"/>
  <c r="L142" i="79"/>
  <c r="L141" i="79"/>
  <c r="L158" i="79"/>
  <c r="L139" i="79"/>
  <c r="L138" i="79"/>
  <c r="L137" i="79"/>
  <c r="L157" i="79"/>
  <c r="L135" i="79"/>
  <c r="L134" i="79"/>
  <c r="L154" i="79"/>
  <c r="L132" i="79"/>
  <c r="L131" i="79"/>
  <c r="L130" i="79"/>
  <c r="L129" i="79"/>
  <c r="L128" i="79"/>
  <c r="L150" i="79"/>
  <c r="L126" i="79"/>
  <c r="L125" i="79"/>
  <c r="L124" i="79"/>
  <c r="L123" i="79"/>
  <c r="L122" i="79"/>
  <c r="L121" i="79"/>
  <c r="L136" i="79"/>
  <c r="L133" i="79"/>
  <c r="L127" i="79"/>
  <c r="L117" i="79"/>
  <c r="L116" i="79"/>
  <c r="L115" i="79"/>
  <c r="L114" i="79"/>
  <c r="L113" i="79"/>
  <c r="L112" i="79"/>
  <c r="L111" i="79"/>
  <c r="L110" i="79"/>
  <c r="L109" i="79"/>
  <c r="L108" i="79"/>
  <c r="L107" i="79"/>
  <c r="L106" i="79"/>
  <c r="L120" i="79"/>
  <c r="L118" i="79"/>
  <c r="L103" i="79"/>
  <c r="L102" i="79"/>
  <c r="L101" i="79"/>
  <c r="L105" i="79"/>
  <c r="L99" i="79"/>
  <c r="L98" i="79"/>
  <c r="L97" i="79"/>
  <c r="L104" i="79"/>
  <c r="L95" i="79"/>
  <c r="L94" i="79"/>
  <c r="L93" i="79"/>
  <c r="L92" i="79"/>
  <c r="L91" i="79"/>
  <c r="L90" i="79"/>
  <c r="L89" i="79"/>
  <c r="L88" i="79"/>
  <c r="L87" i="79"/>
  <c r="L86" i="79"/>
  <c r="L85" i="79"/>
  <c r="L100" i="79"/>
  <c r="L83" i="79"/>
  <c r="L96" i="79"/>
  <c r="L81" i="79"/>
  <c r="L80" i="79"/>
  <c r="L79" i="79"/>
  <c r="L78" i="79"/>
  <c r="L77" i="79"/>
  <c r="L76" i="79"/>
  <c r="L82" i="79"/>
  <c r="L74" i="79"/>
  <c r="L73" i="79"/>
  <c r="L72" i="79"/>
  <c r="L75" i="79"/>
  <c r="L70" i="79"/>
  <c r="L69" i="79"/>
  <c r="L68" i="79"/>
  <c r="L71" i="79"/>
  <c r="L66" i="79"/>
  <c r="L65" i="79"/>
  <c r="L67" i="79"/>
  <c r="L63" i="79"/>
  <c r="L64" i="79"/>
  <c r="L61" i="79"/>
  <c r="L60" i="79"/>
  <c r="L59" i="79"/>
  <c r="L58" i="79"/>
  <c r="L57" i="79"/>
  <c r="L56" i="79"/>
  <c r="L62" i="79"/>
  <c r="L55" i="79"/>
  <c r="L53" i="79"/>
  <c r="L54" i="79"/>
  <c r="L51" i="79"/>
  <c r="L50" i="79"/>
  <c r="L49" i="79"/>
  <c r="L48" i="79"/>
  <c r="L47" i="79"/>
  <c r="L46" i="79"/>
  <c r="L45" i="79"/>
  <c r="L44" i="79"/>
  <c r="L52" i="79"/>
  <c r="L43" i="79"/>
  <c r="L41" i="79"/>
  <c r="L40" i="79"/>
  <c r="L39" i="79"/>
  <c r="L38" i="79"/>
  <c r="L37" i="79"/>
  <c r="L36" i="79"/>
  <c r="L35" i="79"/>
  <c r="L34" i="79"/>
  <c r="L33" i="79"/>
  <c r="L32" i="79"/>
  <c r="L42" i="79"/>
  <c r="L30" i="79"/>
  <c r="L29" i="79"/>
  <c r="L28" i="79"/>
  <c r="L31" i="79"/>
  <c r="L27" i="79"/>
  <c r="L25" i="79"/>
  <c r="L24" i="79"/>
  <c r="L26" i="79"/>
  <c r="L23" i="79"/>
  <c r="L22" i="79"/>
  <c r="L20" i="79"/>
  <c r="L21" i="79"/>
  <c r="L18" i="79"/>
  <c r="L17" i="79"/>
  <c r="L16" i="79"/>
  <c r="L15" i="79"/>
  <c r="L14" i="79"/>
  <c r="L19" i="79"/>
  <c r="L13" i="79"/>
  <c r="L12" i="79"/>
  <c r="L10" i="79"/>
  <c r="AI3" i="79" l="1"/>
  <c r="S3" i="79" s="1"/>
  <c r="O10" i="79"/>
  <c r="AD37" i="79"/>
  <c r="AB37" i="79"/>
  <c r="AE37" i="79"/>
  <c r="AD36" i="79"/>
  <c r="AB36" i="79"/>
  <c r="AE36" i="79"/>
  <c r="AD35" i="79"/>
  <c r="AB35" i="79"/>
  <c r="AE35" i="79"/>
  <c r="AD34" i="79"/>
  <c r="AB34" i="79"/>
  <c r="AE34" i="79"/>
  <c r="AD33" i="79"/>
  <c r="AB33" i="79"/>
  <c r="AE33" i="79"/>
  <c r="AD32" i="79"/>
  <c r="AB32" i="79"/>
  <c r="AE32" i="79"/>
  <c r="AD42" i="79"/>
  <c r="AB42" i="79"/>
  <c r="AE42" i="79"/>
  <c r="AD30" i="79"/>
  <c r="AB30" i="79"/>
  <c r="AC30" i="79" s="1"/>
  <c r="AE30" i="79"/>
  <c r="AD29" i="79"/>
  <c r="AB29" i="79"/>
  <c r="AE29" i="79"/>
  <c r="AD28" i="79"/>
  <c r="AB28" i="79"/>
  <c r="AE28" i="79"/>
  <c r="AD31" i="79"/>
  <c r="AB31" i="79"/>
  <c r="AE31" i="79"/>
  <c r="AD27" i="79"/>
  <c r="AB27" i="79"/>
  <c r="AE27" i="79"/>
  <c r="AD25" i="79"/>
  <c r="AB25" i="79"/>
  <c r="AE25" i="79"/>
  <c r="AD24" i="79"/>
  <c r="AB24" i="79"/>
  <c r="AC24" i="79" s="1"/>
  <c r="AE24" i="79"/>
  <c r="AD26" i="79"/>
  <c r="AB26" i="79"/>
  <c r="AE26" i="79"/>
  <c r="AD23" i="79"/>
  <c r="AB23" i="79"/>
  <c r="AC23" i="79" s="1"/>
  <c r="AE23" i="79"/>
  <c r="AD22" i="79"/>
  <c r="AB22" i="79"/>
  <c r="AE22" i="79"/>
  <c r="AD20" i="79"/>
  <c r="AB20" i="79"/>
  <c r="AE20" i="79"/>
  <c r="AD21" i="79"/>
  <c r="AB21" i="79"/>
  <c r="AE21" i="79"/>
  <c r="AD18" i="79"/>
  <c r="AB18" i="79"/>
  <c r="AE18" i="79"/>
  <c r="AD17" i="79"/>
  <c r="AB17" i="79"/>
  <c r="AE17" i="79"/>
  <c r="AD16" i="79"/>
  <c r="AC16" i="79"/>
  <c r="AB16" i="79"/>
  <c r="AE16" i="79"/>
  <c r="AD15" i="79"/>
  <c r="AB15" i="79"/>
  <c r="AE15" i="79"/>
  <c r="AD14" i="79"/>
  <c r="AB14" i="79"/>
  <c r="AC14" i="79" s="1"/>
  <c r="AE14" i="79"/>
  <c r="AD19" i="79"/>
  <c r="AB19" i="79"/>
  <c r="AE19" i="79"/>
  <c r="AD13" i="79"/>
  <c r="AB13" i="79"/>
  <c r="AE13" i="79"/>
  <c r="AD12" i="79"/>
  <c r="AB12" i="79"/>
  <c r="AE12" i="79"/>
  <c r="AD246" i="79"/>
  <c r="AB246" i="79"/>
  <c r="AE246" i="79"/>
  <c r="AD245" i="79"/>
  <c r="AB245" i="79"/>
  <c r="AC245" i="79"/>
  <c r="AD244" i="79"/>
  <c r="AB244" i="79"/>
  <c r="AE244" i="79"/>
  <c r="AD243" i="79"/>
  <c r="AB243" i="79"/>
  <c r="AC243" i="79"/>
  <c r="AD242" i="79"/>
  <c r="AB242" i="79"/>
  <c r="AE242" i="79"/>
  <c r="AD241" i="79"/>
  <c r="AB241" i="79"/>
  <c r="AC241" i="79"/>
  <c r="AD240" i="79"/>
  <c r="AC240" i="79"/>
  <c r="AB240" i="79"/>
  <c r="AE240" i="79"/>
  <c r="AD239" i="79"/>
  <c r="AB239" i="79"/>
  <c r="AC239" i="79"/>
  <c r="AD238" i="79"/>
  <c r="AB238" i="79"/>
  <c r="AE238" i="79"/>
  <c r="AD237" i="79"/>
  <c r="AB237" i="79"/>
  <c r="AC237" i="79"/>
  <c r="AD236" i="79"/>
  <c r="AB236" i="79"/>
  <c r="AE236" i="79"/>
  <c r="AD235" i="79"/>
  <c r="AB235" i="79"/>
  <c r="AC235" i="79"/>
  <c r="AD234" i="79"/>
  <c r="AB234" i="79"/>
  <c r="AE234" i="79"/>
  <c r="AD204" i="79"/>
  <c r="AB204" i="79"/>
  <c r="AD84" i="79"/>
  <c r="AB84" i="79"/>
  <c r="AE84" i="79"/>
  <c r="AD212" i="79"/>
  <c r="AB212" i="79"/>
  <c r="AC212" i="79" s="1"/>
  <c r="AD119" i="79"/>
  <c r="AB119" i="79"/>
  <c r="AE119" i="79"/>
  <c r="AD146" i="79"/>
  <c r="AB146" i="79"/>
  <c r="AC146" i="79" s="1"/>
  <c r="AD140" i="79"/>
  <c r="AB140" i="79"/>
  <c r="AE140" i="79"/>
  <c r="AE11" i="79"/>
  <c r="AD11" i="79"/>
  <c r="AB11" i="79"/>
  <c r="AD226" i="79"/>
  <c r="AB226" i="79"/>
  <c r="AE226" i="79"/>
  <c r="AD225" i="79"/>
  <c r="AB225" i="79"/>
  <c r="AC225" i="79"/>
  <c r="AD224" i="79"/>
  <c r="AB224" i="79"/>
  <c r="AE224" i="79"/>
  <c r="AE223" i="79"/>
  <c r="AD223" i="79"/>
  <c r="AB223" i="79"/>
  <c r="AC223" i="79" s="1"/>
  <c r="AD233" i="79"/>
  <c r="AB233" i="79"/>
  <c r="AE233" i="79"/>
  <c r="AD232" i="79"/>
  <c r="AB232" i="79"/>
  <c r="AC232" i="79" s="1"/>
  <c r="AD220" i="79"/>
  <c r="AB220" i="79"/>
  <c r="AE220" i="79"/>
  <c r="AD219" i="79"/>
  <c r="AB219" i="79"/>
  <c r="AD231" i="79"/>
  <c r="AB231" i="79"/>
  <c r="AE231" i="79"/>
  <c r="AD230" i="79"/>
  <c r="AB230" i="79"/>
  <c r="AC230" i="79" s="1"/>
  <c r="AD216" i="79"/>
  <c r="AB216" i="79"/>
  <c r="AE216" i="79"/>
  <c r="AD215" i="79"/>
  <c r="AB215" i="79"/>
  <c r="AE215" i="79"/>
  <c r="AD214" i="79"/>
  <c r="AB214" i="79"/>
  <c r="AE214" i="79"/>
  <c r="AD213" i="79"/>
  <c r="AB213" i="79"/>
  <c r="AC213" i="79" s="1"/>
  <c r="AD229" i="79"/>
  <c r="AB229" i="79"/>
  <c r="AC229" i="79" s="1"/>
  <c r="AE229" i="79"/>
  <c r="AE211" i="79"/>
  <c r="AD211" i="79"/>
  <c r="AB211" i="79"/>
  <c r="AC211" i="79"/>
  <c r="AD210" i="79"/>
  <c r="AB210" i="79"/>
  <c r="AE210" i="79"/>
  <c r="AD209" i="79"/>
  <c r="AB209" i="79"/>
  <c r="AC209" i="79" s="1"/>
  <c r="AD208" i="79"/>
  <c r="AB208" i="79"/>
  <c r="AE208" i="79"/>
  <c r="AE207" i="79"/>
  <c r="AD207" i="79"/>
  <c r="AB207" i="79"/>
  <c r="AC207" i="79" s="1"/>
  <c r="AD206" i="79"/>
  <c r="AB206" i="79"/>
  <c r="AE206" i="79"/>
  <c r="AD228" i="79"/>
  <c r="AB228" i="79"/>
  <c r="AD227" i="79"/>
  <c r="AB227" i="79"/>
  <c r="AE227" i="79"/>
  <c r="AD222" i="79"/>
  <c r="AB222" i="79"/>
  <c r="AC222" i="79" s="1"/>
  <c r="AD221" i="79"/>
  <c r="AB221" i="79"/>
  <c r="AE221" i="79"/>
  <c r="AD218" i="79"/>
  <c r="AB218" i="79"/>
  <c r="AD200" i="79"/>
  <c r="AB200" i="79"/>
  <c r="AE200" i="79"/>
  <c r="AD199" i="79"/>
  <c r="AB199" i="79"/>
  <c r="AC199" i="79" s="1"/>
  <c r="AD217" i="79"/>
  <c r="AB217" i="79"/>
  <c r="AE217" i="79"/>
  <c r="AD197" i="79"/>
  <c r="AB197" i="79"/>
  <c r="AD196" i="79"/>
  <c r="AB196" i="79"/>
  <c r="AC196" i="79" s="1"/>
  <c r="AE196" i="79"/>
  <c r="AD195" i="79"/>
  <c r="AB195" i="79"/>
  <c r="AD205" i="79"/>
  <c r="AB205" i="79"/>
  <c r="AC205" i="79" s="1"/>
  <c r="AE205" i="79"/>
  <c r="AD203" i="79"/>
  <c r="AB203" i="79"/>
  <c r="AC203" i="79"/>
  <c r="AD202" i="79"/>
  <c r="AB202" i="79"/>
  <c r="AE202" i="79"/>
  <c r="AD191" i="79"/>
  <c r="AB191" i="79"/>
  <c r="AD190" i="79"/>
  <c r="AB190" i="79"/>
  <c r="AE190" i="79"/>
  <c r="AD189" i="79"/>
  <c r="AB189" i="79"/>
  <c r="AC189" i="79" s="1"/>
  <c r="AD188" i="79"/>
  <c r="AB188" i="79"/>
  <c r="AE188" i="79"/>
  <c r="AD201" i="79"/>
  <c r="AB201" i="79"/>
  <c r="AC201" i="79" s="1"/>
  <c r="AD198" i="79"/>
  <c r="AB198" i="79"/>
  <c r="AC198" i="79" s="1"/>
  <c r="AE198" i="79"/>
  <c r="AD185" i="79"/>
  <c r="AB185" i="79"/>
  <c r="AD184" i="79"/>
  <c r="AB184" i="79"/>
  <c r="AE184" i="79"/>
  <c r="AD194" i="79"/>
  <c r="AB194" i="79"/>
  <c r="AD193" i="79"/>
  <c r="AB193" i="79"/>
  <c r="AE193" i="79"/>
  <c r="AD181" i="79"/>
  <c r="AB181" i="79"/>
  <c r="AD180" i="79"/>
  <c r="AB180" i="79"/>
  <c r="AC180" i="79" s="1"/>
  <c r="AE180" i="79"/>
  <c r="AD179" i="79"/>
  <c r="AB179" i="79"/>
  <c r="AD178" i="79"/>
  <c r="AB178" i="79"/>
  <c r="AE178" i="79"/>
  <c r="AD192" i="79"/>
  <c r="AB192" i="79"/>
  <c r="AD176" i="79"/>
  <c r="AB176" i="79"/>
  <c r="AE176" i="79"/>
  <c r="AD187" i="79"/>
  <c r="AB187" i="79"/>
  <c r="AD174" i="79"/>
  <c r="AB174" i="79"/>
  <c r="AE174" i="79"/>
  <c r="AD186" i="79"/>
  <c r="AB186" i="79"/>
  <c r="AD172" i="79"/>
  <c r="AB172" i="79"/>
  <c r="AC172" i="79" s="1"/>
  <c r="AE172" i="79"/>
  <c r="AD171" i="79"/>
  <c r="AB171" i="79"/>
  <c r="AC171" i="79"/>
  <c r="AD170" i="79"/>
  <c r="AB170" i="79"/>
  <c r="AE170" i="79"/>
  <c r="AD169" i="79"/>
  <c r="AB169" i="79"/>
  <c r="AD168" i="79"/>
  <c r="AB168" i="79"/>
  <c r="AE168" i="79"/>
  <c r="AD167" i="79"/>
  <c r="AB167" i="79"/>
  <c r="AC167" i="79" s="1"/>
  <c r="AD166" i="79"/>
  <c r="AB166" i="79"/>
  <c r="AE166" i="79"/>
  <c r="AD165" i="79"/>
  <c r="AB165" i="79"/>
  <c r="AD164" i="79"/>
  <c r="AB164" i="79"/>
  <c r="AE164" i="79"/>
  <c r="AD183" i="79"/>
  <c r="AB183" i="79"/>
  <c r="AC183" i="79" s="1"/>
  <c r="AD162" i="79"/>
  <c r="AB162" i="79"/>
  <c r="AD182" i="79"/>
  <c r="AB182" i="79"/>
  <c r="AE182" i="79"/>
  <c r="AD160" i="79"/>
  <c r="AB160" i="79"/>
  <c r="AC160" i="79"/>
  <c r="AD159" i="79"/>
  <c r="AB159" i="79"/>
  <c r="AE159" i="79"/>
  <c r="AD177" i="79"/>
  <c r="AB177" i="79"/>
  <c r="AD175" i="79"/>
  <c r="AB175" i="79"/>
  <c r="AE175" i="79"/>
  <c r="AD156" i="79"/>
  <c r="AB156" i="79"/>
  <c r="AC156" i="79" s="1"/>
  <c r="AD155" i="79"/>
  <c r="AB155" i="79"/>
  <c r="AE155" i="79"/>
  <c r="AD173" i="79"/>
  <c r="AB173" i="79"/>
  <c r="AD153" i="79"/>
  <c r="AB153" i="79"/>
  <c r="AE153" i="79"/>
  <c r="AE152" i="79"/>
  <c r="AD152" i="79"/>
  <c r="AB152" i="79"/>
  <c r="AC152" i="79"/>
  <c r="AD151" i="79"/>
  <c r="AB151" i="79"/>
  <c r="AE151" i="79"/>
  <c r="AD163" i="79"/>
  <c r="AB163" i="79"/>
  <c r="AD149" i="79"/>
  <c r="AB149" i="79"/>
  <c r="AE149" i="79"/>
  <c r="AD148" i="79"/>
  <c r="AB148" i="79"/>
  <c r="AE148" i="79"/>
  <c r="AD147" i="79"/>
  <c r="AB147" i="79"/>
  <c r="AE147" i="79"/>
  <c r="AD161" i="79"/>
  <c r="AB161" i="79"/>
  <c r="AD145" i="79"/>
  <c r="AB145" i="79"/>
  <c r="AC145" i="79" s="1"/>
  <c r="AE145" i="79"/>
  <c r="AD144" i="79"/>
  <c r="AB144" i="79"/>
  <c r="AC144" i="79" s="1"/>
  <c r="AD143" i="79"/>
  <c r="AB143" i="79"/>
  <c r="AE143" i="79"/>
  <c r="AD142" i="79"/>
  <c r="AB142" i="79"/>
  <c r="AD141" i="79"/>
  <c r="AB141" i="79"/>
  <c r="AE141" i="79"/>
  <c r="AD158" i="79"/>
  <c r="AB158" i="79"/>
  <c r="AD139" i="79"/>
  <c r="AB139" i="79"/>
  <c r="AE139" i="79"/>
  <c r="AD138" i="79"/>
  <c r="AB138" i="79"/>
  <c r="AD137" i="79"/>
  <c r="AB137" i="79"/>
  <c r="AE137" i="79"/>
  <c r="AE157" i="79"/>
  <c r="AD157" i="79"/>
  <c r="AB157" i="79"/>
  <c r="AD135" i="79"/>
  <c r="AB135" i="79"/>
  <c r="AE135" i="79"/>
  <c r="AD134" i="79"/>
  <c r="AB134" i="79"/>
  <c r="AD154" i="79"/>
  <c r="AB154" i="79"/>
  <c r="AE154" i="79"/>
  <c r="AD132" i="79"/>
  <c r="AB132" i="79"/>
  <c r="AC132" i="79" s="1"/>
  <c r="AD131" i="79"/>
  <c r="AB131" i="79"/>
  <c r="AE131" i="79"/>
  <c r="AD130" i="79"/>
  <c r="AB130" i="79"/>
  <c r="AD129" i="79"/>
  <c r="AB129" i="79"/>
  <c r="AC129" i="79" s="1"/>
  <c r="AE129" i="79"/>
  <c r="AD128" i="79"/>
  <c r="AB128" i="79"/>
  <c r="AC128" i="79" s="1"/>
  <c r="AD150" i="79"/>
  <c r="AB150" i="79"/>
  <c r="AE150" i="79"/>
  <c r="AD126" i="79"/>
  <c r="AB126" i="79"/>
  <c r="AD125" i="79"/>
  <c r="AB125" i="79"/>
  <c r="AE125" i="79"/>
  <c r="AD124" i="79"/>
  <c r="AB124" i="79"/>
  <c r="AC124" i="79" s="1"/>
  <c r="AD123" i="79"/>
  <c r="AB123" i="79"/>
  <c r="AE123" i="79"/>
  <c r="AD122" i="79"/>
  <c r="AB122" i="79"/>
  <c r="AD121" i="79"/>
  <c r="AB121" i="79"/>
  <c r="AE121" i="79"/>
  <c r="AE136" i="79"/>
  <c r="AD136" i="79"/>
  <c r="AB136" i="79"/>
  <c r="AC136" i="79" s="1"/>
  <c r="AD133" i="79"/>
  <c r="AB133" i="79"/>
  <c r="AE133" i="79"/>
  <c r="AD127" i="79"/>
  <c r="AB127" i="79"/>
  <c r="AD117" i="79"/>
  <c r="AB117" i="79"/>
  <c r="AE117" i="79"/>
  <c r="AD116" i="79"/>
  <c r="AB116" i="79"/>
  <c r="AC116" i="79"/>
  <c r="AD115" i="79"/>
  <c r="AB115" i="79"/>
  <c r="AE115" i="79"/>
  <c r="AD114" i="79"/>
  <c r="AB114" i="79"/>
  <c r="AE114" i="79"/>
  <c r="AD113" i="79"/>
  <c r="AB113" i="79"/>
  <c r="AE113" i="79"/>
  <c r="AD112" i="79"/>
  <c r="AB112" i="79"/>
  <c r="AD111" i="79"/>
  <c r="AB111" i="79"/>
  <c r="AE111" i="79"/>
  <c r="AD110" i="79"/>
  <c r="AB110" i="79"/>
  <c r="AC110" i="79" s="1"/>
  <c r="AD109" i="79"/>
  <c r="AB109" i="79"/>
  <c r="AE109" i="79"/>
  <c r="AD108" i="79"/>
  <c r="AB108" i="79"/>
  <c r="AD107" i="79"/>
  <c r="AB107" i="79"/>
  <c r="AE107" i="79"/>
  <c r="AD106" i="79"/>
  <c r="AB106" i="79"/>
  <c r="AC106" i="79" s="1"/>
  <c r="AD120" i="79"/>
  <c r="AB120" i="79"/>
  <c r="AE120" i="79"/>
  <c r="AD118" i="79"/>
  <c r="AB118" i="79"/>
  <c r="AD103" i="79"/>
  <c r="AB103" i="79"/>
  <c r="AE103" i="79"/>
  <c r="AD102" i="79"/>
  <c r="AB102" i="79"/>
  <c r="AC102" i="79"/>
  <c r="AD101" i="79"/>
  <c r="AB101" i="79"/>
  <c r="AC101" i="79" s="1"/>
  <c r="AE101" i="79"/>
  <c r="AE105" i="79"/>
  <c r="AD105" i="79"/>
  <c r="AB105" i="79"/>
  <c r="AC105" i="79" s="1"/>
  <c r="AD99" i="79"/>
  <c r="AB99" i="79"/>
  <c r="AE99" i="79"/>
  <c r="AD98" i="79"/>
  <c r="AB98" i="79"/>
  <c r="AC98" i="79"/>
  <c r="AD97" i="79"/>
  <c r="AB97" i="79"/>
  <c r="AE97" i="79"/>
  <c r="AD104" i="79"/>
  <c r="AB104" i="79"/>
  <c r="AC104" i="79" s="1"/>
  <c r="AD95" i="79"/>
  <c r="AB95" i="79"/>
  <c r="AC95" i="79" s="1"/>
  <c r="AE95" i="79"/>
  <c r="AD94" i="79"/>
  <c r="AB94" i="79"/>
  <c r="AC94" i="79"/>
  <c r="AD93" i="79"/>
  <c r="AB93" i="79"/>
  <c r="AE93" i="79"/>
  <c r="AD92" i="79"/>
  <c r="AB92" i="79"/>
  <c r="AC92" i="79"/>
  <c r="AD91" i="79"/>
  <c r="AB91" i="79"/>
  <c r="AE91" i="79"/>
  <c r="AD90" i="79"/>
  <c r="AB90" i="79"/>
  <c r="AD89" i="79"/>
  <c r="AB89" i="79"/>
  <c r="AE89" i="79"/>
  <c r="AD88" i="79"/>
  <c r="AB88" i="79"/>
  <c r="AC88" i="79" s="1"/>
  <c r="AD87" i="79"/>
  <c r="AB87" i="79"/>
  <c r="AE87" i="79"/>
  <c r="AD86" i="79"/>
  <c r="AB86" i="79"/>
  <c r="AD85" i="79"/>
  <c r="AB85" i="79"/>
  <c r="AC85" i="79" s="1"/>
  <c r="AE85" i="79"/>
  <c r="AE100" i="79"/>
  <c r="AD100" i="79"/>
  <c r="AB100" i="79"/>
  <c r="AD83" i="79"/>
  <c r="AB83" i="79"/>
  <c r="AC83" i="79" s="1"/>
  <c r="AE83" i="79"/>
  <c r="AE96" i="79"/>
  <c r="AD96" i="79"/>
  <c r="AB96" i="79"/>
  <c r="AD81" i="79"/>
  <c r="AB81" i="79"/>
  <c r="AC81" i="79" s="1"/>
  <c r="AE81" i="79"/>
  <c r="AD80" i="79"/>
  <c r="AB80" i="79"/>
  <c r="AD79" i="79"/>
  <c r="AB79" i="79"/>
  <c r="AE79" i="79"/>
  <c r="AD78" i="79"/>
  <c r="AB78" i="79"/>
  <c r="AC78" i="79" s="1"/>
  <c r="AD77" i="79"/>
  <c r="AB77" i="79"/>
  <c r="AE77" i="79"/>
  <c r="AD76" i="79"/>
  <c r="AB76" i="79"/>
  <c r="AD82" i="79"/>
  <c r="AB82" i="79"/>
  <c r="AE82" i="79"/>
  <c r="AD74" i="79"/>
  <c r="AB74" i="79"/>
  <c r="AC74" i="79" s="1"/>
  <c r="AD73" i="79"/>
  <c r="AB73" i="79"/>
  <c r="AE73" i="79"/>
  <c r="AD72" i="79"/>
  <c r="AB72" i="79"/>
  <c r="AD75" i="79"/>
  <c r="AB75" i="79"/>
  <c r="AE75" i="79"/>
  <c r="AD70" i="79"/>
  <c r="AB70" i="79"/>
  <c r="AC70" i="79" s="1"/>
  <c r="AD69" i="79"/>
  <c r="AB69" i="79"/>
  <c r="AE69" i="79"/>
  <c r="AE68" i="79"/>
  <c r="AD68" i="79"/>
  <c r="AB68" i="79"/>
  <c r="AC68" i="79" s="1"/>
  <c r="AD71" i="79"/>
  <c r="AB71" i="79"/>
  <c r="AE71" i="79"/>
  <c r="AE66" i="79"/>
  <c r="AD66" i="79"/>
  <c r="AB66" i="79"/>
  <c r="AC66" i="79" s="1"/>
  <c r="AD65" i="79"/>
  <c r="AB65" i="79"/>
  <c r="AC65" i="79" s="1"/>
  <c r="AE65" i="79"/>
  <c r="AD67" i="79"/>
  <c r="AB67" i="79"/>
  <c r="AC67" i="79" s="1"/>
  <c r="AD63" i="79"/>
  <c r="AB63" i="79"/>
  <c r="AE63" i="79"/>
  <c r="AD64" i="79"/>
  <c r="AB64" i="79"/>
  <c r="AD61" i="79"/>
  <c r="AB61" i="79"/>
  <c r="AE61" i="79"/>
  <c r="AD60" i="79"/>
  <c r="AB60" i="79"/>
  <c r="AC60" i="79" s="1"/>
  <c r="AD59" i="79"/>
  <c r="AB59" i="79"/>
  <c r="AE59" i="79"/>
  <c r="AD58" i="79"/>
  <c r="AB58" i="79"/>
  <c r="AD57" i="79"/>
  <c r="AB57" i="79"/>
  <c r="AE57" i="79"/>
  <c r="AD56" i="79"/>
  <c r="AB56" i="79"/>
  <c r="AC56" i="79" s="1"/>
  <c r="AD62" i="79"/>
  <c r="AB62" i="79"/>
  <c r="AE62" i="79"/>
  <c r="AD55" i="79"/>
  <c r="AB55" i="79"/>
  <c r="AD53" i="79"/>
  <c r="AB53" i="79"/>
  <c r="AE53" i="79"/>
  <c r="AE54" i="79"/>
  <c r="AD54" i="79"/>
  <c r="AB54" i="79"/>
  <c r="AD51" i="79"/>
  <c r="AB51" i="79"/>
  <c r="AE51" i="79"/>
  <c r="AE50" i="79"/>
  <c r="AD50" i="79"/>
  <c r="AB50" i="79"/>
  <c r="AC50" i="79"/>
  <c r="AD49" i="79"/>
  <c r="AB49" i="79"/>
  <c r="AE49" i="79"/>
  <c r="AD48" i="79"/>
  <c r="AB48" i="79"/>
  <c r="AC48" i="79"/>
  <c r="AD47" i="79"/>
  <c r="AB47" i="79"/>
  <c r="AC47" i="79" s="1"/>
  <c r="AE47" i="79"/>
  <c r="AD46" i="79"/>
  <c r="AB46" i="79"/>
  <c r="AC46" i="79"/>
  <c r="AD45" i="79"/>
  <c r="AB45" i="79"/>
  <c r="AD44" i="79"/>
  <c r="AB44" i="79"/>
  <c r="AE44" i="79"/>
  <c r="AD52" i="79"/>
  <c r="AB52" i="79"/>
  <c r="AC52" i="79" s="1"/>
  <c r="AD43" i="79"/>
  <c r="AB43" i="79"/>
  <c r="AE43" i="79"/>
  <c r="AD41" i="79"/>
  <c r="AB41" i="79"/>
  <c r="AE41" i="79"/>
  <c r="AD40" i="79"/>
  <c r="AB40" i="79"/>
  <c r="AC40" i="79" s="1"/>
  <c r="AD39" i="79"/>
  <c r="AB39" i="79"/>
  <c r="AE39" i="79"/>
  <c r="AE237" i="79" l="1"/>
  <c r="AE239" i="79"/>
  <c r="AC244" i="79"/>
  <c r="AC246" i="79"/>
  <c r="AC242" i="79"/>
  <c r="AE245" i="79"/>
  <c r="AC236" i="79"/>
  <c r="AC238" i="79"/>
  <c r="AC49" i="79"/>
  <c r="AC51" i="79"/>
  <c r="AC53" i="79"/>
  <c r="AC71" i="79"/>
  <c r="AC69" i="79"/>
  <c r="AE98" i="79"/>
  <c r="AC111" i="79"/>
  <c r="AE116" i="79"/>
  <c r="AC131" i="79"/>
  <c r="AC147" i="79"/>
  <c r="AC149" i="79"/>
  <c r="AC159" i="79"/>
  <c r="AC188" i="79"/>
  <c r="AC206" i="79"/>
  <c r="AC208" i="79"/>
  <c r="AC233" i="79"/>
  <c r="AC224" i="79"/>
  <c r="AC140" i="79"/>
  <c r="AC32" i="79"/>
  <c r="AE132" i="79"/>
  <c r="AC43" i="79"/>
  <c r="AC99" i="79"/>
  <c r="AC210" i="79"/>
  <c r="AC226" i="79"/>
  <c r="AC63" i="79"/>
  <c r="AC79" i="79"/>
  <c r="AC97" i="79"/>
  <c r="AC113" i="79"/>
  <c r="AC115" i="79"/>
  <c r="AC117" i="79"/>
  <c r="AC150" i="79"/>
  <c r="AC154" i="79"/>
  <c r="AC143" i="79"/>
  <c r="AC182" i="79"/>
  <c r="AC170" i="79"/>
  <c r="AC178" i="79"/>
  <c r="AC54" i="79"/>
  <c r="AC55" i="79"/>
  <c r="AC58" i="79"/>
  <c r="AC64" i="79"/>
  <c r="AC72" i="79"/>
  <c r="AC76" i="79"/>
  <c r="AC96" i="79"/>
  <c r="AC100" i="79"/>
  <c r="AC86" i="79"/>
  <c r="AC90" i="79"/>
  <c r="AC118" i="79"/>
  <c r="AC108" i="79"/>
  <c r="AC114" i="79"/>
  <c r="AC157" i="79"/>
  <c r="AC148" i="79"/>
  <c r="AC163" i="79"/>
  <c r="AC185" i="79"/>
  <c r="AC191" i="79"/>
  <c r="AC197" i="79"/>
  <c r="AC218" i="79"/>
  <c r="AC228" i="79"/>
  <c r="AC215" i="79"/>
  <c r="AC80" i="79"/>
  <c r="AC112" i="79"/>
  <c r="AC158" i="79"/>
  <c r="AC173" i="79"/>
  <c r="AC177" i="79"/>
  <c r="AC195" i="79"/>
  <c r="AC219" i="79"/>
  <c r="AC11" i="79"/>
  <c r="AC204" i="79"/>
  <c r="AC45" i="79"/>
  <c r="AC57" i="79"/>
  <c r="AC59" i="79"/>
  <c r="AC61" i="79"/>
  <c r="AC82" i="79"/>
  <c r="AC44" i="79"/>
  <c r="AC62" i="79"/>
  <c r="AE58" i="79"/>
  <c r="AE60" i="79"/>
  <c r="AC75" i="79"/>
  <c r="AE74" i="79"/>
  <c r="AE76" i="79"/>
  <c r="AC87" i="79"/>
  <c r="AE90" i="79"/>
  <c r="AE92" i="79"/>
  <c r="AC103" i="79"/>
  <c r="AE106" i="79"/>
  <c r="AE108" i="79"/>
  <c r="AC133" i="79"/>
  <c r="AC121" i="79"/>
  <c r="AE124" i="79"/>
  <c r="AC135" i="79"/>
  <c r="AC137" i="79"/>
  <c r="AE158" i="79"/>
  <c r="AC151" i="79"/>
  <c r="AC153" i="79"/>
  <c r="AE156" i="79"/>
  <c r="AC164" i="79"/>
  <c r="AE167" i="79"/>
  <c r="AC174" i="79"/>
  <c r="AC193" i="79"/>
  <c r="AC190" i="79"/>
  <c r="AC217" i="79"/>
  <c r="AC200" i="79"/>
  <c r="AE222" i="79"/>
  <c r="AC214" i="79"/>
  <c r="AC216" i="79"/>
  <c r="AE219" i="79"/>
  <c r="AC119" i="79"/>
  <c r="AC84" i="79"/>
  <c r="AC18" i="79"/>
  <c r="AC27" i="79"/>
  <c r="AC34" i="79"/>
  <c r="AE199" i="79"/>
  <c r="AE212" i="79"/>
  <c r="AC73" i="79"/>
  <c r="AC77" i="79"/>
  <c r="AC89" i="79"/>
  <c r="AC91" i="79"/>
  <c r="AC93" i="79"/>
  <c r="AC120" i="79"/>
  <c r="AC107" i="79"/>
  <c r="AC109" i="79"/>
  <c r="AC123" i="79"/>
  <c r="AC125" i="79"/>
  <c r="AE128" i="79"/>
  <c r="AC139" i="79"/>
  <c r="AC141" i="79"/>
  <c r="AE144" i="79"/>
  <c r="AC155" i="79"/>
  <c r="AC175" i="79"/>
  <c r="AE160" i="79"/>
  <c r="AC166" i="79"/>
  <c r="AC168" i="79"/>
  <c r="AC176" i="79"/>
  <c r="AC184" i="79"/>
  <c r="AC202" i="79"/>
  <c r="AC221" i="79"/>
  <c r="AC227" i="79"/>
  <c r="AC231" i="79"/>
  <c r="AC220" i="79"/>
  <c r="AC234" i="79"/>
  <c r="AC13" i="79"/>
  <c r="AC20" i="79"/>
  <c r="AC28" i="79"/>
  <c r="AC36" i="79"/>
  <c r="AC39" i="79"/>
  <c r="AC12" i="79"/>
  <c r="AC19" i="79"/>
  <c r="AC15" i="79"/>
  <c r="AC17" i="79"/>
  <c r="AC21" i="79"/>
  <c r="AC22" i="79"/>
  <c r="AC26" i="79"/>
  <c r="AC25" i="79"/>
  <c r="AC31" i="79"/>
  <c r="AC29" i="79"/>
  <c r="AC42" i="79"/>
  <c r="AC33" i="79"/>
  <c r="AC35" i="79"/>
  <c r="AC37" i="79"/>
  <c r="AC41" i="79"/>
  <c r="AE40" i="79"/>
  <c r="AE45" i="79"/>
  <c r="AE48" i="79"/>
  <c r="AE56" i="79"/>
  <c r="AE67" i="79"/>
  <c r="AE72" i="79"/>
  <c r="AE80" i="79"/>
  <c r="AE88" i="79"/>
  <c r="AE104" i="79"/>
  <c r="AE118" i="79"/>
  <c r="AE112" i="79"/>
  <c r="AC127" i="79"/>
  <c r="AE127" i="79"/>
  <c r="AC122" i="79"/>
  <c r="AE122" i="79"/>
  <c r="AC126" i="79"/>
  <c r="AE126" i="79"/>
  <c r="AC130" i="79"/>
  <c r="AE130" i="79"/>
  <c r="AC134" i="79"/>
  <c r="AE134" i="79"/>
  <c r="AC138" i="79"/>
  <c r="AE138" i="79"/>
  <c r="AC142" i="79"/>
  <c r="AE142" i="79"/>
  <c r="AC161" i="79"/>
  <c r="AE161" i="79"/>
  <c r="AE52" i="79"/>
  <c r="AE46" i="79"/>
  <c r="AE55" i="79"/>
  <c r="AE64" i="79"/>
  <c r="AE70" i="79"/>
  <c r="AE78" i="79"/>
  <c r="AE86" i="79"/>
  <c r="AE94" i="79"/>
  <c r="AE102" i="79"/>
  <c r="AE110" i="79"/>
  <c r="AC165" i="79"/>
  <c r="AE165" i="79"/>
  <c r="AC186" i="79"/>
  <c r="AE186" i="79"/>
  <c r="AC187" i="79"/>
  <c r="AE187" i="79"/>
  <c r="AC192" i="79"/>
  <c r="AE192" i="79"/>
  <c r="AC179" i="79"/>
  <c r="AE179" i="79"/>
  <c r="AC181" i="79"/>
  <c r="AE181" i="79"/>
  <c r="AC194" i="79"/>
  <c r="AE194" i="79"/>
  <c r="AE163" i="79"/>
  <c r="AE173" i="79"/>
  <c r="AE177" i="79"/>
  <c r="AE183" i="79"/>
  <c r="AC169" i="79"/>
  <c r="AE169" i="79"/>
  <c r="AE171" i="79"/>
  <c r="AE162" i="79"/>
  <c r="AC162" i="79"/>
  <c r="AE185" i="79"/>
  <c r="AE189" i="79"/>
  <c r="AE203" i="79"/>
  <c r="AE197" i="79"/>
  <c r="AE218" i="79"/>
  <c r="AE228" i="79"/>
  <c r="AE209" i="79"/>
  <c r="AE213" i="79"/>
  <c r="AE230" i="79"/>
  <c r="AE232" i="79"/>
  <c r="AE225" i="79"/>
  <c r="AE146" i="79"/>
  <c r="AE204" i="79"/>
  <c r="AE241" i="79"/>
  <c r="AE235" i="79"/>
  <c r="AE243" i="79"/>
  <c r="AE201" i="79"/>
  <c r="AE191" i="79"/>
  <c r="AE195" i="79"/>
  <c r="AE10" i="79" l="1"/>
  <c r="AD38" i="79"/>
  <c r="AD10" i="79"/>
  <c r="AA3" i="79"/>
  <c r="AB38" i="79"/>
  <c r="AB10" i="79"/>
  <c r="R3" i="79"/>
  <c r="AC10" i="79" l="1"/>
  <c r="AF20" i="79" s="1"/>
  <c r="AF247" i="79"/>
  <c r="AC38" i="79"/>
  <c r="S2" i="79"/>
  <c r="AF27" i="79"/>
  <c r="AF37" i="79"/>
  <c r="AF33" i="79"/>
  <c r="AF24" i="79"/>
  <c r="AF28" i="79"/>
  <c r="AF22" i="79"/>
  <c r="AF16" i="79"/>
  <c r="AF30" i="79"/>
  <c r="AF21" i="79"/>
  <c r="AF25" i="79"/>
  <c r="AF13" i="79"/>
  <c r="AF17" i="79"/>
  <c r="AF42" i="79"/>
  <c r="AF31" i="79"/>
  <c r="AF14" i="79"/>
  <c r="AF29" i="79"/>
  <c r="AF35" i="79"/>
  <c r="AF23" i="79"/>
  <c r="AF34" i="79"/>
  <c r="AF15" i="79"/>
  <c r="AF36" i="79"/>
  <c r="AF32" i="79"/>
  <c r="AF19" i="79"/>
  <c r="AF12" i="79"/>
  <c r="AF44" i="79"/>
  <c r="AF98" i="79"/>
  <c r="AF133" i="79"/>
  <c r="AF41" i="79"/>
  <c r="AF76" i="79"/>
  <c r="AF60" i="79"/>
  <c r="AF62" i="79"/>
  <c r="AF53" i="79"/>
  <c r="AF69" i="79"/>
  <c r="AF85" i="79"/>
  <c r="AF101" i="79"/>
  <c r="AF117" i="79"/>
  <c r="AF124" i="79"/>
  <c r="AF158" i="79"/>
  <c r="AF153" i="79"/>
  <c r="AF160" i="79"/>
  <c r="AF57" i="79"/>
  <c r="AF89" i="79"/>
  <c r="AF156" i="79"/>
  <c r="AF170" i="79"/>
  <c r="AF103" i="79"/>
  <c r="AF59" i="79"/>
  <c r="AF82" i="79"/>
  <c r="AF91" i="79"/>
  <c r="AF107" i="79"/>
  <c r="AF155" i="79"/>
  <c r="AF176" i="79"/>
  <c r="AF190" i="79"/>
  <c r="AF214" i="79"/>
  <c r="AF84" i="79"/>
  <c r="AF210" i="79"/>
  <c r="AF140" i="79"/>
  <c r="AF205" i="79"/>
  <c r="AF219" i="79"/>
  <c r="AF221" i="79"/>
  <c r="AF220" i="79"/>
  <c r="AF238" i="79"/>
  <c r="AF240" i="79"/>
  <c r="AF244" i="79"/>
  <c r="AF242" i="79"/>
  <c r="AF54" i="79"/>
  <c r="AF105" i="79"/>
  <c r="AF50" i="79"/>
  <c r="AF43" i="79"/>
  <c r="AF90" i="79"/>
  <c r="AF74" i="79"/>
  <c r="AF128" i="79"/>
  <c r="AF144" i="79"/>
  <c r="AF75" i="79"/>
  <c r="AF63" i="79"/>
  <c r="AF65" i="79"/>
  <c r="AF97" i="79"/>
  <c r="AF159" i="79"/>
  <c r="AF49" i="79"/>
  <c r="AF175" i="79"/>
  <c r="AF174" i="79"/>
  <c r="AF193" i="79"/>
  <c r="AF217" i="79"/>
  <c r="AF216" i="79"/>
  <c r="AF188" i="79"/>
  <c r="AF229" i="79"/>
  <c r="AF237" i="79"/>
  <c r="AF222" i="79"/>
  <c r="AF233" i="79"/>
  <c r="AF184" i="79"/>
  <c r="AF227" i="79"/>
  <c r="AF212" i="79"/>
  <c r="AF234" i="79"/>
  <c r="AF68" i="79"/>
  <c r="AF114" i="79"/>
  <c r="AF66" i="79"/>
  <c r="AF39" i="79"/>
  <c r="AF108" i="79"/>
  <c r="AF92" i="79"/>
  <c r="AF61" i="79"/>
  <c r="AF77" i="79"/>
  <c r="AF93" i="79"/>
  <c r="AF109" i="79"/>
  <c r="AF132" i="79"/>
  <c r="AF148" i="79"/>
  <c r="AF95" i="79"/>
  <c r="AF123" i="79"/>
  <c r="AF150" i="79"/>
  <c r="AF131" i="79"/>
  <c r="AF135" i="79"/>
  <c r="AF139" i="79"/>
  <c r="AF143" i="79"/>
  <c r="AF147" i="79"/>
  <c r="AF87" i="79"/>
  <c r="AF73" i="79"/>
  <c r="AF120" i="79"/>
  <c r="AF182" i="79"/>
  <c r="AF51" i="79"/>
  <c r="AF71" i="79"/>
  <c r="AF83" i="79"/>
  <c r="AF99" i="79"/>
  <c r="AF115" i="79"/>
  <c r="AF166" i="79"/>
  <c r="AF172" i="79"/>
  <c r="AF180" i="79"/>
  <c r="AF200" i="79"/>
  <c r="AF11" i="79"/>
  <c r="AF196" i="79"/>
  <c r="AF223" i="79"/>
  <c r="AF239" i="79"/>
  <c r="AF206" i="79"/>
  <c r="AF224" i="79"/>
  <c r="AF202" i="79"/>
  <c r="AF215" i="79"/>
  <c r="AF245" i="79"/>
  <c r="AF246" i="79"/>
  <c r="AF100" i="79"/>
  <c r="AF116" i="79"/>
  <c r="AF96" i="79"/>
  <c r="AF58" i="79"/>
  <c r="AF47" i="79"/>
  <c r="AF106" i="79"/>
  <c r="AF136" i="79"/>
  <c r="AF157" i="79"/>
  <c r="AF151" i="79"/>
  <c r="AF121" i="79"/>
  <c r="AF125" i="79"/>
  <c r="AF129" i="79"/>
  <c r="AF154" i="79"/>
  <c r="AF137" i="79"/>
  <c r="AF141" i="79"/>
  <c r="AF145" i="79"/>
  <c r="AF149" i="79"/>
  <c r="AF111" i="79"/>
  <c r="AF81" i="79"/>
  <c r="AF113" i="79"/>
  <c r="AF167" i="79"/>
  <c r="AF79" i="79"/>
  <c r="AF152" i="79"/>
  <c r="AF164" i="79"/>
  <c r="AF178" i="79"/>
  <c r="AF211" i="79"/>
  <c r="AF119" i="79"/>
  <c r="AF207" i="79"/>
  <c r="AF226" i="79"/>
  <c r="AF168" i="79"/>
  <c r="AF198" i="79"/>
  <c r="AF208" i="79"/>
  <c r="AF199" i="79"/>
  <c r="AF231" i="79"/>
  <c r="AF236" i="79"/>
  <c r="AF191" i="79"/>
  <c r="AF218" i="79"/>
  <c r="AF194" i="79"/>
  <c r="AF70" i="79"/>
  <c r="AF80" i="79"/>
  <c r="AF146" i="79"/>
  <c r="AF183" i="79"/>
  <c r="AF45" i="79"/>
  <c r="AF169" i="79"/>
  <c r="AF110" i="79"/>
  <c r="AF52" i="79"/>
  <c r="AF134" i="79"/>
  <c r="AF118" i="79"/>
  <c r="AF40" i="79"/>
  <c r="AF232" i="79"/>
  <c r="AF181" i="79"/>
  <c r="AF235" i="79"/>
  <c r="AF185" i="79"/>
  <c r="AF187" i="79"/>
  <c r="AF55" i="79"/>
  <c r="AF67" i="79"/>
  <c r="AF213" i="79"/>
  <c r="AF192" i="79"/>
  <c r="AF241" i="79"/>
  <c r="AF177" i="79"/>
  <c r="AF94" i="79"/>
  <c r="AF161" i="79"/>
  <c r="AF130" i="79"/>
  <c r="AF88" i="79"/>
  <c r="AF243" i="79"/>
  <c r="AF228" i="79"/>
  <c r="AF186" i="79"/>
  <c r="AF204" i="79"/>
  <c r="AF162" i="79"/>
  <c r="AF102" i="79"/>
  <c r="AF112" i="79"/>
  <c r="AF48" i="79"/>
  <c r="AF197" i="79"/>
  <c r="AF46" i="79"/>
  <c r="AF209" i="79"/>
  <c r="AF179" i="79"/>
  <c r="AF78" i="79"/>
  <c r="AF142" i="79"/>
  <c r="AF126" i="79"/>
  <c r="AF72" i="79"/>
  <c r="AF225" i="79"/>
  <c r="AF189" i="79"/>
  <c r="AF230" i="79"/>
  <c r="AF163" i="79"/>
  <c r="AF86" i="79"/>
  <c r="AF104" i="79"/>
  <c r="AF201" i="79"/>
  <c r="AF171" i="79"/>
  <c r="AF127" i="79"/>
  <c r="AF203" i="79"/>
  <c r="AF165" i="79"/>
  <c r="AF64" i="79"/>
  <c r="AF138" i="79"/>
  <c r="AF122" i="79"/>
  <c r="AF56" i="79"/>
  <c r="AF195" i="79"/>
  <c r="AF173" i="79"/>
  <c r="AE38" i="79"/>
  <c r="AF38" i="79" s="1"/>
  <c r="AF10" i="79"/>
  <c r="AF18" i="79" l="1"/>
  <c r="AF26" i="79"/>
  <c r="AC3" i="79"/>
  <c r="T3" i="79" s="1"/>
  <c r="AF3" i="79" l="1"/>
  <c r="AB3" i="79"/>
  <c r="E6" i="79" l="1"/>
  <c r="F6" i="79" s="1"/>
  <c r="G6" i="79" s="1"/>
  <c r="H6" i="79" s="1"/>
  <c r="H5" i="79"/>
  <c r="D1" i="79"/>
  <c r="C1" i="79"/>
  <c r="B1" i="79"/>
  <c r="I5" i="79" l="1"/>
  <c r="J5" i="79" s="1"/>
  <c r="K5" i="79" s="1"/>
  <c r="L5" i="79" s="1"/>
  <c r="M5" i="79" s="1"/>
  <c r="N5" i="79" s="1"/>
  <c r="O5" i="79" s="1"/>
  <c r="P5" i="79" s="1"/>
  <c r="Q5" i="79" s="1"/>
  <c r="R5" i="79" s="1"/>
  <c r="S5" i="79" s="1"/>
  <c r="T5" i="79" s="1"/>
  <c r="U5" i="79" s="1"/>
  <c r="V5" i="79" s="1"/>
  <c r="W5" i="79" s="1"/>
  <c r="X5" i="79" s="1"/>
  <c r="Y5" i="79" s="1"/>
  <c r="Z5" i="79" s="1"/>
  <c r="AA5" i="79" s="1"/>
  <c r="I6" i="79"/>
  <c r="J6" i="79" s="1"/>
  <c r="K6" i="79" s="1"/>
  <c r="L6" i="79" s="1"/>
  <c r="M6" i="79" s="1"/>
  <c r="N6" i="79" s="1"/>
  <c r="O6" i="79" s="1"/>
  <c r="P6" i="79" s="1"/>
  <c r="Q6" i="79" s="1"/>
  <c r="R6" i="79" s="1"/>
  <c r="S6" i="79" s="1"/>
  <c r="T6" i="79" s="1"/>
  <c r="U6" i="79" s="1"/>
  <c r="V6" i="79" s="1"/>
  <c r="W6" i="79" s="1"/>
  <c r="X6" i="79" s="1"/>
  <c r="Y6" i="79" s="1"/>
  <c r="Z6" i="79" s="1"/>
  <c r="AA6" i="79" s="1"/>
  <c r="AB6" i="79" s="1"/>
  <c r="AC6" i="79" s="1"/>
  <c r="AD6" i="79" s="1"/>
  <c r="P2" i="79" l="1"/>
  <c r="T2" i="79" l="1"/>
  <c r="AD3" i="79" l="1"/>
</calcChain>
</file>

<file path=xl/sharedStrings.xml><?xml version="1.0" encoding="utf-8"?>
<sst xmlns="http://schemas.openxmlformats.org/spreadsheetml/2006/main" count="1209" uniqueCount="448">
  <si>
    <t>dernière ligne</t>
  </si>
  <si>
    <t>CANEZIN</t>
  </si>
  <si>
    <t>COHENDY</t>
  </si>
  <si>
    <t>CRUEGHE</t>
  </si>
  <si>
    <t>LORE</t>
  </si>
  <si>
    <t xml:space="preserve"> </t>
  </si>
  <si>
    <t>Commentaires</t>
  </si>
  <si>
    <t>Scolarité</t>
  </si>
  <si>
    <t>BARET- SOMMIE</t>
  </si>
  <si>
    <t>CAILLOUX</t>
  </si>
  <si>
    <t>COUZINET</t>
  </si>
  <si>
    <t>HEGOAS</t>
  </si>
  <si>
    <t>MERIDDA LAZIMI</t>
  </si>
  <si>
    <t>PEANT</t>
  </si>
  <si>
    <t>RAPPOPORT</t>
  </si>
  <si>
    <t>RECALDE</t>
  </si>
  <si>
    <t>REGNIER</t>
  </si>
  <si>
    <t>SCHANENTGEN</t>
  </si>
  <si>
    <t>TEOTONIO</t>
  </si>
  <si>
    <t>AZZOLIN</t>
  </si>
  <si>
    <t>Louis</t>
  </si>
  <si>
    <t>Victor</t>
  </si>
  <si>
    <t>Eugénie</t>
  </si>
  <si>
    <t>Kalani</t>
  </si>
  <si>
    <t>Lorette</t>
  </si>
  <si>
    <t>Shana</t>
  </si>
  <si>
    <t>Caroline</t>
  </si>
  <si>
    <t>Margaux</t>
  </si>
  <si>
    <t>Aaron</t>
  </si>
  <si>
    <t>Eléa</t>
  </si>
  <si>
    <t>Ugo</t>
  </si>
  <si>
    <t>Uma</t>
  </si>
  <si>
    <t>Mattia</t>
  </si>
  <si>
    <t>Alessandro</t>
  </si>
  <si>
    <t>Andréas</t>
  </si>
  <si>
    <t>Emma</t>
  </si>
  <si>
    <t>Elorri</t>
  </si>
  <si>
    <t>Maiana</t>
  </si>
  <si>
    <t>Lisa</t>
  </si>
  <si>
    <t>Antoine</t>
  </si>
  <si>
    <t>LAFARGUE</t>
  </si>
  <si>
    <t>Brieux</t>
  </si>
  <si>
    <t>Clara</t>
  </si>
  <si>
    <t>Jade</t>
  </si>
  <si>
    <t>Joshua</t>
  </si>
  <si>
    <t>Chloé</t>
  </si>
  <si>
    <t>Léa</t>
  </si>
  <si>
    <t>Jacques</t>
  </si>
  <si>
    <t>Maxime</t>
  </si>
  <si>
    <t>Soléa</t>
  </si>
  <si>
    <t>Antton</t>
  </si>
  <si>
    <t>Garance</t>
  </si>
  <si>
    <t>Andréa</t>
  </si>
  <si>
    <t>Ambre</t>
  </si>
  <si>
    <t>Lilou</t>
  </si>
  <si>
    <t>Elèves</t>
  </si>
  <si>
    <t>P.A. Scol.</t>
  </si>
  <si>
    <t>P.A. Cant.</t>
  </si>
  <si>
    <t>Familles</t>
  </si>
  <si>
    <t>Traités</t>
  </si>
  <si>
    <t>Issu de Cloé</t>
  </si>
  <si>
    <t>Incrits</t>
  </si>
  <si>
    <t>Champs  élèves</t>
  </si>
  <si>
    <t>Champs Famille</t>
  </si>
  <si>
    <t xml:space="preserve">N° ordre Famille </t>
  </si>
  <si>
    <t xml:space="preserve"> Famille présence</t>
  </si>
  <si>
    <t>N° Famille</t>
  </si>
  <si>
    <t>N° ordre élève</t>
  </si>
  <si>
    <t>Rang familial</t>
  </si>
  <si>
    <t>N° élève</t>
  </si>
  <si>
    <t>Classe Cloé</t>
  </si>
  <si>
    <t>Nom</t>
  </si>
  <si>
    <t>Prénom</t>
  </si>
  <si>
    <t>Nom Prénom</t>
  </si>
  <si>
    <t>Enseignant</t>
  </si>
  <si>
    <t>PA Scol</t>
  </si>
  <si>
    <t>PA Cantine</t>
  </si>
  <si>
    <t>Bilingues</t>
  </si>
  <si>
    <t>Présence</t>
  </si>
  <si>
    <t>Vide</t>
  </si>
  <si>
    <t>AILLERIE</t>
  </si>
  <si>
    <t>Côme</t>
  </si>
  <si>
    <t>B</t>
  </si>
  <si>
    <t>AMAT</t>
  </si>
  <si>
    <t>Mathis</t>
  </si>
  <si>
    <t>ANTIGNAC</t>
  </si>
  <si>
    <t>Lola</t>
  </si>
  <si>
    <t>Zoé</t>
  </si>
  <si>
    <t>AUBER</t>
  </si>
  <si>
    <t>BALDUZ</t>
  </si>
  <si>
    <t>BAUDUIN</t>
  </si>
  <si>
    <t>Youri</t>
  </si>
  <si>
    <t>BENETIERE</t>
  </si>
  <si>
    <t>Justin</t>
  </si>
  <si>
    <t>BOURGEOIS</t>
  </si>
  <si>
    <t>Sacha</t>
  </si>
  <si>
    <t>Maé</t>
  </si>
  <si>
    <t>Hugo</t>
  </si>
  <si>
    <t>BUNN</t>
  </si>
  <si>
    <t>George</t>
  </si>
  <si>
    <t>HéloÏse</t>
  </si>
  <si>
    <t>Maël</t>
  </si>
  <si>
    <t>CALABRE</t>
  </si>
  <si>
    <t>Leyna</t>
  </si>
  <si>
    <t>Juliette</t>
  </si>
  <si>
    <t>CHARTROU</t>
  </si>
  <si>
    <t>Léana</t>
  </si>
  <si>
    <t>CHERENCQ</t>
  </si>
  <si>
    <t>Anastassia</t>
  </si>
  <si>
    <t>CHOISELAT FERRAN</t>
  </si>
  <si>
    <t>Sasha</t>
  </si>
  <si>
    <t>CLIQUENNOIS</t>
  </si>
  <si>
    <t>Loman</t>
  </si>
  <si>
    <t>COLIN</t>
  </si>
  <si>
    <t>Evan</t>
  </si>
  <si>
    <t>DESPAX</t>
  </si>
  <si>
    <t>Ilyes</t>
  </si>
  <si>
    <t>Sarah</t>
  </si>
  <si>
    <t>DOLS</t>
  </si>
  <si>
    <t>Miloyan</t>
  </si>
  <si>
    <t>DUFOURG KERHIR</t>
  </si>
  <si>
    <t>Clément</t>
  </si>
  <si>
    <t>DUSSARRAT</t>
  </si>
  <si>
    <t>ETCHEVERRY</t>
  </si>
  <si>
    <t>Unai</t>
  </si>
  <si>
    <t>Uhaina</t>
  </si>
  <si>
    <t>FEGER PIAU</t>
  </si>
  <si>
    <t>Lilie</t>
  </si>
  <si>
    <t>FOURET</t>
  </si>
  <si>
    <t>Terence</t>
  </si>
  <si>
    <t>FROUIN</t>
  </si>
  <si>
    <t>Julia</t>
  </si>
  <si>
    <t>GEORGEAULT</t>
  </si>
  <si>
    <t>Pauline</t>
  </si>
  <si>
    <t>HADDAB</t>
  </si>
  <si>
    <t>Gaya</t>
  </si>
  <si>
    <t>ILLE</t>
  </si>
  <si>
    <t>Emilien</t>
  </si>
  <si>
    <t>IMBERTY</t>
  </si>
  <si>
    <t>Oscar</t>
  </si>
  <si>
    <t>Constance</t>
  </si>
  <si>
    <t>JUNQUAS</t>
  </si>
  <si>
    <t>Cameron</t>
  </si>
  <si>
    <t>LABORDE SOLUE</t>
  </si>
  <si>
    <t>LANGLA</t>
  </si>
  <si>
    <t>LANGLAIS</t>
  </si>
  <si>
    <t>Alice</t>
  </si>
  <si>
    <t>LEBOURGEOIS</t>
  </si>
  <si>
    <t>Sofia</t>
  </si>
  <si>
    <t>LEROY</t>
  </si>
  <si>
    <t>Shelly</t>
  </si>
  <si>
    <t>LESNE</t>
  </si>
  <si>
    <t>Vittorio</t>
  </si>
  <si>
    <t>LESSERE-TRAPAGNAN</t>
  </si>
  <si>
    <t>LEVET BLANCO</t>
  </si>
  <si>
    <t>LOURENCO</t>
  </si>
  <si>
    <t>eva</t>
  </si>
  <si>
    <t>Magal Voinchet</t>
  </si>
  <si>
    <t>Valentin</t>
  </si>
  <si>
    <t>Eloïse</t>
  </si>
  <si>
    <t>MARTY</t>
  </si>
  <si>
    <t>Illan</t>
  </si>
  <si>
    <t>MEYNADIER de MORVILLE</t>
  </si>
  <si>
    <t>OUVRARD-SAGASPY</t>
  </si>
  <si>
    <t>Tom</t>
  </si>
  <si>
    <t>PECONDON MONTGAILLARD</t>
  </si>
  <si>
    <t>PIET CANTERO</t>
  </si>
  <si>
    <t>PORTILLA BRAYNER</t>
  </si>
  <si>
    <t>RAVENT</t>
  </si>
  <si>
    <t>Florian</t>
  </si>
  <si>
    <t>Diego</t>
  </si>
  <si>
    <t>Jules</t>
  </si>
  <si>
    <t>ROUGIER</t>
  </si>
  <si>
    <t>Aramis</t>
  </si>
  <si>
    <t>ROUX</t>
  </si>
  <si>
    <t>SAINRAME</t>
  </si>
  <si>
    <t>Luc</t>
  </si>
  <si>
    <t>SANCHEZ</t>
  </si>
  <si>
    <t>SAUGUES MAYSONNAVE</t>
  </si>
  <si>
    <t>Merlin</t>
  </si>
  <si>
    <t>SUHUBIETTE</t>
  </si>
  <si>
    <t>Léon</t>
  </si>
  <si>
    <t>Base constante 2</t>
  </si>
  <si>
    <t>Champs maitres</t>
  </si>
  <si>
    <t>A Renseigner</t>
  </si>
  <si>
    <t>Attention à l'attribution des champs, qui est solidaire de la colonne id Prof</t>
  </si>
  <si>
    <t>Champs</t>
  </si>
  <si>
    <t>na</t>
  </si>
  <si>
    <t>nc</t>
  </si>
  <si>
    <t>nd</t>
  </si>
  <si>
    <t>ne</t>
  </si>
  <si>
    <t>nf</t>
  </si>
  <si>
    <t>ng</t>
  </si>
  <si>
    <t>nh</t>
  </si>
  <si>
    <t>ni</t>
  </si>
  <si>
    <t>inexistant</t>
  </si>
  <si>
    <t>Compteur Famille</t>
  </si>
  <si>
    <t>Jean</t>
  </si>
  <si>
    <t>Romy</t>
  </si>
  <si>
    <t>BOLLOT</t>
  </si>
  <si>
    <t>Héloïse</t>
  </si>
  <si>
    <t>Alec</t>
  </si>
  <si>
    <t>FABRICANT</t>
  </si>
  <si>
    <t>Kaï</t>
  </si>
  <si>
    <t>GALERA</t>
  </si>
  <si>
    <t>Iris</t>
  </si>
  <si>
    <t>Nina</t>
  </si>
  <si>
    <t>LEON HIDALGO</t>
  </si>
  <si>
    <t>NICOUD SINCHOLLE</t>
  </si>
  <si>
    <t>REYNOLDS</t>
  </si>
  <si>
    <t>SALUDAS PETUAUD</t>
  </si>
  <si>
    <t xml:space="preserve">SANCHEZ </t>
  </si>
  <si>
    <t>Romane</t>
  </si>
  <si>
    <t>THOMAS</t>
  </si>
  <si>
    <t>Astrid</t>
  </si>
  <si>
    <t>Edgar</t>
  </si>
  <si>
    <t>APPA</t>
  </si>
  <si>
    <t>Nathalie</t>
  </si>
  <si>
    <t>Lily</t>
  </si>
  <si>
    <t>ARRUEBO</t>
  </si>
  <si>
    <t>AUPEIX</t>
  </si>
  <si>
    <t>Mai-Li</t>
  </si>
  <si>
    <t>BAMBA</t>
  </si>
  <si>
    <t>Lyam</t>
  </si>
  <si>
    <t>BARNEOUD - ROUSSET</t>
  </si>
  <si>
    <t>Siri</t>
  </si>
  <si>
    <t>BATISTA PIRES</t>
  </si>
  <si>
    <t>BENGOCHEA</t>
  </si>
  <si>
    <t>BENOIT</t>
  </si>
  <si>
    <t>BIDART</t>
  </si>
  <si>
    <t>Maëva</t>
  </si>
  <si>
    <t>BIDJECK</t>
  </si>
  <si>
    <t>Malia</t>
  </si>
  <si>
    <t>Axel</t>
  </si>
  <si>
    <t>CABANNES</t>
  </si>
  <si>
    <t>Gaspard</t>
  </si>
  <si>
    <t>CARTEREAU</t>
  </si>
  <si>
    <t>CAVEDON CAPDEVILLE</t>
  </si>
  <si>
    <t>Flora</t>
  </si>
  <si>
    <t>CHATELOT BOUTIN</t>
  </si>
  <si>
    <t>Lucie</t>
  </si>
  <si>
    <t>Maureen</t>
  </si>
  <si>
    <t>CORNEVAUX CHAMOIS</t>
  </si>
  <si>
    <t>CRONJE</t>
  </si>
  <si>
    <t>Isak</t>
  </si>
  <si>
    <t>Anne Mie</t>
  </si>
  <si>
    <t>DESPLAT</t>
  </si>
  <si>
    <t>ELIZONDO</t>
  </si>
  <si>
    <t>ESPARCEIL</t>
  </si>
  <si>
    <t>Louise</t>
  </si>
  <si>
    <t>Lila</t>
  </si>
  <si>
    <t>Dylan</t>
  </si>
  <si>
    <t>FILIPE</t>
  </si>
  <si>
    <t>Mila</t>
  </si>
  <si>
    <t>FRANÇOIS</t>
  </si>
  <si>
    <t>Ayrton</t>
  </si>
  <si>
    <t>Rubens</t>
  </si>
  <si>
    <t>Etan</t>
  </si>
  <si>
    <t>GIRARDIN</t>
  </si>
  <si>
    <t>Hector</t>
  </si>
  <si>
    <t>GROS CABELLO PATTISON</t>
  </si>
  <si>
    <t>Saori</t>
  </si>
  <si>
    <t>GUILLON</t>
  </si>
  <si>
    <t>Marcus</t>
  </si>
  <si>
    <t>Salomé</t>
  </si>
  <si>
    <t>JOVANCEVIC</t>
  </si>
  <si>
    <t>Ivana</t>
  </si>
  <si>
    <t>KONIAEV</t>
  </si>
  <si>
    <t>LANDRIEU</t>
  </si>
  <si>
    <t>Orio</t>
  </si>
  <si>
    <t>LESPADE</t>
  </si>
  <si>
    <t>Imanol</t>
  </si>
  <si>
    <t>LEVACHER</t>
  </si>
  <si>
    <t>Eneko</t>
  </si>
  <si>
    <t>LIABEUF</t>
  </si>
  <si>
    <t>Violetta</t>
  </si>
  <si>
    <t>Mc QUEEN</t>
  </si>
  <si>
    <t>MENA PARDO</t>
  </si>
  <si>
    <t>Jorge</t>
  </si>
  <si>
    <t>Hava</t>
  </si>
  <si>
    <t>MOLLET HOUDY</t>
  </si>
  <si>
    <t>MOUNEYRES</t>
  </si>
  <si>
    <t>NAUROY</t>
  </si>
  <si>
    <t>Sixtine</t>
  </si>
  <si>
    <t>NISHINO</t>
  </si>
  <si>
    <t>Nami</t>
  </si>
  <si>
    <t>OLAIZOLA</t>
  </si>
  <si>
    <t>Elaia</t>
  </si>
  <si>
    <t>PHILIPPE</t>
  </si>
  <si>
    <t>Erik</t>
  </si>
  <si>
    <t>PIRAUBE</t>
  </si>
  <si>
    <t>Enzo</t>
  </si>
  <si>
    <t>Raony</t>
  </si>
  <si>
    <t>Teiva</t>
  </si>
  <si>
    <t>Leeloo</t>
  </si>
  <si>
    <t>ROUSSEAU CREAC'H</t>
  </si>
  <si>
    <t>Esteban</t>
  </si>
  <si>
    <t>Luna - Victoria</t>
  </si>
  <si>
    <t>Maï - Anna</t>
  </si>
  <si>
    <t>RUPAUD</t>
  </si>
  <si>
    <t>Julian</t>
  </si>
  <si>
    <t>Aurèle</t>
  </si>
  <si>
    <t>SANCHEZ LOPEZ</t>
  </si>
  <si>
    <t>Alvaro</t>
  </si>
  <si>
    <t>SANTA MARIA</t>
  </si>
  <si>
    <t>Tommaso</t>
  </si>
  <si>
    <t>SCHNOERRINGER</t>
  </si>
  <si>
    <t>Gaston</t>
  </si>
  <si>
    <t>TELLECHEA</t>
  </si>
  <si>
    <t>Quentin</t>
  </si>
  <si>
    <t>VIGNAC</t>
  </si>
  <si>
    <t>VASCONCELOS</t>
  </si>
  <si>
    <t>TPS</t>
  </si>
  <si>
    <t>PS</t>
  </si>
  <si>
    <t>MS</t>
  </si>
  <si>
    <t>GS</t>
  </si>
  <si>
    <t>CP</t>
  </si>
  <si>
    <t>CE2</t>
  </si>
  <si>
    <t>CM1</t>
  </si>
  <si>
    <t>CM2</t>
  </si>
  <si>
    <t>Manuel</t>
  </si>
  <si>
    <t>LEGRAND ROLLOT</t>
  </si>
  <si>
    <t>Fam Prélevées</t>
  </si>
  <si>
    <t>Anglais Payant</t>
  </si>
  <si>
    <t>Critère de classe d'anglais (selon classes Cloé) : en dessous de ce chiffre, payement.</t>
  </si>
  <si>
    <t>Anglais Payant par famille</t>
  </si>
  <si>
    <t>Familles concernées</t>
  </si>
  <si>
    <t>ABRANCHES</t>
  </si>
  <si>
    <t>BAILLARDRAN</t>
  </si>
  <si>
    <t>Lovely</t>
  </si>
  <si>
    <t>BERNARD CARITEAU</t>
  </si>
  <si>
    <t>BERTHEAU</t>
  </si>
  <si>
    <t>Clémentine</t>
  </si>
  <si>
    <t>BIBES</t>
  </si>
  <si>
    <t>Yohan</t>
  </si>
  <si>
    <t>BIDABE</t>
  </si>
  <si>
    <t>Louna</t>
  </si>
  <si>
    <t>BLANT</t>
  </si>
  <si>
    <t>Léonard</t>
  </si>
  <si>
    <t>CANO</t>
  </si>
  <si>
    <t>Anaïs</t>
  </si>
  <si>
    <t>CERRAMON</t>
  </si>
  <si>
    <t>Anastasia</t>
  </si>
  <si>
    <t>DARTENUC</t>
  </si>
  <si>
    <t>Yoann</t>
  </si>
  <si>
    <t>DE LA CRUZ</t>
  </si>
  <si>
    <t>Ethan</t>
  </si>
  <si>
    <t>Jason</t>
  </si>
  <si>
    <t>DE VINCENZ</t>
  </si>
  <si>
    <t>Lou</t>
  </si>
  <si>
    <t>DELABORDE</t>
  </si>
  <si>
    <t>Kylian</t>
  </si>
  <si>
    <t>DELGADO</t>
  </si>
  <si>
    <t>Luca</t>
  </si>
  <si>
    <t>Adam</t>
  </si>
  <si>
    <t>DIBON -- LANDRIEU</t>
  </si>
  <si>
    <t>DITER</t>
  </si>
  <si>
    <t>Gabriel</t>
  </si>
  <si>
    <t>DUGER</t>
  </si>
  <si>
    <t>Xan</t>
  </si>
  <si>
    <t>Enoha</t>
  </si>
  <si>
    <t>ESNAULT</t>
  </si>
  <si>
    <t>Manon</t>
  </si>
  <si>
    <t>FAILLET TELLE</t>
  </si>
  <si>
    <t>Tyham</t>
  </si>
  <si>
    <t>Tylia</t>
  </si>
  <si>
    <t>FIORATTI</t>
  </si>
  <si>
    <t>Stella</t>
  </si>
  <si>
    <t>GAUTIER</t>
  </si>
  <si>
    <t>Romie</t>
  </si>
  <si>
    <t>GONZALEZ</t>
  </si>
  <si>
    <t>Lucas</t>
  </si>
  <si>
    <t>Rafael</t>
  </si>
  <si>
    <t>JENDRYKA</t>
  </si>
  <si>
    <t>Gabin</t>
  </si>
  <si>
    <t>KRISTENSSEN</t>
  </si>
  <si>
    <t>Maxence</t>
  </si>
  <si>
    <t>KUNZ</t>
  </si>
  <si>
    <t>Emmy</t>
  </si>
  <si>
    <t>LACROUTS</t>
  </si>
  <si>
    <t>Jeanne</t>
  </si>
  <si>
    <t>LEMAIRE</t>
  </si>
  <si>
    <t>Barbara</t>
  </si>
  <si>
    <t>MAITRE</t>
  </si>
  <si>
    <t>Maria Gabriella</t>
  </si>
  <si>
    <t>MAMBRE</t>
  </si>
  <si>
    <t>MARMAZINSKY</t>
  </si>
  <si>
    <t>MATELOT</t>
  </si>
  <si>
    <t>Marta</t>
  </si>
  <si>
    <t>MERCIER</t>
  </si>
  <si>
    <t>Pâris</t>
  </si>
  <si>
    <t>Samuel</t>
  </si>
  <si>
    <t>Solal</t>
  </si>
  <si>
    <t>MESNAGE</t>
  </si>
  <si>
    <t>MUSYT CRESPO</t>
  </si>
  <si>
    <t>Inès</t>
  </si>
  <si>
    <t>Gabriella</t>
  </si>
  <si>
    <t>NEVEUX</t>
  </si>
  <si>
    <t>Doryan</t>
  </si>
  <si>
    <t>PIGEON</t>
  </si>
  <si>
    <t>PUJOL ROMANO</t>
  </si>
  <si>
    <t>RIVAS</t>
  </si>
  <si>
    <t>ROUSSEL</t>
  </si>
  <si>
    <t>Arthur</t>
  </si>
  <si>
    <t>SKVOR MESTRE</t>
  </si>
  <si>
    <t>TERUEL</t>
  </si>
  <si>
    <t>Georgia</t>
  </si>
  <si>
    <t>GUSTIN</t>
  </si>
  <si>
    <t>François</t>
  </si>
  <si>
    <t>Marie</t>
  </si>
  <si>
    <t>Finlay</t>
  </si>
  <si>
    <t>AGANOVA</t>
  </si>
  <si>
    <t>Diana</t>
  </si>
  <si>
    <t>AGANOV</t>
  </si>
  <si>
    <t>David</t>
  </si>
  <si>
    <t>JORGE</t>
  </si>
  <si>
    <t>Enéa</t>
  </si>
  <si>
    <t>Nine</t>
  </si>
  <si>
    <t>GARAT</t>
  </si>
  <si>
    <t>Ilona</t>
  </si>
  <si>
    <t>RODRIGUES</t>
  </si>
  <si>
    <t>Angie</t>
  </si>
  <si>
    <t>DELAPLANA</t>
  </si>
  <si>
    <t>Victoire</t>
  </si>
  <si>
    <t>RAZGALLAH</t>
  </si>
  <si>
    <t>Joy</t>
  </si>
  <si>
    <t>comptage famille</t>
  </si>
  <si>
    <t>comptage famille 2</t>
  </si>
  <si>
    <t>2pms</t>
  </si>
  <si>
    <t>2gs</t>
  </si>
  <si>
    <t>Basque</t>
  </si>
  <si>
    <t>nbpm</t>
  </si>
  <si>
    <t>nbg</t>
  </si>
  <si>
    <t>Parti</t>
  </si>
  <si>
    <t>pa</t>
  </si>
  <si>
    <t>maitres2</t>
  </si>
  <si>
    <t>Niveau</t>
  </si>
  <si>
    <t>CE1</t>
  </si>
  <si>
    <t>Scolarité par famille</t>
  </si>
  <si>
    <t>????</t>
  </si>
  <si>
    <t>A C</t>
  </si>
  <si>
    <t>MJE</t>
  </si>
  <si>
    <t>MJS</t>
  </si>
  <si>
    <t>CG</t>
  </si>
  <si>
    <t>FM</t>
  </si>
  <si>
    <t>MCC</t>
  </si>
  <si>
    <t>SG</t>
  </si>
  <si>
    <t>JPE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</si>
</sst>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6" formatCode="_-* #,##0\ _F_-;\-* #,##0\ _F_-;_-* &quot;-&quot;\ _F_-;_-@_-"/>
    <numFmt numFmtId="169" formatCode="[$-40C]d\-mmm\-yy;@"/>
    <numFmt numFmtId="170" formatCode="h:mm;@"/>
    <numFmt numFmtId="171" formatCode="_-* #,##0.00\ _F_-;\-* #,##0.00\ _F_-;_-* &quot;-&quot;??\ _F_-;_-@_-"/>
    <numFmt numFmtId="173" formatCode="_-* #,##0\ _F_-;\-* #,##0\ _F_-;_-* &quot;-&quot;??\ _F_-;_-@_-"/>
  </numFmts>
  <fonts count="52" x14ac:knownFonts="1">
    <font>
      <sz val="8"/>
      <name val="Times New Roman"/>
    </font>
    <font>
      <sz val="8"/>
      <name val="Times New Roman"/>
      <family val="1"/>
    </font>
    <font>
      <sz val="8"/>
      <name val="Comic Sans MS"/>
      <family val="4"/>
    </font>
    <font>
      <b/>
      <sz val="8"/>
      <name val="Comic Sans MS"/>
      <family val="4"/>
    </font>
    <font>
      <sz val="10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10"/>
      <color indexed="10"/>
      <name val="Times New Roman"/>
      <family val="1"/>
    </font>
    <font>
      <sz val="8"/>
      <name val="Times New Roman"/>
      <family val="1"/>
    </font>
    <font>
      <sz val="10"/>
      <color indexed="8"/>
      <name val="Comic Sans MS"/>
      <family val="4"/>
    </font>
    <font>
      <sz val="7"/>
      <name val="Times New Roman"/>
      <family val="1"/>
    </font>
    <font>
      <b/>
      <sz val="10"/>
      <color indexed="8"/>
      <name val="Comic Sans MS"/>
      <family val="4"/>
    </font>
    <font>
      <b/>
      <sz val="9"/>
      <color indexed="8"/>
      <name val="Comic Sans MS"/>
      <family val="4"/>
    </font>
    <font>
      <b/>
      <sz val="8"/>
      <color indexed="8"/>
      <name val="Comic Sans MS"/>
      <family val="4"/>
    </font>
    <font>
      <sz val="9"/>
      <name val="Comic Sans MS"/>
      <family val="4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Arial"/>
      <family val="2"/>
    </font>
    <font>
      <sz val="11"/>
      <color theme="1"/>
      <name val="Times New Roman"/>
      <family val="2"/>
      <scheme val="minor"/>
    </font>
    <font>
      <sz val="11"/>
      <color theme="0"/>
      <name val="Times New Roman"/>
      <family val="2"/>
      <scheme val="minor"/>
    </font>
    <font>
      <sz val="11"/>
      <color rgb="FFFF0000"/>
      <name val="Times New Roman"/>
      <family val="2"/>
      <scheme val="minor"/>
    </font>
    <font>
      <b/>
      <sz val="11"/>
      <color rgb="FFFA7D00"/>
      <name val="Times New Roman"/>
      <family val="2"/>
      <scheme val="minor"/>
    </font>
    <font>
      <sz val="11"/>
      <color rgb="FFFA7D00"/>
      <name val="Times New Roman"/>
      <family val="2"/>
      <scheme val="minor"/>
    </font>
    <font>
      <sz val="11"/>
      <color rgb="FF3F3F76"/>
      <name val="Times New Roman"/>
      <family val="2"/>
      <scheme val="minor"/>
    </font>
    <font>
      <sz val="11"/>
      <color rgb="FF9C0006"/>
      <name val="Times New Roman"/>
      <family val="2"/>
      <scheme val="minor"/>
    </font>
    <font>
      <sz val="11"/>
      <color rgb="FF9C6500"/>
      <name val="Times New Roman"/>
      <family val="2"/>
      <scheme val="minor"/>
    </font>
    <font>
      <sz val="11"/>
      <color rgb="FF006100"/>
      <name val="Times New Roman"/>
      <family val="2"/>
      <scheme val="minor"/>
    </font>
    <font>
      <b/>
      <sz val="11"/>
      <color rgb="FF3F3F3F"/>
      <name val="Times New Roman"/>
      <family val="2"/>
      <scheme val="minor"/>
    </font>
    <font>
      <i/>
      <sz val="11"/>
      <color rgb="FF7F7F7F"/>
      <name val="Times New Roman"/>
      <family val="2"/>
      <scheme val="minor"/>
    </font>
    <font>
      <b/>
      <sz val="18"/>
      <color theme="3"/>
      <name val="Comic Sans MS"/>
      <family val="2"/>
      <scheme val="major"/>
    </font>
    <font>
      <b/>
      <sz val="15"/>
      <color theme="3"/>
      <name val="Times New Roman"/>
      <family val="2"/>
      <scheme val="minor"/>
    </font>
    <font>
      <b/>
      <sz val="13"/>
      <color theme="3"/>
      <name val="Times New Roman"/>
      <family val="2"/>
      <scheme val="minor"/>
    </font>
    <font>
      <b/>
      <sz val="11"/>
      <color theme="3"/>
      <name val="Times New Roman"/>
      <family val="2"/>
      <scheme val="minor"/>
    </font>
    <font>
      <b/>
      <sz val="11"/>
      <color theme="1"/>
      <name val="Times New Roman"/>
      <family val="2"/>
      <scheme val="minor"/>
    </font>
    <font>
      <b/>
      <sz val="11"/>
      <color theme="0"/>
      <name val="Times New Roman"/>
      <family val="2"/>
      <scheme val="minor"/>
    </font>
    <font>
      <sz val="8"/>
      <color rgb="FFFF0000"/>
      <name val="Comic Sans MS"/>
      <family val="4"/>
    </font>
    <font>
      <b/>
      <sz val="11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Arial"/>
      <family val="2"/>
    </font>
    <font>
      <sz val="10"/>
      <color rgb="FF000000"/>
      <name val="Comic Sans MS"/>
      <family val="4"/>
    </font>
    <font>
      <b/>
      <sz val="10"/>
      <color rgb="FF000000"/>
      <name val="Comic Sans MS"/>
      <family val="4"/>
    </font>
    <font>
      <b/>
      <sz val="14"/>
      <color rgb="FFFF0000"/>
      <name val="Times New Roman"/>
      <family val="1"/>
    </font>
    <font>
      <b/>
      <sz val="7.5"/>
      <color indexed="8"/>
      <name val="Comic Sans MS"/>
      <family val="4"/>
    </font>
    <font>
      <sz val="8"/>
      <color indexed="8"/>
      <name val="Comic Sans MS"/>
      <family val="4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</fonts>
  <fills count="4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gray0625">
        <bgColor indexed="51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53">
    <xf numFmtId="0" fontId="0" fillId="0" borderId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30" borderId="13" applyNumberFormat="0" applyAlignment="0" applyProtection="0"/>
    <xf numFmtId="0" fontId="24" fillId="0" borderId="14" applyNumberFormat="0" applyFill="0" applyAlignment="0" applyProtection="0"/>
    <xf numFmtId="0" fontId="20" fillId="31" borderId="15" applyNumberFormat="0" applyFont="0" applyAlignment="0" applyProtection="0"/>
    <xf numFmtId="0" fontId="25" fillId="32" borderId="13" applyNumberFormat="0" applyAlignment="0" applyProtection="0"/>
    <xf numFmtId="0" fontId="26" fillId="33" borderId="0" applyNumberFormat="0" applyBorder="0" applyAlignment="0" applyProtection="0"/>
    <xf numFmtId="43" fontId="10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7" fillId="34" borderId="0" applyNumberFormat="0" applyBorder="0" applyAlignment="0" applyProtection="0"/>
    <xf numFmtId="0" fontId="20" fillId="0" borderId="0"/>
    <xf numFmtId="0" fontId="10" fillId="0" borderId="0"/>
    <xf numFmtId="166" fontId="10" fillId="0" borderId="0"/>
    <xf numFmtId="0" fontId="28" fillId="35" borderId="0" applyNumberFormat="0" applyBorder="0" applyAlignment="0" applyProtection="0"/>
    <xf numFmtId="0" fontId="29" fillId="30" borderId="16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20" applyNumberFormat="0" applyFill="0" applyAlignment="0" applyProtection="0"/>
    <xf numFmtId="0" fontId="36" fillId="36" borderId="21" applyNumberFormat="0" applyAlignment="0" applyProtection="0"/>
    <xf numFmtId="166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169" fontId="12" fillId="0" borderId="0" xfId="0" applyNumberFormat="1" applyFont="1"/>
    <xf numFmtId="170" fontId="0" fillId="0" borderId="0" xfId="0" applyNumberFormat="1"/>
    <xf numFmtId="0" fontId="10" fillId="0" borderId="0" xfId="0" applyFont="1"/>
    <xf numFmtId="0" fontId="0" fillId="0" borderId="0" xfId="0" applyAlignment="1">
      <alignment vertical="center"/>
    </xf>
    <xf numFmtId="0" fontId="13" fillId="4" borderId="6" xfId="0" quotePrefix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vertical="center"/>
    </xf>
    <xf numFmtId="0" fontId="13" fillId="4" borderId="6" xfId="0" quotePrefix="1" applyFont="1" applyFill="1" applyBorder="1" applyAlignment="1">
      <alignment horizontal="left" vertical="center"/>
    </xf>
    <xf numFmtId="0" fontId="12" fillId="0" borderId="0" xfId="0" applyFont="1" applyAlignment="1">
      <alignment horizontal="right"/>
    </xf>
    <xf numFmtId="169" fontId="0" fillId="0" borderId="0" xfId="0" applyNumberForma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37" borderId="0" xfId="0" applyFont="1" applyFill="1" applyAlignment="1">
      <alignment horizontal="center"/>
    </xf>
    <xf numFmtId="0" fontId="7" fillId="38" borderId="0" xfId="0" applyFont="1" applyFill="1" applyAlignment="1">
      <alignment horizontal="center"/>
    </xf>
    <xf numFmtId="0" fontId="40" fillId="39" borderId="0" xfId="0" applyFont="1" applyFill="1" applyAlignment="1">
      <alignment horizontal="center"/>
    </xf>
    <xf numFmtId="0" fontId="5" fillId="2" borderId="2" xfId="0" applyFont="1" applyFill="1" applyBorder="1" applyAlignment="1">
      <alignment vertical="center"/>
    </xf>
    <xf numFmtId="0" fontId="9" fillId="2" borderId="2" xfId="0" quotePrefix="1" applyFont="1" applyFill="1" applyBorder="1" applyAlignment="1">
      <alignment horizontal="center" vertical="center"/>
    </xf>
    <xf numFmtId="0" fontId="40" fillId="39" borderId="0" xfId="0" applyFont="1" applyFill="1" applyAlignment="1">
      <alignment horizontal="right"/>
    </xf>
    <xf numFmtId="0" fontId="0" fillId="40" borderId="0" xfId="0" applyFill="1"/>
    <xf numFmtId="0" fontId="8" fillId="40" borderId="0" xfId="0" applyFont="1" applyFill="1" applyAlignment="1">
      <alignment horizontal="right"/>
    </xf>
    <xf numFmtId="0" fontId="8" fillId="40" borderId="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18" fillId="5" borderId="0" xfId="0" applyFont="1" applyFill="1" applyAlignment="1">
      <alignment horizontal="center" vertical="center"/>
    </xf>
    <xf numFmtId="0" fontId="18" fillId="3" borderId="0" xfId="0" applyFont="1" applyFill="1" applyAlignment="1">
      <alignment vertical="center"/>
    </xf>
    <xf numFmtId="0" fontId="0" fillId="0" borderId="0" xfId="0" quotePrefix="1" applyAlignment="1">
      <alignment horizontal="left" vertical="center"/>
    </xf>
    <xf numFmtId="0" fontId="2" fillId="0" borderId="0" xfId="0" applyFont="1" applyAlignment="1">
      <alignment horizontal="center"/>
    </xf>
    <xf numFmtId="0" fontId="3" fillId="40" borderId="7" xfId="0" applyFont="1" applyFill="1" applyBorder="1" applyAlignment="1">
      <alignment horizontal="center"/>
    </xf>
    <xf numFmtId="0" fontId="13" fillId="4" borderId="10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textRotation="90" wrapText="1"/>
    </xf>
    <xf numFmtId="0" fontId="13" fillId="4" borderId="10" xfId="0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0" xfId="0" quotePrefix="1" applyFont="1" applyFill="1" applyBorder="1" applyAlignment="1">
      <alignment horizontal="center" vertical="center" wrapText="1"/>
    </xf>
    <xf numFmtId="0" fontId="15" fillId="4" borderId="10" xfId="0" quotePrefix="1" applyFont="1" applyFill="1" applyBorder="1" applyAlignment="1">
      <alignment horizontal="center" vertical="center" wrapText="1"/>
    </xf>
    <xf numFmtId="0" fontId="13" fillId="4" borderId="10" xfId="0" quotePrefix="1" applyFont="1" applyFill="1" applyBorder="1" applyAlignment="1">
      <alignment horizontal="center" vertical="center" wrapText="1"/>
    </xf>
    <xf numFmtId="0" fontId="13" fillId="4" borderId="11" xfId="0" quotePrefix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textRotation="90" wrapText="1"/>
    </xf>
    <xf numFmtId="0" fontId="14" fillId="4" borderId="10" xfId="0" applyFont="1" applyFill="1" applyBorder="1" applyAlignment="1">
      <alignment horizontal="center" vertical="center" textRotation="90" wrapText="1"/>
    </xf>
    <xf numFmtId="0" fontId="39" fillId="42" borderId="4" xfId="0" applyFont="1" applyFill="1" applyBorder="1" applyAlignment="1">
      <alignment horizontal="center"/>
    </xf>
    <xf numFmtId="0" fontId="37" fillId="42" borderId="4" xfId="0" applyFont="1" applyFill="1" applyBorder="1" applyAlignment="1">
      <alignment horizontal="center"/>
    </xf>
    <xf numFmtId="0" fontId="39" fillId="42" borderId="0" xfId="0" applyFont="1" applyFill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/>
    <xf numFmtId="166" fontId="1" fillId="0" borderId="0" xfId="0" applyNumberFormat="1" applyFont="1" applyFill="1" applyBorder="1"/>
    <xf numFmtId="166" fontId="1" fillId="0" borderId="4" xfId="0" applyNumberFormat="1" applyFont="1" applyFill="1" applyBorder="1"/>
    <xf numFmtId="166" fontId="1" fillId="0" borderId="4" xfId="0" applyNumberFormat="1" applyFont="1" applyFill="1" applyBorder="1" applyAlignment="1">
      <alignment horizontal="center"/>
    </xf>
    <xf numFmtId="166" fontId="41" fillId="43" borderId="4" xfId="0" applyNumberFormat="1" applyFont="1" applyFill="1" applyBorder="1" applyAlignment="1">
      <alignment vertical="center"/>
    </xf>
    <xf numFmtId="166" fontId="43" fillId="0" borderId="4" xfId="0" applyNumberFormat="1" applyFont="1" applyFill="1" applyBorder="1" applyAlignment="1">
      <alignment vertical="center"/>
    </xf>
    <xf numFmtId="166" fontId="43" fillId="0" borderId="4" xfId="0" quotePrefix="1" applyNumberFormat="1" applyFont="1" applyFill="1" applyBorder="1" applyAlignment="1">
      <alignment vertical="center"/>
    </xf>
    <xf numFmtId="166" fontId="43" fillId="0" borderId="4" xfId="0" quotePrefix="1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6" fontId="16" fillId="0" borderId="4" xfId="0" applyNumberFormat="1" applyFont="1" applyFill="1" applyBorder="1" applyAlignment="1">
      <alignment vertical="center"/>
    </xf>
    <xf numFmtId="166" fontId="2" fillId="0" borderId="4" xfId="0" applyNumberFormat="1" applyFont="1" applyFill="1" applyBorder="1" applyAlignment="1">
      <alignment vertical="center"/>
    </xf>
    <xf numFmtId="0" fontId="6" fillId="44" borderId="0" xfId="0" applyFont="1" applyFill="1" applyAlignment="1">
      <alignment vertical="center"/>
    </xf>
    <xf numFmtId="0" fontId="6" fillId="44" borderId="0" xfId="0" quotePrefix="1" applyFont="1" applyFill="1" applyAlignment="1">
      <alignment horizontal="left" vertical="center"/>
    </xf>
    <xf numFmtId="0" fontId="13" fillId="4" borderId="5" xfId="0" quotePrefix="1" applyFont="1" applyFill="1" applyBorder="1" applyAlignment="1">
      <alignment horizontal="center" vertical="center" wrapText="1"/>
    </xf>
    <xf numFmtId="0" fontId="13" fillId="4" borderId="6" xfId="0" quotePrefix="1" applyFont="1" applyFill="1" applyBorder="1" applyAlignment="1">
      <alignment horizontal="center" vertical="center" wrapText="1"/>
    </xf>
    <xf numFmtId="0" fontId="0" fillId="0" borderId="1" xfId="0" applyBorder="1"/>
    <xf numFmtId="0" fontId="7" fillId="39" borderId="2" xfId="0" applyFont="1" applyFill="1" applyBorder="1" applyAlignment="1">
      <alignment horizontal="center"/>
    </xf>
    <xf numFmtId="0" fontId="0" fillId="0" borderId="3" xfId="0" applyBorder="1"/>
    <xf numFmtId="0" fontId="13" fillId="4" borderId="25" xfId="0" applyFont="1" applyFill="1" applyBorder="1" applyAlignment="1">
      <alignment horizontal="center" vertical="center" wrapText="1"/>
    </xf>
    <xf numFmtId="0" fontId="41" fillId="41" borderId="4" xfId="0" applyFont="1" applyFill="1" applyBorder="1" applyAlignment="1">
      <alignment wrapText="1"/>
    </xf>
    <xf numFmtId="0" fontId="41" fillId="41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42" fillId="41" borderId="4" xfId="36" applyFont="1" applyFill="1" applyBorder="1" applyAlignment="1">
      <alignment horizontal="left" vertical="center"/>
    </xf>
    <xf numFmtId="0" fontId="42" fillId="41" borderId="4" xfId="36" applyFont="1" applyFill="1" applyBorder="1" applyAlignment="1">
      <alignment vertical="center"/>
    </xf>
    <xf numFmtId="0" fontId="42" fillId="41" borderId="4" xfId="36" quotePrefix="1" applyFont="1" applyFill="1" applyBorder="1" applyAlignment="1">
      <alignment horizontal="left" vertical="center"/>
    </xf>
    <xf numFmtId="0" fontId="42" fillId="41" borderId="4" xfId="0" applyFont="1" applyFill="1" applyBorder="1" applyAlignment="1">
      <alignment vertical="center" wrapText="1"/>
    </xf>
    <xf numFmtId="0" fontId="41" fillId="41" borderId="4" xfId="0" quotePrefix="1" applyFont="1" applyFill="1" applyBorder="1" applyAlignment="1">
      <alignment horizontal="left" vertical="center"/>
    </xf>
    <xf numFmtId="0" fontId="41" fillId="41" borderId="4" xfId="0" quotePrefix="1" applyFont="1" applyFill="1" applyBorder="1" applyAlignment="1">
      <alignment horizontal="left" wrapText="1"/>
    </xf>
    <xf numFmtId="0" fontId="41" fillId="41" borderId="0" xfId="0" applyFont="1" applyFill="1" applyBorder="1" applyAlignment="1">
      <alignment vertical="center"/>
    </xf>
    <xf numFmtId="0" fontId="0" fillId="0" borderId="4" xfId="0" applyFill="1" applyBorder="1"/>
    <xf numFmtId="0" fontId="41" fillId="41" borderId="24" xfId="0" applyFont="1" applyFill="1" applyBorder="1" applyAlignment="1">
      <alignment vertical="center"/>
    </xf>
    <xf numFmtId="0" fontId="41" fillId="41" borderId="24" xfId="0" applyFont="1" applyFill="1" applyBorder="1" applyAlignment="1">
      <alignment wrapText="1"/>
    </xf>
    <xf numFmtId="0" fontId="41" fillId="41" borderId="24" xfId="0" quotePrefix="1" applyFont="1" applyFill="1" applyBorder="1" applyAlignment="1">
      <alignment horizontal="left" vertical="center"/>
    </xf>
    <xf numFmtId="0" fontId="45" fillId="0" borderId="4" xfId="0" quotePrefix="1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4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horizontal="center"/>
    </xf>
    <xf numFmtId="0" fontId="13" fillId="4" borderId="4" xfId="0" quotePrefix="1" applyFont="1" applyFill="1" applyBorder="1" applyAlignment="1">
      <alignment vertical="center"/>
    </xf>
    <xf numFmtId="0" fontId="6" fillId="0" borderId="4" xfId="0" applyFont="1" applyBorder="1" applyAlignment="1">
      <alignment vertical="center"/>
    </xf>
    <xf numFmtId="166" fontId="7" fillId="0" borderId="0" xfId="0" applyNumberFormat="1" applyFont="1" applyAlignment="1">
      <alignment horizontal="center"/>
    </xf>
    <xf numFmtId="0" fontId="0" fillId="0" borderId="4" xfId="0" applyBorder="1"/>
    <xf numFmtId="173" fontId="49" fillId="0" borderId="4" xfId="32" applyNumberFormat="1" applyFont="1" applyFill="1" applyBorder="1" applyAlignment="1">
      <alignment horizontal="center"/>
    </xf>
    <xf numFmtId="0" fontId="48" fillId="0" borderId="4" xfId="0" applyFont="1" applyFill="1" applyBorder="1" applyAlignment="1">
      <alignment horizontal="center"/>
    </xf>
    <xf numFmtId="0" fontId="48" fillId="0" borderId="24" xfId="0" applyFont="1" applyFill="1" applyBorder="1" applyAlignment="1">
      <alignment horizontal="center"/>
    </xf>
    <xf numFmtId="0" fontId="47" fillId="0" borderId="4" xfId="0" applyFont="1" applyFill="1" applyBorder="1" applyAlignment="1">
      <alignment horizontal="center" wrapText="1"/>
    </xf>
    <xf numFmtId="0" fontId="47" fillId="0" borderId="24" xfId="0" applyFont="1" applyFill="1" applyBorder="1" applyAlignment="1">
      <alignment horizontal="center" wrapText="1"/>
    </xf>
    <xf numFmtId="0" fontId="49" fillId="0" borderId="4" xfId="0" quotePrefix="1" applyFont="1" applyFill="1" applyBorder="1" applyAlignment="1">
      <alignment horizontal="center" vertical="center"/>
    </xf>
    <xf numFmtId="0" fontId="51" fillId="0" borderId="4" xfId="0" quotePrefix="1" applyFont="1" applyFill="1" applyBorder="1" applyAlignment="1">
      <alignment horizontal="center" vertical="center"/>
    </xf>
    <xf numFmtId="0" fontId="50" fillId="41" borderId="4" xfId="0" applyFont="1" applyFill="1" applyBorder="1" applyAlignment="1">
      <alignment horizontal="center" wrapText="1"/>
    </xf>
    <xf numFmtId="0" fontId="51" fillId="0" borderId="24" xfId="0" quotePrefix="1" applyFont="1" applyFill="1" applyBorder="1" applyAlignment="1">
      <alignment horizontal="center" vertical="center"/>
    </xf>
    <xf numFmtId="0" fontId="50" fillId="41" borderId="24" xfId="0" applyFont="1" applyFill="1" applyBorder="1" applyAlignment="1">
      <alignment horizont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6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/>
    </xf>
    <xf numFmtId="0" fontId="13" fillId="0" borderId="4" xfId="0" quotePrefix="1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164" fontId="5" fillId="3" borderId="0" xfId="32" applyNumberFormat="1" applyFont="1" applyFill="1" applyBorder="1"/>
    <xf numFmtId="41" fontId="0" fillId="0" borderId="4" xfId="0" applyNumberFormat="1" applyBorder="1" applyAlignment="1">
      <alignment horizontal="center"/>
    </xf>
    <xf numFmtId="0" fontId="46" fillId="0" borderId="4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38" fillId="0" borderId="8" xfId="0" quotePrefix="1" applyFont="1" applyBorder="1" applyAlignment="1">
      <alignment horizontal="center" vertical="center" wrapText="1"/>
    </xf>
    <xf numFmtId="0" fontId="38" fillId="0" borderId="0" xfId="0" quotePrefix="1" applyFont="1" applyBorder="1" applyAlignment="1">
      <alignment horizontal="center" vertical="center" wrapText="1"/>
    </xf>
    <xf numFmtId="0" fontId="38" fillId="0" borderId="9" xfId="0" quotePrefix="1" applyFont="1" applyBorder="1" applyAlignment="1">
      <alignment horizontal="center" vertical="center" wrapText="1"/>
    </xf>
    <xf numFmtId="0" fontId="38" fillId="0" borderId="22" xfId="0" quotePrefix="1" applyFont="1" applyBorder="1" applyAlignment="1">
      <alignment horizontal="center" vertical="center" wrapText="1"/>
    </xf>
    <xf numFmtId="0" fontId="38" fillId="0" borderId="12" xfId="0" quotePrefix="1" applyFont="1" applyBorder="1" applyAlignment="1">
      <alignment horizontal="center" vertical="center" wrapText="1"/>
    </xf>
    <xf numFmtId="0" fontId="38" fillId="0" borderId="23" xfId="0" quotePrefix="1" applyFont="1" applyBorder="1" applyAlignment="1">
      <alignment horizontal="center" vertical="center" wrapText="1"/>
    </xf>
    <xf numFmtId="0" fontId="49" fillId="0" borderId="24" xfId="0" quotePrefix="1" applyFont="1" applyFill="1" applyBorder="1" applyAlignment="1">
      <alignment horizontal="center" vertical="center"/>
    </xf>
  </cellXfs>
  <cellStyles count="53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Milliers 2 2" xfId="51"/>
    <cellStyle name="Milliers 3" xfId="32"/>
    <cellStyle name="Milliers 4" xfId="33"/>
    <cellStyle name="Monétaire 2" xfId="34"/>
    <cellStyle name="Monétaire 2 2" xfId="52"/>
    <cellStyle name="Neutre 2" xfId="35"/>
    <cellStyle name="Normal" xfId="0" builtinId="0"/>
    <cellStyle name="Normal 2" xfId="36"/>
    <cellStyle name="Normal 3" xfId="37"/>
    <cellStyle name="Normal 3 2" xfId="50"/>
    <cellStyle name="Normal 4" xfId="38"/>
    <cellStyle name="Normal 5" xfId="49"/>
    <cellStyle name="Satisfaisant 2" xfId="39"/>
    <cellStyle name="Sortie 2" xfId="40"/>
    <cellStyle name="Texte explicatif 2" xfId="41"/>
    <cellStyle name="Titre" xfId="42" builtinId="15" customBuiltin="1"/>
    <cellStyle name="Titre 1 2" xfId="43"/>
    <cellStyle name="Titre 2 2" xfId="44"/>
    <cellStyle name="Titre 3 2" xfId="45"/>
    <cellStyle name="Titre 4 2" xfId="46"/>
    <cellStyle name="Total 2" xfId="47"/>
    <cellStyle name="Vérification 2" xfId="48"/>
  </cellStyles>
  <dxfs count="41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CCC0DA"/>
        </patternFill>
      </fill>
    </dxf>
    <dxf>
      <fill>
        <patternFill>
          <bgColor rgb="FFCCC0DA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color rgb="FFFF0000"/>
      </font>
      <fill>
        <patternFill>
          <bgColor rgb="FFC4D79B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b/>
        <i val="0"/>
      </font>
      <fill>
        <patternFill>
          <bgColor rgb="FFEBF1DE"/>
        </patternFill>
      </fill>
    </dxf>
    <dxf>
      <font>
        <b/>
        <i val="0"/>
        <color rgb="FFFF0000"/>
      </font>
      <fill>
        <patternFill>
          <bgColor rgb="FF8DB4E2"/>
        </patternFill>
      </fill>
    </dxf>
    <dxf>
      <fill>
        <patternFill>
          <bgColor rgb="FF8DB4E2"/>
        </patternFill>
      </fill>
    </dxf>
    <dxf>
      <font>
        <b/>
        <i val="0"/>
        <color rgb="FFFF0000"/>
      </font>
      <fill>
        <patternFill>
          <bgColor rgb="FFC5D9F1"/>
        </patternFill>
      </fill>
    </dxf>
    <dxf>
      <font>
        <color rgb="FFFF0000"/>
      </font>
      <fill>
        <patternFill>
          <bgColor rgb="FFC4D79B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ont>
        <b/>
        <i val="0"/>
        <color rgb="FFFF0000"/>
      </font>
      <fill>
        <patternFill>
          <bgColor theme="3" tint="0.79998168889431442"/>
        </patternFill>
      </fill>
    </dxf>
    <dxf>
      <font>
        <color rgb="FFFF0000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ersonnalisé 1">
      <a:majorFont>
        <a:latin typeface="Comic Sans MS"/>
        <a:ea typeface=""/>
        <a:cs typeface=""/>
      </a:majorFont>
      <a:minorFont>
        <a:latin typeface="Times New Roma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D248"/>
  <sheetViews>
    <sheetView tabSelected="1" zoomScale="80" zoomScaleNormal="80" workbookViewId="0">
      <pane xSplit="15" ySplit="9" topLeftCell="P10" activePane="bottomRight" state="frozen"/>
      <selection pane="topRight" activeCell="M1" sqref="M1"/>
      <selection pane="bottomLeft" activeCell="A10" sqref="A10"/>
      <selection pane="bottomRight" activeCell="H10" sqref="H10"/>
    </sheetView>
  </sheetViews>
  <sheetFormatPr baseColWidth="10" defaultRowHeight="12.75" outlineLevelCol="2" x14ac:dyDescent="0.25"/>
  <cols>
    <col min="1" max="1" width="8.83203125" customWidth="1" outlineLevel="2"/>
    <col min="2" max="2" width="11.1640625" customWidth="1" outlineLevel="2"/>
    <col min="3" max="3" width="7.83203125" customWidth="1" outlineLevel="2"/>
    <col min="4" max="4" width="10.5" customWidth="1" outlineLevel="2"/>
    <col min="5" max="5" width="9.1640625" customWidth="1" outlineLevel="2"/>
    <col min="6" max="6" width="6.6640625" customWidth="1" outlineLevel="1"/>
    <col min="7" max="12" width="12.33203125" customWidth="1" outlineLevel="1"/>
    <col min="13" max="13" width="28.6640625" customWidth="1" outlineLevel="1"/>
    <col min="14" max="14" width="18.83203125" customWidth="1" outlineLevel="1"/>
    <col min="15" max="15" width="28.6640625" customWidth="1"/>
    <col min="16" max="16" width="33.1640625" customWidth="1"/>
    <col min="21" max="21" width="12" customWidth="1"/>
    <col min="22" max="22" width="13.1640625" style="3" customWidth="1" outlineLevel="1"/>
    <col min="23" max="23" width="22.6640625" customWidth="1" outlineLevel="1"/>
    <col min="24" max="25" width="12" customWidth="1" outlineLevel="1"/>
    <col min="27" max="27" width="12" hidden="1" customWidth="1" outlineLevel="1"/>
    <col min="28" max="28" width="12" collapsed="1"/>
  </cols>
  <sheetData>
    <row r="1" spans="1:82" ht="33.75" thickBot="1" x14ac:dyDescent="0.25">
      <c r="B1" s="4">
        <f ca="1">NOW()</f>
        <v>42650.377367476853</v>
      </c>
      <c r="C1" s="5">
        <f ca="1">NOW()</f>
        <v>42650.377367476853</v>
      </c>
      <c r="D1" s="6" t="str">
        <f ca="1">CELL("nomfichier")</f>
        <v>F:\Granadino\OGEC\~Sainte Marie\~   Gestion Cantine et Scolarité 2016-17\[Scolarité Prélèvements B 2016-17 b exemple.xlsx]Base élèves</v>
      </c>
      <c r="E1" s="2"/>
      <c r="N1" t="s">
        <v>5</v>
      </c>
      <c r="P1" s="8" t="s">
        <v>55</v>
      </c>
      <c r="Q1" s="9" t="s">
        <v>56</v>
      </c>
      <c r="R1" s="10" t="s">
        <v>57</v>
      </c>
      <c r="S1" s="10" t="s">
        <v>58</v>
      </c>
      <c r="T1" s="61" t="s">
        <v>322</v>
      </c>
      <c r="U1" s="2"/>
      <c r="V1" s="2"/>
      <c r="W1" s="2"/>
      <c r="X1" s="11"/>
      <c r="CD1" s="47" t="s">
        <v>5</v>
      </c>
    </row>
    <row r="2" spans="1:82" ht="13.5" thickBot="1" x14ac:dyDescent="0.25">
      <c r="D2" s="2"/>
      <c r="E2" s="2"/>
      <c r="H2" s="12"/>
      <c r="I2" s="12"/>
      <c r="J2" s="12"/>
      <c r="K2" s="12"/>
      <c r="L2" s="12"/>
      <c r="O2" s="13" t="s">
        <v>59</v>
      </c>
      <c r="P2" s="14">
        <f>+X2</f>
        <v>0</v>
      </c>
      <c r="Q2" s="15"/>
      <c r="R2" s="16"/>
      <c r="S2" s="86">
        <f>SUM(C10:C247)</f>
        <v>188</v>
      </c>
      <c r="T2" s="14" t="e">
        <f>+#REF!</f>
        <v>#REF!</v>
      </c>
      <c r="U2" s="2"/>
      <c r="V2" s="2"/>
      <c r="W2" s="2"/>
      <c r="AK2" s="62"/>
      <c r="AL2" s="63">
        <v>5</v>
      </c>
      <c r="AM2" s="64"/>
    </row>
    <row r="3" spans="1:82" ht="24" customHeight="1" x14ac:dyDescent="0.25">
      <c r="E3" s="2"/>
      <c r="H3" s="18"/>
      <c r="I3" s="18"/>
      <c r="J3" s="18"/>
      <c r="K3" s="18"/>
      <c r="L3" s="18"/>
      <c r="M3" s="19" t="s">
        <v>60</v>
      </c>
      <c r="N3" s="19"/>
      <c r="O3" s="20" t="s">
        <v>61</v>
      </c>
      <c r="P3" s="17">
        <f>COUNTIF(G10:G247,"&gt;0")</f>
        <v>224</v>
      </c>
      <c r="Q3" s="17">
        <f ca="1">SUMIF(R10:AA247,Q1,AA10:AA247)</f>
        <v>0</v>
      </c>
      <c r="R3" s="17">
        <f ca="1">SUMIF(S10:AA248,R1,AA10:AA248)</f>
        <v>0</v>
      </c>
      <c r="S3" s="17">
        <f>+AI3</f>
        <v>173</v>
      </c>
      <c r="T3" s="17">
        <f>+AC3</f>
        <v>0</v>
      </c>
      <c r="U3" s="2"/>
      <c r="V3" s="29"/>
      <c r="AA3">
        <f>SUM(AA10:AA224)</f>
        <v>215</v>
      </c>
      <c r="AB3">
        <f>SUM(AB10:AB224)</f>
        <v>0</v>
      </c>
      <c r="AC3">
        <f>SUM(AC10:AC224)</f>
        <v>0</v>
      </c>
      <c r="AD3">
        <f>SUM(AD10:AD226)</f>
        <v>79</v>
      </c>
      <c r="AF3">
        <f ca="1">SUM(AF10:AF226)</f>
        <v>86</v>
      </c>
      <c r="AI3">
        <f>SUM(AI10:AI247)</f>
        <v>173</v>
      </c>
      <c r="AK3" s="108" t="s">
        <v>324</v>
      </c>
      <c r="AL3" s="109"/>
      <c r="AM3" s="110"/>
    </row>
    <row r="4" spans="1:82" ht="26.25" customHeight="1" thickBot="1" x14ac:dyDescent="0.25">
      <c r="A4" s="46"/>
      <c r="B4" s="45"/>
      <c r="C4" s="46"/>
      <c r="E4" s="2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AK4" s="111"/>
      <c r="AL4" s="112"/>
      <c r="AM4" s="113"/>
    </row>
    <row r="5" spans="1:82" ht="14.25" x14ac:dyDescent="0.3">
      <c r="D5" s="21"/>
      <c r="E5" s="22" t="s">
        <v>62</v>
      </c>
      <c r="F5" s="23">
        <v>1</v>
      </c>
      <c r="G5" s="23">
        <v>1</v>
      </c>
      <c r="H5" s="23">
        <f t="shared" ref="H5:AB6" si="0">+G5+1</f>
        <v>2</v>
      </c>
      <c r="I5" s="23">
        <f t="shared" ref="I5:I6" si="1">+H5+1</f>
        <v>3</v>
      </c>
      <c r="J5" s="23">
        <f t="shared" ref="J5:J6" si="2">+I5+1</f>
        <v>4</v>
      </c>
      <c r="K5" s="23">
        <f t="shared" ref="K5:K6" si="3">+J5+1</f>
        <v>5</v>
      </c>
      <c r="L5" s="23">
        <f t="shared" ref="L5:L6" si="4">+K5+1</f>
        <v>6</v>
      </c>
      <c r="M5" s="23">
        <f t="shared" ref="M5:M6" si="5">+L5+1</f>
        <v>7</v>
      </c>
      <c r="N5" s="23">
        <f t="shared" ref="N5:N6" si="6">+M5+1</f>
        <v>8</v>
      </c>
      <c r="O5" s="23">
        <f t="shared" ref="O5:O6" si="7">+N5+1</f>
        <v>9</v>
      </c>
      <c r="P5" s="23">
        <f t="shared" ref="P5:P6" si="8">+O5+1</f>
        <v>10</v>
      </c>
      <c r="Q5" s="23">
        <f t="shared" ref="Q5:Q6" si="9">+P5+1</f>
        <v>11</v>
      </c>
      <c r="R5" s="23">
        <f t="shared" si="0"/>
        <v>12</v>
      </c>
      <c r="S5" s="23">
        <f t="shared" si="0"/>
        <v>13</v>
      </c>
      <c r="T5" s="23">
        <f t="shared" si="0"/>
        <v>14</v>
      </c>
      <c r="U5" s="23">
        <f t="shared" si="0"/>
        <v>15</v>
      </c>
      <c r="V5" s="30">
        <f t="shared" si="0"/>
        <v>16</v>
      </c>
      <c r="W5" s="23">
        <f t="shared" si="0"/>
        <v>17</v>
      </c>
      <c r="X5" s="23">
        <f t="shared" si="0"/>
        <v>18</v>
      </c>
      <c r="Y5" s="23">
        <f t="shared" si="0"/>
        <v>19</v>
      </c>
      <c r="Z5" s="23">
        <f t="shared" si="0"/>
        <v>20</v>
      </c>
      <c r="AA5" s="23">
        <f t="shared" si="0"/>
        <v>21</v>
      </c>
    </row>
    <row r="6" spans="1:82" s="2" customFormat="1" ht="18.75" x14ac:dyDescent="0.3">
      <c r="A6" s="107" t="s">
        <v>439</v>
      </c>
      <c r="B6" s="42"/>
      <c r="C6" s="44" t="s">
        <v>63</v>
      </c>
      <c r="D6" s="42">
        <v>1</v>
      </c>
      <c r="E6" s="42">
        <f t="shared" ref="E6:H6" si="10">+D6+1</f>
        <v>2</v>
      </c>
      <c r="F6" s="42">
        <f t="shared" si="10"/>
        <v>3</v>
      </c>
      <c r="G6" s="42">
        <f t="shared" si="10"/>
        <v>4</v>
      </c>
      <c r="H6" s="42">
        <f t="shared" si="10"/>
        <v>5</v>
      </c>
      <c r="I6" s="42">
        <f t="shared" si="1"/>
        <v>6</v>
      </c>
      <c r="J6" s="42">
        <f t="shared" si="2"/>
        <v>7</v>
      </c>
      <c r="K6" s="42">
        <f t="shared" si="3"/>
        <v>8</v>
      </c>
      <c r="L6" s="42">
        <f t="shared" si="4"/>
        <v>9</v>
      </c>
      <c r="M6" s="42">
        <f t="shared" si="5"/>
        <v>10</v>
      </c>
      <c r="N6" s="42">
        <f t="shared" si="6"/>
        <v>11</v>
      </c>
      <c r="O6" s="42">
        <f t="shared" si="7"/>
        <v>12</v>
      </c>
      <c r="P6" s="42">
        <f t="shared" si="8"/>
        <v>13</v>
      </c>
      <c r="Q6" s="42">
        <f t="shared" si="9"/>
        <v>14</v>
      </c>
      <c r="R6" s="42">
        <f t="shared" si="0"/>
        <v>15</v>
      </c>
      <c r="S6" s="42">
        <f t="shared" si="0"/>
        <v>16</v>
      </c>
      <c r="T6" s="42">
        <f t="shared" si="0"/>
        <v>17</v>
      </c>
      <c r="U6" s="42">
        <f t="shared" si="0"/>
        <v>18</v>
      </c>
      <c r="V6" s="43">
        <f t="shared" si="0"/>
        <v>19</v>
      </c>
      <c r="W6" s="42">
        <f t="shared" si="0"/>
        <v>20</v>
      </c>
      <c r="X6" s="42">
        <f t="shared" si="0"/>
        <v>21</v>
      </c>
      <c r="Y6" s="42">
        <f t="shared" si="0"/>
        <v>22</v>
      </c>
      <c r="Z6" s="42">
        <f t="shared" si="0"/>
        <v>23</v>
      </c>
      <c r="AA6" s="42">
        <f t="shared" si="0"/>
        <v>24</v>
      </c>
      <c r="AB6" s="42">
        <f t="shared" si="0"/>
        <v>25</v>
      </c>
      <c r="AC6" s="42">
        <f t="shared" ref="AC6" si="11">+AB6+1</f>
        <v>26</v>
      </c>
      <c r="AD6" s="42">
        <f t="shared" ref="AD6" si="12">+AC6+1</f>
        <v>27</v>
      </c>
    </row>
    <row r="7" spans="1:82" s="2" customFormat="1" ht="11.25" x14ac:dyDescent="0.2"/>
    <row r="8" spans="1:82" ht="13.5" thickBot="1" x14ac:dyDescent="0.3">
      <c r="E8" s="2"/>
      <c r="O8" s="7"/>
      <c r="R8" s="24"/>
      <c r="U8" s="2"/>
      <c r="V8" s="29"/>
      <c r="W8" s="6"/>
    </row>
    <row r="9" spans="1:82" ht="63" customHeight="1" thickBot="1" x14ac:dyDescent="0.4">
      <c r="A9" s="41" t="s">
        <v>196</v>
      </c>
      <c r="B9" s="41" t="s">
        <v>64</v>
      </c>
      <c r="C9" s="41" t="s">
        <v>65</v>
      </c>
      <c r="D9" s="31" t="s">
        <v>66</v>
      </c>
      <c r="E9" s="32" t="s">
        <v>67</v>
      </c>
      <c r="F9" s="33" t="s">
        <v>68</v>
      </c>
      <c r="G9" s="31" t="s">
        <v>69</v>
      </c>
      <c r="H9" s="31" t="s">
        <v>70</v>
      </c>
      <c r="I9" s="98" t="s">
        <v>75</v>
      </c>
      <c r="J9" s="99" t="s">
        <v>76</v>
      </c>
      <c r="K9" s="60" t="s">
        <v>430</v>
      </c>
      <c r="L9" s="98" t="s">
        <v>6</v>
      </c>
      <c r="M9" s="34" t="s">
        <v>71</v>
      </c>
      <c r="N9" s="31" t="s">
        <v>72</v>
      </c>
      <c r="O9" s="31" t="s">
        <v>73</v>
      </c>
      <c r="P9" s="31" t="s">
        <v>74</v>
      </c>
      <c r="Q9" s="106" t="s">
        <v>436</v>
      </c>
      <c r="R9" s="35" t="s">
        <v>75</v>
      </c>
      <c r="S9" s="36" t="s">
        <v>76</v>
      </c>
      <c r="T9" s="35" t="s">
        <v>6</v>
      </c>
      <c r="U9" s="35" t="s">
        <v>77</v>
      </c>
      <c r="V9" s="37"/>
      <c r="W9" s="38"/>
      <c r="X9" s="38"/>
      <c r="Y9" s="39"/>
      <c r="Z9" s="40"/>
      <c r="AA9" s="40" t="s">
        <v>78</v>
      </c>
      <c r="AB9" s="60" t="s">
        <v>7</v>
      </c>
      <c r="AC9" s="60" t="s">
        <v>438</v>
      </c>
      <c r="AD9" s="60" t="s">
        <v>323</v>
      </c>
      <c r="AE9" s="65" t="s">
        <v>326</v>
      </c>
      <c r="AF9" s="60" t="s">
        <v>325</v>
      </c>
      <c r="AH9" t="s">
        <v>426</v>
      </c>
      <c r="AI9" t="s">
        <v>427</v>
      </c>
    </row>
    <row r="10" spans="1:82" ht="16.5" hidden="1" x14ac:dyDescent="0.25">
      <c r="B10" s="49"/>
      <c r="C10" s="48">
        <v>1</v>
      </c>
      <c r="D10" s="91">
        <v>4570</v>
      </c>
      <c r="E10" s="49"/>
      <c r="F10" s="50"/>
      <c r="G10" s="91">
        <v>45701</v>
      </c>
      <c r="H10" s="95">
        <v>1</v>
      </c>
      <c r="I10" s="80"/>
      <c r="J10" s="80"/>
      <c r="K10" s="100" t="s">
        <v>82</v>
      </c>
      <c r="L10" s="104">
        <f>IF(H10=99,"parti",0)</f>
        <v>0</v>
      </c>
      <c r="M10" s="66" t="s">
        <v>327</v>
      </c>
      <c r="N10" s="66" t="s">
        <v>43</v>
      </c>
      <c r="O10" s="68" t="str">
        <f>+M10&amp;+$CD$1&amp;N10</f>
        <v>ABRANCHES Jade</v>
      </c>
      <c r="P10" s="105" t="str">
        <f>VLOOKUP($H10,maitres2,2,FALSE)</f>
        <v>A C</v>
      </c>
      <c r="Q10" s="50" t="s">
        <v>312</v>
      </c>
      <c r="R10" s="80"/>
      <c r="S10" s="53"/>
      <c r="T10" s="49"/>
      <c r="U10" s="54"/>
      <c r="V10" s="55"/>
      <c r="W10" s="56"/>
      <c r="X10" s="57"/>
      <c r="Y10" s="56"/>
      <c r="Z10" s="56"/>
      <c r="AA10">
        <v>1</v>
      </c>
      <c r="AB10">
        <f>IF(R10=$Q$1,1,0)</f>
        <v>0</v>
      </c>
      <c r="AC10">
        <f>IF(C10=1,AB10,0)</f>
        <v>0</v>
      </c>
      <c r="AD10">
        <f>IF(AND(H10&lt;$AL$2,H10&gt;0),1,0)</f>
        <v>1</v>
      </c>
      <c r="AE10">
        <f>IF(C10=1,D10,0)</f>
        <v>4570</v>
      </c>
      <c r="AF10">
        <f ca="1">SUMIF(famillescol,AE10,$AD$10:$AD$226)</f>
        <v>1</v>
      </c>
      <c r="AH10">
        <v>4570</v>
      </c>
      <c r="AI10">
        <v>1</v>
      </c>
    </row>
    <row r="11" spans="1:82" ht="16.5" hidden="1" x14ac:dyDescent="0.2">
      <c r="B11" s="49"/>
      <c r="C11" s="2">
        <f>IF(OR(D11=D10,D11=0),0,1)</f>
        <v>1</v>
      </c>
      <c r="D11" s="93">
        <v>4337</v>
      </c>
      <c r="E11" s="49"/>
      <c r="F11" s="49"/>
      <c r="G11" s="93">
        <v>43372</v>
      </c>
      <c r="H11" s="94">
        <v>1</v>
      </c>
      <c r="I11" s="80"/>
      <c r="J11" s="80"/>
      <c r="K11" s="100"/>
      <c r="L11" s="104">
        <f>IF(H11=99,"parti",0)</f>
        <v>0</v>
      </c>
      <c r="M11" s="73" t="s">
        <v>413</v>
      </c>
      <c r="N11" s="67" t="s">
        <v>414</v>
      </c>
      <c r="O11" s="68" t="str">
        <f>+M11&amp;+$CD$1&amp;N11</f>
        <v>AGANOV David</v>
      </c>
      <c r="P11" s="105" t="str">
        <f>VLOOKUP($H11,maitres2,2,FALSE)</f>
        <v>A C</v>
      </c>
      <c r="Q11" s="50" t="s">
        <v>313</v>
      </c>
      <c r="R11" s="80"/>
      <c r="S11" s="52"/>
      <c r="T11" s="49"/>
      <c r="U11" s="54"/>
      <c r="V11" s="55"/>
      <c r="W11" s="56"/>
      <c r="X11" s="57"/>
      <c r="Y11" s="56"/>
      <c r="Z11" s="56"/>
      <c r="AA11">
        <v>1</v>
      </c>
      <c r="AB11">
        <f>IF(R11=$Q$1,1,0)</f>
        <v>0</v>
      </c>
      <c r="AC11">
        <f>IF(C11=1,AB11,0)</f>
        <v>0</v>
      </c>
      <c r="AD11">
        <f>IF(AND(H11&lt;$AL$2,H11&gt;0),1,0)</f>
        <v>1</v>
      </c>
      <c r="AE11">
        <f>IF(C11=1,D11,0)</f>
        <v>4337</v>
      </c>
      <c r="AF11">
        <f ca="1">SUMIF(famillescol,AE11,$AD$10:$AD$226)</f>
        <v>2</v>
      </c>
      <c r="AH11">
        <v>3287</v>
      </c>
      <c r="AI11">
        <v>1</v>
      </c>
    </row>
    <row r="12" spans="1:82" ht="16.5" hidden="1" x14ac:dyDescent="0.25">
      <c r="B12" s="49"/>
      <c r="C12" s="2">
        <f>IF(OR(D12=D11,D12=0),0,1)</f>
        <v>1</v>
      </c>
      <c r="D12" s="89">
        <v>3287</v>
      </c>
      <c r="E12" s="49"/>
      <c r="F12" s="49"/>
      <c r="G12" s="89">
        <v>32870</v>
      </c>
      <c r="H12" s="94">
        <v>5</v>
      </c>
      <c r="I12" s="81" t="s">
        <v>56</v>
      </c>
      <c r="J12" s="82" t="s">
        <v>57</v>
      </c>
      <c r="K12" s="100" t="s">
        <v>82</v>
      </c>
      <c r="L12" s="104">
        <f>IF(H12=99,"parti",0)</f>
        <v>0</v>
      </c>
      <c r="M12" s="67" t="s">
        <v>80</v>
      </c>
      <c r="N12" s="67" t="s">
        <v>81</v>
      </c>
      <c r="O12" s="68" t="str">
        <f>+M12&amp;+$CD$1&amp;N12</f>
        <v>AILLERIE Côme</v>
      </c>
      <c r="P12" s="105" t="str">
        <f>VLOOKUP($H12,maitres2,2,FALSE)</f>
        <v>FM</v>
      </c>
      <c r="Q12" s="50" t="s">
        <v>437</v>
      </c>
      <c r="R12" s="80"/>
      <c r="S12" s="52"/>
      <c r="T12" s="49"/>
      <c r="U12" s="54"/>
      <c r="V12" s="55"/>
      <c r="W12" s="56"/>
      <c r="X12" s="57"/>
      <c r="Y12" s="56"/>
      <c r="Z12" s="56"/>
      <c r="AA12">
        <v>1</v>
      </c>
      <c r="AB12">
        <f>IF(R12=$Q$1,1,0)</f>
        <v>0</v>
      </c>
      <c r="AC12">
        <f>IF(C12=1,AB12,0)</f>
        <v>0</v>
      </c>
      <c r="AD12">
        <f>IF(AND(H12&lt;$AL$2,H12&gt;0),1,0)</f>
        <v>0</v>
      </c>
      <c r="AE12">
        <f>IF(C12=1,D12,0)</f>
        <v>3287</v>
      </c>
      <c r="AF12">
        <f ca="1">SUMIF(famillescol,AE12,$AD$10:$AD$226)</f>
        <v>0</v>
      </c>
      <c r="AH12">
        <v>3287</v>
      </c>
      <c r="AI12">
        <v>0</v>
      </c>
    </row>
    <row r="13" spans="1:82" ht="16.5" hidden="1" x14ac:dyDescent="0.25">
      <c r="B13" s="49"/>
      <c r="C13" s="2">
        <f>IF(OR(D13=D12,D13=0),0,1)</f>
        <v>0</v>
      </c>
      <c r="D13" s="89">
        <v>3287</v>
      </c>
      <c r="E13" s="49"/>
      <c r="F13" s="49"/>
      <c r="G13" s="89">
        <v>32871</v>
      </c>
      <c r="H13" s="94" t="s">
        <v>428</v>
      </c>
      <c r="I13" s="81" t="s">
        <v>56</v>
      </c>
      <c r="J13" s="82" t="s">
        <v>57</v>
      </c>
      <c r="K13" s="100" t="s">
        <v>82</v>
      </c>
      <c r="L13" s="104">
        <f>IF(H13=99,"parti",0)</f>
        <v>0</v>
      </c>
      <c r="M13" s="67" t="s">
        <v>80</v>
      </c>
      <c r="N13" s="67" t="s">
        <v>214</v>
      </c>
      <c r="O13" s="68" t="str">
        <f>+M13&amp;+$CD$1&amp;N13</f>
        <v>AILLERIE Astrid</v>
      </c>
      <c r="P13" s="105" t="str">
        <f>VLOOKUP($H13,maitres2,2,FALSE)</f>
        <v>MJE</v>
      </c>
      <c r="Q13" s="50" t="s">
        <v>314</v>
      </c>
      <c r="R13" s="80"/>
      <c r="S13" s="52"/>
      <c r="T13" s="49"/>
      <c r="U13" s="54"/>
      <c r="V13" s="55"/>
      <c r="W13" s="56"/>
      <c r="X13" s="57"/>
      <c r="Y13" s="56"/>
      <c r="Z13" s="56"/>
      <c r="AA13">
        <v>1</v>
      </c>
      <c r="AB13">
        <f>IF(R13=$Q$1,1,0)</f>
        <v>0</v>
      </c>
      <c r="AC13">
        <f>IF(C13=1,AB13,0)</f>
        <v>0</v>
      </c>
      <c r="AD13">
        <f>IF(AND(H13&lt;$AL$2,H13&gt;0),1,0)</f>
        <v>0</v>
      </c>
      <c r="AE13">
        <f>IF(C13=1,D13,0)</f>
        <v>0</v>
      </c>
      <c r="AF13">
        <f ca="1">SUMIF(famillescol,AE13,$AD$10:$AD$226)</f>
        <v>0</v>
      </c>
      <c r="AH13">
        <v>3287</v>
      </c>
      <c r="AI13">
        <v>0</v>
      </c>
    </row>
    <row r="14" spans="1:82" ht="16.5" hidden="1" x14ac:dyDescent="0.25">
      <c r="B14" s="49"/>
      <c r="C14" s="2">
        <f>IF(OR(D14=D13,D14=0),0,1)</f>
        <v>1</v>
      </c>
      <c r="D14" s="89">
        <v>2024</v>
      </c>
      <c r="E14" s="49"/>
      <c r="F14" s="49"/>
      <c r="G14" s="89">
        <v>20241</v>
      </c>
      <c r="H14" s="94">
        <v>6</v>
      </c>
      <c r="I14" s="81" t="s">
        <v>56</v>
      </c>
      <c r="J14" s="81" t="s">
        <v>57</v>
      </c>
      <c r="K14" s="100"/>
      <c r="L14" s="104">
        <f>IF(H14=99,"parti",0)</f>
        <v>0</v>
      </c>
      <c r="M14" s="68" t="s">
        <v>83</v>
      </c>
      <c r="N14" s="68" t="s">
        <v>84</v>
      </c>
      <c r="O14" s="68" t="str">
        <f>+M14&amp;+$CD$1&amp;N14</f>
        <v>AMAT Mathis</v>
      </c>
      <c r="P14" s="105" t="str">
        <f>VLOOKUP($H14,maitres2,2,FALSE)</f>
        <v>MCC</v>
      </c>
      <c r="Q14" s="50" t="s">
        <v>317</v>
      </c>
      <c r="R14" s="80"/>
      <c r="S14" s="52"/>
      <c r="T14" s="49"/>
      <c r="U14" s="54"/>
      <c r="V14" s="55"/>
      <c r="W14" s="56"/>
      <c r="X14" s="57"/>
      <c r="Y14" s="56"/>
      <c r="Z14" s="56"/>
      <c r="AA14">
        <v>1</v>
      </c>
      <c r="AB14">
        <f>IF(R14=$Q$1,1,0)</f>
        <v>0</v>
      </c>
      <c r="AC14">
        <f>IF(C14=1,AB14,0)</f>
        <v>0</v>
      </c>
      <c r="AD14">
        <f>IF(AND(H14&lt;$AL$2,H14&gt;0),1,0)</f>
        <v>0</v>
      </c>
      <c r="AE14">
        <f>IF(C14=1,D14,0)</f>
        <v>2024</v>
      </c>
      <c r="AF14">
        <f ca="1">SUMIF(famillescol,AE14,$AD$10:$AD$226)</f>
        <v>0</v>
      </c>
      <c r="AH14">
        <v>2024</v>
      </c>
      <c r="AI14">
        <v>1</v>
      </c>
    </row>
    <row r="15" spans="1:82" ht="16.5" hidden="1" x14ac:dyDescent="0.25">
      <c r="B15" s="49"/>
      <c r="C15" s="2">
        <f>IF(OR(D15=D14,D15=0),0,1)</f>
        <v>1</v>
      </c>
      <c r="D15" s="89">
        <v>3286</v>
      </c>
      <c r="E15" s="49"/>
      <c r="F15" s="49"/>
      <c r="G15" s="89">
        <v>32861</v>
      </c>
      <c r="H15" s="94">
        <v>8</v>
      </c>
      <c r="I15" s="81" t="s">
        <v>56</v>
      </c>
      <c r="J15" s="81" t="s">
        <v>57</v>
      </c>
      <c r="K15" s="100"/>
      <c r="L15" s="104">
        <f>IF(H15=99,"parti",0)</f>
        <v>0</v>
      </c>
      <c r="M15" s="69" t="s">
        <v>85</v>
      </c>
      <c r="N15" s="70" t="s">
        <v>86</v>
      </c>
      <c r="O15" s="68" t="str">
        <f>+M15&amp;+$CD$1&amp;N15</f>
        <v>ANTIGNAC Lola</v>
      </c>
      <c r="P15" s="105" t="str">
        <f>VLOOKUP($H15,maitres2,2,FALSE)</f>
        <v>JPE</v>
      </c>
      <c r="Q15" s="50" t="s">
        <v>319</v>
      </c>
      <c r="R15" s="80"/>
      <c r="S15" s="52"/>
      <c r="T15" s="49"/>
      <c r="U15" s="54"/>
      <c r="V15" s="55"/>
      <c r="W15" s="56"/>
      <c r="X15" s="57"/>
      <c r="Y15" s="56"/>
      <c r="Z15" s="56"/>
      <c r="AA15">
        <v>1</v>
      </c>
      <c r="AB15">
        <f>IF(R15=$Q$1,1,0)</f>
        <v>0</v>
      </c>
      <c r="AC15">
        <f>IF(C15=1,AB15,0)</f>
        <v>0</v>
      </c>
      <c r="AD15">
        <f>IF(AND(H15&lt;$AL$2,H15&gt;0),1,0)</f>
        <v>0</v>
      </c>
      <c r="AE15">
        <f>IF(C15=1,D15,0)</f>
        <v>3286</v>
      </c>
      <c r="AF15">
        <f ca="1">SUMIF(famillescol,AE15,$AD$10:$AD$226)</f>
        <v>1</v>
      </c>
      <c r="AH15">
        <v>3286</v>
      </c>
      <c r="AI15">
        <v>1</v>
      </c>
    </row>
    <row r="16" spans="1:82" ht="16.5" hidden="1" x14ac:dyDescent="0.25">
      <c r="B16" s="49"/>
      <c r="C16" s="2">
        <f>IF(OR(D16=D15,D16=0),0,1)</f>
        <v>0</v>
      </c>
      <c r="D16" s="89">
        <v>3286</v>
      </c>
      <c r="E16" s="49"/>
      <c r="F16" s="49"/>
      <c r="G16" s="89">
        <v>32862</v>
      </c>
      <c r="H16" s="94">
        <v>4</v>
      </c>
      <c r="I16" s="81" t="s">
        <v>56</v>
      </c>
      <c r="J16" s="81" t="s">
        <v>57</v>
      </c>
      <c r="K16" s="100"/>
      <c r="L16" s="104">
        <f>IF(H16=99,"parti",0)</f>
        <v>0</v>
      </c>
      <c r="M16" s="69" t="s">
        <v>85</v>
      </c>
      <c r="N16" s="70" t="s">
        <v>87</v>
      </c>
      <c r="O16" s="68" t="str">
        <f>+M16&amp;+$CD$1&amp;N16</f>
        <v>ANTIGNAC Zoé</v>
      </c>
      <c r="P16" s="105" t="str">
        <f>VLOOKUP($H16,maitres2,2,FALSE)</f>
        <v>CG</v>
      </c>
      <c r="Q16" s="50" t="s">
        <v>437</v>
      </c>
      <c r="R16" s="80"/>
      <c r="S16" s="52"/>
      <c r="T16" s="49"/>
      <c r="U16" s="54"/>
      <c r="V16" s="55"/>
      <c r="W16" s="56"/>
      <c r="X16" s="57"/>
      <c r="Y16" s="56"/>
      <c r="Z16" s="56"/>
      <c r="AA16">
        <v>1</v>
      </c>
      <c r="AB16">
        <f>IF(R16=$Q$1,1,0)</f>
        <v>0</v>
      </c>
      <c r="AC16">
        <f>IF(C16=1,AB16,0)</f>
        <v>0</v>
      </c>
      <c r="AD16">
        <f>IF(AND(H16&lt;$AL$2,H16&gt;0),1,0)</f>
        <v>1</v>
      </c>
      <c r="AE16">
        <f>IF(C16=1,D16,0)</f>
        <v>0</v>
      </c>
      <c r="AF16">
        <f ca="1">SUMIF(famillescol,AE16,$AD$10:$AD$226)</f>
        <v>0</v>
      </c>
      <c r="AH16">
        <v>3286</v>
      </c>
      <c r="AI16">
        <v>0</v>
      </c>
    </row>
    <row r="17" spans="2:35" ht="16.5" hidden="1" x14ac:dyDescent="0.25">
      <c r="B17" s="49"/>
      <c r="C17" s="2">
        <f>IF(OR(D17=D16,D17=0),0,1)</f>
        <v>1</v>
      </c>
      <c r="D17" s="89">
        <v>4519</v>
      </c>
      <c r="E17" s="49"/>
      <c r="F17" s="49"/>
      <c r="G17" s="89">
        <v>45191</v>
      </c>
      <c r="H17" s="94">
        <v>7</v>
      </c>
      <c r="I17" s="81" t="s">
        <v>56</v>
      </c>
      <c r="J17" s="81" t="s">
        <v>57</v>
      </c>
      <c r="K17" s="100"/>
      <c r="L17" s="104">
        <f>IF(H17=99,"parti",0)</f>
        <v>0</v>
      </c>
      <c r="M17" s="71" t="s">
        <v>216</v>
      </c>
      <c r="N17" s="71" t="s">
        <v>217</v>
      </c>
      <c r="O17" s="68" t="str">
        <f>+M17&amp;+$CD$1&amp;N17</f>
        <v>APPA Nathalie</v>
      </c>
      <c r="P17" s="105" t="str">
        <f>VLOOKUP($H17,maitres2,2,FALSE)</f>
        <v>SG</v>
      </c>
      <c r="Q17" s="50" t="s">
        <v>318</v>
      </c>
      <c r="R17" s="80"/>
      <c r="S17" s="52"/>
      <c r="T17" s="49"/>
      <c r="U17" s="54"/>
      <c r="V17" s="55"/>
      <c r="W17" s="56"/>
      <c r="X17" s="57"/>
      <c r="Y17" s="56"/>
      <c r="Z17" s="56"/>
      <c r="AA17">
        <v>1</v>
      </c>
      <c r="AB17">
        <f>IF(R17=$Q$1,1,0)</f>
        <v>0</v>
      </c>
      <c r="AC17">
        <f>IF(C17=1,AB17,0)</f>
        <v>0</v>
      </c>
      <c r="AD17">
        <f>IF(AND(H17&lt;$AL$2,H17&gt;0),1,0)</f>
        <v>0</v>
      </c>
      <c r="AE17">
        <f>IF(C17=1,D17,0)</f>
        <v>4519</v>
      </c>
      <c r="AF17">
        <f ca="1">SUMIF(famillescol,AE17,$AD$10:$AD$226)</f>
        <v>1</v>
      </c>
      <c r="AH17">
        <v>4519</v>
      </c>
      <c r="AI17">
        <v>1</v>
      </c>
    </row>
    <row r="18" spans="2:35" ht="16.5" hidden="1" x14ac:dyDescent="0.25">
      <c r="B18" s="49"/>
      <c r="C18" s="2">
        <f>IF(OR(D18=D17,D18=0),0,1)</f>
        <v>0</v>
      </c>
      <c r="D18" s="89">
        <v>4519</v>
      </c>
      <c r="E18" s="49"/>
      <c r="F18" s="49"/>
      <c r="G18" s="89">
        <v>45192</v>
      </c>
      <c r="H18" s="94">
        <v>3</v>
      </c>
      <c r="I18" s="81" t="s">
        <v>56</v>
      </c>
      <c r="J18" s="81" t="s">
        <v>57</v>
      </c>
      <c r="K18" s="100"/>
      <c r="L18" s="104">
        <f>IF(H18=99,"parti",0)</f>
        <v>0</v>
      </c>
      <c r="M18" s="69" t="s">
        <v>216</v>
      </c>
      <c r="N18" s="70" t="s">
        <v>218</v>
      </c>
      <c r="O18" s="68" t="str">
        <f>+M18&amp;+$CD$1&amp;N18</f>
        <v>APPA Lily</v>
      </c>
      <c r="P18" s="105" t="str">
        <f>VLOOKUP($H18,maitres2,2,FALSE)</f>
        <v>MJS</v>
      </c>
      <c r="Q18" s="50" t="s">
        <v>315</v>
      </c>
      <c r="R18" s="80"/>
      <c r="S18" s="52"/>
      <c r="T18" s="49"/>
      <c r="U18" s="54"/>
      <c r="V18" s="55"/>
      <c r="W18" s="56"/>
      <c r="X18" s="57"/>
      <c r="Y18" s="56"/>
      <c r="Z18" s="56"/>
      <c r="AA18">
        <v>1</v>
      </c>
      <c r="AB18">
        <f>IF(R18=$Q$1,1,0)</f>
        <v>0</v>
      </c>
      <c r="AC18">
        <f>IF(C18=1,AB18,0)</f>
        <v>0</v>
      </c>
      <c r="AD18">
        <f>IF(AND(H18&lt;$AL$2,H18&gt;0),1,0)</f>
        <v>1</v>
      </c>
      <c r="AE18">
        <f>IF(C18=1,D18,0)</f>
        <v>0</v>
      </c>
      <c r="AF18">
        <f ca="1">SUMIF(famillescol,AE18,$AD$10:$AD$226)</f>
        <v>0</v>
      </c>
      <c r="AH18">
        <v>4519</v>
      </c>
      <c r="AI18">
        <v>0</v>
      </c>
    </row>
    <row r="19" spans="2:35" ht="16.5" hidden="1" x14ac:dyDescent="0.25">
      <c r="B19" s="49"/>
      <c r="C19" s="2">
        <f>IF(OR(D19=D18,D19=0),0,1)</f>
        <v>1</v>
      </c>
      <c r="D19" s="89">
        <v>3287</v>
      </c>
      <c r="E19" s="49"/>
      <c r="F19" s="49"/>
      <c r="G19" s="89">
        <v>32872</v>
      </c>
      <c r="H19" s="94" t="s">
        <v>428</v>
      </c>
      <c r="I19" s="81" t="s">
        <v>56</v>
      </c>
      <c r="J19" s="82" t="s">
        <v>57</v>
      </c>
      <c r="K19" s="100" t="s">
        <v>82</v>
      </c>
      <c r="L19" s="104">
        <f>IF(H19=99,"parti",0)</f>
        <v>0</v>
      </c>
      <c r="M19" s="67" t="s">
        <v>80</v>
      </c>
      <c r="N19" s="67" t="s">
        <v>215</v>
      </c>
      <c r="O19" s="68" t="str">
        <f>+M19&amp;+$CD$1&amp;N19</f>
        <v>AILLERIE Edgar</v>
      </c>
      <c r="P19" s="105" t="str">
        <f>VLOOKUP($H19,maitres2,2,FALSE)</f>
        <v>MJE</v>
      </c>
      <c r="Q19" s="50" t="s">
        <v>314</v>
      </c>
      <c r="R19" s="80"/>
      <c r="S19" s="52"/>
      <c r="T19" s="49"/>
      <c r="U19" s="54"/>
      <c r="V19" s="55"/>
      <c r="W19" s="56"/>
      <c r="X19" s="57"/>
      <c r="Y19" s="56"/>
      <c r="Z19" s="56"/>
      <c r="AA19">
        <v>1</v>
      </c>
      <c r="AB19">
        <f>IF(R19=$Q$1,1,0)</f>
        <v>0</v>
      </c>
      <c r="AC19">
        <f>IF(C19=1,AB19,0)</f>
        <v>0</v>
      </c>
      <c r="AD19">
        <f>IF(AND(H19&lt;$AL$2,H19&gt;0),1,0)</f>
        <v>0</v>
      </c>
      <c r="AE19">
        <f>IF(C19=1,D19,0)</f>
        <v>3287</v>
      </c>
      <c r="AF19">
        <f ca="1">SUMIF(famillescol,AE19,$AD$10:$AD$226)</f>
        <v>0</v>
      </c>
      <c r="AH19">
        <v>3351</v>
      </c>
      <c r="AI19">
        <v>1</v>
      </c>
    </row>
    <row r="20" spans="2:35" ht="16.5" hidden="1" x14ac:dyDescent="0.25">
      <c r="B20" s="49"/>
      <c r="C20" s="2">
        <f>IF(OR(D20=D19,D20=0),0,1)</f>
        <v>1</v>
      </c>
      <c r="D20" s="89">
        <v>3275</v>
      </c>
      <c r="E20" s="49"/>
      <c r="F20" s="49"/>
      <c r="G20" s="89">
        <v>32751</v>
      </c>
      <c r="H20" s="94">
        <v>8</v>
      </c>
      <c r="I20" s="81" t="s">
        <v>56</v>
      </c>
      <c r="J20" s="81" t="s">
        <v>57</v>
      </c>
      <c r="K20" s="100"/>
      <c r="L20" s="104">
        <f>IF(H20=99,"parti",0)</f>
        <v>0</v>
      </c>
      <c r="M20" s="69" t="s">
        <v>88</v>
      </c>
      <c r="N20" s="70" t="s">
        <v>46</v>
      </c>
      <c r="O20" s="68" t="str">
        <f>+M20&amp;+$CD$1&amp;N20</f>
        <v>AUBER Léa</v>
      </c>
      <c r="P20" s="105" t="str">
        <f>VLOOKUP($H20,maitres2,2,FALSE)</f>
        <v>JPE</v>
      </c>
      <c r="Q20" s="50" t="s">
        <v>319</v>
      </c>
      <c r="R20" s="80"/>
      <c r="S20" s="52"/>
      <c r="T20" s="49"/>
      <c r="U20" s="54"/>
      <c r="V20" s="55"/>
      <c r="W20" s="56"/>
      <c r="X20" s="57"/>
      <c r="Y20" s="56"/>
      <c r="Z20" s="56"/>
      <c r="AA20">
        <v>1</v>
      </c>
      <c r="AB20">
        <f>IF(R20=$Q$1,1,0)</f>
        <v>0</v>
      </c>
      <c r="AC20">
        <f>IF(C20=1,AB20,0)</f>
        <v>0</v>
      </c>
      <c r="AD20">
        <f>IF(AND(H20&lt;$AL$2,H20&gt;0),1,0)</f>
        <v>0</v>
      </c>
      <c r="AE20">
        <f>IF(C20=1,D20,0)</f>
        <v>3275</v>
      </c>
      <c r="AF20">
        <f ca="1">SUMIF(famillescol,AE20,$AD$10:$AD$226)</f>
        <v>0</v>
      </c>
      <c r="AH20">
        <v>3275</v>
      </c>
      <c r="AI20">
        <v>1</v>
      </c>
    </row>
    <row r="21" spans="2:35" ht="16.5" hidden="1" x14ac:dyDescent="0.25">
      <c r="B21" s="49"/>
      <c r="C21" s="2">
        <f>IF(OR(D21=D20,D21=0),0,1)</f>
        <v>1</v>
      </c>
      <c r="D21" s="89">
        <v>3351</v>
      </c>
      <c r="E21" s="49"/>
      <c r="F21" s="49"/>
      <c r="G21" s="89">
        <v>33511</v>
      </c>
      <c r="H21" s="94" t="s">
        <v>429</v>
      </c>
      <c r="I21" s="81" t="s">
        <v>56</v>
      </c>
      <c r="J21" s="82" t="s">
        <v>57</v>
      </c>
      <c r="K21" s="100" t="s">
        <v>82</v>
      </c>
      <c r="L21" s="104">
        <f>IF(H21=99,"parti",0)</f>
        <v>0</v>
      </c>
      <c r="M21" s="67" t="s">
        <v>219</v>
      </c>
      <c r="N21" s="67" t="s">
        <v>45</v>
      </c>
      <c r="O21" s="68" t="str">
        <f>+M21&amp;+$CD$1&amp;N21</f>
        <v>ARRUEBO Chloé</v>
      </c>
      <c r="P21" s="105" t="str">
        <f>VLOOKUP($H21,maitres2,2,FALSE)</f>
        <v>MJE</v>
      </c>
      <c r="Q21" s="50" t="s">
        <v>315</v>
      </c>
      <c r="R21" s="80"/>
      <c r="S21" s="52"/>
      <c r="T21" s="49"/>
      <c r="U21" s="54"/>
      <c r="V21" s="55"/>
      <c r="W21" s="56"/>
      <c r="X21" s="57"/>
      <c r="Y21" s="56"/>
      <c r="Z21" s="56"/>
      <c r="AA21">
        <v>1</v>
      </c>
      <c r="AB21">
        <f>IF(R21=$Q$1,1,0)</f>
        <v>0</v>
      </c>
      <c r="AC21">
        <f>IF(C21=1,AB21,0)</f>
        <v>0</v>
      </c>
      <c r="AD21">
        <f>IF(AND(H21&lt;$AL$2,H21&gt;0),1,0)</f>
        <v>0</v>
      </c>
      <c r="AE21">
        <f>IF(C21=1,D21,0)</f>
        <v>3351</v>
      </c>
      <c r="AF21">
        <f ca="1">SUMIF(famillescol,AE21,$AD$10:$AD$226)</f>
        <v>0</v>
      </c>
      <c r="AH21">
        <v>3334</v>
      </c>
      <c r="AI21">
        <v>1</v>
      </c>
    </row>
    <row r="22" spans="2:35" ht="16.5" hidden="1" x14ac:dyDescent="0.25">
      <c r="B22" s="49"/>
      <c r="C22" s="2">
        <f>IF(OR(D22=D21,D22=0),0,1)</f>
        <v>1</v>
      </c>
      <c r="D22" s="89">
        <v>3334</v>
      </c>
      <c r="E22" s="49"/>
      <c r="F22" s="49"/>
      <c r="G22" s="89">
        <v>33341</v>
      </c>
      <c r="H22" s="94" t="s">
        <v>429</v>
      </c>
      <c r="I22" s="81" t="s">
        <v>56</v>
      </c>
      <c r="J22" s="81" t="s">
        <v>57</v>
      </c>
      <c r="K22" s="100" t="s">
        <v>82</v>
      </c>
      <c r="L22" s="104">
        <f>IF(H22=99,"parti",0)</f>
        <v>0</v>
      </c>
      <c r="M22" s="72" t="s">
        <v>220</v>
      </c>
      <c r="N22" s="72" t="s">
        <v>221</v>
      </c>
      <c r="O22" s="68" t="str">
        <f>+M22&amp;+$CD$1&amp;N22</f>
        <v>AUPEIX Mai-Li</v>
      </c>
      <c r="P22" s="105" t="str">
        <f>VLOOKUP($H22,maitres2,2,FALSE)</f>
        <v>MJE</v>
      </c>
      <c r="Q22" s="50" t="s">
        <v>315</v>
      </c>
      <c r="R22" s="80"/>
      <c r="S22" s="52"/>
      <c r="T22" s="49"/>
      <c r="U22" s="54"/>
      <c r="V22" s="55"/>
      <c r="W22" s="56"/>
      <c r="X22" s="57"/>
      <c r="Y22" s="56"/>
      <c r="Z22" s="56"/>
      <c r="AA22">
        <v>1</v>
      </c>
      <c r="AB22">
        <f>IF(R22=$Q$1,1,0)</f>
        <v>0</v>
      </c>
      <c r="AC22">
        <f>IF(C22=1,AB22,0)</f>
        <v>0</v>
      </c>
      <c r="AD22">
        <f>IF(AND(H22&lt;$AL$2,H22&gt;0),1,0)</f>
        <v>0</v>
      </c>
      <c r="AE22">
        <f>IF(C22=1,D22,0)</f>
        <v>3334</v>
      </c>
      <c r="AF22">
        <f ca="1">SUMIF(famillescol,AE22,$AD$10:$AD$226)</f>
        <v>0</v>
      </c>
      <c r="AH22">
        <v>3175</v>
      </c>
      <c r="AI22">
        <v>1</v>
      </c>
    </row>
    <row r="23" spans="2:35" ht="16.5" hidden="1" x14ac:dyDescent="0.25">
      <c r="B23" s="49"/>
      <c r="C23" s="2">
        <f>IF(OR(D23=D22,D23=0),0,1)</f>
        <v>1</v>
      </c>
      <c r="D23" s="89">
        <v>3175</v>
      </c>
      <c r="E23" s="49"/>
      <c r="F23" s="49"/>
      <c r="G23" s="89">
        <v>31751</v>
      </c>
      <c r="H23" s="94">
        <v>7</v>
      </c>
      <c r="I23" s="81" t="s">
        <v>56</v>
      </c>
      <c r="J23" s="81" t="s">
        <v>57</v>
      </c>
      <c r="K23" s="100" t="s">
        <v>82</v>
      </c>
      <c r="L23" s="104">
        <f>IF(H23=99,"parti",0)</f>
        <v>0</v>
      </c>
      <c r="M23" s="72" t="s">
        <v>19</v>
      </c>
      <c r="N23" s="72" t="s">
        <v>52</v>
      </c>
      <c r="O23" s="68" t="str">
        <f>+M23&amp;+$CD$1&amp;N23</f>
        <v>AZZOLIN Andréa</v>
      </c>
      <c r="P23" s="105" t="str">
        <f>VLOOKUP($H23,maitres2,2,FALSE)</f>
        <v>SG</v>
      </c>
      <c r="Q23" s="50" t="s">
        <v>318</v>
      </c>
      <c r="R23" s="80"/>
      <c r="S23" s="52"/>
      <c r="T23" s="49"/>
      <c r="U23" s="54"/>
      <c r="V23" s="55"/>
      <c r="W23" s="56"/>
      <c r="X23" s="57"/>
      <c r="Y23" s="56"/>
      <c r="Z23" s="56"/>
      <c r="AA23">
        <v>1</v>
      </c>
      <c r="AB23">
        <f>IF(R23=$Q$1,1,0)</f>
        <v>0</v>
      </c>
      <c r="AC23">
        <f>IF(C23=1,AB23,0)</f>
        <v>0</v>
      </c>
      <c r="AD23">
        <f>IF(AND(H23&lt;$AL$2,H23&gt;0),1,0)</f>
        <v>0</v>
      </c>
      <c r="AE23">
        <f>IF(C23=1,D23,0)</f>
        <v>3175</v>
      </c>
      <c r="AF23">
        <f ca="1">SUMIF(famillescol,AE23,$AD$10:$AD$226)</f>
        <v>0</v>
      </c>
      <c r="AH23">
        <v>3175</v>
      </c>
      <c r="AI23">
        <v>0</v>
      </c>
    </row>
    <row r="24" spans="2:35" ht="16.5" hidden="1" x14ac:dyDescent="0.25">
      <c r="B24" s="49"/>
      <c r="C24" s="2">
        <f>IF(OR(D24=D23,D24=0),0,1)</f>
        <v>1</v>
      </c>
      <c r="D24" s="91">
        <v>2012</v>
      </c>
      <c r="E24" s="49"/>
      <c r="F24" s="49"/>
      <c r="G24" s="91">
        <v>20121</v>
      </c>
      <c r="H24" s="94" t="s">
        <v>428</v>
      </c>
      <c r="I24" s="80"/>
      <c r="J24" s="80"/>
      <c r="K24" s="100"/>
      <c r="L24" s="104">
        <f>IF(H24=99,"parti",0)</f>
        <v>0</v>
      </c>
      <c r="M24" s="66" t="s">
        <v>328</v>
      </c>
      <c r="N24" s="66" t="s">
        <v>329</v>
      </c>
      <c r="O24" s="68" t="str">
        <f>+M24&amp;+$CD$1&amp;N24</f>
        <v>BAILLARDRAN Lovely</v>
      </c>
      <c r="P24" s="105" t="str">
        <f>VLOOKUP($H24,maitres2,2,FALSE)</f>
        <v>MJE</v>
      </c>
      <c r="Q24" s="50" t="s">
        <v>314</v>
      </c>
      <c r="R24" s="80"/>
      <c r="S24" s="52"/>
      <c r="T24" s="49"/>
      <c r="U24" s="54"/>
      <c r="V24" s="55"/>
      <c r="W24" s="56"/>
      <c r="X24" s="57"/>
      <c r="Y24" s="56"/>
      <c r="Z24" s="56"/>
      <c r="AA24">
        <v>1</v>
      </c>
      <c r="AB24">
        <f>IF(R24=$Q$1,1,0)</f>
        <v>0</v>
      </c>
      <c r="AC24">
        <f>IF(C24=1,AB24,0)</f>
        <v>0</v>
      </c>
      <c r="AD24">
        <f>IF(AND(H24&lt;$AL$2,H24&gt;0),1,0)</f>
        <v>0</v>
      </c>
      <c r="AE24">
        <f>IF(C24=1,D24,0)</f>
        <v>2012</v>
      </c>
      <c r="AF24">
        <f ca="1">SUMIF(famillescol,AE24,$AD$10:$AD$226)</f>
        <v>0</v>
      </c>
      <c r="AH24">
        <v>2012</v>
      </c>
      <c r="AI24">
        <v>1</v>
      </c>
    </row>
    <row r="25" spans="2:35" ht="16.5" hidden="1" x14ac:dyDescent="0.25">
      <c r="B25" s="49"/>
      <c r="C25" s="2">
        <f>IF(OR(D25=D24,D25=0),0,1)</f>
        <v>1</v>
      </c>
      <c r="D25" s="89">
        <v>1283</v>
      </c>
      <c r="E25" s="49"/>
      <c r="F25" s="49"/>
      <c r="G25" s="89">
        <v>12831</v>
      </c>
      <c r="H25" s="94">
        <v>6</v>
      </c>
      <c r="I25" s="81" t="s">
        <v>56</v>
      </c>
      <c r="J25" s="81" t="s">
        <v>57</v>
      </c>
      <c r="K25" s="100"/>
      <c r="L25" s="104">
        <f>IF(H25=99,"parti",0)</f>
        <v>0</v>
      </c>
      <c r="M25" s="72" t="s">
        <v>89</v>
      </c>
      <c r="N25" s="72" t="s">
        <v>42</v>
      </c>
      <c r="O25" s="68" t="str">
        <f>+M25&amp;+$CD$1&amp;N25</f>
        <v>BALDUZ Clara</v>
      </c>
      <c r="P25" s="105" t="str">
        <f>VLOOKUP($H25,maitres2,2,FALSE)</f>
        <v>MCC</v>
      </c>
      <c r="Q25" s="50" t="s">
        <v>317</v>
      </c>
      <c r="R25" s="80"/>
      <c r="S25" s="52"/>
      <c r="T25" s="49"/>
      <c r="U25" s="54"/>
      <c r="V25" s="55"/>
      <c r="W25" s="56"/>
      <c r="X25" s="57"/>
      <c r="Y25" s="56"/>
      <c r="Z25" s="56"/>
      <c r="AA25">
        <v>1</v>
      </c>
      <c r="AB25">
        <f>IF(R25=$Q$1,1,0)</f>
        <v>0</v>
      </c>
      <c r="AC25">
        <f>IF(C25=1,AB25,0)</f>
        <v>0</v>
      </c>
      <c r="AD25">
        <f>IF(AND(H25&lt;$AL$2,H25&gt;0),1,0)</f>
        <v>0</v>
      </c>
      <c r="AE25">
        <f>IF(C25=1,D25,0)</f>
        <v>1283</v>
      </c>
      <c r="AF25">
        <f ca="1">SUMIF(famillescol,AE25,$AD$10:$AD$226)</f>
        <v>0</v>
      </c>
      <c r="AH25">
        <v>1283</v>
      </c>
      <c r="AI25">
        <v>1</v>
      </c>
    </row>
    <row r="26" spans="2:35" ht="16.5" hidden="1" x14ac:dyDescent="0.25">
      <c r="B26" s="49"/>
      <c r="C26" s="2">
        <f>IF(OR(D26=D25,D26=0),0,1)</f>
        <v>1</v>
      </c>
      <c r="D26" s="89">
        <v>3175</v>
      </c>
      <c r="E26" s="49"/>
      <c r="F26" s="49"/>
      <c r="G26" s="89">
        <v>31752</v>
      </c>
      <c r="H26" s="94" t="s">
        <v>429</v>
      </c>
      <c r="I26" s="81" t="s">
        <v>56</v>
      </c>
      <c r="J26" s="81" t="s">
        <v>57</v>
      </c>
      <c r="K26" s="100" t="s">
        <v>82</v>
      </c>
      <c r="L26" s="104">
        <f>IF(H26=99,"parti",0)</f>
        <v>0</v>
      </c>
      <c r="M26" s="72" t="s">
        <v>19</v>
      </c>
      <c r="N26" s="72" t="s">
        <v>198</v>
      </c>
      <c r="O26" s="68" t="str">
        <f>+M26&amp;+$CD$1&amp;N26</f>
        <v>AZZOLIN Romy</v>
      </c>
      <c r="P26" s="105" t="str">
        <f>VLOOKUP($H26,maitres2,2,FALSE)</f>
        <v>MJE</v>
      </c>
      <c r="Q26" s="50" t="s">
        <v>315</v>
      </c>
      <c r="R26" s="80"/>
      <c r="S26" s="52"/>
      <c r="T26" s="49"/>
      <c r="U26" s="54"/>
      <c r="V26" s="55"/>
      <c r="W26" s="56"/>
      <c r="X26" s="57"/>
      <c r="Y26" s="56"/>
      <c r="Z26" s="56"/>
      <c r="AA26">
        <v>1</v>
      </c>
      <c r="AB26">
        <f>IF(R26=$Q$1,1,0)</f>
        <v>0</v>
      </c>
      <c r="AC26">
        <f>IF(C26=1,AB26,0)</f>
        <v>0</v>
      </c>
      <c r="AD26">
        <f>IF(AND(H26&lt;$AL$2,H26&gt;0),1,0)</f>
        <v>0</v>
      </c>
      <c r="AE26">
        <f>IF(C26=1,D26,0)</f>
        <v>3175</v>
      </c>
      <c r="AF26">
        <f ca="1">SUMIF(famillescol,AE26,$AD$10:$AD$226)</f>
        <v>0</v>
      </c>
      <c r="AH26">
        <v>4502</v>
      </c>
      <c r="AI26">
        <v>1</v>
      </c>
    </row>
    <row r="27" spans="2:35" ht="16.5" hidden="1" x14ac:dyDescent="0.25">
      <c r="B27" s="49"/>
      <c r="C27" s="2">
        <f>IF(OR(D27=D26,D27=0),0,1)</f>
        <v>1</v>
      </c>
      <c r="D27" s="88">
        <v>4502</v>
      </c>
      <c r="E27" s="49"/>
      <c r="F27" s="49"/>
      <c r="G27" s="89">
        <v>45021</v>
      </c>
      <c r="H27" s="94" t="s">
        <v>428</v>
      </c>
      <c r="I27" s="81"/>
      <c r="J27" s="81"/>
      <c r="K27" s="100" t="s">
        <v>82</v>
      </c>
      <c r="L27" s="104">
        <f>IF(H27=99,"parti",0)</f>
        <v>0</v>
      </c>
      <c r="M27" s="72" t="s">
        <v>222</v>
      </c>
      <c r="N27" s="72" t="s">
        <v>223</v>
      </c>
      <c r="O27" s="68" t="str">
        <f>+M27&amp;+$CD$1&amp;N27</f>
        <v>BAMBA Lyam</v>
      </c>
      <c r="P27" s="105" t="str">
        <f>VLOOKUP($H27,maitres2,2,FALSE)</f>
        <v>MJE</v>
      </c>
      <c r="Q27" s="50" t="s">
        <v>314</v>
      </c>
      <c r="R27" s="80"/>
      <c r="S27" s="52"/>
      <c r="T27" s="49"/>
      <c r="U27" s="54"/>
      <c r="V27" s="55"/>
      <c r="W27" s="56"/>
      <c r="X27" s="57"/>
      <c r="Y27" s="56"/>
      <c r="Z27" s="56"/>
      <c r="AA27">
        <v>1</v>
      </c>
      <c r="AB27">
        <f>IF(R27=$Q$1,1,0)</f>
        <v>0</v>
      </c>
      <c r="AC27">
        <f>IF(C27=1,AB27,0)</f>
        <v>0</v>
      </c>
      <c r="AD27">
        <f>IF(AND(H27&lt;$AL$2,H27&gt;0),1,0)</f>
        <v>0</v>
      </c>
      <c r="AE27">
        <f>IF(C27=1,D27,0)</f>
        <v>4502</v>
      </c>
      <c r="AF27">
        <f ca="1">SUMIF(famillescol,AE27,$AD$10:$AD$226)</f>
        <v>1</v>
      </c>
      <c r="AH27">
        <v>4502</v>
      </c>
      <c r="AI27">
        <v>0</v>
      </c>
    </row>
    <row r="28" spans="2:35" ht="16.5" hidden="1" x14ac:dyDescent="0.25">
      <c r="B28" s="49"/>
      <c r="C28" s="2">
        <f>IF(OR(D28=D27,D28=0),0,1)</f>
        <v>1</v>
      </c>
      <c r="D28" s="89">
        <v>3203</v>
      </c>
      <c r="E28" s="49"/>
      <c r="F28" s="49"/>
      <c r="G28" s="89">
        <v>32031</v>
      </c>
      <c r="H28" s="94">
        <v>6</v>
      </c>
      <c r="I28" s="81" t="s">
        <v>56</v>
      </c>
      <c r="J28" s="81" t="s">
        <v>57</v>
      </c>
      <c r="K28" s="100"/>
      <c r="L28" s="104">
        <f>IF(H28=99,"parti",0)</f>
        <v>0</v>
      </c>
      <c r="M28" s="72" t="s">
        <v>8</v>
      </c>
      <c r="N28" s="72" t="s">
        <v>23</v>
      </c>
      <c r="O28" s="68" t="str">
        <f>+M28&amp;+$CD$1&amp;N28</f>
        <v>BARET- SOMMIE Kalani</v>
      </c>
      <c r="P28" s="105" t="str">
        <f>VLOOKUP($H28,maitres2,2,FALSE)</f>
        <v>MCC</v>
      </c>
      <c r="Q28" s="50" t="s">
        <v>318</v>
      </c>
      <c r="R28" s="80"/>
      <c r="S28" s="52"/>
      <c r="T28" s="49"/>
      <c r="U28" s="54"/>
      <c r="V28" s="55"/>
      <c r="W28" s="56"/>
      <c r="X28" s="57"/>
      <c r="Y28" s="56"/>
      <c r="Z28" s="56"/>
      <c r="AA28">
        <v>1</v>
      </c>
      <c r="AB28">
        <f>IF(R28=$Q$1,1,0)</f>
        <v>0</v>
      </c>
      <c r="AC28">
        <f>IF(C28=1,AB28,0)</f>
        <v>0</v>
      </c>
      <c r="AD28">
        <f>IF(AND(H28&lt;$AL$2,H28&gt;0),1,0)</f>
        <v>0</v>
      </c>
      <c r="AE28">
        <f>IF(C28=1,D28,0)</f>
        <v>3203</v>
      </c>
      <c r="AF28">
        <f ca="1">SUMIF(famillescol,AE28,$AD$10:$AD$226)</f>
        <v>0</v>
      </c>
      <c r="AH28">
        <v>3203</v>
      </c>
      <c r="AI28">
        <v>1</v>
      </c>
    </row>
    <row r="29" spans="2:35" ht="16.5" hidden="1" x14ac:dyDescent="0.25">
      <c r="B29" s="49"/>
      <c r="C29" s="2">
        <f>IF(OR(D29=D28,D29=0),0,1)</f>
        <v>1</v>
      </c>
      <c r="D29" s="89">
        <v>3345</v>
      </c>
      <c r="E29" s="49"/>
      <c r="F29" s="49"/>
      <c r="G29" s="89">
        <v>33451</v>
      </c>
      <c r="H29" s="94">
        <v>3</v>
      </c>
      <c r="I29" s="81" t="s">
        <v>56</v>
      </c>
      <c r="J29" s="81" t="s">
        <v>57</v>
      </c>
      <c r="K29" s="100"/>
      <c r="L29" s="104">
        <f>IF(H29=99,"parti",0)</f>
        <v>0</v>
      </c>
      <c r="M29" s="67" t="s">
        <v>224</v>
      </c>
      <c r="N29" s="67" t="s">
        <v>225</v>
      </c>
      <c r="O29" s="68" t="str">
        <f>+M29&amp;+$CD$1&amp;N29</f>
        <v>BARNEOUD - ROUSSET Siri</v>
      </c>
      <c r="P29" s="105" t="str">
        <f>VLOOKUP($H29,maitres2,2,FALSE)</f>
        <v>MJS</v>
      </c>
      <c r="Q29" s="50" t="s">
        <v>315</v>
      </c>
      <c r="R29" s="80"/>
      <c r="S29" s="52"/>
      <c r="T29" s="49"/>
      <c r="U29" s="54"/>
      <c r="V29" s="55"/>
      <c r="W29" s="56"/>
      <c r="X29" s="57"/>
      <c r="Y29" s="56"/>
      <c r="Z29" s="56"/>
      <c r="AA29">
        <v>1</v>
      </c>
      <c r="AB29">
        <f>IF(R29=$Q$1,1,0)</f>
        <v>0</v>
      </c>
      <c r="AC29">
        <f>IF(C29=1,AB29,0)</f>
        <v>0</v>
      </c>
      <c r="AD29">
        <f>IF(AND(H29&lt;$AL$2,H29&gt;0),1,0)</f>
        <v>1</v>
      </c>
      <c r="AE29">
        <f>IF(C29=1,D29,0)</f>
        <v>3345</v>
      </c>
      <c r="AF29">
        <f ca="1">SUMIF(famillescol,AE29,$AD$10:$AD$226)</f>
        <v>1</v>
      </c>
      <c r="AH29">
        <v>3345</v>
      </c>
      <c r="AI29">
        <v>1</v>
      </c>
    </row>
    <row r="30" spans="2:35" ht="16.5" hidden="1" x14ac:dyDescent="0.25">
      <c r="B30" s="49"/>
      <c r="C30" s="2">
        <f>IF(OR(D30=D29,D30=0),0,1)</f>
        <v>1</v>
      </c>
      <c r="D30" s="89">
        <v>3342</v>
      </c>
      <c r="E30" s="49"/>
      <c r="F30" s="49"/>
      <c r="G30" s="89">
        <v>33421</v>
      </c>
      <c r="H30" s="94" t="s">
        <v>428</v>
      </c>
      <c r="I30" s="81" t="s">
        <v>56</v>
      </c>
      <c r="J30" s="81" t="s">
        <v>57</v>
      </c>
      <c r="K30" s="100"/>
      <c r="L30" s="104">
        <f>IF(H30=99,"parti",0)</f>
        <v>0</v>
      </c>
      <c r="M30" s="67" t="s">
        <v>226</v>
      </c>
      <c r="N30" s="67" t="s">
        <v>206</v>
      </c>
      <c r="O30" s="68" t="str">
        <f>+M30&amp;+$CD$1&amp;N30</f>
        <v>BATISTA PIRES Nina</v>
      </c>
      <c r="P30" s="105" t="str">
        <f>VLOOKUP($H30,maitres2,2,FALSE)</f>
        <v>MJE</v>
      </c>
      <c r="Q30" s="50" t="s">
        <v>314</v>
      </c>
      <c r="R30" s="80"/>
      <c r="S30" s="52"/>
      <c r="T30" s="49"/>
      <c r="U30" s="54"/>
      <c r="V30" s="55"/>
      <c r="W30" s="56"/>
      <c r="X30" s="57"/>
      <c r="Y30" s="56"/>
      <c r="Z30" s="56"/>
      <c r="AA30">
        <v>1</v>
      </c>
      <c r="AB30">
        <f>IF(R30=$Q$1,1,0)</f>
        <v>0</v>
      </c>
      <c r="AC30">
        <f>IF(C30=1,AB30,0)</f>
        <v>0</v>
      </c>
      <c r="AD30">
        <f>IF(AND(H30&lt;$AL$2,H30&gt;0),1,0)</f>
        <v>0</v>
      </c>
      <c r="AE30">
        <f>IF(C30=1,D30,0)</f>
        <v>3342</v>
      </c>
      <c r="AF30">
        <f ca="1">SUMIF(famillescol,AE30,$AD$10:$AD$226)</f>
        <v>0</v>
      </c>
      <c r="AH30">
        <v>3342</v>
      </c>
      <c r="AI30">
        <v>1</v>
      </c>
    </row>
    <row r="31" spans="2:35" ht="16.5" hidden="1" x14ac:dyDescent="0.25">
      <c r="B31" s="49"/>
      <c r="C31" s="2">
        <f>IF(OR(D31=D30,D31=0),0,1)</f>
        <v>1</v>
      </c>
      <c r="D31" s="91">
        <v>4502</v>
      </c>
      <c r="E31" s="49"/>
      <c r="F31" s="49"/>
      <c r="G31" s="91">
        <v>45022</v>
      </c>
      <c r="H31" s="95">
        <v>1</v>
      </c>
      <c r="I31" s="80"/>
      <c r="J31" s="82"/>
      <c r="K31" s="100" t="s">
        <v>82</v>
      </c>
      <c r="L31" s="104">
        <f>IF(H31=99,"parti",0)</f>
        <v>0</v>
      </c>
      <c r="M31" s="66" t="s">
        <v>222</v>
      </c>
      <c r="N31" s="66" t="s">
        <v>124</v>
      </c>
      <c r="O31" s="68" t="str">
        <f>+M31&amp;+$CD$1&amp;N31</f>
        <v>BAMBA Unai</v>
      </c>
      <c r="P31" s="105" t="str">
        <f>VLOOKUP($H31,maitres2,2,FALSE)</f>
        <v>A C</v>
      </c>
      <c r="Q31" s="50" t="s">
        <v>312</v>
      </c>
      <c r="R31" s="80"/>
      <c r="S31" s="52"/>
      <c r="T31" s="49"/>
      <c r="U31" s="54"/>
      <c r="V31" s="55"/>
      <c r="W31" s="56"/>
      <c r="X31" s="57"/>
      <c r="Y31" s="56"/>
      <c r="Z31" s="56"/>
      <c r="AA31">
        <v>1</v>
      </c>
      <c r="AB31">
        <f>IF(R31=$Q$1,1,0)</f>
        <v>0</v>
      </c>
      <c r="AC31">
        <f>IF(C31=1,AB31,0)</f>
        <v>0</v>
      </c>
      <c r="AD31">
        <f>IF(AND(H31&lt;$AL$2,H31&gt;0),1,0)</f>
        <v>1</v>
      </c>
      <c r="AE31">
        <f>IF(C31=1,D31,0)</f>
        <v>4502</v>
      </c>
      <c r="AF31">
        <f ca="1">SUMIF(famillescol,AE31,$AD$10:$AD$226)</f>
        <v>1</v>
      </c>
      <c r="AH31">
        <v>1479</v>
      </c>
      <c r="AI31">
        <v>1</v>
      </c>
    </row>
    <row r="32" spans="2:35" ht="16.5" hidden="1" x14ac:dyDescent="0.25">
      <c r="B32" s="49"/>
      <c r="C32" s="2">
        <f>IF(OR(D32=D31,D32=0),0,1)</f>
        <v>1</v>
      </c>
      <c r="D32" s="89">
        <v>3138</v>
      </c>
      <c r="E32" s="49"/>
      <c r="F32" s="49"/>
      <c r="G32" s="89">
        <v>31381</v>
      </c>
      <c r="H32" s="94">
        <v>8</v>
      </c>
      <c r="I32" s="81" t="s">
        <v>56</v>
      </c>
      <c r="J32" s="81" t="s">
        <v>57</v>
      </c>
      <c r="K32" s="100"/>
      <c r="L32" s="104">
        <f>IF(H32=99,"parti",0)</f>
        <v>0</v>
      </c>
      <c r="M32" s="67" t="s">
        <v>92</v>
      </c>
      <c r="N32" s="67" t="s">
        <v>93</v>
      </c>
      <c r="O32" s="68" t="str">
        <f>+M32&amp;+$CD$1&amp;N32</f>
        <v>BENETIERE Justin</v>
      </c>
      <c r="P32" s="105" t="str">
        <f>VLOOKUP($H32,maitres2,2,FALSE)</f>
        <v>JPE</v>
      </c>
      <c r="Q32" s="50" t="s">
        <v>319</v>
      </c>
      <c r="R32" s="80"/>
      <c r="S32" s="52"/>
      <c r="T32" s="49"/>
      <c r="U32" s="54"/>
      <c r="V32" s="55"/>
      <c r="W32" s="56"/>
      <c r="X32" s="57"/>
      <c r="Y32" s="56"/>
      <c r="Z32" s="56"/>
      <c r="AA32">
        <v>1</v>
      </c>
      <c r="AB32">
        <f>IF(R32=$Q$1,1,0)</f>
        <v>0</v>
      </c>
      <c r="AC32">
        <f>IF(C32=1,AB32,0)</f>
        <v>0</v>
      </c>
      <c r="AD32">
        <f>IF(AND(H32&lt;$AL$2,H32&gt;0),1,0)</f>
        <v>0</v>
      </c>
      <c r="AE32">
        <f>IF(C32=1,D32,0)</f>
        <v>3138</v>
      </c>
      <c r="AF32">
        <f ca="1">SUMIF(famillescol,AE32,$AD$10:$AD$226)</f>
        <v>0</v>
      </c>
      <c r="AH32">
        <v>3138</v>
      </c>
      <c r="AI32">
        <v>1</v>
      </c>
    </row>
    <row r="33" spans="2:35" ht="16.5" hidden="1" x14ac:dyDescent="0.25">
      <c r="B33" s="49"/>
      <c r="C33" s="2">
        <f>IF(OR(D33=D32,D33=0),0,1)</f>
        <v>1</v>
      </c>
      <c r="D33" s="89">
        <v>3235</v>
      </c>
      <c r="E33" s="49"/>
      <c r="F33" s="49"/>
      <c r="G33" s="89">
        <v>32351</v>
      </c>
      <c r="H33" s="94">
        <v>8</v>
      </c>
      <c r="I33" s="81" t="s">
        <v>56</v>
      </c>
      <c r="J33" s="81" t="s">
        <v>57</v>
      </c>
      <c r="K33" s="100"/>
      <c r="L33" s="104">
        <f>IF(H33=99,"parti",0)</f>
        <v>0</v>
      </c>
      <c r="M33" s="67" t="s">
        <v>227</v>
      </c>
      <c r="N33" s="67" t="s">
        <v>24</v>
      </c>
      <c r="O33" s="68" t="str">
        <f>+M33&amp;+$CD$1&amp;N33</f>
        <v>BENGOCHEA Lorette</v>
      </c>
      <c r="P33" s="105" t="str">
        <f>VLOOKUP($H33,maitres2,2,FALSE)</f>
        <v>JPE</v>
      </c>
      <c r="Q33" s="50" t="s">
        <v>319</v>
      </c>
      <c r="R33" s="80"/>
      <c r="S33" s="52"/>
      <c r="T33" s="49"/>
      <c r="U33" s="54"/>
      <c r="V33" s="55"/>
      <c r="W33" s="56"/>
      <c r="X33" s="57"/>
      <c r="Y33" s="56"/>
      <c r="Z33" s="56"/>
      <c r="AA33">
        <v>1</v>
      </c>
      <c r="AB33">
        <f>IF(R33=$Q$1,1,0)</f>
        <v>0</v>
      </c>
      <c r="AC33">
        <f>IF(C33=1,AB33,0)</f>
        <v>0</v>
      </c>
      <c r="AD33">
        <f>IF(AND(H33&lt;$AL$2,H33&gt;0),1,0)</f>
        <v>0</v>
      </c>
      <c r="AE33">
        <f>IF(C33=1,D33,0)</f>
        <v>3235</v>
      </c>
      <c r="AF33">
        <f ca="1">SUMIF(famillescol,AE33,$AD$10:$AD$226)</f>
        <v>0</v>
      </c>
      <c r="AH33">
        <v>3235</v>
      </c>
      <c r="AI33">
        <v>1</v>
      </c>
    </row>
    <row r="34" spans="2:35" ht="16.5" hidden="1" x14ac:dyDescent="0.25">
      <c r="B34" s="49"/>
      <c r="C34" s="2">
        <f>IF(OR(D34=D33,D34=0),0,1)</f>
        <v>1</v>
      </c>
      <c r="D34" s="91">
        <v>4544</v>
      </c>
      <c r="E34" s="49"/>
      <c r="F34" s="49"/>
      <c r="G34" s="91">
        <v>45441</v>
      </c>
      <c r="H34" s="95">
        <v>4</v>
      </c>
      <c r="I34" s="80"/>
      <c r="J34" s="80"/>
      <c r="K34" s="100"/>
      <c r="L34" s="104">
        <f>IF(H34=99,"parti",0)</f>
        <v>0</v>
      </c>
      <c r="M34" s="66" t="s">
        <v>228</v>
      </c>
      <c r="N34" s="66" t="s">
        <v>249</v>
      </c>
      <c r="O34" s="68" t="str">
        <f>+M34&amp;+$CD$1&amp;N34</f>
        <v>BENOIT Louise</v>
      </c>
      <c r="P34" s="105" t="str">
        <f>VLOOKUP($H34,maitres2,2,FALSE)</f>
        <v>CG</v>
      </c>
      <c r="Q34" s="50" t="s">
        <v>316</v>
      </c>
      <c r="R34" s="80"/>
      <c r="S34" s="52"/>
      <c r="T34" s="49"/>
      <c r="U34" s="54"/>
      <c r="V34" s="55"/>
      <c r="W34" s="56"/>
      <c r="X34" s="57"/>
      <c r="Y34" s="56"/>
      <c r="Z34" s="56"/>
      <c r="AA34">
        <v>1</v>
      </c>
      <c r="AB34">
        <f>IF(R34=$Q$1,1,0)</f>
        <v>0</v>
      </c>
      <c r="AC34">
        <f>IF(C34=1,AB34,0)</f>
        <v>0</v>
      </c>
      <c r="AD34">
        <f>IF(AND(H34&lt;$AL$2,H34&gt;0),1,0)</f>
        <v>1</v>
      </c>
      <c r="AE34">
        <f>IF(C34=1,D34,0)</f>
        <v>4544</v>
      </c>
      <c r="AF34">
        <f ca="1">SUMIF(famillescol,AE34,$AD$10:$AD$226)</f>
        <v>1</v>
      </c>
      <c r="AH34">
        <v>4544</v>
      </c>
      <c r="AI34">
        <v>1</v>
      </c>
    </row>
    <row r="35" spans="2:35" ht="16.5" hidden="1" x14ac:dyDescent="0.25">
      <c r="B35" s="49"/>
      <c r="C35" s="2">
        <f>IF(OR(D35=D34,D35=0),0,1)</f>
        <v>1</v>
      </c>
      <c r="D35" s="91">
        <v>4545</v>
      </c>
      <c r="E35" s="49"/>
      <c r="F35" s="49"/>
      <c r="G35" s="91">
        <v>45451</v>
      </c>
      <c r="H35" s="94" t="s">
        <v>428</v>
      </c>
      <c r="I35" s="80"/>
      <c r="J35" s="81" t="s">
        <v>57</v>
      </c>
      <c r="K35" s="100"/>
      <c r="L35" s="104">
        <f>IF(H35=99,"parti",0)</f>
        <v>0</v>
      </c>
      <c r="M35" s="66" t="s">
        <v>330</v>
      </c>
      <c r="N35" s="66" t="s">
        <v>53</v>
      </c>
      <c r="O35" s="68" t="str">
        <f>+M35&amp;+$CD$1&amp;N35</f>
        <v>BERNARD CARITEAU Ambre</v>
      </c>
      <c r="P35" s="105" t="str">
        <f>VLOOKUP($H35,maitres2,2,FALSE)</f>
        <v>MJE</v>
      </c>
      <c r="Q35" s="50" t="s">
        <v>313</v>
      </c>
      <c r="R35" s="80"/>
      <c r="S35" s="52"/>
      <c r="T35" s="49"/>
      <c r="U35" s="54"/>
      <c r="V35" s="55"/>
      <c r="W35" s="56"/>
      <c r="X35" s="57"/>
      <c r="Y35" s="56"/>
      <c r="Z35" s="56"/>
      <c r="AA35">
        <v>1</v>
      </c>
      <c r="AB35">
        <f>IF(R35=$Q$1,1,0)</f>
        <v>0</v>
      </c>
      <c r="AC35">
        <f>IF(C35=1,AB35,0)</f>
        <v>0</v>
      </c>
      <c r="AD35">
        <f>IF(AND(H35&lt;$AL$2,H35&gt;0),1,0)</f>
        <v>0</v>
      </c>
      <c r="AE35">
        <f>IF(C35=1,D35,0)</f>
        <v>4545</v>
      </c>
      <c r="AF35">
        <f ca="1">SUMIF(famillescol,AE35,$AD$10:$AD$226)</f>
        <v>0</v>
      </c>
      <c r="AH35">
        <v>4545</v>
      </c>
      <c r="AI35">
        <v>1</v>
      </c>
    </row>
    <row r="36" spans="2:35" ht="16.5" hidden="1" x14ac:dyDescent="0.25">
      <c r="B36" s="49"/>
      <c r="C36" s="2">
        <f>IF(OR(D36=D35,D36=0),0,1)</f>
        <v>1</v>
      </c>
      <c r="D36" s="91">
        <v>4546</v>
      </c>
      <c r="E36" s="49"/>
      <c r="F36" s="49"/>
      <c r="G36" s="91">
        <v>45461</v>
      </c>
      <c r="H36" s="95">
        <v>1</v>
      </c>
      <c r="I36" s="80"/>
      <c r="J36" s="82" t="s">
        <v>57</v>
      </c>
      <c r="K36" s="100"/>
      <c r="L36" s="104">
        <f>IF(H36=99,"parti",0)</f>
        <v>0</v>
      </c>
      <c r="M36" s="66" t="s">
        <v>331</v>
      </c>
      <c r="N36" s="66" t="s">
        <v>332</v>
      </c>
      <c r="O36" s="68" t="str">
        <f>+M36&amp;+$CD$1&amp;N36</f>
        <v>BERTHEAU Clémentine</v>
      </c>
      <c r="P36" s="105" t="str">
        <f>VLOOKUP($H36,maitres2,2,FALSE)</f>
        <v>A C</v>
      </c>
      <c r="Q36" s="50" t="s">
        <v>313</v>
      </c>
      <c r="R36" s="80"/>
      <c r="S36" s="52"/>
      <c r="T36" s="49"/>
      <c r="U36" s="54"/>
      <c r="V36" s="55"/>
      <c r="W36" s="56"/>
      <c r="X36" s="57"/>
      <c r="Y36" s="56"/>
      <c r="Z36" s="56"/>
      <c r="AA36">
        <v>1</v>
      </c>
      <c r="AB36">
        <f>IF(R36=$Q$1,1,0)</f>
        <v>0</v>
      </c>
      <c r="AC36">
        <f>IF(C36=1,AB36,0)</f>
        <v>0</v>
      </c>
      <c r="AD36">
        <f>IF(AND(H36&lt;$AL$2,H36&gt;0),1,0)</f>
        <v>1</v>
      </c>
      <c r="AE36">
        <f>IF(C36=1,D36,0)</f>
        <v>4546</v>
      </c>
      <c r="AF36">
        <f ca="1">SUMIF(famillescol,AE36,$AD$10:$AD$226)</f>
        <v>1</v>
      </c>
      <c r="AH36">
        <v>4546</v>
      </c>
      <c r="AI36">
        <v>1</v>
      </c>
    </row>
    <row r="37" spans="2:35" ht="16.5" hidden="1" x14ac:dyDescent="0.25">
      <c r="B37" s="49"/>
      <c r="C37" s="2">
        <f>IF(OR(D37=D36,D37=0),0,1)</f>
        <v>1</v>
      </c>
      <c r="D37" s="91">
        <v>4574</v>
      </c>
      <c r="E37" s="49"/>
      <c r="F37" s="49"/>
      <c r="G37" s="91">
        <v>45741</v>
      </c>
      <c r="H37" s="95">
        <v>8</v>
      </c>
      <c r="I37" s="80"/>
      <c r="J37" s="82" t="s">
        <v>57</v>
      </c>
      <c r="K37" s="100"/>
      <c r="L37" s="104">
        <f>IF(H37=99,"parti",0)</f>
        <v>0</v>
      </c>
      <c r="M37" s="66" t="s">
        <v>333</v>
      </c>
      <c r="N37" s="66" t="s">
        <v>334</v>
      </c>
      <c r="O37" s="68" t="str">
        <f>+M37&amp;+$CD$1&amp;N37</f>
        <v>BIBES Yohan</v>
      </c>
      <c r="P37" s="105" t="str">
        <f>VLOOKUP($H37,maitres2,2,FALSE)</f>
        <v>JPE</v>
      </c>
      <c r="Q37" s="50" t="s">
        <v>319</v>
      </c>
      <c r="R37" s="80"/>
      <c r="S37" s="52"/>
      <c r="T37" s="49"/>
      <c r="U37" s="54"/>
      <c r="V37" s="55"/>
      <c r="W37" s="56"/>
      <c r="X37" s="57"/>
      <c r="Y37" s="56"/>
      <c r="Z37" s="56"/>
      <c r="AA37">
        <v>1</v>
      </c>
      <c r="AB37">
        <f>IF(R37=$Q$1,1,0)</f>
        <v>0</v>
      </c>
      <c r="AC37">
        <f>IF(C37=1,AB37,0)</f>
        <v>0</v>
      </c>
      <c r="AD37">
        <f>IF(AND(H37&lt;$AL$2,H37&gt;0),1,0)</f>
        <v>0</v>
      </c>
      <c r="AE37">
        <f>IF(C37=1,D37,0)</f>
        <v>4574</v>
      </c>
      <c r="AF37">
        <f ca="1">SUMIF(famillescol,AE37,$AD$10:$AD$226)</f>
        <v>0</v>
      </c>
      <c r="AH37">
        <v>4574</v>
      </c>
      <c r="AI37">
        <v>1</v>
      </c>
    </row>
    <row r="38" spans="2:35" ht="16.5" hidden="1" x14ac:dyDescent="0.25">
      <c r="B38" s="49"/>
      <c r="C38" s="2">
        <f>IF(OR(D38=D37,D38=0),0,1)</f>
        <v>1</v>
      </c>
      <c r="D38" s="91">
        <v>4573</v>
      </c>
      <c r="E38" s="49"/>
      <c r="F38" s="49"/>
      <c r="G38" s="91">
        <v>45731</v>
      </c>
      <c r="H38" s="95">
        <v>7</v>
      </c>
      <c r="I38" s="80"/>
      <c r="J38" s="82" t="s">
        <v>57</v>
      </c>
      <c r="K38" s="100"/>
      <c r="L38" s="104">
        <f>IF(H38=99,"parti",0)</f>
        <v>0</v>
      </c>
      <c r="M38" s="66" t="s">
        <v>335</v>
      </c>
      <c r="N38" s="66" t="s">
        <v>336</v>
      </c>
      <c r="O38" s="68" t="str">
        <f>+M38&amp;+$CD$1&amp;N38</f>
        <v>BIDABE Louna</v>
      </c>
      <c r="P38" s="105" t="str">
        <f>VLOOKUP($H38,maitres2,2,FALSE)</f>
        <v>SG</v>
      </c>
      <c r="Q38" s="50" t="s">
        <v>318</v>
      </c>
      <c r="R38" s="80"/>
      <c r="S38" s="52"/>
      <c r="T38" s="49"/>
      <c r="U38" s="54"/>
      <c r="V38" s="55"/>
      <c r="W38" s="56"/>
      <c r="X38" s="57"/>
      <c r="Y38" s="56"/>
      <c r="Z38" s="56"/>
      <c r="AA38">
        <v>1</v>
      </c>
      <c r="AB38">
        <f>IF(R38=$Q$1,1,0)</f>
        <v>0</v>
      </c>
      <c r="AC38">
        <f>IF(C38=1,AB38,0)</f>
        <v>0</v>
      </c>
      <c r="AD38">
        <f>IF(AND(H38&lt;$AL$2,H38&gt;0),1,0)</f>
        <v>0</v>
      </c>
      <c r="AE38">
        <f>IF(C38=1,D38,0)</f>
        <v>4573</v>
      </c>
      <c r="AF38">
        <f ca="1">SUMIF(famillescol,AE38,$AD$10:$AD$226)</f>
        <v>0</v>
      </c>
      <c r="AH38">
        <v>4573</v>
      </c>
      <c r="AI38">
        <v>1</v>
      </c>
    </row>
    <row r="39" spans="2:35" ht="16.5" hidden="1" x14ac:dyDescent="0.25">
      <c r="B39" s="49"/>
      <c r="C39" s="2">
        <f>IF(OR(D39=D38,D39=0),0,1)</f>
        <v>1</v>
      </c>
      <c r="D39" s="89">
        <v>3344</v>
      </c>
      <c r="E39" s="49"/>
      <c r="F39" s="49"/>
      <c r="G39" s="89">
        <v>33441</v>
      </c>
      <c r="H39" s="94" t="s">
        <v>428</v>
      </c>
      <c r="I39" s="81"/>
      <c r="J39" s="81"/>
      <c r="K39" s="100"/>
      <c r="L39" s="104">
        <f>IF(H39=99,"parti",0)</f>
        <v>0</v>
      </c>
      <c r="M39" s="67" t="s">
        <v>229</v>
      </c>
      <c r="N39" s="67" t="s">
        <v>230</v>
      </c>
      <c r="O39" s="68" t="str">
        <f>+M39&amp;+$CD$1&amp;N39</f>
        <v>BIDART Maëva</v>
      </c>
      <c r="P39" s="105" t="str">
        <f>VLOOKUP($H39,maitres2,2,FALSE)</f>
        <v>MJE</v>
      </c>
      <c r="Q39" s="50" t="s">
        <v>314</v>
      </c>
      <c r="R39" s="80"/>
      <c r="S39" s="52"/>
      <c r="T39" s="49"/>
      <c r="U39" s="54"/>
      <c r="V39" s="55"/>
      <c r="W39" s="56"/>
      <c r="X39" s="57"/>
      <c r="Y39" s="56"/>
      <c r="Z39" s="56"/>
      <c r="AA39">
        <v>1</v>
      </c>
      <c r="AB39">
        <f>IF(R39=$Q$1,1,0)</f>
        <v>0</v>
      </c>
      <c r="AC39">
        <f>IF(C39=1,AB39,0)</f>
        <v>0</v>
      </c>
      <c r="AD39">
        <f>IF(AND(H39&lt;$AL$2,H39&gt;0),1,0)</f>
        <v>0</v>
      </c>
      <c r="AE39">
        <f>IF(C39=1,D39,0)</f>
        <v>3344</v>
      </c>
      <c r="AF39">
        <f ca="1">SUMIF(famillescol,AE39,$AD$10:$AD$226)</f>
        <v>0</v>
      </c>
      <c r="AH39">
        <v>3344</v>
      </c>
      <c r="AI39">
        <v>1</v>
      </c>
    </row>
    <row r="40" spans="2:35" ht="16.5" hidden="1" x14ac:dyDescent="0.25">
      <c r="B40" s="49"/>
      <c r="C40" s="2">
        <f>IF(OR(D40=D39,D40=0),0,1)</f>
        <v>1</v>
      </c>
      <c r="D40" s="89">
        <v>9923</v>
      </c>
      <c r="E40" s="49"/>
      <c r="F40" s="49"/>
      <c r="G40" s="89">
        <v>99231</v>
      </c>
      <c r="H40" s="94">
        <v>5</v>
      </c>
      <c r="I40" s="81" t="s">
        <v>56</v>
      </c>
      <c r="J40" s="82" t="s">
        <v>57</v>
      </c>
      <c r="K40" s="100"/>
      <c r="L40" s="104">
        <f>IF(H40=99,"parti",0)</f>
        <v>0</v>
      </c>
      <c r="M40" s="67" t="s">
        <v>231</v>
      </c>
      <c r="N40" s="67" t="s">
        <v>232</v>
      </c>
      <c r="O40" s="68" t="str">
        <f>+M40&amp;+$CD$1&amp;N40</f>
        <v>BIDJECK Malia</v>
      </c>
      <c r="P40" s="105" t="str">
        <f>VLOOKUP($H40,maitres2,2,FALSE)</f>
        <v>FM</v>
      </c>
      <c r="Q40" s="50" t="s">
        <v>437</v>
      </c>
      <c r="R40" s="80"/>
      <c r="S40" s="52"/>
      <c r="T40" s="49"/>
      <c r="U40" s="54"/>
      <c r="V40" s="55"/>
      <c r="W40" s="56"/>
      <c r="X40" s="57"/>
      <c r="Y40" s="56"/>
      <c r="Z40" s="56"/>
      <c r="AA40">
        <v>1</v>
      </c>
      <c r="AB40">
        <f>IF(R40=$Q$1,1,0)</f>
        <v>0</v>
      </c>
      <c r="AC40">
        <f>IF(C40=1,AB40,0)</f>
        <v>0</v>
      </c>
      <c r="AD40">
        <f>IF(AND(H40&lt;$AL$2,H40&gt;0),1,0)</f>
        <v>0</v>
      </c>
      <c r="AE40">
        <f>IF(C40=1,D40,0)</f>
        <v>9923</v>
      </c>
      <c r="AF40">
        <f ca="1">SUMIF(famillescol,AE40,$AD$10:$AD$226)</f>
        <v>0</v>
      </c>
      <c r="AH40">
        <v>9923</v>
      </c>
      <c r="AI40">
        <v>1</v>
      </c>
    </row>
    <row r="41" spans="2:35" ht="16.5" hidden="1" x14ac:dyDescent="0.25">
      <c r="B41" s="49"/>
      <c r="C41" s="2">
        <f>IF(OR(D41=D40,D41=0),0,1)</f>
        <v>1</v>
      </c>
      <c r="D41" s="91">
        <v>4547</v>
      </c>
      <c r="E41" s="49"/>
      <c r="F41" s="49"/>
      <c r="G41" s="91">
        <v>45471</v>
      </c>
      <c r="H41" s="95">
        <v>1</v>
      </c>
      <c r="I41" s="80"/>
      <c r="J41" s="80"/>
      <c r="K41" s="100"/>
      <c r="L41" s="104">
        <f>IF(H41=99,"parti",0)</f>
        <v>0</v>
      </c>
      <c r="M41" s="66" t="s">
        <v>337</v>
      </c>
      <c r="N41" s="66" t="s">
        <v>338</v>
      </c>
      <c r="O41" s="68" t="str">
        <f>+M41&amp;+$CD$1&amp;N41</f>
        <v>BLANT Léonard</v>
      </c>
      <c r="P41" s="105" t="str">
        <f>VLOOKUP($H41,maitres2,2,FALSE)</f>
        <v>A C</v>
      </c>
      <c r="Q41" s="50" t="s">
        <v>313</v>
      </c>
      <c r="R41" s="80"/>
      <c r="S41" s="52"/>
      <c r="T41" s="49"/>
      <c r="U41" s="54"/>
      <c r="V41" s="55"/>
      <c r="W41" s="56"/>
      <c r="X41" s="57"/>
      <c r="Y41" s="56"/>
      <c r="Z41" s="56"/>
      <c r="AA41">
        <v>1</v>
      </c>
      <c r="AB41">
        <f>IF(R41=$Q$1,1,0)</f>
        <v>0</v>
      </c>
      <c r="AC41">
        <f>IF(C41=1,AB41,0)</f>
        <v>0</v>
      </c>
      <c r="AD41">
        <f>IF(AND(H41&lt;$AL$2,H41&gt;0),1,0)</f>
        <v>1</v>
      </c>
      <c r="AE41">
        <f>IF(C41=1,D41,0)</f>
        <v>4547</v>
      </c>
      <c r="AF41">
        <f ca="1">SUMIF(famillescol,AE41,$AD$10:$AD$226)</f>
        <v>1</v>
      </c>
      <c r="AH41">
        <v>4547</v>
      </c>
      <c r="AI41">
        <v>1</v>
      </c>
    </row>
    <row r="42" spans="2:35" ht="16.5" hidden="1" x14ac:dyDescent="0.25">
      <c r="B42" s="49"/>
      <c r="C42" s="2">
        <f>IF(OR(D42=D41,D42=0),0,1)</f>
        <v>1</v>
      </c>
      <c r="D42" s="89">
        <v>1479</v>
      </c>
      <c r="E42" s="49"/>
      <c r="F42" s="49"/>
      <c r="G42" s="89">
        <v>14791</v>
      </c>
      <c r="H42" s="94">
        <v>8</v>
      </c>
      <c r="I42" s="82"/>
      <c r="J42" s="82"/>
      <c r="K42" s="100" t="s">
        <v>82</v>
      </c>
      <c r="L42" s="104">
        <f>IF(H42=99,"parti",0)</f>
        <v>0</v>
      </c>
      <c r="M42" s="67" t="s">
        <v>90</v>
      </c>
      <c r="N42" s="67" t="s">
        <v>91</v>
      </c>
      <c r="O42" s="68" t="str">
        <f>+M42&amp;+$CD$1&amp;N42</f>
        <v>BAUDUIN Youri</v>
      </c>
      <c r="P42" s="105" t="str">
        <f>VLOOKUP($H42,maitres2,2,FALSE)</f>
        <v>JPE</v>
      </c>
      <c r="Q42" s="50" t="s">
        <v>319</v>
      </c>
      <c r="R42" s="80"/>
      <c r="S42" s="52"/>
      <c r="T42" s="49"/>
      <c r="U42" s="54"/>
      <c r="V42" s="55"/>
      <c r="W42" s="56"/>
      <c r="X42" s="57"/>
      <c r="Y42" s="56"/>
      <c r="Z42" s="56"/>
      <c r="AA42">
        <v>1</v>
      </c>
      <c r="AB42">
        <f>IF(R42=$Q$1,1,0)</f>
        <v>0</v>
      </c>
      <c r="AC42">
        <f>IF(C42=1,AB42,0)</f>
        <v>0</v>
      </c>
      <c r="AD42">
        <f>IF(AND(H42&lt;$AL$2,H42&gt;0),1,0)</f>
        <v>0</v>
      </c>
      <c r="AE42">
        <f>IF(C42=1,D42,0)</f>
        <v>1479</v>
      </c>
      <c r="AF42">
        <f ca="1">SUMIF(famillescol,AE42,$AD$10:$AD$226)</f>
        <v>0</v>
      </c>
      <c r="AH42">
        <v>3297</v>
      </c>
      <c r="AI42">
        <v>1</v>
      </c>
    </row>
    <row r="43" spans="2:35" ht="16.5" x14ac:dyDescent="0.25">
      <c r="B43" s="49"/>
      <c r="C43" s="2">
        <f>IF(OR(D43=D42,D43=0),0,1)</f>
        <v>1</v>
      </c>
      <c r="D43" s="89">
        <v>3297</v>
      </c>
      <c r="E43" s="49"/>
      <c r="F43" s="49"/>
      <c r="G43" s="89">
        <v>32971</v>
      </c>
      <c r="H43" s="94">
        <v>3</v>
      </c>
      <c r="I43" s="81"/>
      <c r="J43" s="82" t="s">
        <v>57</v>
      </c>
      <c r="K43" s="100" t="s">
        <v>82</v>
      </c>
      <c r="L43" s="104">
        <f>IF(H43=99,"parti",0)</f>
        <v>0</v>
      </c>
      <c r="M43" s="67" t="s">
        <v>199</v>
      </c>
      <c r="N43" s="67" t="s">
        <v>200</v>
      </c>
      <c r="O43" s="68" t="str">
        <f>+M43&amp;+$CD$1&amp;N43</f>
        <v>BOLLOT Héloïse</v>
      </c>
      <c r="P43" s="105" t="str">
        <f>VLOOKUP($H43,maitres2,2,FALSE)</f>
        <v>MJS</v>
      </c>
      <c r="Q43" s="50" t="s">
        <v>316</v>
      </c>
      <c r="R43" s="80"/>
      <c r="S43" s="52"/>
      <c r="T43" s="49"/>
      <c r="U43" s="54"/>
      <c r="V43" s="55"/>
      <c r="W43" s="56"/>
      <c r="X43" s="57"/>
      <c r="Y43" s="56"/>
      <c r="Z43" s="56"/>
      <c r="AA43">
        <v>1</v>
      </c>
      <c r="AB43">
        <f>IF(R43=$Q$1,1,0)</f>
        <v>0</v>
      </c>
      <c r="AC43">
        <f>IF(C43=1,AB43,0)</f>
        <v>0</v>
      </c>
      <c r="AD43">
        <f>IF(AND(H43&lt;$AL$2,H43&gt;0),1,0)</f>
        <v>1</v>
      </c>
      <c r="AE43">
        <f>IF(C43=1,D43,0)</f>
        <v>3297</v>
      </c>
      <c r="AF43">
        <f ca="1">SUMIF(famillescol,AE43,$AD$10:$AD$226)</f>
        <v>1</v>
      </c>
      <c r="AH43">
        <v>3297</v>
      </c>
      <c r="AI43">
        <v>0</v>
      </c>
    </row>
    <row r="44" spans="2:35" ht="16.5" hidden="1" x14ac:dyDescent="0.25">
      <c r="B44" s="49"/>
      <c r="C44" s="2">
        <f>IF(OR(D44=D43,D44=0),0,1)</f>
        <v>1</v>
      </c>
      <c r="D44" s="89">
        <v>3210</v>
      </c>
      <c r="E44" s="49"/>
      <c r="F44" s="49"/>
      <c r="G44" s="89">
        <v>32102</v>
      </c>
      <c r="H44" s="94">
        <v>6</v>
      </c>
      <c r="I44" s="81" t="s">
        <v>56</v>
      </c>
      <c r="J44" s="82" t="s">
        <v>57</v>
      </c>
      <c r="K44" s="100"/>
      <c r="L44" s="104">
        <f>IF(H44=99,"parti",0)</f>
        <v>0</v>
      </c>
      <c r="M44" s="67" t="s">
        <v>94</v>
      </c>
      <c r="N44" s="67" t="s">
        <v>96</v>
      </c>
      <c r="O44" s="68" t="str">
        <f>+M44&amp;+$CD$1&amp;N44</f>
        <v>BOURGEOIS Maé</v>
      </c>
      <c r="P44" s="105" t="str">
        <f>VLOOKUP($H44,maitres2,2,FALSE)</f>
        <v>MCC</v>
      </c>
      <c r="Q44" s="50" t="s">
        <v>317</v>
      </c>
      <c r="R44" s="80"/>
      <c r="S44" s="52"/>
      <c r="T44" s="49"/>
      <c r="U44" s="54"/>
      <c r="V44" s="55"/>
      <c r="W44" s="56"/>
      <c r="X44" s="57"/>
      <c r="Y44" s="56"/>
      <c r="Z44" s="56"/>
      <c r="AA44">
        <v>1</v>
      </c>
      <c r="AB44">
        <f>IF(R44=$Q$1,1,0)</f>
        <v>0</v>
      </c>
      <c r="AC44">
        <f>IF(C44=1,AB44,0)</f>
        <v>0</v>
      </c>
      <c r="AD44">
        <f>IF(AND(H44&lt;$AL$2,H44&gt;0),1,0)</f>
        <v>0</v>
      </c>
      <c r="AE44">
        <f>IF(C44=1,D44,0)</f>
        <v>3210</v>
      </c>
      <c r="AF44">
        <f ca="1">SUMIF(famillescol,AE44,$AD$10:$AD$226)</f>
        <v>0</v>
      </c>
      <c r="AH44">
        <v>3210</v>
      </c>
      <c r="AI44">
        <v>1</v>
      </c>
    </row>
    <row r="45" spans="2:35" ht="16.5" hidden="1" x14ac:dyDescent="0.25">
      <c r="B45" s="49"/>
      <c r="C45" s="2">
        <f>IF(OR(D45=D44,D45=0),0,1)</f>
        <v>1</v>
      </c>
      <c r="D45" s="89">
        <v>3137</v>
      </c>
      <c r="E45" s="49"/>
      <c r="F45" s="49"/>
      <c r="G45" s="89">
        <v>31371</v>
      </c>
      <c r="H45" s="94">
        <v>8</v>
      </c>
      <c r="I45" s="82"/>
      <c r="J45" s="82"/>
      <c r="K45" s="100"/>
      <c r="L45" s="104">
        <f>IF(H45=99,"parti",0)</f>
        <v>0</v>
      </c>
      <c r="M45" s="67" t="s">
        <v>98</v>
      </c>
      <c r="N45" s="67" t="s">
        <v>99</v>
      </c>
      <c r="O45" s="68" t="str">
        <f>+M45&amp;+$CD$1&amp;N45</f>
        <v>BUNN George</v>
      </c>
      <c r="P45" s="105" t="str">
        <f>VLOOKUP($H45,maitres2,2,FALSE)</f>
        <v>JPE</v>
      </c>
      <c r="Q45" s="50" t="s">
        <v>319</v>
      </c>
      <c r="R45" s="80"/>
      <c r="S45" s="52"/>
      <c r="T45" s="49"/>
      <c r="U45" s="54"/>
      <c r="V45" s="55"/>
      <c r="W45" s="56"/>
      <c r="X45" s="57"/>
      <c r="Y45" s="56"/>
      <c r="Z45" s="56"/>
      <c r="AA45">
        <v>1</v>
      </c>
      <c r="AB45">
        <f>IF(R45=$Q$1,1,0)</f>
        <v>0</v>
      </c>
      <c r="AC45">
        <f>IF(C45=1,AB45,0)</f>
        <v>0</v>
      </c>
      <c r="AD45">
        <f>IF(AND(H45&lt;$AL$2,H45&gt;0),1,0)</f>
        <v>0</v>
      </c>
      <c r="AE45">
        <f>IF(C45=1,D45,0)</f>
        <v>3137</v>
      </c>
      <c r="AF45">
        <f ca="1">SUMIF(famillescol,AE45,$AD$10:$AD$226)</f>
        <v>0</v>
      </c>
      <c r="AH45">
        <v>3137</v>
      </c>
      <c r="AI45">
        <v>1</v>
      </c>
    </row>
    <row r="46" spans="2:35" ht="16.5" hidden="1" x14ac:dyDescent="0.25">
      <c r="B46" s="49"/>
      <c r="C46" s="2">
        <f>IF(OR(D46=D45,D46=0),0,1)</f>
        <v>0</v>
      </c>
      <c r="D46" s="89">
        <v>3137</v>
      </c>
      <c r="E46" s="49"/>
      <c r="F46" s="49"/>
      <c r="G46" s="89">
        <v>31372</v>
      </c>
      <c r="H46" s="94">
        <v>7</v>
      </c>
      <c r="I46" s="81" t="s">
        <v>56</v>
      </c>
      <c r="J46" s="82"/>
      <c r="K46" s="100"/>
      <c r="L46" s="104">
        <f>IF(H46=99,"parti",0)</f>
        <v>0</v>
      </c>
      <c r="M46" s="67" t="s">
        <v>98</v>
      </c>
      <c r="N46" s="67" t="s">
        <v>100</v>
      </c>
      <c r="O46" s="68" t="str">
        <f>+M46&amp;+$CD$1&amp;N46</f>
        <v>BUNN HéloÏse</v>
      </c>
      <c r="P46" s="105" t="str">
        <f>VLOOKUP($H46,maitres2,2,FALSE)</f>
        <v>SG</v>
      </c>
      <c r="Q46" s="50" t="s">
        <v>317</v>
      </c>
      <c r="R46" s="80"/>
      <c r="S46" s="52"/>
      <c r="T46" s="49"/>
      <c r="U46" s="54"/>
      <c r="V46" s="55"/>
      <c r="W46" s="56"/>
      <c r="X46" s="57"/>
      <c r="Y46" s="56"/>
      <c r="Z46" s="56"/>
      <c r="AA46">
        <v>1</v>
      </c>
      <c r="AB46">
        <f>IF(R46=$Q$1,1,0)</f>
        <v>0</v>
      </c>
      <c r="AC46">
        <f>IF(C46=1,AB46,0)</f>
        <v>0</v>
      </c>
      <c r="AD46">
        <f>IF(AND(H46&lt;$AL$2,H46&gt;0),1,0)</f>
        <v>0</v>
      </c>
      <c r="AE46">
        <f>IF(C46=1,D46,0)</f>
        <v>0</v>
      </c>
      <c r="AF46">
        <f ca="1">SUMIF(famillescol,AE46,$AD$10:$AD$226)</f>
        <v>0</v>
      </c>
      <c r="AH46">
        <v>3137</v>
      </c>
      <c r="AI46">
        <v>0</v>
      </c>
    </row>
    <row r="47" spans="2:35" ht="16.5" hidden="1" x14ac:dyDescent="0.25">
      <c r="B47" s="49"/>
      <c r="C47" s="2">
        <f>IF(OR(D47=D46,D47=0),0,1)</f>
        <v>1</v>
      </c>
      <c r="D47" s="89">
        <v>4515</v>
      </c>
      <c r="E47" s="49"/>
      <c r="F47" s="49"/>
      <c r="G47" s="89">
        <v>45151</v>
      </c>
      <c r="H47" s="94" t="s">
        <v>428</v>
      </c>
      <c r="I47" s="81" t="s">
        <v>56</v>
      </c>
      <c r="J47" s="82" t="s">
        <v>57</v>
      </c>
      <c r="K47" s="100"/>
      <c r="L47" s="104">
        <f>IF(H47=99,"parti",0)</f>
        <v>0</v>
      </c>
      <c r="M47" s="67" t="s">
        <v>234</v>
      </c>
      <c r="N47" s="67" t="s">
        <v>235</v>
      </c>
      <c r="O47" s="68" t="str">
        <f>+M47&amp;+$CD$1&amp;N47</f>
        <v>CABANNES Gaspard</v>
      </c>
      <c r="P47" s="105" t="str">
        <f>VLOOKUP($H47,maitres2,2,FALSE)</f>
        <v>MJE</v>
      </c>
      <c r="Q47" s="50" t="s">
        <v>314</v>
      </c>
      <c r="R47" s="80"/>
      <c r="S47" s="52"/>
      <c r="T47" s="49"/>
      <c r="U47" s="54"/>
      <c r="V47" s="55"/>
      <c r="W47" s="56"/>
      <c r="X47" s="57"/>
      <c r="Y47" s="56"/>
      <c r="Z47" s="56"/>
      <c r="AA47">
        <v>1</v>
      </c>
      <c r="AB47">
        <f>IF(R47=$Q$1,1,0)</f>
        <v>0</v>
      </c>
      <c r="AC47">
        <f>IF(C47=1,AB47,0)</f>
        <v>0</v>
      </c>
      <c r="AD47">
        <f>IF(AND(H47&lt;$AL$2,H47&gt;0),1,0)</f>
        <v>0</v>
      </c>
      <c r="AE47">
        <f>IF(C47=1,D47,0)</f>
        <v>4515</v>
      </c>
      <c r="AF47">
        <f ca="1">SUMIF(famillescol,AE47,$AD$10:$AD$226)</f>
        <v>0</v>
      </c>
      <c r="AH47">
        <v>4515</v>
      </c>
      <c r="AI47">
        <v>1</v>
      </c>
    </row>
    <row r="48" spans="2:35" ht="16.5" hidden="1" x14ac:dyDescent="0.25">
      <c r="B48" s="49"/>
      <c r="C48" s="2">
        <f>IF(OR(D48=D47,D48=0),0,1)</f>
        <v>0</v>
      </c>
      <c r="D48" s="89">
        <v>4515</v>
      </c>
      <c r="E48" s="49"/>
      <c r="F48" s="49"/>
      <c r="G48" s="89">
        <v>45152</v>
      </c>
      <c r="H48" s="94" t="s">
        <v>428</v>
      </c>
      <c r="I48" s="81" t="s">
        <v>56</v>
      </c>
      <c r="J48" s="82" t="s">
        <v>57</v>
      </c>
      <c r="K48" s="100"/>
      <c r="L48" s="104">
        <f>IF(H48=99,"parti",0)</f>
        <v>0</v>
      </c>
      <c r="M48" s="67" t="s">
        <v>234</v>
      </c>
      <c r="N48" s="67" t="s">
        <v>97</v>
      </c>
      <c r="O48" s="68" t="str">
        <f>+M48&amp;+$CD$1&amp;N48</f>
        <v>CABANNES Hugo</v>
      </c>
      <c r="P48" s="105" t="str">
        <f>VLOOKUP($H48,maitres2,2,FALSE)</f>
        <v>MJE</v>
      </c>
      <c r="Q48" s="50" t="s">
        <v>314</v>
      </c>
      <c r="R48" s="80"/>
      <c r="S48" s="52"/>
      <c r="T48" s="49"/>
      <c r="U48" s="54"/>
      <c r="V48" s="55"/>
      <c r="W48" s="56"/>
      <c r="X48" s="57"/>
      <c r="Y48" s="56"/>
      <c r="Z48" s="56"/>
      <c r="AA48">
        <v>1</v>
      </c>
      <c r="AB48">
        <f>IF(R48=$Q$1,1,0)</f>
        <v>0</v>
      </c>
      <c r="AC48">
        <f>IF(C48=1,AB48,0)</f>
        <v>0</v>
      </c>
      <c r="AD48">
        <f>IF(AND(H48&lt;$AL$2,H48&gt;0),1,0)</f>
        <v>0</v>
      </c>
      <c r="AE48">
        <f>IF(C48=1,D48,0)</f>
        <v>0</v>
      </c>
      <c r="AF48">
        <f ca="1">SUMIF(famillescol,AE48,$AD$10:$AD$226)</f>
        <v>0</v>
      </c>
      <c r="AH48">
        <v>4515</v>
      </c>
      <c r="AI48">
        <v>0</v>
      </c>
    </row>
    <row r="49" spans="2:35" ht="16.5" hidden="1" x14ac:dyDescent="0.25">
      <c r="B49" s="49"/>
      <c r="C49" s="2">
        <f>IF(OR(D49=D48,D49=0),0,1)</f>
        <v>1</v>
      </c>
      <c r="D49" s="89">
        <v>3146</v>
      </c>
      <c r="E49" s="49"/>
      <c r="F49" s="49"/>
      <c r="G49" s="89">
        <v>31461</v>
      </c>
      <c r="H49" s="94">
        <v>8</v>
      </c>
      <c r="I49" s="81" t="s">
        <v>56</v>
      </c>
      <c r="J49" s="82" t="s">
        <v>57</v>
      </c>
      <c r="K49" s="100"/>
      <c r="L49" s="104">
        <f>IF(H49=99,"parti",0)</f>
        <v>0</v>
      </c>
      <c r="M49" s="67" t="s">
        <v>9</v>
      </c>
      <c r="N49" s="67" t="s">
        <v>25</v>
      </c>
      <c r="O49" s="68" t="str">
        <f>+M49&amp;+$CD$1&amp;N49</f>
        <v>CAILLOUX Shana</v>
      </c>
      <c r="P49" s="105" t="str">
        <f>VLOOKUP($H49,maitres2,2,FALSE)</f>
        <v>JPE</v>
      </c>
      <c r="Q49" s="50" t="s">
        <v>319</v>
      </c>
      <c r="R49" s="80"/>
      <c r="S49" s="52"/>
      <c r="T49" s="49"/>
      <c r="U49" s="54"/>
      <c r="V49" s="55"/>
      <c r="W49" s="56"/>
      <c r="X49" s="57"/>
      <c r="Y49" s="56"/>
      <c r="Z49" s="56"/>
      <c r="AA49">
        <v>1</v>
      </c>
      <c r="AB49">
        <f>IF(R49=$Q$1,1,0)</f>
        <v>0</v>
      </c>
      <c r="AC49">
        <f>IF(C49=1,AB49,0)</f>
        <v>0</v>
      </c>
      <c r="AD49">
        <f>IF(AND(H49&lt;$AL$2,H49&gt;0),1,0)</f>
        <v>0</v>
      </c>
      <c r="AE49">
        <f>IF(C49=1,D49,0)</f>
        <v>3146</v>
      </c>
      <c r="AF49">
        <f ca="1">SUMIF(famillescol,AE49,$AD$10:$AD$226)</f>
        <v>1</v>
      </c>
      <c r="AH49">
        <v>3146</v>
      </c>
      <c r="AI49">
        <v>1</v>
      </c>
    </row>
    <row r="50" spans="2:35" ht="16.5" hidden="1" x14ac:dyDescent="0.25">
      <c r="B50" s="49"/>
      <c r="C50" s="2">
        <f>IF(OR(D50=D49,D50=0),0,1)</f>
        <v>0</v>
      </c>
      <c r="D50" s="89">
        <v>3146</v>
      </c>
      <c r="E50" s="49"/>
      <c r="F50" s="49"/>
      <c r="G50" s="89">
        <v>31462</v>
      </c>
      <c r="H50" s="94">
        <v>4</v>
      </c>
      <c r="I50" s="81" t="s">
        <v>56</v>
      </c>
      <c r="J50" s="82" t="s">
        <v>57</v>
      </c>
      <c r="K50" s="100"/>
      <c r="L50" s="104">
        <f>IF(H50=99,"parti",0)</f>
        <v>0</v>
      </c>
      <c r="M50" s="67" t="s">
        <v>9</v>
      </c>
      <c r="N50" s="67" t="s">
        <v>101</v>
      </c>
      <c r="O50" s="68" t="str">
        <f>+M50&amp;+$CD$1&amp;N50</f>
        <v>CAILLOUX Maël</v>
      </c>
      <c r="P50" s="105" t="str">
        <f>VLOOKUP($H50,maitres2,2,FALSE)</f>
        <v>CG</v>
      </c>
      <c r="Q50" s="50" t="s">
        <v>316</v>
      </c>
      <c r="R50" s="80"/>
      <c r="S50" s="52"/>
      <c r="T50" s="49"/>
      <c r="U50" s="54"/>
      <c r="V50" s="55"/>
      <c r="W50" s="56"/>
      <c r="X50" s="57"/>
      <c r="Y50" s="56"/>
      <c r="Z50" s="56"/>
      <c r="AA50">
        <v>1</v>
      </c>
      <c r="AB50">
        <f>IF(R50=$Q$1,1,0)</f>
        <v>0</v>
      </c>
      <c r="AC50">
        <f>IF(C50=1,AB50,0)</f>
        <v>0</v>
      </c>
      <c r="AD50">
        <f>IF(AND(H50&lt;$AL$2,H50&gt;0),1,0)</f>
        <v>1</v>
      </c>
      <c r="AE50">
        <f>IF(C50=1,D50,0)</f>
        <v>0</v>
      </c>
      <c r="AF50">
        <f ca="1">SUMIF(famillescol,AE50,$AD$10:$AD$226)</f>
        <v>0</v>
      </c>
      <c r="AH50">
        <v>3146</v>
      </c>
      <c r="AI50">
        <v>0</v>
      </c>
    </row>
    <row r="51" spans="2:35" ht="16.5" hidden="1" x14ac:dyDescent="0.25">
      <c r="B51" s="49"/>
      <c r="C51" s="2">
        <f>IF(OR(D51=D50,D51=0),0,1)</f>
        <v>1</v>
      </c>
      <c r="D51" s="89">
        <v>3289</v>
      </c>
      <c r="E51" s="49"/>
      <c r="F51" s="49"/>
      <c r="G51" s="89">
        <v>32891</v>
      </c>
      <c r="H51" s="94">
        <v>4</v>
      </c>
      <c r="I51" s="82"/>
      <c r="J51" s="82" t="s">
        <v>57</v>
      </c>
      <c r="K51" s="100"/>
      <c r="L51" s="104">
        <f>IF(H51=99,"parti",0)</f>
        <v>0</v>
      </c>
      <c r="M51" s="67" t="s">
        <v>102</v>
      </c>
      <c r="N51" s="67" t="s">
        <v>103</v>
      </c>
      <c r="O51" s="68" t="str">
        <f>+M51&amp;+$CD$1&amp;N51</f>
        <v>CALABRE Leyna</v>
      </c>
      <c r="P51" s="105" t="str">
        <f>VLOOKUP($H51,maitres2,2,FALSE)</f>
        <v>CG</v>
      </c>
      <c r="Q51" s="50" t="s">
        <v>316</v>
      </c>
      <c r="R51" s="80"/>
      <c r="S51" s="52"/>
      <c r="T51" s="49"/>
      <c r="U51" s="54"/>
      <c r="V51" s="55"/>
      <c r="W51" s="56"/>
      <c r="X51" s="57"/>
      <c r="Y51" s="56"/>
      <c r="Z51" s="56"/>
      <c r="AA51">
        <v>1</v>
      </c>
      <c r="AB51">
        <f>IF(R51=$Q$1,1,0)</f>
        <v>0</v>
      </c>
      <c r="AC51">
        <f>IF(C51=1,AB51,0)</f>
        <v>0</v>
      </c>
      <c r="AD51">
        <f>IF(AND(H51&lt;$AL$2,H51&gt;0),1,0)</f>
        <v>1</v>
      </c>
      <c r="AE51">
        <f>IF(C51=1,D51,0)</f>
        <v>3289</v>
      </c>
      <c r="AF51">
        <f ca="1">SUMIF(famillescol,AE51,$AD$10:$AD$226)</f>
        <v>1</v>
      </c>
      <c r="AH51">
        <v>3289</v>
      </c>
      <c r="AI51">
        <v>1</v>
      </c>
    </row>
    <row r="52" spans="2:35" ht="16.5" hidden="1" x14ac:dyDescent="0.25">
      <c r="B52" s="49"/>
      <c r="C52" s="2">
        <f>IF(OR(D52=D51,D52=0),0,1)</f>
        <v>1</v>
      </c>
      <c r="D52" s="89">
        <v>3297</v>
      </c>
      <c r="E52" s="49"/>
      <c r="F52" s="49"/>
      <c r="G52" s="89">
        <v>32972</v>
      </c>
      <c r="H52" s="94" t="s">
        <v>428</v>
      </c>
      <c r="I52" s="81"/>
      <c r="J52" s="82" t="s">
        <v>57</v>
      </c>
      <c r="K52" s="100" t="s">
        <v>82</v>
      </c>
      <c r="L52" s="104">
        <f>IF(H52=99,"parti",0)</f>
        <v>0</v>
      </c>
      <c r="M52" s="67" t="s">
        <v>199</v>
      </c>
      <c r="N52" s="67" t="s">
        <v>233</v>
      </c>
      <c r="O52" s="68" t="str">
        <f>+M52&amp;+$CD$1&amp;N52</f>
        <v>BOLLOT Axel</v>
      </c>
      <c r="P52" s="105" t="str">
        <f>VLOOKUP($H52,maitres2,2,FALSE)</f>
        <v>MJE</v>
      </c>
      <c r="Q52" s="50" t="s">
        <v>314</v>
      </c>
      <c r="R52" s="80"/>
      <c r="S52" s="52"/>
      <c r="T52" s="49"/>
      <c r="U52" s="54"/>
      <c r="V52" s="55"/>
      <c r="W52" s="56"/>
      <c r="X52" s="57"/>
      <c r="Y52" s="56"/>
      <c r="Z52" s="56"/>
      <c r="AA52">
        <v>1</v>
      </c>
      <c r="AB52">
        <f>IF(R52=$Q$1,1,0)</f>
        <v>0</v>
      </c>
      <c r="AC52">
        <f>IF(C52=1,AB52,0)</f>
        <v>0</v>
      </c>
      <c r="AD52">
        <f>IF(AND(H52&lt;$AL$2,H52&gt;0),1,0)</f>
        <v>0</v>
      </c>
      <c r="AE52">
        <f>IF(C52=1,D52,0)</f>
        <v>3297</v>
      </c>
      <c r="AF52">
        <f ca="1">SUMIF(famillescol,AE52,$AD$10:$AD$226)</f>
        <v>1</v>
      </c>
      <c r="AH52">
        <v>2073</v>
      </c>
      <c r="AI52">
        <v>1</v>
      </c>
    </row>
    <row r="53" spans="2:35" ht="16.5" hidden="1" x14ac:dyDescent="0.25">
      <c r="B53" s="49"/>
      <c r="C53" s="2">
        <f>IF(OR(D53=D52,D53=0),0,1)</f>
        <v>1</v>
      </c>
      <c r="D53" s="91">
        <v>4543</v>
      </c>
      <c r="E53" s="49"/>
      <c r="F53" s="49"/>
      <c r="G53" s="91">
        <v>45431</v>
      </c>
      <c r="H53" s="95">
        <v>8</v>
      </c>
      <c r="I53" s="80"/>
      <c r="J53" s="82" t="s">
        <v>57</v>
      </c>
      <c r="K53" s="100"/>
      <c r="L53" s="104">
        <f>IF(H53=99,"parti",0)</f>
        <v>0</v>
      </c>
      <c r="M53" s="66" t="s">
        <v>339</v>
      </c>
      <c r="N53" s="66" t="s">
        <v>340</v>
      </c>
      <c r="O53" s="68" t="str">
        <f>+M53&amp;+$CD$1&amp;N53</f>
        <v>CANO Anaïs</v>
      </c>
      <c r="P53" s="105" t="str">
        <f>VLOOKUP($H53,maitres2,2,FALSE)</f>
        <v>JPE</v>
      </c>
      <c r="Q53" s="50" t="s">
        <v>319</v>
      </c>
      <c r="R53" s="80"/>
      <c r="S53" s="52"/>
      <c r="T53" s="49"/>
      <c r="U53" s="54"/>
      <c r="V53" s="55"/>
      <c r="W53" s="56"/>
      <c r="X53" s="57"/>
      <c r="Y53" s="56"/>
      <c r="Z53" s="56"/>
      <c r="AA53">
        <v>1</v>
      </c>
      <c r="AB53">
        <f>IF(R53=$Q$1,1,0)</f>
        <v>0</v>
      </c>
      <c r="AC53">
        <f>IF(C53=1,AB53,0)</f>
        <v>0</v>
      </c>
      <c r="AD53">
        <f>IF(AND(H53&lt;$AL$2,H53&gt;0),1,0)</f>
        <v>0</v>
      </c>
      <c r="AE53">
        <f>IF(C53=1,D53,0)</f>
        <v>4543</v>
      </c>
      <c r="AF53">
        <f ca="1">SUMIF(famillescol,AE53,$AD$10:$AD$226)</f>
        <v>0</v>
      </c>
      <c r="AH53">
        <v>4543</v>
      </c>
      <c r="AI53">
        <v>1</v>
      </c>
    </row>
    <row r="54" spans="2:35" ht="16.5" hidden="1" x14ac:dyDescent="0.25">
      <c r="B54" s="49"/>
      <c r="C54" s="2">
        <f>IF(OR(D54=D53,D54=0),0,1)</f>
        <v>1</v>
      </c>
      <c r="D54" s="89">
        <v>2073</v>
      </c>
      <c r="E54" s="49"/>
      <c r="F54" s="49"/>
      <c r="G54" s="89">
        <v>20732</v>
      </c>
      <c r="H54" s="94">
        <v>6</v>
      </c>
      <c r="I54" s="81" t="s">
        <v>56</v>
      </c>
      <c r="J54" s="81" t="s">
        <v>57</v>
      </c>
      <c r="K54" s="100" t="s">
        <v>82</v>
      </c>
      <c r="L54" s="104">
        <f>IF(H54=99,"parti",0)</f>
        <v>0</v>
      </c>
      <c r="M54" s="67" t="s">
        <v>1</v>
      </c>
      <c r="N54" s="67" t="s">
        <v>26</v>
      </c>
      <c r="O54" s="68" t="str">
        <f>+M54&amp;+$CD$1&amp;N54</f>
        <v>CANEZIN Caroline</v>
      </c>
      <c r="P54" s="105" t="str">
        <f>VLOOKUP($H54,maitres2,2,FALSE)</f>
        <v>MCC</v>
      </c>
      <c r="Q54" s="50" t="s">
        <v>317</v>
      </c>
      <c r="R54" s="80"/>
      <c r="S54" s="52"/>
      <c r="T54" s="49"/>
      <c r="U54" s="54"/>
      <c r="V54" s="55"/>
      <c r="W54" s="56"/>
      <c r="X54" s="57"/>
      <c r="Y54" s="56"/>
      <c r="Z54" s="56"/>
      <c r="AA54">
        <v>1</v>
      </c>
      <c r="AB54">
        <f>IF(R54=$Q$1,1,0)</f>
        <v>0</v>
      </c>
      <c r="AC54">
        <f>IF(C54=1,AB54,0)</f>
        <v>0</v>
      </c>
      <c r="AD54">
        <f>IF(AND(H54&lt;$AL$2,H54&gt;0),1,0)</f>
        <v>0</v>
      </c>
      <c r="AE54">
        <f>IF(C54=1,D54,0)</f>
        <v>2073</v>
      </c>
      <c r="AF54">
        <f ca="1">SUMIF(famillescol,AE54,$AD$10:$AD$226)</f>
        <v>0</v>
      </c>
      <c r="AH54">
        <v>4535</v>
      </c>
      <c r="AI54">
        <v>1</v>
      </c>
    </row>
    <row r="55" spans="2:35" ht="16.5" hidden="1" x14ac:dyDescent="0.25">
      <c r="B55" s="49"/>
      <c r="C55" s="2">
        <f>IF(OR(D55=D54,D55=0),0,1)</f>
        <v>1</v>
      </c>
      <c r="D55" s="89">
        <v>4535</v>
      </c>
      <c r="E55" s="49"/>
      <c r="F55" s="49"/>
      <c r="G55" s="89">
        <v>45351</v>
      </c>
      <c r="H55" s="94" t="s">
        <v>428</v>
      </c>
      <c r="I55" s="81"/>
      <c r="J55" s="81"/>
      <c r="K55" s="100" t="s">
        <v>82</v>
      </c>
      <c r="L55" s="104">
        <f>IF(H55=99,"parti",0)</f>
        <v>0</v>
      </c>
      <c r="M55" s="67" t="s">
        <v>236</v>
      </c>
      <c r="N55" s="67" t="s">
        <v>171</v>
      </c>
      <c r="O55" s="68" t="str">
        <f>+M55&amp;+$CD$1&amp;N55</f>
        <v>CARTEREAU Jules</v>
      </c>
      <c r="P55" s="105" t="str">
        <f>VLOOKUP($H55,maitres2,2,FALSE)</f>
        <v>MJE</v>
      </c>
      <c r="Q55" s="50" t="s">
        <v>313</v>
      </c>
      <c r="R55" s="80"/>
      <c r="S55" s="52"/>
      <c r="T55" s="49"/>
      <c r="U55" s="54"/>
      <c r="V55" s="55"/>
      <c r="W55" s="56"/>
      <c r="X55" s="57"/>
      <c r="Y55" s="56"/>
      <c r="Z55" s="56"/>
      <c r="AA55">
        <v>1</v>
      </c>
      <c r="AB55">
        <f>IF(R55=$Q$1,1,0)</f>
        <v>0</v>
      </c>
      <c r="AC55">
        <f>IF(C55=1,AB55,0)</f>
        <v>0</v>
      </c>
      <c r="AD55">
        <f>IF(AND(H55&lt;$AL$2,H55&gt;0),1,0)</f>
        <v>0</v>
      </c>
      <c r="AE55">
        <f>IF(C55=1,D55,0)</f>
        <v>4535</v>
      </c>
      <c r="AF55">
        <f ca="1">SUMIF(famillescol,AE55,$AD$10:$AD$226)</f>
        <v>0</v>
      </c>
      <c r="AH55">
        <v>3327</v>
      </c>
      <c r="AI55">
        <v>1</v>
      </c>
    </row>
    <row r="56" spans="2:35" ht="16.5" hidden="1" x14ac:dyDescent="0.25">
      <c r="B56" s="49"/>
      <c r="C56" s="2">
        <f>IF(OR(D56=D55,D56=0),0,1)</f>
        <v>1</v>
      </c>
      <c r="D56" s="91">
        <v>4548</v>
      </c>
      <c r="E56" s="49"/>
      <c r="F56" s="49"/>
      <c r="G56" s="91">
        <v>45481</v>
      </c>
      <c r="H56" s="95">
        <v>1</v>
      </c>
      <c r="I56" s="80"/>
      <c r="J56" s="80"/>
      <c r="K56" s="100"/>
      <c r="L56" s="104">
        <f>IF(H56=99,"parti",0)</f>
        <v>0</v>
      </c>
      <c r="M56" s="66" t="s">
        <v>341</v>
      </c>
      <c r="N56" s="66" t="s">
        <v>342</v>
      </c>
      <c r="O56" s="68" t="str">
        <f>+M56&amp;+$CD$1&amp;N56</f>
        <v>CERRAMON Anastasia</v>
      </c>
      <c r="P56" s="105" t="str">
        <f>VLOOKUP($H56,maitres2,2,FALSE)</f>
        <v>A C</v>
      </c>
      <c r="Q56" s="50" t="s">
        <v>312</v>
      </c>
      <c r="R56" s="80"/>
      <c r="S56" s="52"/>
      <c r="T56" s="49"/>
      <c r="U56" s="54"/>
      <c r="V56" s="55"/>
      <c r="W56" s="56"/>
      <c r="X56" s="57"/>
      <c r="Y56" s="56"/>
      <c r="Z56" s="56"/>
      <c r="AA56">
        <v>1</v>
      </c>
      <c r="AB56">
        <f>IF(R56=$Q$1,1,0)</f>
        <v>0</v>
      </c>
      <c r="AC56">
        <f>IF(C56=1,AB56,0)</f>
        <v>0</v>
      </c>
      <c r="AD56">
        <f>IF(AND(H56&lt;$AL$2,H56&gt;0),1,0)</f>
        <v>1</v>
      </c>
      <c r="AE56">
        <f>IF(C56=1,D56,0)</f>
        <v>4548</v>
      </c>
      <c r="AF56">
        <f ca="1">SUMIF(famillescol,AE56,$AD$10:$AD$226)</f>
        <v>1</v>
      </c>
      <c r="AH56">
        <v>4548</v>
      </c>
      <c r="AI56">
        <v>1</v>
      </c>
    </row>
    <row r="57" spans="2:35" ht="16.5" hidden="1" x14ac:dyDescent="0.25">
      <c r="B57" s="49"/>
      <c r="C57" s="2">
        <f>IF(OR(D57=D56,D57=0),0,1)</f>
        <v>1</v>
      </c>
      <c r="D57" s="89">
        <v>3223</v>
      </c>
      <c r="E57" s="49"/>
      <c r="F57" s="49"/>
      <c r="G57" s="89">
        <v>32231</v>
      </c>
      <c r="H57" s="94">
        <v>6</v>
      </c>
      <c r="I57" s="81" t="s">
        <v>56</v>
      </c>
      <c r="J57" s="81" t="s">
        <v>57</v>
      </c>
      <c r="K57" s="100"/>
      <c r="L57" s="104">
        <f>IF(H57=99,"parti",0)</f>
        <v>0</v>
      </c>
      <c r="M57" s="67" t="s">
        <v>105</v>
      </c>
      <c r="N57" s="67" t="s">
        <v>106</v>
      </c>
      <c r="O57" s="68" t="str">
        <f>+M57&amp;+$CD$1&amp;N57</f>
        <v>CHARTROU Léana</v>
      </c>
      <c r="P57" s="105" t="str">
        <f>VLOOKUP($H57,maitres2,2,FALSE)</f>
        <v>MCC</v>
      </c>
      <c r="Q57" s="50" t="s">
        <v>317</v>
      </c>
      <c r="R57" s="80"/>
      <c r="S57" s="52"/>
      <c r="T57" s="49"/>
      <c r="U57" s="54"/>
      <c r="V57" s="55"/>
      <c r="W57" s="56"/>
      <c r="X57" s="57"/>
      <c r="Y57" s="56"/>
      <c r="Z57" s="56"/>
      <c r="AA57">
        <v>1</v>
      </c>
      <c r="AB57">
        <f>IF(R57=$Q$1,1,0)</f>
        <v>0</v>
      </c>
      <c r="AC57">
        <f>IF(C57=1,AB57,0)</f>
        <v>0</v>
      </c>
      <c r="AD57">
        <f>IF(AND(H57&lt;$AL$2,H57&gt;0),1,0)</f>
        <v>0</v>
      </c>
      <c r="AE57">
        <f>IF(C57=1,D57,0)</f>
        <v>3223</v>
      </c>
      <c r="AF57">
        <f ca="1">SUMIF(famillescol,AE57,$AD$10:$AD$226)</f>
        <v>0</v>
      </c>
      <c r="AH57">
        <v>3223</v>
      </c>
      <c r="AI57">
        <v>1</v>
      </c>
    </row>
    <row r="58" spans="2:35" ht="16.5" hidden="1" x14ac:dyDescent="0.25">
      <c r="B58" s="49"/>
      <c r="C58" s="2">
        <f>IF(OR(D58=D57,D58=0),0,1)</f>
        <v>1</v>
      </c>
      <c r="D58" s="89">
        <v>3347</v>
      </c>
      <c r="E58" s="49"/>
      <c r="F58" s="49"/>
      <c r="G58" s="89">
        <v>33471</v>
      </c>
      <c r="H58" s="94">
        <v>7</v>
      </c>
      <c r="I58" s="81" t="s">
        <v>56</v>
      </c>
      <c r="J58" s="81" t="s">
        <v>57</v>
      </c>
      <c r="K58" s="100"/>
      <c r="L58" s="104">
        <f>IF(H58=99,"parti",0)</f>
        <v>0</v>
      </c>
      <c r="M58" s="67" t="s">
        <v>239</v>
      </c>
      <c r="N58" s="67" t="s">
        <v>158</v>
      </c>
      <c r="O58" s="68" t="str">
        <f>+M58&amp;+$CD$1&amp;N58</f>
        <v>CHATELOT BOUTIN Valentin</v>
      </c>
      <c r="P58" s="105" t="str">
        <f>VLOOKUP($H58,maitres2,2,FALSE)</f>
        <v>SG</v>
      </c>
      <c r="Q58" s="50" t="s">
        <v>318</v>
      </c>
      <c r="R58" s="80"/>
      <c r="S58" s="52"/>
      <c r="T58" s="49"/>
      <c r="U58" s="54"/>
      <c r="V58" s="55"/>
      <c r="W58" s="56"/>
      <c r="X58" s="57"/>
      <c r="Y58" s="56"/>
      <c r="Z58" s="56"/>
      <c r="AA58">
        <v>1</v>
      </c>
      <c r="AB58">
        <f>IF(R58=$Q$1,1,0)</f>
        <v>0</v>
      </c>
      <c r="AC58">
        <f>IF(C58=1,AB58,0)</f>
        <v>0</v>
      </c>
      <c r="AD58">
        <f>IF(AND(H58&lt;$AL$2,H58&gt;0),1,0)</f>
        <v>0</v>
      </c>
      <c r="AE58">
        <f>IF(C58=1,D58,0)</f>
        <v>3347</v>
      </c>
      <c r="AF58">
        <f ca="1">SUMIF(famillescol,AE58,$AD$10:$AD$226)</f>
        <v>0</v>
      </c>
      <c r="AH58">
        <v>3347</v>
      </c>
      <c r="AI58">
        <v>1</v>
      </c>
    </row>
    <row r="59" spans="2:35" ht="16.5" hidden="1" x14ac:dyDescent="0.25">
      <c r="B59" s="49"/>
      <c r="C59" s="2">
        <f>IF(OR(D59=D58,D59=0),0,1)</f>
        <v>0</v>
      </c>
      <c r="D59" s="89">
        <v>3347</v>
      </c>
      <c r="E59" s="49"/>
      <c r="F59" s="49"/>
      <c r="G59" s="89">
        <v>33472</v>
      </c>
      <c r="H59" s="94">
        <v>5</v>
      </c>
      <c r="I59" s="81" t="s">
        <v>56</v>
      </c>
      <c r="J59" s="81" t="s">
        <v>57</v>
      </c>
      <c r="K59" s="100"/>
      <c r="L59" s="104">
        <f>IF(H59=99,"parti",0)</f>
        <v>0</v>
      </c>
      <c r="M59" s="67" t="s">
        <v>239</v>
      </c>
      <c r="N59" s="67" t="s">
        <v>240</v>
      </c>
      <c r="O59" s="68" t="str">
        <f>+M59&amp;+$CD$1&amp;N59</f>
        <v>CHATELOT BOUTIN Lucie</v>
      </c>
      <c r="P59" s="105" t="str">
        <f>VLOOKUP($H59,maitres2,2,FALSE)</f>
        <v>FM</v>
      </c>
      <c r="Q59" s="50" t="s">
        <v>437</v>
      </c>
      <c r="R59" s="80"/>
      <c r="S59" s="52"/>
      <c r="T59" s="49"/>
      <c r="U59" s="54"/>
      <c r="V59" s="55"/>
      <c r="W59" s="56"/>
      <c r="X59" s="57"/>
      <c r="Y59" s="56"/>
      <c r="Z59" s="56"/>
      <c r="AA59">
        <v>1</v>
      </c>
      <c r="AB59">
        <f>IF(R59=$Q$1,1,0)</f>
        <v>0</v>
      </c>
      <c r="AC59">
        <f>IF(C59=1,AB59,0)</f>
        <v>0</v>
      </c>
      <c r="AD59">
        <f>IF(AND(H59&lt;$AL$2,H59&gt;0),1,0)</f>
        <v>0</v>
      </c>
      <c r="AE59">
        <f>IF(C59=1,D59,0)</f>
        <v>0</v>
      </c>
      <c r="AF59">
        <f ca="1">SUMIF(famillescol,AE59,$AD$10:$AD$226)</f>
        <v>0</v>
      </c>
      <c r="AH59">
        <v>3347</v>
      </c>
      <c r="AI59">
        <v>0</v>
      </c>
    </row>
    <row r="60" spans="2:35" ht="16.5" hidden="1" x14ac:dyDescent="0.25">
      <c r="B60" s="49"/>
      <c r="C60" s="2">
        <f>IF(OR(D60=D59,D60=0),0,1)</f>
        <v>1</v>
      </c>
      <c r="D60" s="89">
        <v>3159</v>
      </c>
      <c r="E60" s="49"/>
      <c r="F60" s="49"/>
      <c r="G60" s="89">
        <v>31591</v>
      </c>
      <c r="H60" s="94">
        <v>8</v>
      </c>
      <c r="I60" s="81" t="s">
        <v>56</v>
      </c>
      <c r="J60" s="82" t="s">
        <v>57</v>
      </c>
      <c r="K60" s="100"/>
      <c r="L60" s="104">
        <f>IF(H60=99,"parti",0)</f>
        <v>0</v>
      </c>
      <c r="M60" s="67" t="s">
        <v>107</v>
      </c>
      <c r="N60" s="67" t="s">
        <v>108</v>
      </c>
      <c r="O60" s="68" t="str">
        <f>+M60&amp;+$CD$1&amp;N60</f>
        <v>CHERENCQ Anastassia</v>
      </c>
      <c r="P60" s="105" t="str">
        <f>VLOOKUP($H60,maitres2,2,FALSE)</f>
        <v>JPE</v>
      </c>
      <c r="Q60" s="50" t="s">
        <v>319</v>
      </c>
      <c r="R60" s="80"/>
      <c r="S60" s="52"/>
      <c r="T60" s="49"/>
      <c r="U60" s="54"/>
      <c r="V60" s="55"/>
      <c r="W60" s="56"/>
      <c r="X60" s="57"/>
      <c r="Y60" s="56"/>
      <c r="Z60" s="56"/>
      <c r="AA60">
        <v>1</v>
      </c>
      <c r="AB60">
        <f>IF(R60=$Q$1,1,0)</f>
        <v>0</v>
      </c>
      <c r="AC60">
        <f>IF(C60=1,AB60,0)</f>
        <v>0</v>
      </c>
      <c r="AD60">
        <f>IF(AND(H60&lt;$AL$2,H60&gt;0),1,0)</f>
        <v>0</v>
      </c>
      <c r="AE60">
        <f>IF(C60=1,D60,0)</f>
        <v>3159</v>
      </c>
      <c r="AF60">
        <f ca="1">SUMIF(famillescol,AE60,$AD$10:$AD$226)</f>
        <v>0</v>
      </c>
      <c r="AH60">
        <v>3159</v>
      </c>
      <c r="AI60">
        <v>1</v>
      </c>
    </row>
    <row r="61" spans="2:35" ht="16.5" hidden="1" x14ac:dyDescent="0.25">
      <c r="B61" s="49"/>
      <c r="C61" s="2">
        <f>IF(OR(D61=D60,D61=0),0,1)</f>
        <v>1</v>
      </c>
      <c r="D61" s="89">
        <v>3218</v>
      </c>
      <c r="E61" s="49"/>
      <c r="F61" s="49"/>
      <c r="G61" s="89">
        <v>32181</v>
      </c>
      <c r="H61" s="94">
        <v>6</v>
      </c>
      <c r="I61" s="83"/>
      <c r="J61" s="76"/>
      <c r="K61" s="100"/>
      <c r="L61" s="104">
        <f>IF(H61=99,"parti",0)</f>
        <v>0</v>
      </c>
      <c r="M61" s="67" t="s">
        <v>109</v>
      </c>
      <c r="N61" s="67" t="s">
        <v>110</v>
      </c>
      <c r="O61" s="68" t="str">
        <f>+M61&amp;+$CD$1&amp;N61</f>
        <v>CHOISELAT FERRAN Sasha</v>
      </c>
      <c r="P61" s="105" t="str">
        <f>VLOOKUP($H61,maitres2,2,FALSE)</f>
        <v>MCC</v>
      </c>
      <c r="Q61" s="50" t="s">
        <v>317</v>
      </c>
      <c r="R61" s="80"/>
      <c r="S61" s="52"/>
      <c r="T61" s="49"/>
      <c r="U61" s="54"/>
      <c r="V61" s="55"/>
      <c r="W61" s="56"/>
      <c r="X61" s="57"/>
      <c r="Y61" s="56"/>
      <c r="Z61" s="56"/>
      <c r="AA61">
        <v>1</v>
      </c>
      <c r="AB61">
        <f>IF(R61=$Q$1,1,0)</f>
        <v>0</v>
      </c>
      <c r="AC61">
        <f>IF(C61=1,AB61,0)</f>
        <v>0</v>
      </c>
      <c r="AD61">
        <f>IF(AND(H61&lt;$AL$2,H61&gt;0),1,0)</f>
        <v>0</v>
      </c>
      <c r="AE61">
        <f>IF(C61=1,D61,0)</f>
        <v>3218</v>
      </c>
      <c r="AF61">
        <f ca="1">SUMIF(famillescol,AE61,$AD$10:$AD$226)</f>
        <v>0</v>
      </c>
      <c r="AH61">
        <v>3218</v>
      </c>
      <c r="AI61">
        <v>1</v>
      </c>
    </row>
    <row r="62" spans="2:35" ht="16.5" hidden="1" x14ac:dyDescent="0.25">
      <c r="B62" s="49"/>
      <c r="C62" s="2">
        <f>IF(OR(D62=D61,D62=0),0,1)</f>
        <v>1</v>
      </c>
      <c r="D62" s="89">
        <v>3327</v>
      </c>
      <c r="E62" s="49"/>
      <c r="F62" s="49"/>
      <c r="G62" s="89">
        <v>33271</v>
      </c>
      <c r="H62" s="94" t="s">
        <v>429</v>
      </c>
      <c r="I62" s="81"/>
      <c r="J62" s="81" t="s">
        <v>57</v>
      </c>
      <c r="K62" s="100" t="s">
        <v>82</v>
      </c>
      <c r="L62" s="104">
        <f>IF(H62=99,"parti",0)</f>
        <v>0</v>
      </c>
      <c r="M62" s="67" t="s">
        <v>237</v>
      </c>
      <c r="N62" s="67" t="s">
        <v>238</v>
      </c>
      <c r="O62" s="68" t="str">
        <f>+M62&amp;+$CD$1&amp;N62</f>
        <v>CAVEDON CAPDEVILLE Flora</v>
      </c>
      <c r="P62" s="105" t="str">
        <f>VLOOKUP($H62,maitres2,2,FALSE)</f>
        <v>MJE</v>
      </c>
      <c r="Q62" s="50" t="s">
        <v>315</v>
      </c>
      <c r="R62" s="80"/>
      <c r="S62" s="52"/>
      <c r="T62" s="49"/>
      <c r="U62" s="54"/>
      <c r="V62" s="55"/>
      <c r="W62" s="56"/>
      <c r="X62" s="57"/>
      <c r="Y62" s="56"/>
      <c r="Z62" s="56"/>
      <c r="AA62">
        <v>1</v>
      </c>
      <c r="AB62">
        <f>IF(R62=$Q$1,1,0)</f>
        <v>0</v>
      </c>
      <c r="AC62">
        <f>IF(C62=1,AB62,0)</f>
        <v>0</v>
      </c>
      <c r="AD62">
        <f>IF(AND(H62&lt;$AL$2,H62&gt;0),1,0)</f>
        <v>0</v>
      </c>
      <c r="AE62">
        <f>IF(C62=1,D62,0)</f>
        <v>3327</v>
      </c>
      <c r="AF62">
        <f ca="1">SUMIF(famillescol,AE62,$AD$10:$AD$226)</f>
        <v>0</v>
      </c>
      <c r="AH62">
        <v>2082</v>
      </c>
      <c r="AI62">
        <v>1</v>
      </c>
    </row>
    <row r="63" spans="2:35" ht="16.5" hidden="1" x14ac:dyDescent="0.25">
      <c r="B63" s="49"/>
      <c r="C63" s="2">
        <f>IF(OR(D63=D62,D63=0),0,1)</f>
        <v>1</v>
      </c>
      <c r="D63" s="89">
        <v>2014</v>
      </c>
      <c r="E63" s="49"/>
      <c r="F63" s="49"/>
      <c r="G63" s="89">
        <v>20142</v>
      </c>
      <c r="H63" s="94">
        <v>6</v>
      </c>
      <c r="I63" s="81" t="s">
        <v>56</v>
      </c>
      <c r="J63" s="81" t="s">
        <v>57</v>
      </c>
      <c r="K63" s="100"/>
      <c r="L63" s="104">
        <f>IF(H63=99,"parti",0)</f>
        <v>0</v>
      </c>
      <c r="M63" s="67" t="s">
        <v>2</v>
      </c>
      <c r="N63" s="67" t="s">
        <v>28</v>
      </c>
      <c r="O63" s="68" t="str">
        <f>+M63&amp;+$CD$1&amp;N63</f>
        <v>COHENDY Aaron</v>
      </c>
      <c r="P63" s="105" t="str">
        <f>VLOOKUP($H63,maitres2,2,FALSE)</f>
        <v>MCC</v>
      </c>
      <c r="Q63" s="50" t="s">
        <v>318</v>
      </c>
      <c r="R63" s="80"/>
      <c r="S63" s="52"/>
      <c r="T63" s="49"/>
      <c r="U63" s="54"/>
      <c r="V63" s="55"/>
      <c r="W63" s="56"/>
      <c r="X63" s="57"/>
      <c r="Y63" s="56"/>
      <c r="Z63" s="56"/>
      <c r="AA63">
        <v>1</v>
      </c>
      <c r="AB63">
        <f>IF(R63=$Q$1,1,0)</f>
        <v>0</v>
      </c>
      <c r="AC63">
        <f>IF(C63=1,AB63,0)</f>
        <v>0</v>
      </c>
      <c r="AD63">
        <f>IF(AND(H63&lt;$AL$2,H63&gt;0),1,0)</f>
        <v>0</v>
      </c>
      <c r="AE63">
        <f>IF(C63=1,D63,0)</f>
        <v>2014</v>
      </c>
      <c r="AF63">
        <f ca="1">SUMIF(famillescol,AE63,$AD$10:$AD$226)</f>
        <v>0</v>
      </c>
      <c r="AH63">
        <v>2014</v>
      </c>
      <c r="AI63">
        <v>1</v>
      </c>
    </row>
    <row r="64" spans="2:35" ht="16.5" hidden="1" x14ac:dyDescent="0.25">
      <c r="B64" s="49"/>
      <c r="C64" s="2">
        <f>IF(OR(D64=D63,D64=0),0,1)</f>
        <v>1</v>
      </c>
      <c r="D64" s="89">
        <v>2082</v>
      </c>
      <c r="E64" s="49"/>
      <c r="F64" s="49"/>
      <c r="G64" s="89">
        <v>20821</v>
      </c>
      <c r="H64" s="94">
        <v>6</v>
      </c>
      <c r="I64" s="81" t="s">
        <v>56</v>
      </c>
      <c r="J64" s="81" t="s">
        <v>57</v>
      </c>
      <c r="K64" s="100" t="s">
        <v>82</v>
      </c>
      <c r="L64" s="104">
        <f>IF(H64=99,"parti",0)</f>
        <v>0</v>
      </c>
      <c r="M64" s="67" t="s">
        <v>111</v>
      </c>
      <c r="N64" s="67" t="s">
        <v>112</v>
      </c>
      <c r="O64" s="68" t="str">
        <f>+M64&amp;+$CD$1&amp;N64</f>
        <v>CLIQUENNOIS Loman</v>
      </c>
      <c r="P64" s="105" t="str">
        <f>VLOOKUP($H64,maitres2,2,FALSE)</f>
        <v>MCC</v>
      </c>
      <c r="Q64" s="50" t="s">
        <v>317</v>
      </c>
      <c r="R64" s="80"/>
      <c r="S64" s="52"/>
      <c r="T64" s="49"/>
      <c r="U64" s="54"/>
      <c r="V64" s="55"/>
      <c r="W64" s="56"/>
      <c r="X64" s="57"/>
      <c r="Y64" s="56"/>
      <c r="Z64" s="56"/>
      <c r="AA64">
        <v>1</v>
      </c>
      <c r="AB64">
        <f>IF(R64=$Q$1,1,0)</f>
        <v>0</v>
      </c>
      <c r="AC64">
        <f>IF(C64=1,AB64,0)</f>
        <v>0</v>
      </c>
      <c r="AD64">
        <f>IF(AND(H64&lt;$AL$2,H64&gt;0),1,0)</f>
        <v>0</v>
      </c>
      <c r="AE64">
        <f>IF(C64=1,D64,0)</f>
        <v>2082</v>
      </c>
      <c r="AF64">
        <f ca="1">SUMIF(famillescol,AE64,$AD$10:$AD$226)</f>
        <v>0</v>
      </c>
      <c r="AH64">
        <v>2014</v>
      </c>
      <c r="AI64">
        <v>0</v>
      </c>
    </row>
    <row r="65" spans="2:35" ht="16.5" hidden="1" x14ac:dyDescent="0.25">
      <c r="B65" s="49"/>
      <c r="C65" s="2">
        <f>IF(OR(D65=D64,D65=0),0,1)</f>
        <v>1</v>
      </c>
      <c r="D65" s="89">
        <v>3252</v>
      </c>
      <c r="E65" s="49"/>
      <c r="F65" s="49"/>
      <c r="G65" s="89">
        <v>32522</v>
      </c>
      <c r="H65" s="94">
        <v>4</v>
      </c>
      <c r="I65" s="81"/>
      <c r="J65" s="81"/>
      <c r="K65" s="100"/>
      <c r="L65" s="104">
        <f>IF(H65=99,"parti",0)</f>
        <v>0</v>
      </c>
      <c r="M65" s="67" t="s">
        <v>113</v>
      </c>
      <c r="N65" s="67" t="s">
        <v>139</v>
      </c>
      <c r="O65" s="68" t="str">
        <f>+M65&amp;+$CD$1&amp;N65</f>
        <v>COLIN Oscar</v>
      </c>
      <c r="P65" s="105" t="str">
        <f>VLOOKUP($H65,maitres2,2,FALSE)</f>
        <v>CG</v>
      </c>
      <c r="Q65" s="50" t="s">
        <v>316</v>
      </c>
      <c r="R65" s="80"/>
      <c r="S65" s="52"/>
      <c r="T65" s="49"/>
      <c r="U65" s="54"/>
      <c r="V65" s="55"/>
      <c r="W65" s="56"/>
      <c r="X65" s="57"/>
      <c r="Y65" s="56"/>
      <c r="Z65" s="56"/>
      <c r="AA65">
        <v>1</v>
      </c>
      <c r="AB65">
        <f>IF(R65=$Q$1,1,0)</f>
        <v>0</v>
      </c>
      <c r="AC65">
        <f>IF(C65=1,AB65,0)</f>
        <v>0</v>
      </c>
      <c r="AD65">
        <f>IF(AND(H65&lt;$AL$2,H65&gt;0),1,0)</f>
        <v>1</v>
      </c>
      <c r="AE65">
        <f>IF(C65=1,D65,0)</f>
        <v>3252</v>
      </c>
      <c r="AF65">
        <f ca="1">SUMIF(famillescol,AE65,$AD$10:$AD$226)</f>
        <v>1</v>
      </c>
      <c r="AH65">
        <v>3252</v>
      </c>
      <c r="AI65">
        <v>1</v>
      </c>
    </row>
    <row r="66" spans="2:35" ht="16.5" hidden="1" x14ac:dyDescent="0.25">
      <c r="B66" s="49"/>
      <c r="C66" s="2">
        <f>IF(OR(D66=D65,D66=0),0,1)</f>
        <v>1</v>
      </c>
      <c r="D66" s="89">
        <v>4523</v>
      </c>
      <c r="E66" s="49"/>
      <c r="F66" s="49"/>
      <c r="G66" s="89">
        <v>45231</v>
      </c>
      <c r="H66" s="94">
        <v>5</v>
      </c>
      <c r="I66" s="81"/>
      <c r="J66" s="81"/>
      <c r="K66" s="100"/>
      <c r="L66" s="104">
        <f>IF(H66=99,"parti",0)</f>
        <v>0</v>
      </c>
      <c r="M66" s="67" t="s">
        <v>242</v>
      </c>
      <c r="N66" s="67" t="s">
        <v>51</v>
      </c>
      <c r="O66" s="68" t="str">
        <f>+M66&amp;+$CD$1&amp;N66</f>
        <v>CORNEVAUX CHAMOIS Garance</v>
      </c>
      <c r="P66" s="105" t="str">
        <f>VLOOKUP($H66,maitres2,2,FALSE)</f>
        <v>FM</v>
      </c>
      <c r="Q66" s="50" t="s">
        <v>437</v>
      </c>
      <c r="R66" s="80"/>
      <c r="S66" s="52"/>
      <c r="T66" s="49"/>
      <c r="U66" s="54"/>
      <c r="V66" s="55"/>
      <c r="W66" s="56"/>
      <c r="X66" s="57"/>
      <c r="Y66" s="56"/>
      <c r="Z66" s="56"/>
      <c r="AA66">
        <v>1</v>
      </c>
      <c r="AB66">
        <f>IF(R66=$Q$1,1,0)</f>
        <v>0</v>
      </c>
      <c r="AC66">
        <f>IF(C66=1,AB66,0)</f>
        <v>0</v>
      </c>
      <c r="AD66">
        <f>IF(AND(H66&lt;$AL$2,H66&gt;0),1,0)</f>
        <v>0</v>
      </c>
      <c r="AE66">
        <f>IF(C66=1,D66,0)</f>
        <v>4523</v>
      </c>
      <c r="AF66">
        <f ca="1">SUMIF(famillescol,AE66,$AD$10:$AD$226)</f>
        <v>0</v>
      </c>
      <c r="AH66">
        <v>4523</v>
      </c>
      <c r="AI66">
        <v>1</v>
      </c>
    </row>
    <row r="67" spans="2:35" ht="16.5" hidden="1" x14ac:dyDescent="0.25">
      <c r="B67" s="49"/>
      <c r="C67" s="2">
        <f>IF(OR(D67=D66,D67=0),0,1)</f>
        <v>1</v>
      </c>
      <c r="D67" s="89">
        <v>2014</v>
      </c>
      <c r="E67" s="49"/>
      <c r="F67" s="49"/>
      <c r="G67" s="89">
        <v>20143</v>
      </c>
      <c r="H67" s="94" t="s">
        <v>428</v>
      </c>
      <c r="I67" s="81" t="s">
        <v>56</v>
      </c>
      <c r="J67" s="81" t="s">
        <v>57</v>
      </c>
      <c r="K67" s="100" t="s">
        <v>82</v>
      </c>
      <c r="L67" s="104">
        <f>IF(H67=99,"parti",0)</f>
        <v>0</v>
      </c>
      <c r="M67" s="67" t="s">
        <v>2</v>
      </c>
      <c r="N67" s="67" t="s">
        <v>241</v>
      </c>
      <c r="O67" s="68" t="str">
        <f>+M67&amp;+$CD$1&amp;N67</f>
        <v>COHENDY Maureen</v>
      </c>
      <c r="P67" s="105" t="str">
        <f>VLOOKUP($H67,maitres2,2,FALSE)</f>
        <v>MJE</v>
      </c>
      <c r="Q67" s="50" t="s">
        <v>314</v>
      </c>
      <c r="R67" s="80"/>
      <c r="S67" s="52"/>
      <c r="T67" s="49"/>
      <c r="U67" s="54"/>
      <c r="V67" s="55"/>
      <c r="W67" s="56"/>
      <c r="X67" s="57"/>
      <c r="Y67" s="56"/>
      <c r="Z67" s="56"/>
      <c r="AA67">
        <v>1</v>
      </c>
      <c r="AB67">
        <f>IF(R67=$Q$1,1,0)</f>
        <v>0</v>
      </c>
      <c r="AC67">
        <f>IF(C67=1,AB67,0)</f>
        <v>0</v>
      </c>
      <c r="AD67">
        <f>IF(AND(H67&lt;$AL$2,H67&gt;0),1,0)</f>
        <v>0</v>
      </c>
      <c r="AE67">
        <f>IF(C67=1,D67,0)</f>
        <v>2014</v>
      </c>
      <c r="AF67">
        <f ca="1">SUMIF(famillescol,AE67,$AD$10:$AD$226)</f>
        <v>0</v>
      </c>
      <c r="AH67">
        <v>2088</v>
      </c>
      <c r="AI67">
        <v>1</v>
      </c>
    </row>
    <row r="68" spans="2:35" ht="16.5" hidden="1" x14ac:dyDescent="0.25">
      <c r="B68" s="49"/>
      <c r="C68" s="2">
        <f>IF(OR(D68=D67,D68=0),0,1)</f>
        <v>1</v>
      </c>
      <c r="D68" s="89">
        <v>4518</v>
      </c>
      <c r="E68" s="49"/>
      <c r="F68" s="49"/>
      <c r="G68" s="89">
        <v>45181</v>
      </c>
      <c r="H68" s="94">
        <v>5</v>
      </c>
      <c r="I68" s="81" t="s">
        <v>56</v>
      </c>
      <c r="J68" s="81" t="s">
        <v>57</v>
      </c>
      <c r="K68" s="100"/>
      <c r="L68" s="104">
        <f>IF(H68=99,"parti",0)</f>
        <v>0</v>
      </c>
      <c r="M68" s="67" t="s">
        <v>243</v>
      </c>
      <c r="N68" s="67" t="s">
        <v>244</v>
      </c>
      <c r="O68" s="68" t="str">
        <f>+M68&amp;+$CD$1&amp;N68</f>
        <v>CRONJE Isak</v>
      </c>
      <c r="P68" s="105" t="str">
        <f>VLOOKUP($H68,maitres2,2,FALSE)</f>
        <v>FM</v>
      </c>
      <c r="Q68" s="50" t="s">
        <v>437</v>
      </c>
      <c r="R68" s="80"/>
      <c r="S68" s="52"/>
      <c r="T68" s="49"/>
      <c r="U68" s="54"/>
      <c r="V68" s="55"/>
      <c r="W68" s="56"/>
      <c r="X68" s="57"/>
      <c r="Y68" s="56"/>
      <c r="Z68" s="56"/>
      <c r="AA68">
        <v>1</v>
      </c>
      <c r="AB68">
        <f>IF(R68=$Q$1,1,0)</f>
        <v>0</v>
      </c>
      <c r="AC68">
        <f>IF(C68=1,AB68,0)</f>
        <v>0</v>
      </c>
      <c r="AD68">
        <f>IF(AND(H68&lt;$AL$2,H68&gt;0),1,0)</f>
        <v>0</v>
      </c>
      <c r="AE68">
        <f>IF(C68=1,D68,0)</f>
        <v>4518</v>
      </c>
      <c r="AF68">
        <f ca="1">SUMIF(famillescol,AE68,$AD$10:$AD$226)</f>
        <v>1</v>
      </c>
      <c r="AH68">
        <v>4518</v>
      </c>
      <c r="AI68">
        <v>1</v>
      </c>
    </row>
    <row r="69" spans="2:35" ht="16.5" hidden="1" x14ac:dyDescent="0.25">
      <c r="B69" s="49"/>
      <c r="C69" s="2">
        <f>IF(OR(D69=D68,D69=0),0,1)</f>
        <v>0</v>
      </c>
      <c r="D69" s="89">
        <v>4518</v>
      </c>
      <c r="E69" s="49"/>
      <c r="F69" s="49"/>
      <c r="G69" s="89">
        <v>45182</v>
      </c>
      <c r="H69" s="94">
        <v>3</v>
      </c>
      <c r="I69" s="81" t="s">
        <v>56</v>
      </c>
      <c r="J69" s="81" t="s">
        <v>57</v>
      </c>
      <c r="K69" s="100"/>
      <c r="L69" s="104">
        <f>IF(H69=99,"parti",0)</f>
        <v>0</v>
      </c>
      <c r="M69" s="67" t="s">
        <v>243</v>
      </c>
      <c r="N69" s="67" t="s">
        <v>245</v>
      </c>
      <c r="O69" s="68" t="str">
        <f>+M69&amp;+$CD$1&amp;N69</f>
        <v>CRONJE Anne Mie</v>
      </c>
      <c r="P69" s="105" t="str">
        <f>VLOOKUP($H69,maitres2,2,FALSE)</f>
        <v>MJS</v>
      </c>
      <c r="Q69" s="50" t="s">
        <v>315</v>
      </c>
      <c r="R69" s="80"/>
      <c r="S69" s="52"/>
      <c r="T69" s="49"/>
      <c r="U69" s="54"/>
      <c r="V69" s="55"/>
      <c r="W69" s="56"/>
      <c r="X69" s="57"/>
      <c r="Y69" s="56"/>
      <c r="Z69" s="56"/>
      <c r="AA69">
        <v>1</v>
      </c>
      <c r="AB69">
        <f>IF(R69=$Q$1,1,0)</f>
        <v>0</v>
      </c>
      <c r="AC69">
        <f>IF(C69=1,AB69,0)</f>
        <v>0</v>
      </c>
      <c r="AD69">
        <f>IF(AND(H69&lt;$AL$2,H69&gt;0),1,0)</f>
        <v>1</v>
      </c>
      <c r="AE69">
        <f>IF(C69=1,D69,0)</f>
        <v>0</v>
      </c>
      <c r="AF69">
        <f ca="1">SUMIF(famillescol,AE69,$AD$10:$AD$226)</f>
        <v>0</v>
      </c>
      <c r="AH69">
        <v>4518</v>
      </c>
      <c r="AI69">
        <v>0</v>
      </c>
    </row>
    <row r="70" spans="2:35" ht="16.5" hidden="1" x14ac:dyDescent="0.25">
      <c r="B70" s="49"/>
      <c r="C70" s="2">
        <f>IF(OR(D70=D69,D70=0),0,1)</f>
        <v>1</v>
      </c>
      <c r="D70" s="89">
        <v>2099</v>
      </c>
      <c r="E70" s="49"/>
      <c r="F70" s="49"/>
      <c r="G70" s="89">
        <v>20992</v>
      </c>
      <c r="H70" s="94">
        <v>8</v>
      </c>
      <c r="I70" s="81" t="s">
        <v>56</v>
      </c>
      <c r="J70" s="81" t="s">
        <v>57</v>
      </c>
      <c r="K70" s="100"/>
      <c r="L70" s="104">
        <f>IF(H70=99,"parti",0)</f>
        <v>0</v>
      </c>
      <c r="M70" s="67" t="s">
        <v>3</v>
      </c>
      <c r="N70" s="67" t="s">
        <v>31</v>
      </c>
      <c r="O70" s="68" t="str">
        <f>+M70&amp;+$CD$1&amp;N70</f>
        <v>CRUEGHE Uma</v>
      </c>
      <c r="P70" s="105" t="str">
        <f>VLOOKUP($H70,maitres2,2,FALSE)</f>
        <v>JPE</v>
      </c>
      <c r="Q70" s="50" t="s">
        <v>319</v>
      </c>
      <c r="R70" s="80"/>
      <c r="S70" s="52"/>
      <c r="T70" s="49"/>
      <c r="U70" s="54"/>
      <c r="V70" s="55"/>
      <c r="W70" s="56"/>
      <c r="X70" s="57"/>
      <c r="Y70" s="56"/>
      <c r="Z70" s="56"/>
      <c r="AA70">
        <v>1</v>
      </c>
      <c r="AB70">
        <f>IF(R70=$Q$1,1,0)</f>
        <v>0</v>
      </c>
      <c r="AC70">
        <f>IF(C70=1,AB70,0)</f>
        <v>0</v>
      </c>
      <c r="AD70">
        <f>IF(AND(H70&lt;$AL$2,H70&gt;0),1,0)</f>
        <v>0</v>
      </c>
      <c r="AE70">
        <f>IF(C70=1,D70,0)</f>
        <v>2099</v>
      </c>
      <c r="AF70">
        <f ca="1">SUMIF(famillescol,AE70,$AD$10:$AD$226)</f>
        <v>0</v>
      </c>
      <c r="AH70">
        <v>2099</v>
      </c>
      <c r="AI70">
        <v>1</v>
      </c>
    </row>
    <row r="71" spans="2:35" ht="16.5" hidden="1" x14ac:dyDescent="0.25">
      <c r="B71" s="49"/>
      <c r="C71" s="2">
        <f>IF(OR(D71=D70,D71=0),0,1)</f>
        <v>1</v>
      </c>
      <c r="D71" s="89">
        <v>2088</v>
      </c>
      <c r="E71" s="49"/>
      <c r="F71" s="49"/>
      <c r="G71" s="89">
        <v>20882</v>
      </c>
      <c r="H71" s="94">
        <v>7</v>
      </c>
      <c r="I71" s="81" t="s">
        <v>56</v>
      </c>
      <c r="J71" s="82" t="s">
        <v>57</v>
      </c>
      <c r="K71" s="100" t="s">
        <v>82</v>
      </c>
      <c r="L71" s="104">
        <f>IF(H71=99,"parti",0)</f>
        <v>0</v>
      </c>
      <c r="M71" s="67" t="s">
        <v>10</v>
      </c>
      <c r="N71" s="67" t="s">
        <v>30</v>
      </c>
      <c r="O71" s="68" t="str">
        <f>+M71&amp;+$CD$1&amp;N71</f>
        <v>COUZINET Ugo</v>
      </c>
      <c r="P71" s="105" t="str">
        <f>VLOOKUP($H71,maitres2,2,FALSE)</f>
        <v>SG</v>
      </c>
      <c r="Q71" s="50" t="s">
        <v>318</v>
      </c>
      <c r="R71" s="80"/>
      <c r="S71" s="52"/>
      <c r="T71" s="49"/>
      <c r="U71" s="54"/>
      <c r="V71" s="55"/>
      <c r="W71" s="56"/>
      <c r="X71" s="57"/>
      <c r="Y71" s="56"/>
      <c r="Z71" s="56"/>
      <c r="AA71">
        <v>1</v>
      </c>
      <c r="AB71">
        <f>IF(R71=$Q$1,1,0)</f>
        <v>0</v>
      </c>
      <c r="AC71">
        <f>IF(C71=1,AB71,0)</f>
        <v>0</v>
      </c>
      <c r="AD71">
        <f>IF(AND(H71&lt;$AL$2,H71&gt;0),1,0)</f>
        <v>0</v>
      </c>
      <c r="AE71">
        <f>IF(C71=1,D71,0)</f>
        <v>2088</v>
      </c>
      <c r="AF71">
        <f ca="1">SUMIF(famillescol,AE71,$AD$10:$AD$226)</f>
        <v>0</v>
      </c>
      <c r="AH71">
        <v>4549</v>
      </c>
      <c r="AI71">
        <v>1</v>
      </c>
    </row>
    <row r="72" spans="2:35" ht="16.5" hidden="1" x14ac:dyDescent="0.25">
      <c r="B72" s="49"/>
      <c r="C72" s="2">
        <f>IF(OR(D72=D71,D72=0),0,1)</f>
        <v>1</v>
      </c>
      <c r="D72" s="91">
        <v>4551</v>
      </c>
      <c r="E72" s="49"/>
      <c r="F72" s="49"/>
      <c r="G72" s="91">
        <v>14512</v>
      </c>
      <c r="H72" s="95">
        <v>1</v>
      </c>
      <c r="I72" s="81" t="s">
        <v>56</v>
      </c>
      <c r="J72" s="82" t="s">
        <v>57</v>
      </c>
      <c r="K72" s="100"/>
      <c r="L72" s="104">
        <f>IF(H72=99,"parti",0)</f>
        <v>0</v>
      </c>
      <c r="M72" s="66" t="s">
        <v>345</v>
      </c>
      <c r="N72" s="66" t="s">
        <v>346</v>
      </c>
      <c r="O72" s="68" t="str">
        <f>+M72&amp;+$CD$1&amp;N72</f>
        <v>DE LA CRUZ Ethan</v>
      </c>
      <c r="P72" s="105" t="str">
        <f>VLOOKUP($H72,maitres2,2,FALSE)</f>
        <v>A C</v>
      </c>
      <c r="Q72" s="50" t="s">
        <v>313</v>
      </c>
      <c r="R72" s="80"/>
      <c r="S72" s="52"/>
      <c r="T72" s="49"/>
      <c r="U72" s="54"/>
      <c r="V72" s="55"/>
      <c r="W72" s="56"/>
      <c r="X72" s="57"/>
      <c r="Y72" s="56"/>
      <c r="Z72" s="56"/>
      <c r="AA72">
        <v>1</v>
      </c>
      <c r="AB72">
        <f>IF(R72=$Q$1,1,0)</f>
        <v>0</v>
      </c>
      <c r="AC72">
        <f>IF(C72=1,AB72,0)</f>
        <v>0</v>
      </c>
      <c r="AD72">
        <f>IF(AND(H72&lt;$AL$2,H72&gt;0),1,0)</f>
        <v>1</v>
      </c>
      <c r="AE72">
        <f>IF(C72=1,D72,0)</f>
        <v>4551</v>
      </c>
      <c r="AF72">
        <f ca="1">SUMIF(famillescol,AE72,$AD$10:$AD$226)</f>
        <v>2</v>
      </c>
      <c r="AH72">
        <v>4551</v>
      </c>
      <c r="AI72">
        <v>1</v>
      </c>
    </row>
    <row r="73" spans="2:35" ht="16.5" hidden="1" x14ac:dyDescent="0.25">
      <c r="B73" s="49"/>
      <c r="C73" s="2">
        <f>IF(OR(D73=D72,D73=0),0,1)</f>
        <v>0</v>
      </c>
      <c r="D73" s="91">
        <v>4551</v>
      </c>
      <c r="E73" s="49"/>
      <c r="F73" s="49"/>
      <c r="G73" s="91">
        <v>45511</v>
      </c>
      <c r="H73" s="95">
        <v>1</v>
      </c>
      <c r="I73" s="81" t="s">
        <v>56</v>
      </c>
      <c r="J73" s="82" t="s">
        <v>57</v>
      </c>
      <c r="K73" s="100"/>
      <c r="L73" s="104">
        <f>IF(H73=99,"parti",0)</f>
        <v>0</v>
      </c>
      <c r="M73" s="66" t="s">
        <v>345</v>
      </c>
      <c r="N73" s="66" t="s">
        <v>347</v>
      </c>
      <c r="O73" s="68" t="str">
        <f>+M73&amp;+$CD$1&amp;N73</f>
        <v>DE LA CRUZ Jason</v>
      </c>
      <c r="P73" s="105" t="str">
        <f>VLOOKUP($H73,maitres2,2,FALSE)</f>
        <v>A C</v>
      </c>
      <c r="Q73" s="50" t="s">
        <v>313</v>
      </c>
      <c r="R73" s="80"/>
      <c r="S73" s="52"/>
      <c r="T73" s="49"/>
      <c r="U73" s="54"/>
      <c r="V73" s="55"/>
      <c r="W73" s="56"/>
      <c r="X73" s="57"/>
      <c r="Y73" s="56"/>
      <c r="Z73" s="56"/>
      <c r="AA73">
        <v>1</v>
      </c>
      <c r="AB73">
        <f>IF(R73=$Q$1,1,0)</f>
        <v>0</v>
      </c>
      <c r="AC73">
        <f>IF(C73=1,AB73,0)</f>
        <v>0</v>
      </c>
      <c r="AD73">
        <f>IF(AND(H73&lt;$AL$2,H73&gt;0),1,0)</f>
        <v>1</v>
      </c>
      <c r="AE73">
        <f>IF(C73=1,D73,0)</f>
        <v>0</v>
      </c>
      <c r="AF73">
        <f ca="1">SUMIF(famillescol,AE73,$AD$10:$AD$226)</f>
        <v>0</v>
      </c>
      <c r="AH73">
        <v>4551</v>
      </c>
      <c r="AI73">
        <v>0</v>
      </c>
    </row>
    <row r="74" spans="2:35" ht="16.5" hidden="1" x14ac:dyDescent="0.25">
      <c r="B74" s="49"/>
      <c r="C74" s="2">
        <f>IF(OR(D74=D73,D74=0),0,1)</f>
        <v>1</v>
      </c>
      <c r="D74" s="91">
        <v>4552</v>
      </c>
      <c r="E74" s="49"/>
      <c r="F74" s="49"/>
      <c r="G74" s="91">
        <v>45521</v>
      </c>
      <c r="H74" s="95">
        <v>99</v>
      </c>
      <c r="I74" s="81"/>
      <c r="J74" s="81"/>
      <c r="K74" s="100"/>
      <c r="L74" s="104" t="str">
        <f>IF(H74=99,"parti",0)</f>
        <v>parti</v>
      </c>
      <c r="M74" s="66" t="s">
        <v>348</v>
      </c>
      <c r="N74" s="66" t="s">
        <v>349</v>
      </c>
      <c r="O74" s="68" t="str">
        <f>+M74&amp;+$CD$1&amp;N74</f>
        <v>DE VINCENZ Lou</v>
      </c>
      <c r="P74" s="105" t="str">
        <f>VLOOKUP($H74,maitres2,2,FALSE)</f>
        <v>Parti</v>
      </c>
      <c r="Q74" s="50" t="s">
        <v>316</v>
      </c>
      <c r="R74" s="80"/>
      <c r="S74" s="52"/>
      <c r="T74" s="49"/>
      <c r="U74" s="54"/>
      <c r="V74" s="55"/>
      <c r="W74" s="56"/>
      <c r="X74" s="57"/>
      <c r="Y74" s="56"/>
      <c r="Z74" s="56"/>
      <c r="AA74">
        <v>1</v>
      </c>
      <c r="AB74">
        <f>IF(R74=$Q$1,1,0)</f>
        <v>0</v>
      </c>
      <c r="AC74">
        <f>IF(C74=1,AB74,0)</f>
        <v>0</v>
      </c>
      <c r="AD74">
        <f>IF(AND(H74&lt;$AL$2,H74&gt;0),1,0)</f>
        <v>0</v>
      </c>
      <c r="AE74">
        <f>IF(C74=1,D74,0)</f>
        <v>4552</v>
      </c>
      <c r="AF74">
        <f ca="1">SUMIF(famillescol,AE74,$AD$10:$AD$226)</f>
        <v>0</v>
      </c>
      <c r="AH74">
        <v>4552</v>
      </c>
      <c r="AI74">
        <v>1</v>
      </c>
    </row>
    <row r="75" spans="2:35" ht="16.5" hidden="1" x14ac:dyDescent="0.25">
      <c r="B75" s="49"/>
      <c r="C75" s="2">
        <f>IF(OR(D75=D74,D75=0),0,1)</f>
        <v>1</v>
      </c>
      <c r="D75" s="91">
        <v>4549</v>
      </c>
      <c r="E75" s="49"/>
      <c r="F75" s="49"/>
      <c r="G75" s="91">
        <v>45491</v>
      </c>
      <c r="H75" s="95">
        <v>1</v>
      </c>
      <c r="I75" s="80"/>
      <c r="J75" s="80"/>
      <c r="K75" s="100" t="s">
        <v>82</v>
      </c>
      <c r="L75" s="104">
        <f>IF(H75=99,"parti",0)</f>
        <v>0</v>
      </c>
      <c r="M75" s="66" t="s">
        <v>343</v>
      </c>
      <c r="N75" s="66" t="s">
        <v>344</v>
      </c>
      <c r="O75" s="68" t="str">
        <f>+M75&amp;+$CD$1&amp;N75</f>
        <v>DARTENUC Yoann</v>
      </c>
      <c r="P75" s="105" t="str">
        <f>VLOOKUP($H75,maitres2,2,FALSE)</f>
        <v>A C</v>
      </c>
      <c r="Q75" s="50" t="s">
        <v>312</v>
      </c>
      <c r="R75" s="80"/>
      <c r="S75" s="52"/>
      <c r="T75" s="49"/>
      <c r="U75" s="54"/>
      <c r="V75" s="55"/>
      <c r="W75" s="56"/>
      <c r="X75" s="57"/>
      <c r="Y75" s="56"/>
      <c r="Z75" s="56"/>
      <c r="AA75">
        <v>1</v>
      </c>
      <c r="AB75">
        <f>IF(R75=$Q$1,1,0)</f>
        <v>0</v>
      </c>
      <c r="AC75">
        <f>IF(C75=1,AB75,0)</f>
        <v>0</v>
      </c>
      <c r="AD75">
        <f>IF(AND(H75&lt;$AL$2,H75&gt;0),1,0)</f>
        <v>1</v>
      </c>
      <c r="AE75">
        <f>IF(C75=1,D75,0)</f>
        <v>4549</v>
      </c>
      <c r="AF75">
        <f ca="1">SUMIF(famillescol,AE75,$AD$10:$AD$226)</f>
        <v>1</v>
      </c>
      <c r="AH75">
        <v>4550</v>
      </c>
      <c r="AI75">
        <v>1</v>
      </c>
    </row>
    <row r="76" spans="2:35" ht="16.5" hidden="1" x14ac:dyDescent="0.25">
      <c r="B76" s="49"/>
      <c r="C76" s="2">
        <f>IF(OR(D76=D75,D76=0),0,1)</f>
        <v>1</v>
      </c>
      <c r="D76" s="89">
        <v>4541</v>
      </c>
      <c r="E76" s="49"/>
      <c r="F76" s="49"/>
      <c r="G76" s="89">
        <v>45411</v>
      </c>
      <c r="H76" s="94">
        <v>8</v>
      </c>
      <c r="I76" s="81"/>
      <c r="J76" s="82" t="s">
        <v>57</v>
      </c>
      <c r="K76" s="100"/>
      <c r="L76" s="104">
        <f>IF(H76=99,"parti",0)</f>
        <v>0</v>
      </c>
      <c r="M76" s="67" t="s">
        <v>352</v>
      </c>
      <c r="N76" s="67" t="s">
        <v>353</v>
      </c>
      <c r="O76" s="68" t="str">
        <f>+M76&amp;+$CD$1&amp;N76</f>
        <v>DELGADO Luca</v>
      </c>
      <c r="P76" s="105" t="str">
        <f>VLOOKUP($H76,maitres2,2,FALSE)</f>
        <v>JPE</v>
      </c>
      <c r="Q76" s="50" t="s">
        <v>319</v>
      </c>
      <c r="R76" s="80"/>
      <c r="S76" s="52"/>
      <c r="T76" s="49"/>
      <c r="U76" s="54"/>
      <c r="V76" s="55"/>
      <c r="W76" s="56"/>
      <c r="X76" s="57"/>
      <c r="Y76" s="56"/>
      <c r="Z76" s="56"/>
      <c r="AA76">
        <v>1</v>
      </c>
      <c r="AB76">
        <f>IF(R76=$Q$1,1,0)</f>
        <v>0</v>
      </c>
      <c r="AC76">
        <f>IF(C76=1,AB76,0)</f>
        <v>0</v>
      </c>
      <c r="AD76">
        <f>IF(AND(H76&lt;$AL$2,H76&gt;0),1,0)</f>
        <v>0</v>
      </c>
      <c r="AE76">
        <f>IF(C76=1,D76,0)</f>
        <v>4541</v>
      </c>
      <c r="AF76">
        <f ca="1">SUMIF(famillescol,AE76,$AD$10:$AD$226)</f>
        <v>0</v>
      </c>
      <c r="AH76">
        <v>4541</v>
      </c>
      <c r="AI76">
        <v>1</v>
      </c>
    </row>
    <row r="77" spans="2:35" ht="16.5" hidden="1" x14ac:dyDescent="0.25">
      <c r="B77" s="49"/>
      <c r="C77" s="2">
        <f>IF(OR(D77=D76,D77=0),0,1)</f>
        <v>0</v>
      </c>
      <c r="D77" s="91">
        <v>4541</v>
      </c>
      <c r="E77" s="49"/>
      <c r="F77" s="49"/>
      <c r="G77" s="91">
        <v>45412</v>
      </c>
      <c r="H77" s="94" t="s">
        <v>428</v>
      </c>
      <c r="I77" s="80"/>
      <c r="J77" s="82"/>
      <c r="K77" s="100"/>
      <c r="L77" s="104">
        <f>IF(H77=99,"parti",0)</f>
        <v>0</v>
      </c>
      <c r="M77" s="66" t="s">
        <v>352</v>
      </c>
      <c r="N77" s="66" t="s">
        <v>354</v>
      </c>
      <c r="O77" s="68" t="str">
        <f>+M77&amp;+$CD$1&amp;N77</f>
        <v>DELGADO Adam</v>
      </c>
      <c r="P77" s="105" t="str">
        <f>VLOOKUP($H77,maitres2,2,FALSE)</f>
        <v>MJE</v>
      </c>
      <c r="Q77" s="50" t="s">
        <v>313</v>
      </c>
      <c r="R77" s="80"/>
      <c r="S77" s="52"/>
      <c r="T77" s="49"/>
      <c r="U77" s="54"/>
      <c r="V77" s="55"/>
      <c r="W77" s="56"/>
      <c r="X77" s="57"/>
      <c r="Y77" s="56"/>
      <c r="Z77" s="56"/>
      <c r="AA77">
        <v>1</v>
      </c>
      <c r="AB77">
        <f>IF(R77=$Q$1,1,0)</f>
        <v>0</v>
      </c>
      <c r="AC77">
        <f>IF(C77=1,AB77,0)</f>
        <v>0</v>
      </c>
      <c r="AD77">
        <f>IF(AND(H77&lt;$AL$2,H77&gt;0),1,0)</f>
        <v>0</v>
      </c>
      <c r="AE77">
        <f>IF(C77=1,D77,0)</f>
        <v>0</v>
      </c>
      <c r="AF77">
        <f ca="1">SUMIF(famillescol,AE77,$AD$10:$AD$226)</f>
        <v>0</v>
      </c>
      <c r="AH77">
        <v>4541</v>
      </c>
      <c r="AI77">
        <v>0</v>
      </c>
    </row>
    <row r="78" spans="2:35" ht="16.5" hidden="1" x14ac:dyDescent="0.25">
      <c r="B78" s="49"/>
      <c r="C78" s="2">
        <f>IF(OR(D78=D77,D78=0),0,1)</f>
        <v>1</v>
      </c>
      <c r="D78" s="89">
        <v>3177</v>
      </c>
      <c r="E78" s="49"/>
      <c r="F78" s="49"/>
      <c r="G78" s="89">
        <v>31771</v>
      </c>
      <c r="H78" s="94">
        <v>6</v>
      </c>
      <c r="I78" s="82"/>
      <c r="J78" s="82"/>
      <c r="K78" s="100"/>
      <c r="L78" s="104">
        <f>IF(H78=99,"parti",0)</f>
        <v>0</v>
      </c>
      <c r="M78" s="67" t="s">
        <v>115</v>
      </c>
      <c r="N78" s="67" t="s">
        <v>116</v>
      </c>
      <c r="O78" s="68" t="str">
        <f>+M78&amp;+$CD$1&amp;N78</f>
        <v>DESPAX Ilyes</v>
      </c>
      <c r="P78" s="105" t="str">
        <f>VLOOKUP($H78,maitres2,2,FALSE)</f>
        <v>MCC</v>
      </c>
      <c r="Q78" s="50" t="s">
        <v>318</v>
      </c>
      <c r="R78" s="80"/>
      <c r="S78" s="52"/>
      <c r="T78" s="49"/>
      <c r="U78" s="54"/>
      <c r="V78" s="55"/>
      <c r="W78" s="56"/>
      <c r="X78" s="57"/>
      <c r="Y78" s="56"/>
      <c r="Z78" s="56"/>
      <c r="AA78">
        <v>1</v>
      </c>
      <c r="AB78">
        <f>IF(R78=$Q$1,1,0)</f>
        <v>0</v>
      </c>
      <c r="AC78">
        <f>IF(C78=1,AB78,0)</f>
        <v>0</v>
      </c>
      <c r="AD78">
        <f>IF(AND(H78&lt;$AL$2,H78&gt;0),1,0)</f>
        <v>0</v>
      </c>
      <c r="AE78">
        <f>IF(C78=1,D78,0)</f>
        <v>3177</v>
      </c>
      <c r="AF78">
        <f ca="1">SUMIF(famillescol,AE78,$AD$10:$AD$226)</f>
        <v>0</v>
      </c>
      <c r="AH78">
        <v>3177</v>
      </c>
      <c r="AI78">
        <v>1</v>
      </c>
    </row>
    <row r="79" spans="2:35" ht="16.5" hidden="1" x14ac:dyDescent="0.25">
      <c r="B79" s="49"/>
      <c r="C79" s="2">
        <f>IF(OR(D79=D78,D79=0),0,1)</f>
        <v>0</v>
      </c>
      <c r="D79" s="89">
        <v>3177</v>
      </c>
      <c r="E79" s="49"/>
      <c r="F79" s="49"/>
      <c r="G79" s="89">
        <v>31772</v>
      </c>
      <c r="H79" s="94">
        <v>5</v>
      </c>
      <c r="I79" s="81"/>
      <c r="J79" s="82"/>
      <c r="K79" s="100"/>
      <c r="L79" s="104">
        <f>IF(H79=99,"parti",0)</f>
        <v>0</v>
      </c>
      <c r="M79" s="67" t="s">
        <v>115</v>
      </c>
      <c r="N79" s="67" t="s">
        <v>117</v>
      </c>
      <c r="O79" s="68" t="str">
        <f>+M79&amp;+$CD$1&amp;N79</f>
        <v>DESPAX Sarah</v>
      </c>
      <c r="P79" s="105" t="str">
        <f>VLOOKUP($H79,maitres2,2,FALSE)</f>
        <v>FM</v>
      </c>
      <c r="Q79" s="50" t="s">
        <v>437</v>
      </c>
      <c r="R79" s="80"/>
      <c r="S79" s="52"/>
      <c r="T79" s="49"/>
      <c r="U79" s="54"/>
      <c r="V79" s="55"/>
      <c r="W79" s="56"/>
      <c r="X79" s="57"/>
      <c r="Y79" s="56"/>
      <c r="Z79" s="56"/>
      <c r="AA79">
        <v>1</v>
      </c>
      <c r="AB79">
        <f>IF(R79=$Q$1,1,0)</f>
        <v>0</v>
      </c>
      <c r="AC79">
        <f>IF(C79=1,AB79,0)</f>
        <v>0</v>
      </c>
      <c r="AD79">
        <f>IF(AND(H79&lt;$AL$2,H79&gt;0),1,0)</f>
        <v>0</v>
      </c>
      <c r="AE79">
        <f>IF(C79=1,D79,0)</f>
        <v>0</v>
      </c>
      <c r="AF79">
        <f ca="1">SUMIF(famillescol,AE79,$AD$10:$AD$226)</f>
        <v>0</v>
      </c>
      <c r="AH79">
        <v>3177</v>
      </c>
      <c r="AI79">
        <v>0</v>
      </c>
    </row>
    <row r="80" spans="2:35" ht="16.5" hidden="1" x14ac:dyDescent="0.25">
      <c r="B80" s="49"/>
      <c r="C80" s="2">
        <f>IF(OR(D80=D79,D80=0),0,1)</f>
        <v>1</v>
      </c>
      <c r="D80" s="89">
        <v>3340</v>
      </c>
      <c r="E80" s="49"/>
      <c r="F80" s="49"/>
      <c r="G80" s="89">
        <v>33401</v>
      </c>
      <c r="H80" s="94" t="s">
        <v>428</v>
      </c>
      <c r="I80" s="81"/>
      <c r="J80" s="81"/>
      <c r="K80" s="100"/>
      <c r="L80" s="104">
        <f>IF(H80=99,"parti",0)</f>
        <v>0</v>
      </c>
      <c r="M80" s="67" t="s">
        <v>246</v>
      </c>
      <c r="N80" s="67" t="s">
        <v>101</v>
      </c>
      <c r="O80" s="68" t="str">
        <f>+M80&amp;+$CD$1&amp;N80</f>
        <v>DESPLAT Maël</v>
      </c>
      <c r="P80" s="105" t="str">
        <f>VLOOKUP($H80,maitres2,2,FALSE)</f>
        <v>MJE</v>
      </c>
      <c r="Q80" s="50" t="s">
        <v>314</v>
      </c>
      <c r="R80" s="80"/>
      <c r="S80" s="52"/>
      <c r="T80" s="49"/>
      <c r="U80" s="54"/>
      <c r="V80" s="55"/>
      <c r="W80" s="56"/>
      <c r="X80" s="57"/>
      <c r="Y80" s="56"/>
      <c r="Z80" s="56"/>
      <c r="AA80">
        <v>1</v>
      </c>
      <c r="AB80">
        <f>IF(R80=$Q$1,1,0)</f>
        <v>0</v>
      </c>
      <c r="AC80">
        <f>IF(C80=1,AB80,0)</f>
        <v>0</v>
      </c>
      <c r="AD80">
        <f>IF(AND(H80&lt;$AL$2,H80&gt;0),1,0)</f>
        <v>0</v>
      </c>
      <c r="AE80">
        <f>IF(C80=1,D80,0)</f>
        <v>3340</v>
      </c>
      <c r="AF80">
        <f ca="1">SUMIF(famillescol,AE80,$AD$10:$AD$226)</f>
        <v>0</v>
      </c>
      <c r="AH80">
        <v>3340</v>
      </c>
      <c r="AI80">
        <v>1</v>
      </c>
    </row>
    <row r="81" spans="2:35" ht="16.5" hidden="1" x14ac:dyDescent="0.25">
      <c r="B81" s="49"/>
      <c r="C81" s="2">
        <f>IF(OR(D81=D80,D81=0),0,1)</f>
        <v>1</v>
      </c>
      <c r="D81" s="91">
        <v>4553</v>
      </c>
      <c r="E81" s="49"/>
      <c r="F81" s="49"/>
      <c r="G81" s="91">
        <v>45531</v>
      </c>
      <c r="H81" s="95">
        <v>7</v>
      </c>
      <c r="I81" s="81" t="s">
        <v>56</v>
      </c>
      <c r="J81" s="82" t="s">
        <v>57</v>
      </c>
      <c r="K81" s="100"/>
      <c r="L81" s="104">
        <f>IF(H81=99,"parti",0)</f>
        <v>0</v>
      </c>
      <c r="M81" s="66" t="s">
        <v>355</v>
      </c>
      <c r="N81" s="66" t="s">
        <v>197</v>
      </c>
      <c r="O81" s="68" t="str">
        <f>+M81&amp;+$CD$1&amp;N81</f>
        <v>DIBON -- LANDRIEU Jean</v>
      </c>
      <c r="P81" s="105" t="str">
        <f>VLOOKUP($H81,maitres2,2,FALSE)</f>
        <v>SG</v>
      </c>
      <c r="Q81" s="50" t="s">
        <v>317</v>
      </c>
      <c r="R81" s="80"/>
      <c r="S81" s="52"/>
      <c r="T81" s="49"/>
      <c r="U81" s="54"/>
      <c r="V81" s="55"/>
      <c r="W81" s="56"/>
      <c r="X81" s="57"/>
      <c r="Y81" s="56"/>
      <c r="Z81" s="56"/>
      <c r="AA81">
        <v>1</v>
      </c>
      <c r="AB81">
        <f>IF(R81=$Q$1,1,0)</f>
        <v>0</v>
      </c>
      <c r="AC81">
        <f>IF(C81=1,AB81,0)</f>
        <v>0</v>
      </c>
      <c r="AD81">
        <f>IF(AND(H81&lt;$AL$2,H81&gt;0),1,0)</f>
        <v>0</v>
      </c>
      <c r="AE81">
        <f>IF(C81=1,D81,0)</f>
        <v>4553</v>
      </c>
      <c r="AF81">
        <f ca="1">SUMIF(famillescol,AE81,$AD$10:$AD$226)</f>
        <v>0</v>
      </c>
      <c r="AH81">
        <v>4553</v>
      </c>
      <c r="AI81">
        <v>1</v>
      </c>
    </row>
    <row r="82" spans="2:35" ht="16.5" hidden="1" x14ac:dyDescent="0.25">
      <c r="B82" s="49"/>
      <c r="C82" s="2">
        <f>IF(OR(D82=D81,D82=0),0,1)</f>
        <v>1</v>
      </c>
      <c r="D82" s="91">
        <v>4550</v>
      </c>
      <c r="E82" s="49"/>
      <c r="F82" s="49"/>
      <c r="G82" s="91">
        <v>45501</v>
      </c>
      <c r="H82" s="95">
        <v>1</v>
      </c>
      <c r="I82" s="80"/>
      <c r="J82" s="80"/>
      <c r="K82" s="100" t="s">
        <v>82</v>
      </c>
      <c r="L82" s="104">
        <f>IF(H82=99,"parti",0)</f>
        <v>0</v>
      </c>
      <c r="M82" s="66" t="s">
        <v>350</v>
      </c>
      <c r="N82" s="66" t="s">
        <v>351</v>
      </c>
      <c r="O82" s="68" t="str">
        <f>+M82&amp;+$CD$1&amp;N82</f>
        <v>DELABORDE Kylian</v>
      </c>
      <c r="P82" s="105" t="str">
        <f>VLOOKUP($H82,maitres2,2,FALSE)</f>
        <v>A C</v>
      </c>
      <c r="Q82" s="50" t="s">
        <v>312</v>
      </c>
      <c r="R82" s="80"/>
      <c r="S82" s="52"/>
      <c r="T82" s="49"/>
      <c r="U82" s="54"/>
      <c r="V82" s="55"/>
      <c r="W82" s="56"/>
      <c r="X82" s="57"/>
      <c r="Y82" s="56"/>
      <c r="Z82" s="56"/>
      <c r="AA82">
        <v>1</v>
      </c>
      <c r="AB82">
        <f>IF(R82=$Q$1,1,0)</f>
        <v>0</v>
      </c>
      <c r="AC82">
        <f>IF(C82=1,AB82,0)</f>
        <v>0</v>
      </c>
      <c r="AD82">
        <f>IF(AND(H82&lt;$AL$2,H82&gt;0),1,0)</f>
        <v>1</v>
      </c>
      <c r="AE82">
        <f>IF(C82=1,D82,0)</f>
        <v>4550</v>
      </c>
      <c r="AF82">
        <f ca="1">SUMIF(famillescol,AE82,$AD$10:$AD$226)</f>
        <v>1</v>
      </c>
      <c r="AH82">
        <v>4578</v>
      </c>
      <c r="AI82">
        <v>1</v>
      </c>
    </row>
    <row r="83" spans="2:35" ht="16.5" hidden="1" x14ac:dyDescent="0.25">
      <c r="B83" s="49"/>
      <c r="C83" s="2">
        <f>IF(OR(D83=D82,D83=0),0,1)</f>
        <v>1</v>
      </c>
      <c r="D83" s="89">
        <v>3205</v>
      </c>
      <c r="E83" s="49"/>
      <c r="F83" s="49"/>
      <c r="G83" s="89">
        <v>32051</v>
      </c>
      <c r="H83" s="94">
        <v>6</v>
      </c>
      <c r="I83" s="81" t="s">
        <v>56</v>
      </c>
      <c r="J83" s="81" t="s">
        <v>57</v>
      </c>
      <c r="K83" s="100"/>
      <c r="L83" s="104">
        <f>IF(H83=99,"parti",0)</f>
        <v>0</v>
      </c>
      <c r="M83" s="67" t="s">
        <v>118</v>
      </c>
      <c r="N83" s="67" t="s">
        <v>119</v>
      </c>
      <c r="O83" s="68" t="str">
        <f>+M83&amp;+$CD$1&amp;N83</f>
        <v>DOLS Miloyan</v>
      </c>
      <c r="P83" s="105" t="str">
        <f>VLOOKUP($H83,maitres2,2,FALSE)</f>
        <v>MCC</v>
      </c>
      <c r="Q83" s="50" t="s">
        <v>318</v>
      </c>
      <c r="R83" s="80"/>
      <c r="S83" s="52"/>
      <c r="T83" s="49"/>
      <c r="U83" s="54"/>
      <c r="V83" s="55"/>
      <c r="W83" s="56"/>
      <c r="X83" s="57"/>
      <c r="Y83" s="56"/>
      <c r="Z83" s="56"/>
      <c r="AA83">
        <v>1</v>
      </c>
      <c r="AB83">
        <f>IF(R83=$Q$1,1,0)</f>
        <v>0</v>
      </c>
      <c r="AC83">
        <f>IF(C83=1,AB83,0)</f>
        <v>0</v>
      </c>
      <c r="AD83">
        <f>IF(AND(H83&lt;$AL$2,H83&gt;0),1,0)</f>
        <v>0</v>
      </c>
      <c r="AE83">
        <f>IF(C83=1,D83,0)</f>
        <v>3205</v>
      </c>
      <c r="AF83">
        <f ca="1">SUMIF(famillescol,AE83,$AD$10:$AD$226)</f>
        <v>0</v>
      </c>
      <c r="AH83">
        <v>3205</v>
      </c>
      <c r="AI83">
        <v>1</v>
      </c>
    </row>
    <row r="84" spans="2:35" ht="16.5" hidden="1" x14ac:dyDescent="0.2">
      <c r="B84" s="49"/>
      <c r="C84" s="2">
        <f>IF(OR(D84=D83,D84=0),0,1)</f>
        <v>1</v>
      </c>
      <c r="D84" s="93">
        <v>4580</v>
      </c>
      <c r="E84" s="49"/>
      <c r="F84" s="49"/>
      <c r="G84" s="93">
        <v>45801</v>
      </c>
      <c r="H84" s="94">
        <v>4</v>
      </c>
      <c r="I84" s="80"/>
      <c r="J84" s="82" t="s">
        <v>57</v>
      </c>
      <c r="K84" s="100"/>
      <c r="L84" s="104">
        <f>IF(H84=99,"parti",0)</f>
        <v>0</v>
      </c>
      <c r="M84" s="67" t="s">
        <v>422</v>
      </c>
      <c r="N84" s="67" t="s">
        <v>423</v>
      </c>
      <c r="O84" s="68" t="str">
        <f>+M84&amp;+$CD$1&amp;N84</f>
        <v>DELAPLANA Victoire</v>
      </c>
      <c r="P84" s="105" t="str">
        <f>VLOOKUP($H84,maitres2,2,FALSE)</f>
        <v>CG</v>
      </c>
      <c r="Q84" s="50" t="s">
        <v>437</v>
      </c>
      <c r="R84" s="80"/>
      <c r="S84" s="52"/>
      <c r="T84" s="49"/>
      <c r="U84" s="54"/>
      <c r="V84" s="55"/>
      <c r="W84" s="56"/>
      <c r="X84" s="57"/>
      <c r="Y84" s="56"/>
      <c r="Z84" s="56"/>
      <c r="AA84">
        <v>1</v>
      </c>
      <c r="AB84">
        <f>IF(R84=$Q$1,1,0)</f>
        <v>0</v>
      </c>
      <c r="AC84">
        <f>IF(C84=1,AB84,0)</f>
        <v>0</v>
      </c>
      <c r="AD84">
        <f>IF(AND(H84&lt;$AL$2,H84&gt;0),1,0)</f>
        <v>1</v>
      </c>
      <c r="AE84">
        <f>IF(C84=1,D84,0)</f>
        <v>4580</v>
      </c>
      <c r="AF84">
        <f ca="1">SUMIF(famillescol,AE84,$AD$10:$AD$226)</f>
        <v>1</v>
      </c>
      <c r="AH84">
        <v>3262</v>
      </c>
      <c r="AI84">
        <v>1</v>
      </c>
    </row>
    <row r="85" spans="2:35" ht="16.5" hidden="1" x14ac:dyDescent="0.25">
      <c r="B85" s="49"/>
      <c r="C85" s="2">
        <f>IF(OR(D85=D84,D85=0),0,1)</f>
        <v>1</v>
      </c>
      <c r="D85" s="91">
        <v>4554</v>
      </c>
      <c r="E85" s="49"/>
      <c r="F85" s="49"/>
      <c r="G85" s="91">
        <v>45541</v>
      </c>
      <c r="H85" s="95">
        <v>3</v>
      </c>
      <c r="I85" s="81" t="s">
        <v>56</v>
      </c>
      <c r="J85" s="81" t="s">
        <v>57</v>
      </c>
      <c r="K85" s="100"/>
      <c r="L85" s="104">
        <f>IF(H85=99,"parti",0)</f>
        <v>0</v>
      </c>
      <c r="M85" s="66" t="s">
        <v>358</v>
      </c>
      <c r="N85" s="66" t="s">
        <v>359</v>
      </c>
      <c r="O85" s="68" t="str">
        <f>+M85&amp;+$CD$1&amp;N85</f>
        <v>DUGER Xan</v>
      </c>
      <c r="P85" s="105" t="str">
        <f>VLOOKUP($H85,maitres2,2,FALSE)</f>
        <v>MJS</v>
      </c>
      <c r="Q85" s="50" t="s">
        <v>316</v>
      </c>
      <c r="R85" s="80"/>
      <c r="S85" s="52"/>
      <c r="T85" s="49"/>
      <c r="U85" s="54"/>
      <c r="V85" s="55"/>
      <c r="W85" s="56"/>
      <c r="X85" s="57"/>
      <c r="Y85" s="56"/>
      <c r="Z85" s="56"/>
      <c r="AA85">
        <v>1</v>
      </c>
      <c r="AB85">
        <f>IF(R85=$Q$1,1,0)</f>
        <v>0</v>
      </c>
      <c r="AC85">
        <f>IF(C85=1,AB85,0)</f>
        <v>0</v>
      </c>
      <c r="AD85">
        <f>IF(AND(H85&lt;$AL$2,H85&gt;0),1,0)</f>
        <v>1</v>
      </c>
      <c r="AE85">
        <f>IF(C85=1,D85,0)</f>
        <v>4554</v>
      </c>
      <c r="AF85">
        <f ca="1">SUMIF(famillescol,AE85,$AD$10:$AD$226)</f>
        <v>1</v>
      </c>
      <c r="AH85">
        <v>4554</v>
      </c>
      <c r="AI85">
        <v>1</v>
      </c>
    </row>
    <row r="86" spans="2:35" ht="16.5" hidden="1" x14ac:dyDescent="0.25">
      <c r="B86" s="49"/>
      <c r="C86" s="2">
        <f>IF(OR(D86=D85,D86=0),0,1)</f>
        <v>1</v>
      </c>
      <c r="D86" s="89">
        <v>3285</v>
      </c>
      <c r="E86" s="49"/>
      <c r="F86" s="49"/>
      <c r="G86" s="89">
        <v>32851</v>
      </c>
      <c r="H86" s="94">
        <v>4</v>
      </c>
      <c r="I86" s="81" t="s">
        <v>56</v>
      </c>
      <c r="J86" s="82"/>
      <c r="K86" s="100"/>
      <c r="L86" s="104">
        <f>IF(H86=99,"parti",0)</f>
        <v>0</v>
      </c>
      <c r="M86" s="67" t="s">
        <v>122</v>
      </c>
      <c r="N86" s="67" t="s">
        <v>38</v>
      </c>
      <c r="O86" s="68" t="str">
        <f>+M86&amp;+$CD$1&amp;N86</f>
        <v>DUSSARRAT Lisa</v>
      </c>
      <c r="P86" s="105" t="str">
        <f>VLOOKUP($H86,maitres2,2,FALSE)</f>
        <v>CG</v>
      </c>
      <c r="Q86" s="50" t="s">
        <v>437</v>
      </c>
      <c r="R86" s="80"/>
      <c r="S86" s="52"/>
      <c r="T86" s="49"/>
      <c r="U86" s="54"/>
      <c r="V86" s="55"/>
      <c r="W86" s="56"/>
      <c r="X86" s="57"/>
      <c r="Y86" s="56"/>
      <c r="Z86" s="56"/>
      <c r="AA86">
        <v>1</v>
      </c>
      <c r="AB86">
        <f>IF(R86=$Q$1,1,0)</f>
        <v>0</v>
      </c>
      <c r="AC86">
        <f>IF(C86=1,AB86,0)</f>
        <v>0</v>
      </c>
      <c r="AD86">
        <f>IF(AND(H86&lt;$AL$2,H86&gt;0),1,0)</f>
        <v>1</v>
      </c>
      <c r="AE86">
        <f>IF(C86=1,D86,0)</f>
        <v>3285</v>
      </c>
      <c r="AF86">
        <f ca="1">SUMIF(famillescol,AE86,$AD$10:$AD$226)</f>
        <v>2</v>
      </c>
      <c r="AH86">
        <v>3285</v>
      </c>
      <c r="AI86">
        <v>1</v>
      </c>
    </row>
    <row r="87" spans="2:35" ht="16.5" hidden="1" x14ac:dyDescent="0.25">
      <c r="B87" s="49"/>
      <c r="C87" s="2">
        <f>IF(OR(D87=D86,D87=0),0,1)</f>
        <v>0</v>
      </c>
      <c r="D87" s="89">
        <v>3285</v>
      </c>
      <c r="E87" s="49"/>
      <c r="F87" s="49"/>
      <c r="G87" s="89">
        <v>32852</v>
      </c>
      <c r="H87" s="94">
        <v>3</v>
      </c>
      <c r="I87" s="81" t="s">
        <v>56</v>
      </c>
      <c r="J87" s="81"/>
      <c r="K87" s="100"/>
      <c r="L87" s="104">
        <f>IF(H87=99,"parti",0)</f>
        <v>0</v>
      </c>
      <c r="M87" s="67" t="s">
        <v>122</v>
      </c>
      <c r="N87" s="67" t="s">
        <v>114</v>
      </c>
      <c r="O87" s="68" t="str">
        <f>+M87&amp;+$CD$1&amp;N87</f>
        <v>DUSSARRAT Evan</v>
      </c>
      <c r="P87" s="105" t="str">
        <f>VLOOKUP($H87,maitres2,2,FALSE)</f>
        <v>MJS</v>
      </c>
      <c r="Q87" s="50" t="s">
        <v>315</v>
      </c>
      <c r="R87" s="80"/>
      <c r="S87" s="52"/>
      <c r="T87" s="49"/>
      <c r="U87" s="54"/>
      <c r="V87" s="55"/>
      <c r="W87" s="56"/>
      <c r="X87" s="57"/>
      <c r="Y87" s="56"/>
      <c r="Z87" s="56"/>
      <c r="AA87">
        <v>1</v>
      </c>
      <c r="AB87">
        <f>IF(R87=$Q$1,1,0)</f>
        <v>0</v>
      </c>
      <c r="AC87">
        <f>IF(C87=1,AB87,0)</f>
        <v>0</v>
      </c>
      <c r="AD87">
        <f>IF(AND(H87&lt;$AL$2,H87&gt;0),1,0)</f>
        <v>1</v>
      </c>
      <c r="AE87">
        <f>IF(C87=1,D87,0)</f>
        <v>0</v>
      </c>
      <c r="AF87">
        <f ca="1">SUMIF(famillescol,AE87,$AD$10:$AD$226)</f>
        <v>0</v>
      </c>
      <c r="AH87">
        <v>3285</v>
      </c>
      <c r="AI87">
        <v>0</v>
      </c>
    </row>
    <row r="88" spans="2:35" ht="16.5" hidden="1" x14ac:dyDescent="0.25">
      <c r="B88" s="49"/>
      <c r="C88" s="2">
        <f>IF(OR(D88=D87,D88=0),0,1)</f>
        <v>1</v>
      </c>
      <c r="D88" s="91">
        <v>4506</v>
      </c>
      <c r="E88" s="49"/>
      <c r="F88" s="49"/>
      <c r="G88" s="91">
        <v>45061</v>
      </c>
      <c r="H88" s="95">
        <v>4</v>
      </c>
      <c r="I88" s="80"/>
      <c r="J88" s="81" t="s">
        <v>57</v>
      </c>
      <c r="K88" s="100"/>
      <c r="L88" s="104">
        <f>IF(H88=99,"parti",0)</f>
        <v>0</v>
      </c>
      <c r="M88" s="66" t="s">
        <v>247</v>
      </c>
      <c r="N88" s="66" t="s">
        <v>360</v>
      </c>
      <c r="O88" s="68" t="str">
        <f>+M88&amp;+$CD$1&amp;N88</f>
        <v>ELIZONDO Enoha</v>
      </c>
      <c r="P88" s="105" t="str">
        <f>VLOOKUP($H88,maitres2,2,FALSE)</f>
        <v>CG</v>
      </c>
      <c r="Q88" s="50" t="s">
        <v>316</v>
      </c>
      <c r="R88" s="80"/>
      <c r="S88" s="52"/>
      <c r="T88" s="49"/>
      <c r="U88" s="54"/>
      <c r="V88" s="55"/>
      <c r="W88" s="56"/>
      <c r="X88" s="57"/>
      <c r="Y88" s="56"/>
      <c r="Z88" s="56"/>
      <c r="AA88">
        <v>1</v>
      </c>
      <c r="AB88">
        <f>IF(R88=$Q$1,1,0)</f>
        <v>0</v>
      </c>
      <c r="AC88">
        <f>IF(C88=1,AB88,0)</f>
        <v>0</v>
      </c>
      <c r="AD88">
        <f>IF(AND(H88&lt;$AL$2,H88&gt;0),1,0)</f>
        <v>1</v>
      </c>
      <c r="AE88">
        <f>IF(C88=1,D88,0)</f>
        <v>4506</v>
      </c>
      <c r="AF88">
        <f ca="1">SUMIF(famillescol,AE88,$AD$10:$AD$226)</f>
        <v>1</v>
      </c>
      <c r="AH88">
        <v>4506</v>
      </c>
      <c r="AI88">
        <v>1</v>
      </c>
    </row>
    <row r="89" spans="2:35" ht="16.5" hidden="1" x14ac:dyDescent="0.25">
      <c r="B89" s="49"/>
      <c r="C89" s="2">
        <f>IF(OR(D89=D88,D89=0),0,1)</f>
        <v>1</v>
      </c>
      <c r="D89" s="91">
        <v>4555</v>
      </c>
      <c r="E89" s="49"/>
      <c r="F89" s="49"/>
      <c r="G89" s="91">
        <v>45551</v>
      </c>
      <c r="H89" s="94" t="s">
        <v>428</v>
      </c>
      <c r="I89" s="80"/>
      <c r="J89" s="81" t="s">
        <v>57</v>
      </c>
      <c r="K89" s="100"/>
      <c r="L89" s="104">
        <f>IF(H89=99,"parti",0)</f>
        <v>0</v>
      </c>
      <c r="M89" s="66" t="s">
        <v>361</v>
      </c>
      <c r="N89" s="66" t="s">
        <v>362</v>
      </c>
      <c r="O89" s="68" t="str">
        <f>+M89&amp;+$CD$1&amp;N89</f>
        <v>ESNAULT Manon</v>
      </c>
      <c r="P89" s="105" t="str">
        <f>VLOOKUP($H89,maitres2,2,FALSE)</f>
        <v>MJE</v>
      </c>
      <c r="Q89" s="50" t="s">
        <v>314</v>
      </c>
      <c r="R89" s="80"/>
      <c r="S89" s="52"/>
      <c r="T89" s="49"/>
      <c r="U89" s="54"/>
      <c r="V89" s="55"/>
      <c r="W89" s="56"/>
      <c r="X89" s="57"/>
      <c r="Y89" s="56"/>
      <c r="Z89" s="56"/>
      <c r="AA89">
        <v>1</v>
      </c>
      <c r="AB89">
        <f>IF(R89=$Q$1,1,0)</f>
        <v>0</v>
      </c>
      <c r="AC89">
        <f>IF(C89=1,AB89,0)</f>
        <v>0</v>
      </c>
      <c r="AD89">
        <f>IF(AND(H89&lt;$AL$2,H89&gt;0),1,0)</f>
        <v>0</v>
      </c>
      <c r="AE89">
        <f>IF(C89=1,D89,0)</f>
        <v>4555</v>
      </c>
      <c r="AF89">
        <f ca="1">SUMIF(famillescol,AE89,$AD$10:$AD$226)</f>
        <v>0</v>
      </c>
      <c r="AH89">
        <v>4555</v>
      </c>
      <c r="AI89">
        <v>1</v>
      </c>
    </row>
    <row r="90" spans="2:35" ht="16.5" hidden="1" x14ac:dyDescent="0.25">
      <c r="B90" s="49"/>
      <c r="C90" s="2">
        <f>IF(OR(D90=D89,D90=0),0,1)</f>
        <v>1</v>
      </c>
      <c r="D90" s="89">
        <v>3343</v>
      </c>
      <c r="E90" s="49"/>
      <c r="F90" s="49"/>
      <c r="G90" s="89">
        <v>33431</v>
      </c>
      <c r="H90" s="94" t="s">
        <v>428</v>
      </c>
      <c r="I90" s="81"/>
      <c r="J90" s="81" t="s">
        <v>57</v>
      </c>
      <c r="K90" s="100"/>
      <c r="L90" s="104">
        <f>IF(H90=99,"parti",0)</f>
        <v>0</v>
      </c>
      <c r="M90" s="67" t="s">
        <v>248</v>
      </c>
      <c r="N90" s="67" t="s">
        <v>249</v>
      </c>
      <c r="O90" s="68" t="str">
        <f>+M90&amp;+$CD$1&amp;N90</f>
        <v>ESPARCEIL Louise</v>
      </c>
      <c r="P90" s="105" t="str">
        <f>VLOOKUP($H90,maitres2,2,FALSE)</f>
        <v>MJE</v>
      </c>
      <c r="Q90" s="50" t="s">
        <v>314</v>
      </c>
      <c r="R90" s="80"/>
      <c r="S90" s="52"/>
      <c r="T90" s="49"/>
      <c r="U90" s="54"/>
      <c r="V90" s="55"/>
      <c r="W90" s="56"/>
      <c r="X90" s="57"/>
      <c r="Y90" s="56"/>
      <c r="Z90" s="56"/>
      <c r="AA90">
        <v>1</v>
      </c>
      <c r="AB90">
        <f>IF(R90=$Q$1,1,0)</f>
        <v>0</v>
      </c>
      <c r="AC90">
        <f>IF(C90=1,AB90,0)</f>
        <v>0</v>
      </c>
      <c r="AD90">
        <f>IF(AND(H90&lt;$AL$2,H90&gt;0),1,0)</f>
        <v>0</v>
      </c>
      <c r="AE90">
        <f>IF(C90=1,D90,0)</f>
        <v>3343</v>
      </c>
      <c r="AF90">
        <f ca="1">SUMIF(famillescol,AE90,$AD$10:$AD$226)</f>
        <v>0</v>
      </c>
      <c r="AH90">
        <v>3343</v>
      </c>
      <c r="AI90">
        <v>1</v>
      </c>
    </row>
    <row r="91" spans="2:35" ht="16.5" hidden="1" x14ac:dyDescent="0.25">
      <c r="B91" s="49"/>
      <c r="C91" s="2">
        <f>IF(OR(D91=D90,D91=0),0,1)</f>
        <v>1</v>
      </c>
      <c r="D91" s="89">
        <v>3278</v>
      </c>
      <c r="E91" s="49"/>
      <c r="F91" s="49"/>
      <c r="G91" s="89">
        <v>32782</v>
      </c>
      <c r="H91" s="94">
        <v>7</v>
      </c>
      <c r="I91" s="81" t="s">
        <v>56</v>
      </c>
      <c r="J91" s="81" t="s">
        <v>57</v>
      </c>
      <c r="K91" s="100"/>
      <c r="L91" s="104">
        <f>IF(H91=99,"parti",0)</f>
        <v>0</v>
      </c>
      <c r="M91" s="67" t="s">
        <v>123</v>
      </c>
      <c r="N91" s="67" t="s">
        <v>125</v>
      </c>
      <c r="O91" s="68" t="str">
        <f>+M91&amp;+$CD$1&amp;N91</f>
        <v>ETCHEVERRY Uhaina</v>
      </c>
      <c r="P91" s="105" t="str">
        <f>VLOOKUP($H91,maitres2,2,FALSE)</f>
        <v>SG</v>
      </c>
      <c r="Q91" s="50" t="s">
        <v>317</v>
      </c>
      <c r="R91" s="80"/>
      <c r="S91" s="52"/>
      <c r="T91" s="49"/>
      <c r="U91" s="54"/>
      <c r="V91" s="55"/>
      <c r="W91" s="56"/>
      <c r="X91" s="57"/>
      <c r="Y91" s="56"/>
      <c r="Z91" s="56"/>
      <c r="AA91">
        <v>1</v>
      </c>
      <c r="AB91">
        <f>IF(R91=$Q$1,1,0)</f>
        <v>0</v>
      </c>
      <c r="AC91">
        <f>IF(C91=1,AB91,0)</f>
        <v>0</v>
      </c>
      <c r="AD91">
        <f>IF(AND(H91&lt;$AL$2,H91&gt;0),1,0)</f>
        <v>0</v>
      </c>
      <c r="AE91">
        <f>IF(C91=1,D91,0)</f>
        <v>3278</v>
      </c>
      <c r="AF91">
        <f ca="1">SUMIF(famillescol,AE91,$AD$10:$AD$226)</f>
        <v>1</v>
      </c>
      <c r="AH91">
        <v>3278</v>
      </c>
      <c r="AI91">
        <v>1</v>
      </c>
    </row>
    <row r="92" spans="2:35" ht="16.5" hidden="1" x14ac:dyDescent="0.25">
      <c r="B92" s="49"/>
      <c r="C92" s="2">
        <f>IF(OR(D92=D91,D92=0),0,1)</f>
        <v>0</v>
      </c>
      <c r="D92" s="89">
        <v>3278</v>
      </c>
      <c r="E92" s="49"/>
      <c r="F92" s="49"/>
      <c r="G92" s="89">
        <v>32783</v>
      </c>
      <c r="H92" s="94">
        <v>3</v>
      </c>
      <c r="I92" s="81" t="s">
        <v>56</v>
      </c>
      <c r="J92" s="81" t="s">
        <v>57</v>
      </c>
      <c r="K92" s="100"/>
      <c r="L92" s="104">
        <f>IF(H92=99,"parti",0)</f>
        <v>0</v>
      </c>
      <c r="M92" s="73" t="s">
        <v>123</v>
      </c>
      <c r="N92" s="67" t="s">
        <v>250</v>
      </c>
      <c r="O92" s="68" t="str">
        <f>+M92&amp;+$CD$1&amp;N92</f>
        <v>ETCHEVERRY Lila</v>
      </c>
      <c r="P92" s="105" t="str">
        <f>VLOOKUP($H92,maitres2,2,FALSE)</f>
        <v>MJS</v>
      </c>
      <c r="Q92" s="50" t="s">
        <v>316</v>
      </c>
      <c r="R92" s="80"/>
      <c r="S92" s="52"/>
      <c r="T92" s="49"/>
      <c r="U92" s="54"/>
      <c r="V92" s="55"/>
      <c r="W92" s="56"/>
      <c r="X92" s="57"/>
      <c r="Y92" s="56"/>
      <c r="Z92" s="56"/>
      <c r="AA92">
        <v>1</v>
      </c>
      <c r="AB92">
        <f>IF(R92=$Q$1,1,0)</f>
        <v>0</v>
      </c>
      <c r="AC92">
        <f>IF(C92=1,AB92,0)</f>
        <v>0</v>
      </c>
      <c r="AD92">
        <f>IF(AND(H92&lt;$AL$2,H92&gt;0),1,0)</f>
        <v>1</v>
      </c>
      <c r="AE92">
        <f>IF(C92=1,D92,0)</f>
        <v>0</v>
      </c>
      <c r="AF92">
        <f ca="1">SUMIF(famillescol,AE92,$AD$10:$AD$226)</f>
        <v>0</v>
      </c>
      <c r="AH92">
        <v>3278</v>
      </c>
      <c r="AI92">
        <v>0</v>
      </c>
    </row>
    <row r="93" spans="2:35" ht="16.5" hidden="1" x14ac:dyDescent="0.25">
      <c r="B93" s="49"/>
      <c r="C93" s="2">
        <f>IF(OR(D93=D92,D93=0),0,1)</f>
        <v>1</v>
      </c>
      <c r="D93" s="89">
        <v>3312</v>
      </c>
      <c r="E93" s="49"/>
      <c r="F93" s="49"/>
      <c r="G93" s="89">
        <v>33121</v>
      </c>
      <c r="H93" s="94">
        <v>3</v>
      </c>
      <c r="I93" s="81"/>
      <c r="J93" s="81"/>
      <c r="K93" s="100"/>
      <c r="L93" s="104">
        <f>IF(H93=99,"parti",0)</f>
        <v>0</v>
      </c>
      <c r="M93" s="67" t="s">
        <v>202</v>
      </c>
      <c r="N93" s="67" t="s">
        <v>203</v>
      </c>
      <c r="O93" s="68" t="str">
        <f>+M93&amp;+$CD$1&amp;N93</f>
        <v>FABRICANT Kaï</v>
      </c>
      <c r="P93" s="105" t="str">
        <f>VLOOKUP($H93,maitres2,2,FALSE)</f>
        <v>MJS</v>
      </c>
      <c r="Q93" s="50" t="s">
        <v>315</v>
      </c>
      <c r="R93" s="80"/>
      <c r="S93" s="52"/>
      <c r="T93" s="49"/>
      <c r="U93" s="54"/>
      <c r="V93" s="55"/>
      <c r="W93" s="56"/>
      <c r="X93" s="57"/>
      <c r="Y93" s="56"/>
      <c r="Z93" s="56"/>
      <c r="AA93">
        <v>1</v>
      </c>
      <c r="AB93">
        <f>IF(R93=$Q$1,1,0)</f>
        <v>0</v>
      </c>
      <c r="AC93">
        <f>IF(C93=1,AB93,0)</f>
        <v>0</v>
      </c>
      <c r="AD93">
        <f>IF(AND(H93&lt;$AL$2,H93&gt;0),1,0)</f>
        <v>1</v>
      </c>
      <c r="AE93">
        <f>IF(C93=1,D93,0)</f>
        <v>3312</v>
      </c>
      <c r="AF93">
        <f ca="1">SUMIF(famillescol,AE93,$AD$10:$AD$226)</f>
        <v>2</v>
      </c>
      <c r="AH93">
        <v>3312</v>
      </c>
      <c r="AI93">
        <v>1</v>
      </c>
    </row>
    <row r="94" spans="2:35" ht="16.5" hidden="1" x14ac:dyDescent="0.25">
      <c r="B94" s="49"/>
      <c r="C94" s="2">
        <f>IF(OR(D94=D93,D94=0),0,1)</f>
        <v>0</v>
      </c>
      <c r="D94" s="89">
        <v>3312</v>
      </c>
      <c r="E94" s="49"/>
      <c r="F94" s="49"/>
      <c r="G94" s="89">
        <v>33122</v>
      </c>
      <c r="H94" s="94">
        <v>1</v>
      </c>
      <c r="I94" s="81"/>
      <c r="J94" s="81"/>
      <c r="K94" s="100"/>
      <c r="L94" s="104">
        <f>IF(H94=99,"parti",0)</f>
        <v>0</v>
      </c>
      <c r="M94" s="67" t="s">
        <v>202</v>
      </c>
      <c r="N94" s="67" t="s">
        <v>251</v>
      </c>
      <c r="O94" s="68" t="str">
        <f>+M94&amp;+$CD$1&amp;N94</f>
        <v>FABRICANT Dylan</v>
      </c>
      <c r="P94" s="105" t="str">
        <f>VLOOKUP($H94,maitres2,2,FALSE)</f>
        <v>A C</v>
      </c>
      <c r="Q94" s="50" t="s">
        <v>313</v>
      </c>
      <c r="R94" s="80"/>
      <c r="S94" s="52"/>
      <c r="T94" s="49"/>
      <c r="U94" s="54"/>
      <c r="V94" s="55"/>
      <c r="W94" s="56"/>
      <c r="X94" s="57"/>
      <c r="Y94" s="56"/>
      <c r="Z94" s="56"/>
      <c r="AA94">
        <v>1</v>
      </c>
      <c r="AB94">
        <f>IF(R94=$Q$1,1,0)</f>
        <v>0</v>
      </c>
      <c r="AC94">
        <f>IF(C94=1,AB94,0)</f>
        <v>0</v>
      </c>
      <c r="AD94">
        <f>IF(AND(H94&lt;$AL$2,H94&gt;0),1,0)</f>
        <v>1</v>
      </c>
      <c r="AE94">
        <f>IF(C94=1,D94,0)</f>
        <v>0</v>
      </c>
      <c r="AF94">
        <f ca="1">SUMIF(famillescol,AE94,$AD$10:$AD$226)</f>
        <v>0</v>
      </c>
      <c r="AH94">
        <v>3312</v>
      </c>
      <c r="AI94">
        <v>0</v>
      </c>
    </row>
    <row r="95" spans="2:35" ht="16.5" hidden="1" x14ac:dyDescent="0.25">
      <c r="B95" s="49"/>
      <c r="C95" s="2">
        <f>IF(OR(D95=D94,D95=0),0,1)</f>
        <v>1</v>
      </c>
      <c r="D95" s="91">
        <v>4568</v>
      </c>
      <c r="E95" s="49"/>
      <c r="F95" s="49"/>
      <c r="G95" s="91">
        <v>45681</v>
      </c>
      <c r="H95" s="95">
        <v>1</v>
      </c>
      <c r="I95" s="81" t="s">
        <v>56</v>
      </c>
      <c r="J95" s="80"/>
      <c r="K95" s="100"/>
      <c r="L95" s="104">
        <f>IF(H95=99,"parti",0)</f>
        <v>0</v>
      </c>
      <c r="M95" s="66" t="s">
        <v>363</v>
      </c>
      <c r="N95" s="74" t="s">
        <v>364</v>
      </c>
      <c r="O95" s="68" t="str">
        <f>+M95&amp;+$CD$1&amp;N95</f>
        <v>FAILLET TELLE Tyham</v>
      </c>
      <c r="P95" s="105" t="str">
        <f>VLOOKUP($H95,maitres2,2,FALSE)</f>
        <v>A C</v>
      </c>
      <c r="Q95" s="50" t="s">
        <v>313</v>
      </c>
      <c r="R95" s="80"/>
      <c r="S95" s="52"/>
      <c r="T95" s="49"/>
      <c r="U95" s="54"/>
      <c r="V95" s="55"/>
      <c r="W95" s="56"/>
      <c r="X95" s="57"/>
      <c r="Y95" s="56"/>
      <c r="Z95" s="56"/>
      <c r="AA95">
        <v>1</v>
      </c>
      <c r="AB95">
        <f>IF(R95=$Q$1,1,0)</f>
        <v>0</v>
      </c>
      <c r="AC95">
        <f>IF(C95=1,AB95,0)</f>
        <v>0</v>
      </c>
      <c r="AD95">
        <f>IF(AND(H95&lt;$AL$2,H95&gt;0),1,0)</f>
        <v>1</v>
      </c>
      <c r="AE95">
        <f>IF(C95=1,D95,0)</f>
        <v>4568</v>
      </c>
      <c r="AF95">
        <f ca="1">SUMIF(famillescol,AE95,$AD$10:$AD$226)</f>
        <v>1</v>
      </c>
      <c r="AH95">
        <v>4568</v>
      </c>
      <c r="AI95">
        <v>1</v>
      </c>
    </row>
    <row r="96" spans="2:35" ht="16.5" hidden="1" x14ac:dyDescent="0.25">
      <c r="B96" s="49"/>
      <c r="C96" s="2">
        <f>IF(OR(D96=D95,D96=0),0,1)</f>
        <v>1</v>
      </c>
      <c r="D96" s="91">
        <v>4578</v>
      </c>
      <c r="E96" s="49"/>
      <c r="F96" s="49"/>
      <c r="G96" s="91">
        <v>45781</v>
      </c>
      <c r="H96" s="95">
        <v>1</v>
      </c>
      <c r="I96" s="80"/>
      <c r="J96" s="80"/>
      <c r="K96" s="100" t="s">
        <v>82</v>
      </c>
      <c r="L96" s="104">
        <f>IF(H96=99,"parti",0)</f>
        <v>0</v>
      </c>
      <c r="M96" s="66" t="s">
        <v>356</v>
      </c>
      <c r="N96" s="66" t="s">
        <v>357</v>
      </c>
      <c r="O96" s="68" t="str">
        <f>+M96&amp;+$CD$1&amp;N96</f>
        <v>DITER Gabriel</v>
      </c>
      <c r="P96" s="105" t="str">
        <f>VLOOKUP($H96,maitres2,2,FALSE)</f>
        <v>A C</v>
      </c>
      <c r="Q96" s="50" t="s">
        <v>312</v>
      </c>
      <c r="R96" s="80"/>
      <c r="S96" s="52"/>
      <c r="T96" s="49"/>
      <c r="U96" s="54"/>
      <c r="V96" s="55"/>
      <c r="W96" s="56"/>
      <c r="X96" s="57"/>
      <c r="Y96" s="56"/>
      <c r="Z96" s="56"/>
      <c r="AA96">
        <v>1</v>
      </c>
      <c r="AB96">
        <f>IF(R96=$Q$1,1,0)</f>
        <v>0</v>
      </c>
      <c r="AC96">
        <f>IF(C96=1,AB96,0)</f>
        <v>0</v>
      </c>
      <c r="AD96">
        <f>IF(AND(H96&lt;$AL$2,H96&gt;0),1,0)</f>
        <v>1</v>
      </c>
      <c r="AE96">
        <f>IF(C96=1,D96,0)</f>
        <v>4578</v>
      </c>
      <c r="AF96">
        <f ca="1">SUMIF(famillescol,AE96,$AD$10:$AD$226)</f>
        <v>1</v>
      </c>
      <c r="AH96">
        <v>3268</v>
      </c>
      <c r="AI96">
        <v>1</v>
      </c>
    </row>
    <row r="97" spans="2:35" ht="16.5" hidden="1" x14ac:dyDescent="0.25">
      <c r="B97" s="49"/>
      <c r="C97" s="2">
        <f>IF(OR(D97=D96,D97=0),0,1)</f>
        <v>1</v>
      </c>
      <c r="D97" s="89">
        <v>4529</v>
      </c>
      <c r="E97" s="49"/>
      <c r="F97" s="49"/>
      <c r="G97" s="89">
        <v>45291</v>
      </c>
      <c r="H97" s="94">
        <v>3</v>
      </c>
      <c r="I97" s="81" t="s">
        <v>56</v>
      </c>
      <c r="J97" s="81" t="s">
        <v>57</v>
      </c>
      <c r="K97" s="100"/>
      <c r="L97" s="104">
        <f>IF(H97=99,"parti",0)</f>
        <v>0</v>
      </c>
      <c r="M97" s="67" t="s">
        <v>252</v>
      </c>
      <c r="N97" s="67" t="s">
        <v>253</v>
      </c>
      <c r="O97" s="68" t="str">
        <f>+M97&amp;+$CD$1&amp;N97</f>
        <v>FILIPE Mila</v>
      </c>
      <c r="P97" s="105" t="str">
        <f>VLOOKUP($H97,maitres2,2,FALSE)</f>
        <v>MJS</v>
      </c>
      <c r="Q97" s="50" t="s">
        <v>315</v>
      </c>
      <c r="R97" s="80"/>
      <c r="S97" s="52"/>
      <c r="T97" s="49"/>
      <c r="U97" s="54"/>
      <c r="V97" s="55"/>
      <c r="W97" s="56"/>
      <c r="X97" s="57"/>
      <c r="Y97" s="56"/>
      <c r="Z97" s="56"/>
      <c r="AA97">
        <v>1</v>
      </c>
      <c r="AB97">
        <f>IF(R97=$Q$1,1,0)</f>
        <v>0</v>
      </c>
      <c r="AC97">
        <f>IF(C97=1,AB97,0)</f>
        <v>0</v>
      </c>
      <c r="AD97">
        <f>IF(AND(H97&lt;$AL$2,H97&gt;0),1,0)</f>
        <v>1</v>
      </c>
      <c r="AE97">
        <f>IF(C97=1,D97,0)</f>
        <v>4529</v>
      </c>
      <c r="AF97">
        <f ca="1">SUMIF(famillescol,AE97,$AD$10:$AD$226)</f>
        <v>2</v>
      </c>
      <c r="AH97">
        <v>4529</v>
      </c>
      <c r="AI97">
        <v>1</v>
      </c>
    </row>
    <row r="98" spans="2:35" ht="16.5" hidden="1" x14ac:dyDescent="0.25">
      <c r="B98" s="49"/>
      <c r="C98" s="2">
        <f>IF(OR(D98=D97,D98=0),0,1)</f>
        <v>0</v>
      </c>
      <c r="D98" s="91">
        <v>4529</v>
      </c>
      <c r="E98" s="49"/>
      <c r="F98" s="49"/>
      <c r="G98" s="91">
        <v>45292</v>
      </c>
      <c r="H98" s="95">
        <v>1</v>
      </c>
      <c r="I98" s="80"/>
      <c r="J98" s="81" t="s">
        <v>57</v>
      </c>
      <c r="K98" s="100"/>
      <c r="L98" s="104">
        <f>IF(H98=99,"parti",0)</f>
        <v>0</v>
      </c>
      <c r="M98" s="66" t="s">
        <v>252</v>
      </c>
      <c r="N98" s="66" t="s">
        <v>365</v>
      </c>
      <c r="O98" s="68" t="str">
        <f>+M98&amp;+$CD$1&amp;N98</f>
        <v>FILIPE Tylia</v>
      </c>
      <c r="P98" s="105" t="str">
        <f>VLOOKUP($H98,maitres2,2,FALSE)</f>
        <v>A C</v>
      </c>
      <c r="Q98" s="50" t="s">
        <v>313</v>
      </c>
      <c r="R98" s="80"/>
      <c r="S98" s="52"/>
      <c r="T98" s="49"/>
      <c r="U98" s="54"/>
      <c r="V98" s="55"/>
      <c r="W98" s="56"/>
      <c r="X98" s="57"/>
      <c r="Y98" s="56"/>
      <c r="Z98" s="56"/>
      <c r="AA98">
        <v>1</v>
      </c>
      <c r="AB98">
        <f>IF(R98=$Q$1,1,0)</f>
        <v>0</v>
      </c>
      <c r="AC98">
        <f>IF(C98=1,AB98,0)</f>
        <v>0</v>
      </c>
      <c r="AD98">
        <f>IF(AND(H98&lt;$AL$2,H98&gt;0),1,0)</f>
        <v>1</v>
      </c>
      <c r="AE98">
        <f>IF(C98=1,D98,0)</f>
        <v>0</v>
      </c>
      <c r="AF98">
        <f ca="1">SUMIF(famillescol,AE98,$AD$10:$AD$226)</f>
        <v>0</v>
      </c>
      <c r="AH98">
        <v>4529</v>
      </c>
      <c r="AI98">
        <v>0</v>
      </c>
    </row>
    <row r="99" spans="2:35" ht="16.5" hidden="1" x14ac:dyDescent="0.25">
      <c r="B99" s="49"/>
      <c r="C99" s="2">
        <f>IF(OR(D99=D98,D99=0),0,1)</f>
        <v>1</v>
      </c>
      <c r="D99" s="91">
        <v>4556</v>
      </c>
      <c r="E99" s="49"/>
      <c r="F99" s="49"/>
      <c r="G99" s="91">
        <v>45561</v>
      </c>
      <c r="H99" s="95">
        <v>1</v>
      </c>
      <c r="I99" s="80"/>
      <c r="J99" s="80"/>
      <c r="K99" s="100"/>
      <c r="L99" s="104">
        <f>IF(H99=99,"parti",0)</f>
        <v>0</v>
      </c>
      <c r="M99" s="66" t="s">
        <v>366</v>
      </c>
      <c r="N99" s="66" t="s">
        <v>367</v>
      </c>
      <c r="O99" s="68" t="str">
        <f>+M99&amp;+$CD$1&amp;N99</f>
        <v>FIORATTI Stella</v>
      </c>
      <c r="P99" s="105" t="str">
        <f>VLOOKUP($H99,maitres2,2,FALSE)</f>
        <v>A C</v>
      </c>
      <c r="Q99" s="50" t="s">
        <v>313</v>
      </c>
      <c r="R99" s="80"/>
      <c r="S99" s="52"/>
      <c r="T99" s="49"/>
      <c r="U99" s="54"/>
      <c r="V99" s="55"/>
      <c r="W99" s="56"/>
      <c r="X99" s="57"/>
      <c r="Y99" s="56"/>
      <c r="Z99" s="56"/>
      <c r="AA99">
        <v>1</v>
      </c>
      <c r="AB99">
        <f>IF(R99=$Q$1,1,0)</f>
        <v>0</v>
      </c>
      <c r="AC99">
        <f>IF(C99=1,AB99,0)</f>
        <v>0</v>
      </c>
      <c r="AD99">
        <f>IF(AND(H99&lt;$AL$2,H99&gt;0),1,0)</f>
        <v>1</v>
      </c>
      <c r="AE99">
        <f>IF(C99=1,D99,0)</f>
        <v>4556</v>
      </c>
      <c r="AF99">
        <f ca="1">SUMIF(famillescol,AE99,$AD$10:$AD$226)</f>
        <v>1</v>
      </c>
      <c r="AH99">
        <v>4556</v>
      </c>
      <c r="AI99">
        <v>1</v>
      </c>
    </row>
    <row r="100" spans="2:35" ht="16.5" hidden="1" x14ac:dyDescent="0.25">
      <c r="B100" s="49"/>
      <c r="C100" s="2">
        <f>IF(OR(D100=D99,D100=0),0,1)</f>
        <v>1</v>
      </c>
      <c r="D100" s="89">
        <v>3262</v>
      </c>
      <c r="E100" s="49"/>
      <c r="F100" s="49"/>
      <c r="G100" s="89">
        <v>32621</v>
      </c>
      <c r="H100" s="94">
        <v>5</v>
      </c>
      <c r="I100" s="82"/>
      <c r="J100" s="81" t="s">
        <v>57</v>
      </c>
      <c r="K100" s="100" t="s">
        <v>82</v>
      </c>
      <c r="L100" s="104">
        <f>IF(H100=99,"parti",0)</f>
        <v>0</v>
      </c>
      <c r="M100" s="67" t="s">
        <v>120</v>
      </c>
      <c r="N100" s="67" t="s">
        <v>48</v>
      </c>
      <c r="O100" s="68" t="str">
        <f>+M100&amp;+$CD$1&amp;N100</f>
        <v>DUFOURG KERHIR Maxime</v>
      </c>
      <c r="P100" s="105" t="str">
        <f>VLOOKUP($H100,maitres2,2,FALSE)</f>
        <v>FM</v>
      </c>
      <c r="Q100" s="50" t="s">
        <v>437</v>
      </c>
      <c r="R100" s="80"/>
      <c r="S100" s="52"/>
      <c r="T100" s="49"/>
      <c r="U100" s="54"/>
      <c r="V100" s="55"/>
      <c r="W100" s="56"/>
      <c r="X100" s="57"/>
      <c r="Y100" s="56"/>
      <c r="Z100" s="56"/>
      <c r="AA100">
        <v>1</v>
      </c>
      <c r="AB100">
        <f>IF(R100=$Q$1,1,0)</f>
        <v>0</v>
      </c>
      <c r="AC100">
        <f>IF(C100=1,AB100,0)</f>
        <v>0</v>
      </c>
      <c r="AD100">
        <f>IF(AND(H100&lt;$AL$2,H100&gt;0),1,0)</f>
        <v>0</v>
      </c>
      <c r="AE100">
        <f>IF(C100=1,D100,0)</f>
        <v>3262</v>
      </c>
      <c r="AF100">
        <f ca="1">SUMIF(famillescol,AE100,$AD$10:$AD$226)</f>
        <v>0</v>
      </c>
      <c r="AH100">
        <v>2052</v>
      </c>
      <c r="AI100">
        <v>1</v>
      </c>
    </row>
    <row r="101" spans="2:35" ht="16.5" hidden="1" x14ac:dyDescent="0.25">
      <c r="B101" s="49"/>
      <c r="C101" s="2">
        <f>IF(OR(D101=D100,D101=0),0,1)</f>
        <v>1</v>
      </c>
      <c r="D101" s="88">
        <v>3358</v>
      </c>
      <c r="E101" s="49"/>
      <c r="F101" s="49"/>
      <c r="G101" s="89">
        <v>33581</v>
      </c>
      <c r="H101" s="94">
        <v>5</v>
      </c>
      <c r="I101" s="81" t="s">
        <v>56</v>
      </c>
      <c r="J101" s="81" t="s">
        <v>57</v>
      </c>
      <c r="K101" s="100"/>
      <c r="L101" s="104">
        <f>IF(H101=99,"parti",0)</f>
        <v>0</v>
      </c>
      <c r="M101" s="67" t="s">
        <v>254</v>
      </c>
      <c r="N101" s="67" t="s">
        <v>255</v>
      </c>
      <c r="O101" s="68" t="str">
        <f>+M101&amp;+$CD$1&amp;N101</f>
        <v>FRANÇOIS Ayrton</v>
      </c>
      <c r="P101" s="105" t="str">
        <f>VLOOKUP($H101,maitres2,2,FALSE)</f>
        <v>FM</v>
      </c>
      <c r="Q101" s="50" t="s">
        <v>437</v>
      </c>
      <c r="R101" s="80"/>
      <c r="S101" s="52"/>
      <c r="T101" s="49"/>
      <c r="U101" s="54"/>
      <c r="V101" s="55"/>
      <c r="W101" s="56"/>
      <c r="X101" s="57"/>
      <c r="Y101" s="56"/>
      <c r="Z101" s="56"/>
      <c r="AA101">
        <v>1</v>
      </c>
      <c r="AB101">
        <f>IF(R101=$Q$1,1,0)</f>
        <v>0</v>
      </c>
      <c r="AC101">
        <f>IF(C101=1,AB101,0)</f>
        <v>0</v>
      </c>
      <c r="AD101">
        <f>IF(AND(H101&lt;$AL$2,H101&gt;0),1,0)</f>
        <v>0</v>
      </c>
      <c r="AE101">
        <f>IF(C101=1,D101,0)</f>
        <v>3358</v>
      </c>
      <c r="AF101">
        <f ca="1">SUMIF(famillescol,AE101,$AD$10:$AD$226)</f>
        <v>1</v>
      </c>
      <c r="AH101">
        <v>3358</v>
      </c>
      <c r="AI101">
        <v>1</v>
      </c>
    </row>
    <row r="102" spans="2:35" ht="16.5" hidden="1" x14ac:dyDescent="0.25">
      <c r="B102" s="49"/>
      <c r="C102" s="2">
        <f>IF(OR(D102=D101,D102=0),0,1)</f>
        <v>0</v>
      </c>
      <c r="D102" s="88">
        <v>3358</v>
      </c>
      <c r="E102" s="49"/>
      <c r="F102" s="49"/>
      <c r="G102" s="89">
        <v>33582</v>
      </c>
      <c r="H102" s="94">
        <v>3</v>
      </c>
      <c r="I102" s="81" t="s">
        <v>56</v>
      </c>
      <c r="J102" s="81" t="s">
        <v>57</v>
      </c>
      <c r="K102" s="100"/>
      <c r="L102" s="104">
        <f>IF(H102=99,"parti",0)</f>
        <v>0</v>
      </c>
      <c r="M102" s="67" t="s">
        <v>254</v>
      </c>
      <c r="N102" s="67" t="s">
        <v>256</v>
      </c>
      <c r="O102" s="68" t="str">
        <f>+M102&amp;+$CD$1&amp;N102</f>
        <v>FRANÇOIS Rubens</v>
      </c>
      <c r="P102" s="105" t="str">
        <f>VLOOKUP($H102,maitres2,2,FALSE)</f>
        <v>MJS</v>
      </c>
      <c r="Q102" s="50" t="s">
        <v>315</v>
      </c>
      <c r="R102" s="80"/>
      <c r="S102" s="52"/>
      <c r="T102" s="49"/>
      <c r="U102" s="54"/>
      <c r="V102" s="55"/>
      <c r="W102" s="56"/>
      <c r="X102" s="57"/>
      <c r="Y102" s="56"/>
      <c r="Z102" s="56"/>
      <c r="AA102">
        <v>1</v>
      </c>
      <c r="AB102">
        <f>IF(R102=$Q$1,1,0)</f>
        <v>0</v>
      </c>
      <c r="AC102">
        <f>IF(C102=1,AB102,0)</f>
        <v>0</v>
      </c>
      <c r="AD102">
        <f>IF(AND(H102&lt;$AL$2,H102&gt;0),1,0)</f>
        <v>1</v>
      </c>
      <c r="AE102">
        <f>IF(C102=1,D102,0)</f>
        <v>0</v>
      </c>
      <c r="AF102">
        <f ca="1">SUMIF(famillescol,AE102,$AD$10:$AD$226)</f>
        <v>0</v>
      </c>
      <c r="AH102">
        <v>3358</v>
      </c>
      <c r="AI102">
        <v>0</v>
      </c>
    </row>
    <row r="103" spans="2:35" ht="16.5" hidden="1" x14ac:dyDescent="0.25">
      <c r="B103" s="49"/>
      <c r="C103" s="2">
        <f>IF(OR(D103=D102,D103=0),0,1)</f>
        <v>1</v>
      </c>
      <c r="D103" s="89">
        <v>1208</v>
      </c>
      <c r="E103" s="49"/>
      <c r="F103" s="49"/>
      <c r="G103" s="89">
        <v>12081</v>
      </c>
      <c r="H103" s="94">
        <v>8</v>
      </c>
      <c r="I103" s="82"/>
      <c r="J103" s="82"/>
      <c r="K103" s="100"/>
      <c r="L103" s="104">
        <f>IF(H103=99,"parti",0)</f>
        <v>0</v>
      </c>
      <c r="M103" s="67" t="s">
        <v>130</v>
      </c>
      <c r="N103" s="67" t="s">
        <v>131</v>
      </c>
      <c r="O103" s="68" t="str">
        <f>+M103&amp;+$CD$1&amp;N103</f>
        <v>FROUIN Julia</v>
      </c>
      <c r="P103" s="105" t="str">
        <f>VLOOKUP($H103,maitres2,2,FALSE)</f>
        <v>JPE</v>
      </c>
      <c r="Q103" s="50" t="s">
        <v>319</v>
      </c>
      <c r="R103" s="80"/>
      <c r="S103" s="52"/>
      <c r="T103" s="49"/>
      <c r="U103" s="54"/>
      <c r="V103" s="55"/>
      <c r="W103" s="56"/>
      <c r="X103" s="57"/>
      <c r="Y103" s="56"/>
      <c r="Z103" s="56"/>
      <c r="AA103">
        <v>1</v>
      </c>
      <c r="AB103">
        <f>IF(R103=$Q$1,1,0)</f>
        <v>0</v>
      </c>
      <c r="AC103">
        <f>IF(C103=1,AB103,0)</f>
        <v>0</v>
      </c>
      <c r="AD103">
        <f>IF(AND(H103&lt;$AL$2,H103&gt;0),1,0)</f>
        <v>0</v>
      </c>
      <c r="AE103">
        <f>IF(C103=1,D103,0)</f>
        <v>1208</v>
      </c>
      <c r="AF103">
        <f ca="1">SUMIF(famillescol,AE103,$AD$10:$AD$226)</f>
        <v>0</v>
      </c>
      <c r="AH103">
        <v>1208</v>
      </c>
      <c r="AI103">
        <v>1</v>
      </c>
    </row>
    <row r="104" spans="2:35" ht="16.5" hidden="1" x14ac:dyDescent="0.25">
      <c r="B104" s="49"/>
      <c r="C104" s="2">
        <f>IF(OR(D104=D103,D104=0),0,1)</f>
        <v>1</v>
      </c>
      <c r="D104" s="89">
        <v>3268</v>
      </c>
      <c r="E104" s="49"/>
      <c r="F104" s="49"/>
      <c r="G104" s="89">
        <v>32681</v>
      </c>
      <c r="H104" s="94">
        <v>5</v>
      </c>
      <c r="I104" s="82"/>
      <c r="J104" s="82" t="s">
        <v>57</v>
      </c>
      <c r="K104" s="100" t="s">
        <v>82</v>
      </c>
      <c r="L104" s="104">
        <f>IF(H104=99,"parti",0)</f>
        <v>0</v>
      </c>
      <c r="M104" s="67" t="s">
        <v>126</v>
      </c>
      <c r="N104" s="67" t="s">
        <v>127</v>
      </c>
      <c r="O104" s="68" t="str">
        <f>+M104&amp;+$CD$1&amp;N104</f>
        <v>FEGER PIAU Lilie</v>
      </c>
      <c r="P104" s="105" t="str">
        <f>VLOOKUP($H104,maitres2,2,FALSE)</f>
        <v>FM</v>
      </c>
      <c r="Q104" s="50" t="s">
        <v>437</v>
      </c>
      <c r="R104" s="80"/>
      <c r="S104" s="52"/>
      <c r="T104" s="49"/>
      <c r="U104" s="54"/>
      <c r="V104" s="55"/>
      <c r="W104" s="56"/>
      <c r="X104" s="57"/>
      <c r="Y104" s="56"/>
      <c r="Z104" s="56"/>
      <c r="AA104">
        <v>1</v>
      </c>
      <c r="AB104">
        <f>IF(R104=$Q$1,1,0)</f>
        <v>0</v>
      </c>
      <c r="AC104">
        <f>IF(C104=1,AB104,0)</f>
        <v>0</v>
      </c>
      <c r="AD104">
        <f>IF(AND(H104&lt;$AL$2,H104&gt;0),1,0)</f>
        <v>0</v>
      </c>
      <c r="AE104">
        <f>IF(C104=1,D104,0)</f>
        <v>3268</v>
      </c>
      <c r="AF104">
        <f ca="1">SUMIF(famillescol,AE104,$AD$10:$AD$226)</f>
        <v>0</v>
      </c>
      <c r="AH104">
        <v>3313</v>
      </c>
      <c r="AI104">
        <v>1</v>
      </c>
    </row>
    <row r="105" spans="2:35" ht="16.5" hidden="1" x14ac:dyDescent="0.25">
      <c r="B105" s="49"/>
      <c r="C105" s="2">
        <f>IF(OR(D105=D104,D105=0),0,1)</f>
        <v>1</v>
      </c>
      <c r="D105" s="89">
        <v>2052</v>
      </c>
      <c r="E105" s="49"/>
      <c r="F105" s="49"/>
      <c r="G105" s="89">
        <v>20522</v>
      </c>
      <c r="H105" s="94">
        <v>5</v>
      </c>
      <c r="I105" s="83"/>
      <c r="J105" s="76"/>
      <c r="K105" s="100" t="s">
        <v>82</v>
      </c>
      <c r="L105" s="104">
        <f>IF(H105=99,"parti",0)</f>
        <v>0</v>
      </c>
      <c r="M105" s="67" t="s">
        <v>128</v>
      </c>
      <c r="N105" s="67" t="s">
        <v>129</v>
      </c>
      <c r="O105" s="68" t="str">
        <f>+M105&amp;+$CD$1&amp;N105</f>
        <v>FOURET Terence</v>
      </c>
      <c r="P105" s="105" t="str">
        <f>VLOOKUP($H105,maitres2,2,FALSE)</f>
        <v>FM</v>
      </c>
      <c r="Q105" s="50" t="s">
        <v>437</v>
      </c>
      <c r="R105" s="80"/>
      <c r="S105" s="52"/>
      <c r="T105" s="49"/>
      <c r="U105" s="54"/>
      <c r="V105" s="55"/>
      <c r="W105" s="56"/>
      <c r="X105" s="57"/>
      <c r="Y105" s="56"/>
      <c r="Z105" s="56"/>
      <c r="AA105">
        <v>1</v>
      </c>
      <c r="AB105">
        <f>IF(R105=$Q$1,1,0)</f>
        <v>0</v>
      </c>
      <c r="AC105">
        <f>IF(C105=1,AB105,0)</f>
        <v>0</v>
      </c>
      <c r="AD105">
        <f>IF(AND(H105&lt;$AL$2,H105&gt;0),1,0)</f>
        <v>0</v>
      </c>
      <c r="AE105">
        <f>IF(C105=1,D105,0)</f>
        <v>2052</v>
      </c>
      <c r="AF105">
        <f ca="1">SUMIF(famillescol,AE105,$AD$10:$AD$226)</f>
        <v>0</v>
      </c>
      <c r="AH105">
        <v>4540</v>
      </c>
      <c r="AI105">
        <v>1</v>
      </c>
    </row>
    <row r="106" spans="2:35" ht="16.5" hidden="1" x14ac:dyDescent="0.25">
      <c r="B106" s="49"/>
      <c r="C106" s="2">
        <f>IF(OR(D106=D105,D106=0),0,1)</f>
        <v>1</v>
      </c>
      <c r="D106" s="89">
        <v>3276</v>
      </c>
      <c r="E106" s="49"/>
      <c r="F106" s="49"/>
      <c r="G106" s="89">
        <v>32761</v>
      </c>
      <c r="H106" s="94">
        <v>8</v>
      </c>
      <c r="I106" s="82"/>
      <c r="J106" s="81" t="s">
        <v>57</v>
      </c>
      <c r="K106" s="100"/>
      <c r="L106" s="104">
        <f>IF(H106=99,"parti",0)</f>
        <v>0</v>
      </c>
      <c r="M106" s="67" t="s">
        <v>132</v>
      </c>
      <c r="N106" s="67" t="s">
        <v>53</v>
      </c>
      <c r="O106" s="68" t="str">
        <f>+M106&amp;+$CD$1&amp;N106</f>
        <v>GEORGEAULT Ambre</v>
      </c>
      <c r="P106" s="105" t="str">
        <f>VLOOKUP($H106,maitres2,2,FALSE)</f>
        <v>JPE</v>
      </c>
      <c r="Q106" s="50" t="s">
        <v>319</v>
      </c>
      <c r="R106" s="80"/>
      <c r="S106" s="52"/>
      <c r="T106" s="49"/>
      <c r="U106" s="54"/>
      <c r="V106" s="55"/>
      <c r="W106" s="56"/>
      <c r="X106" s="57"/>
      <c r="Y106" s="56"/>
      <c r="Z106" s="56"/>
      <c r="AA106">
        <v>1</v>
      </c>
      <c r="AB106">
        <f>IF(R106=$Q$1,1,0)</f>
        <v>0</v>
      </c>
      <c r="AC106">
        <f>IF(C106=1,AB106,0)</f>
        <v>0</v>
      </c>
      <c r="AD106">
        <f>IF(AND(H106&lt;$AL$2,H106&gt;0),1,0)</f>
        <v>0</v>
      </c>
      <c r="AE106">
        <f>IF(C106=1,D106,0)</f>
        <v>3276</v>
      </c>
      <c r="AF106">
        <f ca="1">SUMIF(famillescol,AE106,$AD$10:$AD$226)</f>
        <v>1</v>
      </c>
      <c r="AH106">
        <v>3276</v>
      </c>
      <c r="AI106">
        <v>1</v>
      </c>
    </row>
    <row r="107" spans="2:35" ht="16.5" hidden="1" x14ac:dyDescent="0.25">
      <c r="B107" s="49"/>
      <c r="C107" s="2">
        <f>IF(OR(D107=D106,D107=0),0,1)</f>
        <v>0</v>
      </c>
      <c r="D107" s="89">
        <v>3276</v>
      </c>
      <c r="E107" s="49"/>
      <c r="F107" s="49"/>
      <c r="G107" s="89">
        <v>32762</v>
      </c>
      <c r="H107" s="94">
        <v>3</v>
      </c>
      <c r="I107" s="81"/>
      <c r="J107" s="81" t="s">
        <v>57</v>
      </c>
      <c r="K107" s="100"/>
      <c r="L107" s="104">
        <f>IF(H107=99,"parti",0)</f>
        <v>0</v>
      </c>
      <c r="M107" s="67" t="s">
        <v>132</v>
      </c>
      <c r="N107" s="67" t="s">
        <v>257</v>
      </c>
      <c r="O107" s="68" t="str">
        <f>+M107&amp;+$CD$1&amp;N107</f>
        <v>GEORGEAULT Etan</v>
      </c>
      <c r="P107" s="105" t="str">
        <f>VLOOKUP($H107,maitres2,2,FALSE)</f>
        <v>MJS</v>
      </c>
      <c r="Q107" s="50" t="s">
        <v>315</v>
      </c>
      <c r="R107" s="80"/>
      <c r="S107" s="52"/>
      <c r="T107" s="49"/>
      <c r="U107" s="54"/>
      <c r="V107" s="55"/>
      <c r="W107" s="56"/>
      <c r="X107" s="57"/>
      <c r="Y107" s="56"/>
      <c r="Z107" s="56"/>
      <c r="AA107">
        <v>1</v>
      </c>
      <c r="AB107">
        <f>IF(R107=$Q$1,1,0)</f>
        <v>0</v>
      </c>
      <c r="AC107">
        <f>IF(C107=1,AB107,0)</f>
        <v>0</v>
      </c>
      <c r="AD107">
        <f>IF(AND(H107&lt;$AL$2,H107&gt;0),1,0)</f>
        <v>1</v>
      </c>
      <c r="AE107">
        <f>IF(C107=1,D107,0)</f>
        <v>0</v>
      </c>
      <c r="AF107">
        <f ca="1">SUMIF(famillescol,AE107,$AD$10:$AD$226)</f>
        <v>0</v>
      </c>
      <c r="AH107">
        <v>3276</v>
      </c>
      <c r="AI107">
        <v>0</v>
      </c>
    </row>
    <row r="108" spans="2:35" ht="16.5" hidden="1" x14ac:dyDescent="0.25">
      <c r="B108" s="49"/>
      <c r="C108" s="2">
        <f>IF(OR(D108=D107,D108=0),0,1)</f>
        <v>1</v>
      </c>
      <c r="D108" s="89">
        <v>4511</v>
      </c>
      <c r="E108" s="49"/>
      <c r="F108" s="49"/>
      <c r="G108" s="89">
        <v>45111</v>
      </c>
      <c r="H108" s="94">
        <v>3</v>
      </c>
      <c r="I108" s="81" t="s">
        <v>56</v>
      </c>
      <c r="J108" s="81" t="s">
        <v>57</v>
      </c>
      <c r="K108" s="100"/>
      <c r="L108" s="104">
        <f>IF(H108=99,"parti",0)</f>
        <v>0</v>
      </c>
      <c r="M108" s="67" t="s">
        <v>258</v>
      </c>
      <c r="N108" s="67" t="s">
        <v>259</v>
      </c>
      <c r="O108" s="68" t="str">
        <f>+M108&amp;+$CD$1&amp;N108</f>
        <v>GIRARDIN Hector</v>
      </c>
      <c r="P108" s="105" t="str">
        <f>VLOOKUP($H108,maitres2,2,FALSE)</f>
        <v>MJS</v>
      </c>
      <c r="Q108" s="50" t="s">
        <v>315</v>
      </c>
      <c r="R108" s="80"/>
      <c r="S108" s="52"/>
      <c r="T108" s="49"/>
      <c r="U108" s="54"/>
      <c r="V108" s="55"/>
      <c r="W108" s="56"/>
      <c r="X108" s="57"/>
      <c r="Y108" s="56"/>
      <c r="Z108" s="56"/>
      <c r="AA108">
        <v>1</v>
      </c>
      <c r="AB108">
        <f>IF(R108=$Q$1,1,0)</f>
        <v>0</v>
      </c>
      <c r="AC108">
        <f>IF(C108=1,AB108,0)</f>
        <v>0</v>
      </c>
      <c r="AD108">
        <f>IF(AND(H108&lt;$AL$2,H108&gt;0),1,0)</f>
        <v>1</v>
      </c>
      <c r="AE108">
        <f>IF(C108=1,D108,0)</f>
        <v>4511</v>
      </c>
      <c r="AF108">
        <f ca="1">SUMIF(famillescol,AE108,$AD$10:$AD$226)</f>
        <v>2</v>
      </c>
      <c r="AH108">
        <v>4511</v>
      </c>
      <c r="AI108">
        <v>1</v>
      </c>
    </row>
    <row r="109" spans="2:35" ht="16.5" hidden="1" x14ac:dyDescent="0.25">
      <c r="B109" s="49"/>
      <c r="C109" s="2">
        <f>IF(OR(D109=D108,D109=0),0,1)</f>
        <v>0</v>
      </c>
      <c r="D109" s="91">
        <v>4511</v>
      </c>
      <c r="E109" s="49"/>
      <c r="F109" s="49"/>
      <c r="G109" s="91">
        <v>45112</v>
      </c>
      <c r="H109" s="95">
        <v>1</v>
      </c>
      <c r="I109" s="81" t="s">
        <v>56</v>
      </c>
      <c r="J109" s="81" t="s">
        <v>57</v>
      </c>
      <c r="K109" s="100"/>
      <c r="L109" s="104">
        <f>IF(H109=99,"parti",0)</f>
        <v>0</v>
      </c>
      <c r="M109" s="66" t="s">
        <v>258</v>
      </c>
      <c r="N109" s="66" t="s">
        <v>97</v>
      </c>
      <c r="O109" s="68" t="str">
        <f>+M109&amp;+$CD$1&amp;N109</f>
        <v>GIRARDIN Hugo</v>
      </c>
      <c r="P109" s="105" t="str">
        <f>VLOOKUP($H109,maitres2,2,FALSE)</f>
        <v>A C</v>
      </c>
      <c r="Q109" s="50" t="s">
        <v>312</v>
      </c>
      <c r="R109" s="80"/>
      <c r="S109" s="52"/>
      <c r="T109" s="49"/>
      <c r="U109" s="54"/>
      <c r="V109" s="55"/>
      <c r="W109" s="56"/>
      <c r="X109" s="57"/>
      <c r="Y109" s="56"/>
      <c r="Z109" s="56"/>
      <c r="AA109">
        <v>1</v>
      </c>
      <c r="AB109">
        <f>IF(R109=$Q$1,1,0)</f>
        <v>0</v>
      </c>
      <c r="AC109">
        <f>IF(C109=1,AB109,0)</f>
        <v>0</v>
      </c>
      <c r="AD109">
        <f>IF(AND(H109&lt;$AL$2,H109&gt;0),1,0)</f>
        <v>1</v>
      </c>
      <c r="AE109">
        <f>IF(C109=1,D109,0)</f>
        <v>0</v>
      </c>
      <c r="AF109">
        <f ca="1">SUMIF(famillescol,AE109,$AD$10:$AD$226)</f>
        <v>0</v>
      </c>
      <c r="AH109">
        <v>4511</v>
      </c>
      <c r="AI109">
        <v>0</v>
      </c>
    </row>
    <row r="110" spans="2:35" ht="16.5" hidden="1" x14ac:dyDescent="0.25">
      <c r="B110" s="49"/>
      <c r="C110" s="2">
        <f>IF(OR(D110=D109,D110=0),0,1)</f>
        <v>1</v>
      </c>
      <c r="D110" s="91">
        <v>4557</v>
      </c>
      <c r="E110" s="49"/>
      <c r="F110" s="49"/>
      <c r="G110" s="91">
        <v>45571</v>
      </c>
      <c r="H110" s="95">
        <v>7</v>
      </c>
      <c r="I110" s="80"/>
      <c r="J110" s="80"/>
      <c r="K110" s="100"/>
      <c r="L110" s="104">
        <f>IF(H110=99,"parti",0)</f>
        <v>0</v>
      </c>
      <c r="M110" s="66" t="s">
        <v>370</v>
      </c>
      <c r="N110" s="66" t="s">
        <v>371</v>
      </c>
      <c r="O110" s="68" t="str">
        <f>+M110&amp;+$CD$1&amp;N110</f>
        <v>GONZALEZ Lucas</v>
      </c>
      <c r="P110" s="105" t="str">
        <f>VLOOKUP($H110,maitres2,2,FALSE)</f>
        <v>SG</v>
      </c>
      <c r="Q110" s="50" t="s">
        <v>318</v>
      </c>
      <c r="R110" s="80"/>
      <c r="S110" s="52"/>
      <c r="T110" s="49"/>
      <c r="U110" s="54"/>
      <c r="V110" s="55"/>
      <c r="W110" s="56"/>
      <c r="X110" s="57"/>
      <c r="Y110" s="56"/>
      <c r="Z110" s="56"/>
      <c r="AA110">
        <v>1</v>
      </c>
      <c r="AB110">
        <f>IF(R110=$Q$1,1,0)</f>
        <v>0</v>
      </c>
      <c r="AC110">
        <f>IF(C110=1,AB110,0)</f>
        <v>0</v>
      </c>
      <c r="AD110">
        <f>IF(AND(H110&lt;$AL$2,H110&gt;0),1,0)</f>
        <v>0</v>
      </c>
      <c r="AE110">
        <f>IF(C110=1,D110,0)</f>
        <v>4557</v>
      </c>
      <c r="AF110">
        <f ca="1">SUMIF(famillescol,AE110,$AD$10:$AD$226)</f>
        <v>0</v>
      </c>
      <c r="AH110">
        <v>4557</v>
      </c>
      <c r="AI110">
        <v>1</v>
      </c>
    </row>
    <row r="111" spans="2:35" ht="16.5" hidden="1" x14ac:dyDescent="0.25">
      <c r="B111" s="49"/>
      <c r="C111" s="2">
        <f>IF(OR(D111=D110,D111=0),0,1)</f>
        <v>0</v>
      </c>
      <c r="D111" s="91">
        <v>4557</v>
      </c>
      <c r="E111" s="49"/>
      <c r="F111" s="49"/>
      <c r="G111" s="91">
        <v>45572</v>
      </c>
      <c r="H111" s="94" t="s">
        <v>428</v>
      </c>
      <c r="I111" s="80"/>
      <c r="J111" s="80"/>
      <c r="K111" s="100"/>
      <c r="L111" s="104">
        <f>IF(H111=99,"parti",0)</f>
        <v>0</v>
      </c>
      <c r="M111" s="66" t="s">
        <v>370</v>
      </c>
      <c r="N111" s="66" t="s">
        <v>372</v>
      </c>
      <c r="O111" s="68" t="str">
        <f>+M111&amp;+$CD$1&amp;N111</f>
        <v>GONZALEZ Rafael</v>
      </c>
      <c r="P111" s="105" t="str">
        <f>VLOOKUP($H111,maitres2,2,FALSE)</f>
        <v>MJE</v>
      </c>
      <c r="Q111" s="50" t="s">
        <v>313</v>
      </c>
      <c r="R111" s="80"/>
      <c r="S111" s="52"/>
      <c r="T111" s="49"/>
      <c r="U111" s="54"/>
      <c r="V111" s="55"/>
      <c r="W111" s="56"/>
      <c r="X111" s="57"/>
      <c r="Y111" s="56"/>
      <c r="Z111" s="56"/>
      <c r="AA111">
        <v>1</v>
      </c>
      <c r="AB111">
        <f>IF(R111=$Q$1,1,0)</f>
        <v>0</v>
      </c>
      <c r="AC111">
        <f>IF(C111=1,AB111,0)</f>
        <v>0</v>
      </c>
      <c r="AD111">
        <f>IF(AND(H111&lt;$AL$2,H111&gt;0),1,0)</f>
        <v>0</v>
      </c>
      <c r="AE111">
        <f>IF(C111=1,D111,0)</f>
        <v>0</v>
      </c>
      <c r="AF111">
        <f ca="1">SUMIF(famillescol,AE111,$AD$10:$AD$226)</f>
        <v>0</v>
      </c>
      <c r="AH111">
        <v>4557</v>
      </c>
      <c r="AI111">
        <v>0</v>
      </c>
    </row>
    <row r="112" spans="2:35" ht="16.5" hidden="1" x14ac:dyDescent="0.25">
      <c r="B112" s="49"/>
      <c r="C112" s="2">
        <f>IF(OR(D112=D111,D112=0),0,1)</f>
        <v>1</v>
      </c>
      <c r="D112" s="89">
        <v>3319</v>
      </c>
      <c r="E112" s="49"/>
      <c r="F112" s="49"/>
      <c r="G112" s="89">
        <v>33191</v>
      </c>
      <c r="H112" s="94">
        <v>3</v>
      </c>
      <c r="I112" s="81"/>
      <c r="J112" s="81"/>
      <c r="K112" s="100"/>
      <c r="L112" s="104">
        <f>IF(H112=99,"parti",0)</f>
        <v>0</v>
      </c>
      <c r="M112" s="67" t="s">
        <v>260</v>
      </c>
      <c r="N112" s="67" t="s">
        <v>261</v>
      </c>
      <c r="O112" s="68" t="str">
        <f>+M112&amp;+$CD$1&amp;N112</f>
        <v>GROS CABELLO PATTISON Saori</v>
      </c>
      <c r="P112" s="105" t="str">
        <f>VLOOKUP($H112,maitres2,2,FALSE)</f>
        <v>MJS</v>
      </c>
      <c r="Q112" s="50" t="s">
        <v>315</v>
      </c>
      <c r="R112" s="80"/>
      <c r="S112" s="52"/>
      <c r="T112" s="49"/>
      <c r="U112" s="54"/>
      <c r="V112" s="55"/>
      <c r="W112" s="56"/>
      <c r="X112" s="57"/>
      <c r="Y112" s="56"/>
      <c r="Z112" s="56"/>
      <c r="AA112">
        <v>1</v>
      </c>
      <c r="AB112">
        <f>IF(R112=$Q$1,1,0)</f>
        <v>0</v>
      </c>
      <c r="AC112">
        <f>IF(C112=1,AB112,0)</f>
        <v>0</v>
      </c>
      <c r="AD112">
        <f>IF(AND(H112&lt;$AL$2,H112&gt;0),1,0)</f>
        <v>1</v>
      </c>
      <c r="AE112">
        <f>IF(C112=1,D112,0)</f>
        <v>3319</v>
      </c>
      <c r="AF112">
        <f ca="1">SUMIF(famillescol,AE112,$AD$10:$AD$226)</f>
        <v>1</v>
      </c>
      <c r="AH112">
        <v>3319</v>
      </c>
      <c r="AI112">
        <v>1</v>
      </c>
    </row>
    <row r="113" spans="2:35" ht="16.5" hidden="1" x14ac:dyDescent="0.25">
      <c r="B113" s="49"/>
      <c r="C113" s="2">
        <f>IF(OR(D113=D112,D113=0),0,1)</f>
        <v>1</v>
      </c>
      <c r="D113" s="89">
        <v>4527</v>
      </c>
      <c r="E113" s="49"/>
      <c r="F113" s="49"/>
      <c r="G113" s="89">
        <v>45271</v>
      </c>
      <c r="H113" s="94">
        <v>5</v>
      </c>
      <c r="I113" s="81" t="s">
        <v>56</v>
      </c>
      <c r="J113" s="82" t="s">
        <v>57</v>
      </c>
      <c r="K113" s="100"/>
      <c r="L113" s="104">
        <f>IF(H113=99,"parti",0)</f>
        <v>0</v>
      </c>
      <c r="M113" s="67" t="s">
        <v>262</v>
      </c>
      <c r="N113" s="67" t="s">
        <v>263</v>
      </c>
      <c r="O113" s="68" t="str">
        <f>+M113&amp;+$CD$1&amp;N113</f>
        <v>GUILLON Marcus</v>
      </c>
      <c r="P113" s="105" t="str">
        <f>VLOOKUP($H113,maitres2,2,FALSE)</f>
        <v>FM</v>
      </c>
      <c r="Q113" s="50" t="s">
        <v>437</v>
      </c>
      <c r="R113" s="80"/>
      <c r="S113" s="52"/>
      <c r="T113" s="49"/>
      <c r="U113" s="54"/>
      <c r="V113" s="55"/>
      <c r="W113" s="56"/>
      <c r="X113" s="57"/>
      <c r="Y113" s="56"/>
      <c r="Z113" s="56"/>
      <c r="AA113">
        <v>1</v>
      </c>
      <c r="AB113">
        <f>IF(R113=$Q$1,1,0)</f>
        <v>0</v>
      </c>
      <c r="AC113">
        <f>IF(C113=1,AB113,0)</f>
        <v>0</v>
      </c>
      <c r="AD113">
        <f>IF(AND(H113&lt;$AL$2,H113&gt;0),1,0)</f>
        <v>0</v>
      </c>
      <c r="AE113">
        <f>IF(C113=1,D113,0)</f>
        <v>4527</v>
      </c>
      <c r="AF113">
        <f ca="1">SUMIF(famillescol,AE113,$AD$10:$AD$226)</f>
        <v>0</v>
      </c>
      <c r="AH113">
        <v>4527</v>
      </c>
      <c r="AI113">
        <v>1</v>
      </c>
    </row>
    <row r="114" spans="2:35" ht="16.5" hidden="1" x14ac:dyDescent="0.25">
      <c r="B114" s="49"/>
      <c r="C114" s="2">
        <f>IF(OR(D114=D113,D114=0),0,1)</f>
        <v>1</v>
      </c>
      <c r="D114" s="89">
        <v>3213</v>
      </c>
      <c r="E114" s="49"/>
      <c r="F114" s="49"/>
      <c r="G114" s="89">
        <v>32131</v>
      </c>
      <c r="H114" s="94">
        <v>6</v>
      </c>
      <c r="I114" s="81"/>
      <c r="J114" s="82"/>
      <c r="K114" s="100"/>
      <c r="L114" s="104">
        <f>IF(H114=99,"parti",0)</f>
        <v>0</v>
      </c>
      <c r="M114" s="67" t="s">
        <v>134</v>
      </c>
      <c r="N114" s="67" t="s">
        <v>135</v>
      </c>
      <c r="O114" s="68" t="str">
        <f>+M114&amp;+$CD$1&amp;N114</f>
        <v>HADDAB Gaya</v>
      </c>
      <c r="P114" s="105" t="str">
        <f>VLOOKUP($H114,maitres2,2,FALSE)</f>
        <v>MCC</v>
      </c>
      <c r="Q114" s="50" t="s">
        <v>318</v>
      </c>
      <c r="R114" s="80"/>
      <c r="S114" s="52"/>
      <c r="T114" s="49"/>
      <c r="U114" s="54"/>
      <c r="V114" s="55"/>
      <c r="W114" s="56"/>
      <c r="X114" s="57"/>
      <c r="Y114" s="56"/>
      <c r="Z114" s="56"/>
      <c r="AA114">
        <v>1</v>
      </c>
      <c r="AB114">
        <f>IF(R114=$Q$1,1,0)</f>
        <v>0</v>
      </c>
      <c r="AC114">
        <f>IF(C114=1,AB114,0)</f>
        <v>0</v>
      </c>
      <c r="AD114">
        <f>IF(AND(H114&lt;$AL$2,H114&gt;0),1,0)</f>
        <v>0</v>
      </c>
      <c r="AE114">
        <f>IF(C114=1,D114,0)</f>
        <v>3213</v>
      </c>
      <c r="AF114">
        <f ca="1">SUMIF(famillescol,AE114,$AD$10:$AD$226)</f>
        <v>0</v>
      </c>
      <c r="AH114">
        <v>3213</v>
      </c>
      <c r="AI114">
        <v>1</v>
      </c>
    </row>
    <row r="115" spans="2:35" ht="16.5" hidden="1" x14ac:dyDescent="0.25">
      <c r="B115" s="49"/>
      <c r="C115" s="2">
        <f>IF(OR(D115=D114,D115=0),0,1)</f>
        <v>1</v>
      </c>
      <c r="D115" s="89">
        <v>3154</v>
      </c>
      <c r="E115" s="49"/>
      <c r="F115" s="49"/>
      <c r="G115" s="89">
        <v>31541</v>
      </c>
      <c r="H115" s="94">
        <v>8</v>
      </c>
      <c r="I115" s="81" t="s">
        <v>56</v>
      </c>
      <c r="J115" s="81" t="s">
        <v>57</v>
      </c>
      <c r="K115" s="100"/>
      <c r="L115" s="104">
        <f>IF(H115=99,"parti",0)</f>
        <v>0</v>
      </c>
      <c r="M115" s="75" t="s">
        <v>11</v>
      </c>
      <c r="N115" s="67" t="s">
        <v>36</v>
      </c>
      <c r="O115" s="68" t="str">
        <f>+M115&amp;+$CD$1&amp;N115</f>
        <v>HEGOAS Elorri</v>
      </c>
      <c r="P115" s="105" t="str">
        <f>VLOOKUP($H115,maitres2,2,FALSE)</f>
        <v>JPE</v>
      </c>
      <c r="Q115" s="50" t="s">
        <v>319</v>
      </c>
      <c r="R115" s="80"/>
      <c r="S115" s="52"/>
      <c r="T115" s="49"/>
      <c r="U115" s="54"/>
      <c r="V115" s="55"/>
      <c r="W115" s="56"/>
      <c r="X115" s="57"/>
      <c r="Y115" s="56"/>
      <c r="Z115" s="56"/>
      <c r="AA115">
        <v>1</v>
      </c>
      <c r="AB115">
        <f>IF(R115=$Q$1,1,0)</f>
        <v>0</v>
      </c>
      <c r="AC115">
        <f>IF(C115=1,AB115,0)</f>
        <v>0</v>
      </c>
      <c r="AD115">
        <f>IF(AND(H115&lt;$AL$2,H115&gt;0),1,0)</f>
        <v>0</v>
      </c>
      <c r="AE115">
        <f>IF(C115=1,D115,0)</f>
        <v>3154</v>
      </c>
      <c r="AF115">
        <f ca="1">SUMIF(famillescol,AE115,$AD$10:$AD$226)</f>
        <v>1</v>
      </c>
      <c r="AH115">
        <v>3154</v>
      </c>
      <c r="AI115">
        <v>1</v>
      </c>
    </row>
    <row r="116" spans="2:35" ht="16.5" hidden="1" x14ac:dyDescent="0.25">
      <c r="B116" s="49"/>
      <c r="C116" s="2">
        <f>IF(OR(D116=D115,D116=0),0,1)</f>
        <v>0</v>
      </c>
      <c r="D116" s="89">
        <v>3154</v>
      </c>
      <c r="E116" s="49"/>
      <c r="F116" s="49"/>
      <c r="G116" s="89">
        <v>31542</v>
      </c>
      <c r="H116" s="94">
        <v>7</v>
      </c>
      <c r="I116" s="81" t="s">
        <v>56</v>
      </c>
      <c r="J116" s="81" t="s">
        <v>57</v>
      </c>
      <c r="K116" s="100"/>
      <c r="L116" s="104">
        <f>IF(H116=99,"parti",0)</f>
        <v>0</v>
      </c>
      <c r="M116" s="67" t="s">
        <v>11</v>
      </c>
      <c r="N116" s="67" t="s">
        <v>37</v>
      </c>
      <c r="O116" s="68" t="str">
        <f>+M116&amp;+$CD$1&amp;N116</f>
        <v>HEGOAS Maiana</v>
      </c>
      <c r="P116" s="105" t="str">
        <f>VLOOKUP($H116,maitres2,2,FALSE)</f>
        <v>SG</v>
      </c>
      <c r="Q116" s="50" t="s">
        <v>317</v>
      </c>
      <c r="R116" s="80"/>
      <c r="S116" s="52"/>
      <c r="T116" s="49"/>
      <c r="U116" s="54"/>
      <c r="V116" s="55"/>
      <c r="W116" s="56"/>
      <c r="X116" s="57"/>
      <c r="Y116" s="56"/>
      <c r="Z116" s="56"/>
      <c r="AA116">
        <v>1</v>
      </c>
      <c r="AB116">
        <f>IF(R116=$Q$1,1,0)</f>
        <v>0</v>
      </c>
      <c r="AC116">
        <f>IF(C116=1,AB116,0)</f>
        <v>0</v>
      </c>
      <c r="AD116">
        <f>IF(AND(H116&lt;$AL$2,H116&gt;0),1,0)</f>
        <v>0</v>
      </c>
      <c r="AE116">
        <f>IF(C116=1,D116,0)</f>
        <v>0</v>
      </c>
      <c r="AF116">
        <f ca="1">SUMIF(famillescol,AE116,$AD$10:$AD$226)</f>
        <v>0</v>
      </c>
      <c r="AH116">
        <v>3154</v>
      </c>
      <c r="AI116">
        <v>0</v>
      </c>
    </row>
    <row r="117" spans="2:35" ht="16.5" hidden="1" x14ac:dyDescent="0.25">
      <c r="B117" s="49"/>
      <c r="C117" s="2">
        <f>IF(OR(D117=D116,D117=0),0,1)</f>
        <v>0</v>
      </c>
      <c r="D117" s="89">
        <v>3154</v>
      </c>
      <c r="E117" s="49"/>
      <c r="F117" s="49"/>
      <c r="G117" s="89">
        <v>31543</v>
      </c>
      <c r="H117" s="94">
        <v>4</v>
      </c>
      <c r="I117" s="81" t="s">
        <v>56</v>
      </c>
      <c r="J117" s="81" t="s">
        <v>57</v>
      </c>
      <c r="K117" s="100"/>
      <c r="L117" s="104">
        <f>IF(H117=99,"parti",0)</f>
        <v>0</v>
      </c>
      <c r="M117" s="67" t="s">
        <v>11</v>
      </c>
      <c r="N117" s="67" t="s">
        <v>50</v>
      </c>
      <c r="O117" s="68" t="str">
        <f>+M117&amp;+$CD$1&amp;N117</f>
        <v>HEGOAS Antton</v>
      </c>
      <c r="P117" s="105" t="str">
        <f>VLOOKUP($H117,maitres2,2,FALSE)</f>
        <v>CG</v>
      </c>
      <c r="Q117" s="50" t="s">
        <v>316</v>
      </c>
      <c r="R117" s="80"/>
      <c r="S117" s="52"/>
      <c r="T117" s="49"/>
      <c r="U117" s="54"/>
      <c r="V117" s="55"/>
      <c r="W117" s="56"/>
      <c r="X117" s="57"/>
      <c r="Y117" s="56"/>
      <c r="Z117" s="56"/>
      <c r="AA117">
        <v>1</v>
      </c>
      <c r="AB117">
        <f>IF(R117=$Q$1,1,0)</f>
        <v>0</v>
      </c>
      <c r="AC117">
        <f>IF(C117=1,AB117,0)</f>
        <v>0</v>
      </c>
      <c r="AD117">
        <f>IF(AND(H117&lt;$AL$2,H117&gt;0),1,0)</f>
        <v>1</v>
      </c>
      <c r="AE117">
        <f>IF(C117=1,D117,0)</f>
        <v>0</v>
      </c>
      <c r="AF117">
        <f ca="1">SUMIF(famillescol,AE117,$AD$10:$AD$226)</f>
        <v>0</v>
      </c>
      <c r="AH117">
        <v>3154</v>
      </c>
      <c r="AI117">
        <v>0</v>
      </c>
    </row>
    <row r="118" spans="2:35" ht="16.5" x14ac:dyDescent="0.25">
      <c r="B118" s="49"/>
      <c r="C118" s="2">
        <f>IF(OR(D118=D117,D118=0),0,1)</f>
        <v>1</v>
      </c>
      <c r="D118" s="89">
        <v>3313</v>
      </c>
      <c r="E118" s="49"/>
      <c r="F118" s="49"/>
      <c r="G118" s="89">
        <v>33131</v>
      </c>
      <c r="H118" s="94">
        <v>3</v>
      </c>
      <c r="I118" s="81"/>
      <c r="J118" s="82"/>
      <c r="K118" s="100" t="s">
        <v>82</v>
      </c>
      <c r="L118" s="104">
        <f>IF(H118=99,"parti",0)</f>
        <v>0</v>
      </c>
      <c r="M118" s="67" t="s">
        <v>204</v>
      </c>
      <c r="N118" s="67" t="s">
        <v>205</v>
      </c>
      <c r="O118" s="68" t="str">
        <f>+M118&amp;+$CD$1&amp;N118</f>
        <v>GALERA Iris</v>
      </c>
      <c r="P118" s="105" t="str">
        <f>VLOOKUP($H118,maitres2,2,FALSE)</f>
        <v>MJS</v>
      </c>
      <c r="Q118" s="50" t="s">
        <v>316</v>
      </c>
      <c r="R118" s="80"/>
      <c r="S118" s="52"/>
      <c r="T118" s="49"/>
      <c r="U118" s="54"/>
      <c r="V118" s="55"/>
      <c r="W118" s="56"/>
      <c r="X118" s="57"/>
      <c r="Y118" s="56"/>
      <c r="Z118" s="56"/>
      <c r="AA118">
        <v>1</v>
      </c>
      <c r="AB118">
        <f>IF(R118=$Q$1,1,0)</f>
        <v>0</v>
      </c>
      <c r="AC118">
        <f>IF(C118=1,AB118,0)</f>
        <v>0</v>
      </c>
      <c r="AD118">
        <f>IF(AND(H118&lt;$AL$2,H118&gt;0),1,0)</f>
        <v>1</v>
      </c>
      <c r="AE118">
        <f>IF(C118=1,D118,0)</f>
        <v>3313</v>
      </c>
      <c r="AF118">
        <f ca="1">SUMIF(famillescol,AE118,$AD$10:$AD$226)</f>
        <v>1</v>
      </c>
      <c r="AH118">
        <v>3234</v>
      </c>
      <c r="AI118">
        <v>1</v>
      </c>
    </row>
    <row r="119" spans="2:35" ht="16.5" hidden="1" x14ac:dyDescent="0.2">
      <c r="B119" s="49"/>
      <c r="C119" s="2">
        <f>IF(OR(D119=D118,D119=0),0,1)</f>
        <v>1</v>
      </c>
      <c r="D119" s="93">
        <v>4537</v>
      </c>
      <c r="E119" s="49"/>
      <c r="F119" s="49"/>
      <c r="G119" s="93">
        <v>45371</v>
      </c>
      <c r="H119" s="94" t="s">
        <v>428</v>
      </c>
      <c r="I119" s="81" t="s">
        <v>56</v>
      </c>
      <c r="J119" s="82" t="s">
        <v>57</v>
      </c>
      <c r="K119" s="100"/>
      <c r="L119" s="104">
        <f>IF(H119=99,"parti",0)</f>
        <v>0</v>
      </c>
      <c r="M119" s="67" t="s">
        <v>418</v>
      </c>
      <c r="N119" s="67" t="s">
        <v>419</v>
      </c>
      <c r="O119" s="68" t="str">
        <f>+M119&amp;+$CD$1&amp;N119</f>
        <v>GARAT Ilona</v>
      </c>
      <c r="P119" s="105" t="str">
        <f>VLOOKUP($H119,maitres2,2,FALSE)</f>
        <v>MJE</v>
      </c>
      <c r="Q119" s="50" t="s">
        <v>313</v>
      </c>
      <c r="R119" s="80"/>
      <c r="S119" s="52"/>
      <c r="T119" s="49"/>
      <c r="U119" s="54"/>
      <c r="V119" s="55"/>
      <c r="W119" s="56"/>
      <c r="X119" s="57"/>
      <c r="Y119" s="56"/>
      <c r="Z119" s="56"/>
      <c r="AA119">
        <v>1</v>
      </c>
      <c r="AB119">
        <f>IF(R119=$Q$1,1,0)</f>
        <v>0</v>
      </c>
      <c r="AC119">
        <f>IF(C119=1,AB119,0)</f>
        <v>0</v>
      </c>
      <c r="AD119">
        <f>IF(AND(H119&lt;$AL$2,H119&gt;0),1,0)</f>
        <v>0</v>
      </c>
      <c r="AE119">
        <f>IF(C119=1,D119,0)</f>
        <v>4537</v>
      </c>
      <c r="AF119">
        <f ca="1">SUMIF(famillescol,AE119,$AD$10:$AD$226)</f>
        <v>0</v>
      </c>
      <c r="AH119">
        <v>3284</v>
      </c>
      <c r="AI119">
        <v>1</v>
      </c>
    </row>
    <row r="120" spans="2:35" ht="16.5" hidden="1" x14ac:dyDescent="0.25">
      <c r="B120" s="49"/>
      <c r="C120" s="2">
        <f>IF(OR(D120=D119,D120=0),0,1)</f>
        <v>1</v>
      </c>
      <c r="D120" s="89">
        <v>4540</v>
      </c>
      <c r="E120" s="49"/>
      <c r="F120" s="49"/>
      <c r="G120" s="89">
        <v>45401</v>
      </c>
      <c r="H120" s="94" t="s">
        <v>428</v>
      </c>
      <c r="I120" s="81"/>
      <c r="J120" s="82" t="s">
        <v>57</v>
      </c>
      <c r="K120" s="100" t="s">
        <v>82</v>
      </c>
      <c r="L120" s="104">
        <f>IF(H120=99,"parti",0)</f>
        <v>0</v>
      </c>
      <c r="M120" s="67" t="s">
        <v>368</v>
      </c>
      <c r="N120" s="67" t="s">
        <v>369</v>
      </c>
      <c r="O120" s="68" t="str">
        <f>+M120&amp;+$CD$1&amp;N120</f>
        <v>GAUTIER Romie</v>
      </c>
      <c r="P120" s="105" t="str">
        <f>VLOOKUP($H120,maitres2,2,FALSE)</f>
        <v>MJE</v>
      </c>
      <c r="Q120" s="50" t="s">
        <v>313</v>
      </c>
      <c r="R120" s="80"/>
      <c r="S120" s="52"/>
      <c r="T120" s="49"/>
      <c r="U120" s="54"/>
      <c r="V120" s="55"/>
      <c r="W120" s="56"/>
      <c r="X120" s="57"/>
      <c r="Y120" s="56"/>
      <c r="Z120" s="56"/>
      <c r="AA120">
        <v>1</v>
      </c>
      <c r="AB120">
        <f>IF(R120=$Q$1,1,0)</f>
        <v>0</v>
      </c>
      <c r="AC120">
        <f>IF(C120=1,AB120,0)</f>
        <v>0</v>
      </c>
      <c r="AD120">
        <f>IF(AND(H120&lt;$AL$2,H120&gt;0),1,0)</f>
        <v>0</v>
      </c>
      <c r="AE120">
        <f>IF(C120=1,D120,0)</f>
        <v>4540</v>
      </c>
      <c r="AF120">
        <f ca="1">SUMIF(famillescol,AE120,$AD$10:$AD$226)</f>
        <v>0</v>
      </c>
      <c r="AH120">
        <v>3284</v>
      </c>
      <c r="AI120">
        <v>0</v>
      </c>
    </row>
    <row r="121" spans="2:35" ht="16.5" hidden="1" x14ac:dyDescent="0.25">
      <c r="B121" s="49"/>
      <c r="C121" s="2">
        <f>IF(OR(D121=D120,D121=0),0,1)</f>
        <v>1</v>
      </c>
      <c r="D121" s="91">
        <v>4542</v>
      </c>
      <c r="E121" s="49"/>
      <c r="F121" s="49"/>
      <c r="G121" s="91">
        <v>45421</v>
      </c>
      <c r="H121" s="95">
        <v>3</v>
      </c>
      <c r="I121" s="80"/>
      <c r="J121" s="82" t="s">
        <v>57</v>
      </c>
      <c r="K121" s="100"/>
      <c r="L121" s="104">
        <f>IF(H121=99,"parti",0)</f>
        <v>0</v>
      </c>
      <c r="M121" s="66" t="s">
        <v>373</v>
      </c>
      <c r="N121" s="66" t="s">
        <v>374</v>
      </c>
      <c r="O121" s="68" t="str">
        <f>+M121&amp;+$CD$1&amp;N121</f>
        <v>JENDRYKA Gabin</v>
      </c>
      <c r="P121" s="105" t="str">
        <f>VLOOKUP($H121,maitres2,2,FALSE)</f>
        <v>MJS</v>
      </c>
      <c r="Q121" s="50" t="s">
        <v>316</v>
      </c>
      <c r="R121" s="80"/>
      <c r="S121" s="52"/>
      <c r="T121" s="49"/>
      <c r="U121" s="54"/>
      <c r="V121" s="55"/>
      <c r="W121" s="56"/>
      <c r="X121" s="57"/>
      <c r="Y121" s="56"/>
      <c r="Z121" s="56"/>
      <c r="AA121">
        <v>1</v>
      </c>
      <c r="AB121">
        <f>IF(R121=$Q$1,1,0)</f>
        <v>0</v>
      </c>
      <c r="AC121">
        <f>IF(C121=1,AB121,0)</f>
        <v>0</v>
      </c>
      <c r="AD121">
        <f>IF(AND(H121&lt;$AL$2,H121&gt;0),1,0)</f>
        <v>1</v>
      </c>
      <c r="AE121">
        <f>IF(C121=1,D121,0)</f>
        <v>4542</v>
      </c>
      <c r="AF121">
        <f ca="1">SUMIF(famillescol,AE121,$AD$10:$AD$226)</f>
        <v>1</v>
      </c>
      <c r="AH121">
        <v>4542</v>
      </c>
      <c r="AI121">
        <v>1</v>
      </c>
    </row>
    <row r="122" spans="2:35" ht="16.5" hidden="1" x14ac:dyDescent="0.25">
      <c r="B122" s="49"/>
      <c r="C122" s="2">
        <f>IF(OR(D122=D121,D122=0),0,1)</f>
        <v>1</v>
      </c>
      <c r="D122" s="88">
        <v>4000</v>
      </c>
      <c r="E122" s="49"/>
      <c r="F122" s="49"/>
      <c r="G122" s="89">
        <v>40001</v>
      </c>
      <c r="H122" s="94">
        <v>5</v>
      </c>
      <c r="I122" s="84"/>
      <c r="J122" s="84"/>
      <c r="K122" s="100"/>
      <c r="L122" s="104">
        <f>IF(H122=99,"parti",0)</f>
        <v>0</v>
      </c>
      <c r="M122" s="67" t="s">
        <v>265</v>
      </c>
      <c r="N122" s="67" t="s">
        <v>266</v>
      </c>
      <c r="O122" s="68" t="str">
        <f>+M122&amp;+$CD$1&amp;N122</f>
        <v>JOVANCEVIC Ivana</v>
      </c>
      <c r="P122" s="105" t="str">
        <f>VLOOKUP($H122,maitres2,2,FALSE)</f>
        <v>FM</v>
      </c>
      <c r="Q122" s="50" t="s">
        <v>437</v>
      </c>
      <c r="R122" s="80"/>
      <c r="S122" s="52"/>
      <c r="T122" s="49"/>
      <c r="U122" s="54"/>
      <c r="V122" s="55"/>
      <c r="W122" s="56"/>
      <c r="X122" s="57"/>
      <c r="Y122" s="56"/>
      <c r="Z122" s="56"/>
      <c r="AA122">
        <v>1</v>
      </c>
      <c r="AB122">
        <f>IF(R122=$Q$1,1,0)</f>
        <v>0</v>
      </c>
      <c r="AC122">
        <f>IF(C122=1,AB122,0)</f>
        <v>0</v>
      </c>
      <c r="AD122">
        <f>IF(AND(H122&lt;$AL$2,H122&gt;0),1,0)</f>
        <v>0</v>
      </c>
      <c r="AE122">
        <f>IF(C122=1,D122,0)</f>
        <v>4000</v>
      </c>
      <c r="AF122">
        <f ca="1">SUMIF(famillescol,AE122,$AD$10:$AD$226)</f>
        <v>0</v>
      </c>
      <c r="AH122">
        <v>4000</v>
      </c>
      <c r="AI122">
        <v>1</v>
      </c>
    </row>
    <row r="123" spans="2:35" ht="16.5" hidden="1" x14ac:dyDescent="0.25">
      <c r="B123" s="49"/>
      <c r="C123" s="2">
        <f>IF(OR(D123=D122,D123=0),0,1)</f>
        <v>1</v>
      </c>
      <c r="D123" s="89">
        <v>2122</v>
      </c>
      <c r="E123" s="49"/>
      <c r="F123" s="49"/>
      <c r="G123" s="89">
        <v>21221</v>
      </c>
      <c r="H123" s="94">
        <v>8</v>
      </c>
      <c r="I123" s="82"/>
      <c r="J123" s="82"/>
      <c r="K123" s="100"/>
      <c r="L123" s="104">
        <f>IF(H123=99,"parti",0)</f>
        <v>0</v>
      </c>
      <c r="M123" s="67" t="s">
        <v>141</v>
      </c>
      <c r="N123" s="67" t="s">
        <v>142</v>
      </c>
      <c r="O123" s="68" t="str">
        <f>+M123&amp;+$CD$1&amp;N123</f>
        <v>JUNQUAS Cameron</v>
      </c>
      <c r="P123" s="105" t="str">
        <f>VLOOKUP($H123,maitres2,2,FALSE)</f>
        <v>JPE</v>
      </c>
      <c r="Q123" s="50" t="s">
        <v>319</v>
      </c>
      <c r="R123" s="80"/>
      <c r="S123" s="52"/>
      <c r="T123" s="49"/>
      <c r="U123" s="54"/>
      <c r="V123" s="55"/>
      <c r="W123" s="56"/>
      <c r="X123" s="57"/>
      <c r="Y123" s="56"/>
      <c r="Z123" s="56"/>
      <c r="AA123">
        <v>1</v>
      </c>
      <c r="AB123">
        <f>IF(R123=$Q$1,1,0)</f>
        <v>0</v>
      </c>
      <c r="AC123">
        <f>IF(C123=1,AB123,0)</f>
        <v>0</v>
      </c>
      <c r="AD123">
        <f>IF(AND(H123&lt;$AL$2,H123&gt;0),1,0)</f>
        <v>0</v>
      </c>
      <c r="AE123">
        <f>IF(C123=1,D123,0)</f>
        <v>2122</v>
      </c>
      <c r="AF123">
        <f ca="1">SUMIF(famillescol,AE123,$AD$10:$AD$226)</f>
        <v>0</v>
      </c>
      <c r="AH123">
        <v>2122</v>
      </c>
      <c r="AI123">
        <v>1</v>
      </c>
    </row>
    <row r="124" spans="2:35" ht="16.5" hidden="1" x14ac:dyDescent="0.25">
      <c r="B124" s="49"/>
      <c r="C124" s="2">
        <f>IF(OR(D124=D123,D124=0),0,1)</f>
        <v>1</v>
      </c>
      <c r="D124" s="88">
        <v>4500</v>
      </c>
      <c r="E124" s="49"/>
      <c r="F124" s="49"/>
      <c r="G124" s="89">
        <v>45001</v>
      </c>
      <c r="H124" s="94">
        <v>3</v>
      </c>
      <c r="I124" s="81"/>
      <c r="J124" s="82" t="s">
        <v>57</v>
      </c>
      <c r="K124" s="100"/>
      <c r="L124" s="104">
        <f>IF(H124=99,"parti",0)</f>
        <v>0</v>
      </c>
      <c r="M124" s="67" t="s">
        <v>267</v>
      </c>
      <c r="N124" s="67" t="s">
        <v>22</v>
      </c>
      <c r="O124" s="68" t="str">
        <f>+M124&amp;+$CD$1&amp;N124</f>
        <v>KONIAEV Eugénie</v>
      </c>
      <c r="P124" s="105" t="str">
        <f>VLOOKUP($H124,maitres2,2,FALSE)</f>
        <v>MJS</v>
      </c>
      <c r="Q124" s="50" t="s">
        <v>315</v>
      </c>
      <c r="R124" s="80"/>
      <c r="S124" s="52"/>
      <c r="T124" s="49"/>
      <c r="U124" s="54"/>
      <c r="V124" s="55"/>
      <c r="W124" s="56"/>
      <c r="X124" s="57"/>
      <c r="Y124" s="56"/>
      <c r="Z124" s="56"/>
      <c r="AA124">
        <v>1</v>
      </c>
      <c r="AB124">
        <f>IF(R124=$Q$1,1,0)</f>
        <v>0</v>
      </c>
      <c r="AC124">
        <f>IF(C124=1,AB124,0)</f>
        <v>0</v>
      </c>
      <c r="AD124">
        <f>IF(AND(H124&lt;$AL$2,H124&gt;0),1,0)</f>
        <v>1</v>
      </c>
      <c r="AE124">
        <f>IF(C124=1,D124,0)</f>
        <v>4500</v>
      </c>
      <c r="AF124">
        <f ca="1">SUMIF(famillescol,AE124,$AD$10:$AD$226)</f>
        <v>1</v>
      </c>
      <c r="AH124">
        <v>4500</v>
      </c>
      <c r="AI124">
        <v>1</v>
      </c>
    </row>
    <row r="125" spans="2:35" ht="16.5" hidden="1" x14ac:dyDescent="0.25">
      <c r="B125" s="49"/>
      <c r="C125" s="2">
        <f>IF(OR(D125=D124,D125=0),0,1)</f>
        <v>1</v>
      </c>
      <c r="D125" s="89">
        <v>4539</v>
      </c>
      <c r="E125" s="49"/>
      <c r="F125" s="49"/>
      <c r="G125" s="89">
        <v>45391</v>
      </c>
      <c r="H125" s="94">
        <v>1</v>
      </c>
      <c r="I125" s="81"/>
      <c r="J125" s="82"/>
      <c r="K125" s="100"/>
      <c r="L125" s="104">
        <f>IF(H125=99,"parti",0)</f>
        <v>0</v>
      </c>
      <c r="M125" s="67" t="s">
        <v>375</v>
      </c>
      <c r="N125" s="67" t="s">
        <v>376</v>
      </c>
      <c r="O125" s="68" t="str">
        <f>+M125&amp;+$CD$1&amp;N125</f>
        <v>KRISTENSSEN Maxence</v>
      </c>
      <c r="P125" s="105" t="str">
        <f>VLOOKUP($H125,maitres2,2,FALSE)</f>
        <v>A C</v>
      </c>
      <c r="Q125" s="50" t="s">
        <v>313</v>
      </c>
      <c r="R125" s="80"/>
      <c r="S125" s="52"/>
      <c r="T125" s="49"/>
      <c r="U125" s="54"/>
      <c r="V125" s="55"/>
      <c r="W125" s="56"/>
      <c r="X125" s="57"/>
      <c r="Y125" s="56"/>
      <c r="Z125" s="56"/>
      <c r="AA125">
        <v>1</v>
      </c>
      <c r="AB125">
        <f>IF(R125=$Q$1,1,0)</f>
        <v>0</v>
      </c>
      <c r="AC125">
        <f>IF(C125=1,AB125,0)</f>
        <v>0</v>
      </c>
      <c r="AD125">
        <f>IF(AND(H125&lt;$AL$2,H125&gt;0),1,0)</f>
        <v>1</v>
      </c>
      <c r="AE125">
        <f>IF(C125=1,D125,0)</f>
        <v>4539</v>
      </c>
      <c r="AF125">
        <f ca="1">SUMIF(famillescol,AE125,$AD$10:$AD$226)</f>
        <v>1</v>
      </c>
      <c r="AH125">
        <v>4539</v>
      </c>
      <c r="AI125">
        <v>1</v>
      </c>
    </row>
    <row r="126" spans="2:35" ht="16.5" hidden="1" x14ac:dyDescent="0.25">
      <c r="B126" s="49"/>
      <c r="C126" s="2">
        <f>IF(OR(D126=D125,D126=0),0,1)</f>
        <v>1</v>
      </c>
      <c r="D126" s="91">
        <v>4558</v>
      </c>
      <c r="E126" s="49"/>
      <c r="F126" s="49"/>
      <c r="G126" s="91">
        <v>45581</v>
      </c>
      <c r="H126" s="94" t="s">
        <v>428</v>
      </c>
      <c r="I126" s="80"/>
      <c r="J126" s="82" t="s">
        <v>57</v>
      </c>
      <c r="K126" s="100"/>
      <c r="L126" s="104">
        <f>IF(H126=99,"parti",0)</f>
        <v>0</v>
      </c>
      <c r="M126" s="66" t="s">
        <v>377</v>
      </c>
      <c r="N126" s="66" t="s">
        <v>378</v>
      </c>
      <c r="O126" s="68" t="str">
        <f>+M126&amp;+$CD$1&amp;N126</f>
        <v>KUNZ Emmy</v>
      </c>
      <c r="P126" s="105" t="str">
        <f>VLOOKUP($H126,maitres2,2,FALSE)</f>
        <v>MJE</v>
      </c>
      <c r="Q126" s="50" t="s">
        <v>313</v>
      </c>
      <c r="R126" s="80"/>
      <c r="S126" s="52"/>
      <c r="T126" s="49"/>
      <c r="U126" s="54"/>
      <c r="V126" s="55"/>
      <c r="W126" s="56"/>
      <c r="X126" s="57"/>
      <c r="Y126" s="56"/>
      <c r="Z126" s="56"/>
      <c r="AA126">
        <v>1</v>
      </c>
      <c r="AB126">
        <f>IF(R126=$Q$1,1,0)</f>
        <v>0</v>
      </c>
      <c r="AC126">
        <f>IF(C126=1,AB126,0)</f>
        <v>0</v>
      </c>
      <c r="AD126">
        <f>IF(AND(H126&lt;$AL$2,H126&gt;0),1,0)</f>
        <v>0</v>
      </c>
      <c r="AE126">
        <f>IF(C126=1,D126,0)</f>
        <v>4558</v>
      </c>
      <c r="AF126">
        <f ca="1">SUMIF(famillescol,AE126,$AD$10:$AD$226)</f>
        <v>0</v>
      </c>
      <c r="AH126">
        <v>4558</v>
      </c>
      <c r="AI126">
        <v>1</v>
      </c>
    </row>
    <row r="127" spans="2:35" ht="16.5" hidden="1" x14ac:dyDescent="0.25">
      <c r="B127" s="49"/>
      <c r="C127" s="2">
        <f>IF(OR(D127=D126,D127=0),0,1)</f>
        <v>1</v>
      </c>
      <c r="D127" s="89">
        <v>3234</v>
      </c>
      <c r="E127" s="49"/>
      <c r="F127" s="49"/>
      <c r="G127" s="89">
        <v>32342</v>
      </c>
      <c r="H127" s="95">
        <v>99</v>
      </c>
      <c r="I127" s="83"/>
      <c r="J127" s="81"/>
      <c r="K127" s="100" t="s">
        <v>82</v>
      </c>
      <c r="L127" s="104" t="str">
        <f>IF(H127=99,"parti",0)</f>
        <v>parti</v>
      </c>
      <c r="M127" s="67" t="s">
        <v>136</v>
      </c>
      <c r="N127" s="67" t="s">
        <v>137</v>
      </c>
      <c r="O127" s="68" t="str">
        <f>+M127&amp;+$CD$1&amp;N127</f>
        <v>ILLE Emilien</v>
      </c>
      <c r="P127" s="105" t="str">
        <f>VLOOKUP($H127,maitres2,2,FALSE)</f>
        <v>Parti</v>
      </c>
      <c r="Q127" s="50" t="s">
        <v>318</v>
      </c>
      <c r="R127" s="80"/>
      <c r="S127" s="52"/>
      <c r="T127" s="49"/>
      <c r="U127" s="54"/>
      <c r="V127" s="55"/>
      <c r="W127" s="56"/>
      <c r="X127" s="57"/>
      <c r="Y127" s="56"/>
      <c r="Z127" s="56"/>
      <c r="AA127">
        <v>1</v>
      </c>
      <c r="AB127">
        <f>IF(R127=$Q$1,1,0)</f>
        <v>0</v>
      </c>
      <c r="AC127">
        <f>IF(C127=1,AB127,0)</f>
        <v>0</v>
      </c>
      <c r="AD127">
        <f>IF(AND(H127&lt;$AL$2,H127&gt;0),1,0)</f>
        <v>0</v>
      </c>
      <c r="AE127">
        <f>IF(C127=1,D127,0)</f>
        <v>3234</v>
      </c>
      <c r="AF127">
        <f ca="1">SUMIF(famillescol,AE127,$AD$10:$AD$226)</f>
        <v>0</v>
      </c>
      <c r="AH127">
        <v>3229</v>
      </c>
      <c r="AI127">
        <v>1</v>
      </c>
    </row>
    <row r="128" spans="2:35" ht="16.5" hidden="1" x14ac:dyDescent="0.25">
      <c r="B128" s="49"/>
      <c r="C128" s="2">
        <f>IF(OR(D128=D127,D128=0),0,1)</f>
        <v>1</v>
      </c>
      <c r="D128" s="89">
        <v>3229</v>
      </c>
      <c r="E128" s="49"/>
      <c r="F128" s="49"/>
      <c r="G128" s="89">
        <v>32292</v>
      </c>
      <c r="H128" s="94" t="s">
        <v>428</v>
      </c>
      <c r="I128" s="81"/>
      <c r="J128" s="82" t="s">
        <v>57</v>
      </c>
      <c r="K128" s="100"/>
      <c r="L128" s="104">
        <f>IF(H128=99,"parti",0)</f>
        <v>0</v>
      </c>
      <c r="M128" s="67" t="s">
        <v>143</v>
      </c>
      <c r="N128" s="67" t="s">
        <v>249</v>
      </c>
      <c r="O128" s="68" t="str">
        <f>+M128&amp;+$CD$1&amp;N128</f>
        <v>LABORDE SOLUE Louise</v>
      </c>
      <c r="P128" s="105" t="str">
        <f>VLOOKUP($H128,maitres2,2,FALSE)</f>
        <v>MJE</v>
      </c>
      <c r="Q128" s="50" t="s">
        <v>313</v>
      </c>
      <c r="R128" s="80"/>
      <c r="S128" s="52"/>
      <c r="T128" s="49"/>
      <c r="U128" s="54"/>
      <c r="V128" s="55"/>
      <c r="W128" s="56"/>
      <c r="X128" s="57"/>
      <c r="Y128" s="56"/>
      <c r="Z128" s="56"/>
      <c r="AA128">
        <v>1</v>
      </c>
      <c r="AB128">
        <f>IF(R128=$Q$1,1,0)</f>
        <v>0</v>
      </c>
      <c r="AC128">
        <f>IF(C128=1,AB128,0)</f>
        <v>0</v>
      </c>
      <c r="AD128">
        <f>IF(AND(H128&lt;$AL$2,H128&gt;0),1,0)</f>
        <v>0</v>
      </c>
      <c r="AE128">
        <f>IF(C128=1,D128,0)</f>
        <v>3229</v>
      </c>
      <c r="AF128">
        <f ca="1">SUMIF(famillescol,AE128,$AD$10:$AD$226)</f>
        <v>0</v>
      </c>
      <c r="AH128">
        <v>3229</v>
      </c>
      <c r="AI128">
        <v>0</v>
      </c>
    </row>
    <row r="129" spans="2:35" ht="16.5" hidden="1" x14ac:dyDescent="0.25">
      <c r="B129" s="49"/>
      <c r="C129" s="2">
        <f>IF(OR(D129=D128,D129=0),0,1)</f>
        <v>1</v>
      </c>
      <c r="D129" s="91">
        <v>4559</v>
      </c>
      <c r="E129" s="49"/>
      <c r="F129" s="49"/>
      <c r="G129" s="91">
        <v>45591</v>
      </c>
      <c r="H129" s="95">
        <v>4</v>
      </c>
      <c r="I129" s="80"/>
      <c r="J129" s="81"/>
      <c r="K129" s="100"/>
      <c r="L129" s="104">
        <f>IF(H129=99,"parti",0)</f>
        <v>0</v>
      </c>
      <c r="M129" s="66" t="s">
        <v>379</v>
      </c>
      <c r="N129" s="66" t="s">
        <v>181</v>
      </c>
      <c r="O129" s="68" t="str">
        <f>+M129&amp;+$CD$1&amp;N129</f>
        <v>LACROUTS Léon</v>
      </c>
      <c r="P129" s="105" t="str">
        <f>VLOOKUP($H129,maitres2,2,FALSE)</f>
        <v>CG</v>
      </c>
      <c r="Q129" s="50" t="s">
        <v>437</v>
      </c>
      <c r="R129" s="80"/>
      <c r="S129" s="52"/>
      <c r="T129" s="49"/>
      <c r="U129" s="54"/>
      <c r="V129" s="55"/>
      <c r="W129" s="56"/>
      <c r="X129" s="57"/>
      <c r="Y129" s="56"/>
      <c r="Z129" s="56"/>
      <c r="AA129">
        <v>1</v>
      </c>
      <c r="AB129">
        <f>IF(R129=$Q$1,1,0)</f>
        <v>0</v>
      </c>
      <c r="AC129">
        <f>IF(C129=1,AB129,0)</f>
        <v>0</v>
      </c>
      <c r="AD129">
        <f>IF(AND(H129&lt;$AL$2,H129&gt;0),1,0)</f>
        <v>1</v>
      </c>
      <c r="AE129">
        <f>IF(C129=1,D129,0)</f>
        <v>4559</v>
      </c>
      <c r="AF129">
        <f ca="1">SUMIF(famillescol,AE129,$AD$10:$AD$226)</f>
        <v>2</v>
      </c>
      <c r="AH129">
        <v>4559</v>
      </c>
      <c r="AI129">
        <v>1</v>
      </c>
    </row>
    <row r="130" spans="2:35" ht="16.5" hidden="1" x14ac:dyDescent="0.25">
      <c r="B130" s="49"/>
      <c r="C130" s="2">
        <f>IF(OR(D130=D129,D130=0),0,1)</f>
        <v>0</v>
      </c>
      <c r="D130" s="91">
        <v>4559</v>
      </c>
      <c r="E130" s="49"/>
      <c r="F130" s="49"/>
      <c r="G130" s="91">
        <v>45592</v>
      </c>
      <c r="H130" s="95">
        <v>3</v>
      </c>
      <c r="I130" s="80"/>
      <c r="J130" s="82"/>
      <c r="K130" s="100"/>
      <c r="L130" s="104">
        <f>IF(H130=99,"parti",0)</f>
        <v>0</v>
      </c>
      <c r="M130" s="66" t="s">
        <v>379</v>
      </c>
      <c r="N130" s="66" t="s">
        <v>380</v>
      </c>
      <c r="O130" s="68" t="str">
        <f>+M130&amp;+$CD$1&amp;N130</f>
        <v>LACROUTS Jeanne</v>
      </c>
      <c r="P130" s="105" t="str">
        <f>VLOOKUP($H130,maitres2,2,FALSE)</f>
        <v>MJS</v>
      </c>
      <c r="Q130" s="50" t="s">
        <v>315</v>
      </c>
      <c r="R130" s="80"/>
      <c r="S130" s="52"/>
      <c r="T130" s="49"/>
      <c r="U130" s="54"/>
      <c r="V130" s="55"/>
      <c r="W130" s="56"/>
      <c r="X130" s="57"/>
      <c r="Y130" s="56"/>
      <c r="Z130" s="56"/>
      <c r="AA130">
        <v>1</v>
      </c>
      <c r="AB130">
        <f>IF(R130=$Q$1,1,0)</f>
        <v>0</v>
      </c>
      <c r="AC130">
        <f>IF(C130=1,AB130,0)</f>
        <v>0</v>
      </c>
      <c r="AD130">
        <f>IF(AND(H130&lt;$AL$2,H130&gt;0),1,0)</f>
        <v>1</v>
      </c>
      <c r="AE130">
        <f>IF(C130=1,D130,0)</f>
        <v>0</v>
      </c>
      <c r="AF130">
        <f ca="1">SUMIF(famillescol,AE130,$AD$10:$AD$226)</f>
        <v>0</v>
      </c>
      <c r="AH130">
        <v>4559</v>
      </c>
      <c r="AI130">
        <v>0</v>
      </c>
    </row>
    <row r="131" spans="2:35" ht="16.5" hidden="1" x14ac:dyDescent="0.25">
      <c r="B131" s="49"/>
      <c r="C131" s="2">
        <f>IF(OR(D131=D130,D131=0),0,1)</f>
        <v>1</v>
      </c>
      <c r="D131" s="89">
        <v>3220</v>
      </c>
      <c r="E131" s="49"/>
      <c r="F131" s="49"/>
      <c r="G131" s="89">
        <v>32203</v>
      </c>
      <c r="H131" s="94">
        <v>5</v>
      </c>
      <c r="I131" s="81" t="s">
        <v>56</v>
      </c>
      <c r="J131" s="81"/>
      <c r="K131" s="100"/>
      <c r="L131" s="104">
        <f>IF(H131=99,"parti",0)</f>
        <v>0</v>
      </c>
      <c r="M131" s="67" t="s">
        <v>40</v>
      </c>
      <c r="N131" s="67" t="s">
        <v>41</v>
      </c>
      <c r="O131" s="68" t="str">
        <f>+M131&amp;+$CD$1&amp;N131</f>
        <v>LAFARGUE Brieux</v>
      </c>
      <c r="P131" s="105" t="str">
        <f>VLOOKUP($H131,maitres2,2,FALSE)</f>
        <v>FM</v>
      </c>
      <c r="Q131" s="50" t="s">
        <v>437</v>
      </c>
      <c r="R131" s="80"/>
      <c r="S131" s="52"/>
      <c r="T131" s="49"/>
      <c r="U131" s="54"/>
      <c r="V131" s="55"/>
      <c r="W131" s="56"/>
      <c r="X131" s="57"/>
      <c r="Y131" s="56"/>
      <c r="Z131" s="56"/>
      <c r="AA131">
        <v>1</v>
      </c>
      <c r="AB131">
        <f>IF(R131=$Q$1,1,0)</f>
        <v>0</v>
      </c>
      <c r="AC131">
        <f>IF(C131=1,AB131,0)</f>
        <v>0</v>
      </c>
      <c r="AD131">
        <f>IF(AND(H131&lt;$AL$2,H131&gt;0),1,0)</f>
        <v>0</v>
      </c>
      <c r="AE131">
        <f>IF(C131=1,D131,0)</f>
        <v>3220</v>
      </c>
      <c r="AF131">
        <f ca="1">SUMIF(famillescol,AE131,$AD$10:$AD$226)</f>
        <v>0</v>
      </c>
      <c r="AH131">
        <v>3220</v>
      </c>
      <c r="AI131">
        <v>1</v>
      </c>
    </row>
    <row r="132" spans="2:35" ht="16.5" hidden="1" x14ac:dyDescent="0.25">
      <c r="B132" s="49"/>
      <c r="C132" s="2">
        <f>IF(OR(D132=D131,D132=0),0,1)</f>
        <v>1</v>
      </c>
      <c r="D132" s="89">
        <v>4505</v>
      </c>
      <c r="E132" s="49"/>
      <c r="F132" s="49"/>
      <c r="G132" s="89">
        <v>45051</v>
      </c>
      <c r="H132" s="94">
        <v>7</v>
      </c>
      <c r="I132" s="81" t="s">
        <v>56</v>
      </c>
      <c r="J132" s="82" t="s">
        <v>57</v>
      </c>
      <c r="K132" s="100"/>
      <c r="L132" s="104">
        <f>IF(H132=99,"parti",0)</f>
        <v>0</v>
      </c>
      <c r="M132" s="67" t="s">
        <v>268</v>
      </c>
      <c r="N132" s="67" t="s">
        <v>269</v>
      </c>
      <c r="O132" s="68" t="str">
        <f>+M132&amp;+$CD$1&amp;N132</f>
        <v>LANDRIEU Orio</v>
      </c>
      <c r="P132" s="105" t="str">
        <f>VLOOKUP($H132,maitres2,2,FALSE)</f>
        <v>SG</v>
      </c>
      <c r="Q132" s="50" t="s">
        <v>318</v>
      </c>
      <c r="R132" s="80"/>
      <c r="S132" s="52"/>
      <c r="T132" s="49"/>
      <c r="U132" s="54"/>
      <c r="V132" s="55"/>
      <c r="W132" s="56"/>
      <c r="X132" s="57"/>
      <c r="Y132" s="56"/>
      <c r="Z132" s="56"/>
      <c r="AA132">
        <v>1</v>
      </c>
      <c r="AB132">
        <f>IF(R132=$Q$1,1,0)</f>
        <v>0</v>
      </c>
      <c r="AC132">
        <f>IF(C132=1,AB132,0)</f>
        <v>0</v>
      </c>
      <c r="AD132">
        <f>IF(AND(H132&lt;$AL$2,H132&gt;0),1,0)</f>
        <v>0</v>
      </c>
      <c r="AE132">
        <f>IF(C132=1,D132,0)</f>
        <v>4505</v>
      </c>
      <c r="AF132">
        <f ca="1">SUMIF(famillescol,AE132,$AD$10:$AD$226)</f>
        <v>0</v>
      </c>
      <c r="AH132">
        <v>4505</v>
      </c>
      <c r="AI132">
        <v>1</v>
      </c>
    </row>
    <row r="133" spans="2:35" ht="16.5" hidden="1" x14ac:dyDescent="0.25">
      <c r="B133" s="49"/>
      <c r="C133" s="2">
        <f>IF(OR(D133=D132,D133=0),0,1)</f>
        <v>1</v>
      </c>
      <c r="D133" s="89">
        <v>3284</v>
      </c>
      <c r="E133" s="49"/>
      <c r="F133" s="49"/>
      <c r="G133" s="89">
        <v>32841</v>
      </c>
      <c r="H133" s="94">
        <v>5</v>
      </c>
      <c r="I133" s="81" t="s">
        <v>56</v>
      </c>
      <c r="J133" s="81" t="s">
        <v>57</v>
      </c>
      <c r="K133" s="100" t="s">
        <v>82</v>
      </c>
      <c r="L133" s="104">
        <f>IF(H133=99,"parti",0)</f>
        <v>0</v>
      </c>
      <c r="M133" s="67" t="s">
        <v>138</v>
      </c>
      <c r="N133" s="67" t="s">
        <v>139</v>
      </c>
      <c r="O133" s="68" t="str">
        <f>+M133&amp;+$CD$1&amp;N133</f>
        <v>IMBERTY Oscar</v>
      </c>
      <c r="P133" s="105" t="str">
        <f>VLOOKUP($H133,maitres2,2,FALSE)</f>
        <v>FM</v>
      </c>
      <c r="Q133" s="50" t="s">
        <v>437</v>
      </c>
      <c r="R133" s="80"/>
      <c r="S133" s="52"/>
      <c r="T133" s="49"/>
      <c r="U133" s="54"/>
      <c r="V133" s="55"/>
      <c r="W133" s="56"/>
      <c r="X133" s="57"/>
      <c r="Y133" s="56"/>
      <c r="Z133" s="56"/>
      <c r="AA133">
        <v>1</v>
      </c>
      <c r="AB133">
        <f>IF(R133=$Q$1,1,0)</f>
        <v>0</v>
      </c>
      <c r="AC133">
        <f>IF(C133=1,AB133,0)</f>
        <v>0</v>
      </c>
      <c r="AD133">
        <f>IF(AND(H133&lt;$AL$2,H133&gt;0),1,0)</f>
        <v>0</v>
      </c>
      <c r="AE133">
        <f>IF(C133=1,D133,0)</f>
        <v>3284</v>
      </c>
      <c r="AF133">
        <f ca="1">SUMIF(famillescol,AE133,$AD$10:$AD$226)</f>
        <v>0</v>
      </c>
      <c r="AH133">
        <v>3259</v>
      </c>
      <c r="AI133">
        <v>1</v>
      </c>
    </row>
    <row r="134" spans="2:35" ht="16.5" hidden="1" x14ac:dyDescent="0.25">
      <c r="B134" s="49"/>
      <c r="C134" s="2">
        <f>IF(OR(D134=D133,D134=0),0,1)</f>
        <v>1</v>
      </c>
      <c r="D134" s="89">
        <v>3274</v>
      </c>
      <c r="E134" s="49"/>
      <c r="F134" s="49"/>
      <c r="G134" s="89">
        <v>32742</v>
      </c>
      <c r="H134" s="94">
        <v>8</v>
      </c>
      <c r="I134" s="81" t="s">
        <v>56</v>
      </c>
      <c r="J134" s="81" t="s">
        <v>57</v>
      </c>
      <c r="K134" s="100"/>
      <c r="L134" s="104">
        <f>IF(H134=99,"parti",0)</f>
        <v>0</v>
      </c>
      <c r="M134" s="67" t="s">
        <v>145</v>
      </c>
      <c r="N134" s="67" t="s">
        <v>146</v>
      </c>
      <c r="O134" s="68" t="str">
        <f>+M134&amp;+$CD$1&amp;N134</f>
        <v>LANGLAIS Alice</v>
      </c>
      <c r="P134" s="105" t="str">
        <f>VLOOKUP($H134,maitres2,2,FALSE)</f>
        <v>JPE</v>
      </c>
      <c r="Q134" s="50" t="s">
        <v>319</v>
      </c>
      <c r="R134" s="80"/>
      <c r="S134" s="52"/>
      <c r="T134" s="49"/>
      <c r="U134" s="54"/>
      <c r="V134" s="55"/>
      <c r="W134" s="56"/>
      <c r="X134" s="57"/>
      <c r="Y134" s="56"/>
      <c r="Z134" s="56"/>
      <c r="AA134">
        <v>1</v>
      </c>
      <c r="AB134">
        <f>IF(R134=$Q$1,1,0)</f>
        <v>0</v>
      </c>
      <c r="AC134">
        <f>IF(C134=1,AB134,0)</f>
        <v>0</v>
      </c>
      <c r="AD134">
        <f>IF(AND(H134&lt;$AL$2,H134&gt;0),1,0)</f>
        <v>0</v>
      </c>
      <c r="AE134">
        <f>IF(C134=1,D134,0)</f>
        <v>3274</v>
      </c>
      <c r="AF134">
        <f ca="1">SUMIF(famillescol,AE134,$AD$10:$AD$226)</f>
        <v>1</v>
      </c>
      <c r="AH134">
        <v>3274</v>
      </c>
      <c r="AI134">
        <v>1</v>
      </c>
    </row>
    <row r="135" spans="2:35" ht="16.5" hidden="1" x14ac:dyDescent="0.25">
      <c r="B135" s="49"/>
      <c r="C135" s="2">
        <f>IF(OR(D135=D134,D135=0),0,1)</f>
        <v>0</v>
      </c>
      <c r="D135" s="89">
        <v>3274</v>
      </c>
      <c r="E135" s="49"/>
      <c r="F135" s="49"/>
      <c r="G135" s="89">
        <v>32743</v>
      </c>
      <c r="H135" s="94">
        <v>4</v>
      </c>
      <c r="I135" s="81" t="s">
        <v>56</v>
      </c>
      <c r="J135" s="81" t="s">
        <v>57</v>
      </c>
      <c r="K135" s="100"/>
      <c r="L135" s="104">
        <f>IF(H135=99,"parti",0)</f>
        <v>0</v>
      </c>
      <c r="M135" s="67" t="s">
        <v>145</v>
      </c>
      <c r="N135" s="67" t="s">
        <v>104</v>
      </c>
      <c r="O135" s="68" t="str">
        <f>+M135&amp;+$CD$1&amp;N135</f>
        <v>LANGLAIS Juliette</v>
      </c>
      <c r="P135" s="105" t="str">
        <f>VLOOKUP($H135,maitres2,2,FALSE)</f>
        <v>CG</v>
      </c>
      <c r="Q135" s="50" t="s">
        <v>316</v>
      </c>
      <c r="R135" s="80"/>
      <c r="S135" s="52"/>
      <c r="T135" s="49"/>
      <c r="U135" s="54"/>
      <c r="V135" s="55"/>
      <c r="W135" s="56"/>
      <c r="X135" s="57"/>
      <c r="Y135" s="56"/>
      <c r="Z135" s="56"/>
      <c r="AA135">
        <v>1</v>
      </c>
      <c r="AB135">
        <f>IF(R135=$Q$1,1,0)</f>
        <v>0</v>
      </c>
      <c r="AC135">
        <f>IF(C135=1,AB135,0)</f>
        <v>0</v>
      </c>
      <c r="AD135">
        <f>IF(AND(H135&lt;$AL$2,H135&gt;0),1,0)</f>
        <v>1</v>
      </c>
      <c r="AE135">
        <f>IF(C135=1,D135,0)</f>
        <v>0</v>
      </c>
      <c r="AF135">
        <f ca="1">SUMIF(famillescol,AE135,$AD$10:$AD$226)</f>
        <v>0</v>
      </c>
      <c r="AH135">
        <v>3274</v>
      </c>
      <c r="AI135">
        <v>0</v>
      </c>
    </row>
    <row r="136" spans="2:35" ht="16.5" hidden="1" x14ac:dyDescent="0.25">
      <c r="B136" s="49"/>
      <c r="C136" s="2">
        <f>IF(OR(D136=D135,D136=0),0,1)</f>
        <v>1</v>
      </c>
      <c r="D136" s="89">
        <v>3284</v>
      </c>
      <c r="E136" s="49"/>
      <c r="F136" s="49"/>
      <c r="G136" s="89">
        <v>32842</v>
      </c>
      <c r="H136" s="94" t="s">
        <v>428</v>
      </c>
      <c r="I136" s="81" t="s">
        <v>56</v>
      </c>
      <c r="J136" s="81" t="s">
        <v>57</v>
      </c>
      <c r="K136" s="100" t="s">
        <v>82</v>
      </c>
      <c r="L136" s="104">
        <f>IF(H136=99,"parti",0)</f>
        <v>0</v>
      </c>
      <c r="M136" s="67" t="s">
        <v>138</v>
      </c>
      <c r="N136" s="67" t="s">
        <v>264</v>
      </c>
      <c r="O136" s="68" t="str">
        <f>+M136&amp;+$CD$1&amp;N136</f>
        <v>IMBERTY Salomé</v>
      </c>
      <c r="P136" s="105" t="str">
        <f>VLOOKUP($H136,maitres2,2,FALSE)</f>
        <v>MJE</v>
      </c>
      <c r="Q136" s="50" t="s">
        <v>314</v>
      </c>
      <c r="R136" s="80"/>
      <c r="S136" s="52"/>
      <c r="T136" s="49"/>
      <c r="U136" s="54"/>
      <c r="V136" s="55"/>
      <c r="W136" s="56"/>
      <c r="X136" s="57"/>
      <c r="Y136" s="56"/>
      <c r="Z136" s="56"/>
      <c r="AA136">
        <v>1</v>
      </c>
      <c r="AB136">
        <f>IF(R136=$Q$1,1,0)</f>
        <v>0</v>
      </c>
      <c r="AC136">
        <f>IF(C136=1,AB136,0)</f>
        <v>0</v>
      </c>
      <c r="AD136">
        <f>IF(AND(H136&lt;$AL$2,H136&gt;0),1,0)</f>
        <v>0</v>
      </c>
      <c r="AE136">
        <f>IF(C136=1,D136,0)</f>
        <v>3284</v>
      </c>
      <c r="AF136">
        <f ca="1">SUMIF(famillescol,AE136,$AD$10:$AD$226)</f>
        <v>0</v>
      </c>
      <c r="AH136">
        <v>3254</v>
      </c>
      <c r="AI136">
        <v>1</v>
      </c>
    </row>
    <row r="137" spans="2:35" ht="16.5" hidden="1" x14ac:dyDescent="0.25">
      <c r="B137" s="49"/>
      <c r="C137" s="2">
        <f>IF(OR(D137=D136,D137=0),0,1)</f>
        <v>1</v>
      </c>
      <c r="D137" s="89">
        <v>3247</v>
      </c>
      <c r="E137" s="49"/>
      <c r="F137" s="49"/>
      <c r="G137" s="89">
        <v>32471</v>
      </c>
      <c r="H137" s="94">
        <v>4</v>
      </c>
      <c r="I137" s="81"/>
      <c r="J137" s="81" t="s">
        <v>57</v>
      </c>
      <c r="K137" s="100"/>
      <c r="L137" s="104">
        <f>IF(H137=99,"parti",0)</f>
        <v>0</v>
      </c>
      <c r="M137" s="67" t="s">
        <v>321</v>
      </c>
      <c r="N137" s="67" t="s">
        <v>148</v>
      </c>
      <c r="O137" s="68" t="str">
        <f>+M137&amp;+$CD$1&amp;N137</f>
        <v>LEGRAND ROLLOT Sofia</v>
      </c>
      <c r="P137" s="105" t="str">
        <f>VLOOKUP($H137,maitres2,2,FALSE)</f>
        <v>CG</v>
      </c>
      <c r="Q137" s="50" t="s">
        <v>437</v>
      </c>
      <c r="R137" s="80"/>
      <c r="S137" s="52"/>
      <c r="T137" s="49"/>
      <c r="U137" s="54"/>
      <c r="V137" s="55"/>
      <c r="W137" s="56"/>
      <c r="X137" s="57"/>
      <c r="Y137" s="56"/>
      <c r="Z137" s="56"/>
      <c r="AA137">
        <v>1</v>
      </c>
      <c r="AB137">
        <f>IF(R137=$Q$1,1,0)</f>
        <v>0</v>
      </c>
      <c r="AC137">
        <f>IF(C137=1,AB137,0)</f>
        <v>0</v>
      </c>
      <c r="AD137">
        <f>IF(AND(H137&lt;$AL$2,H137&gt;0),1,0)</f>
        <v>1</v>
      </c>
      <c r="AE137">
        <f>IF(C137=1,D137,0)</f>
        <v>3247</v>
      </c>
      <c r="AF137">
        <f ca="1">SUMIF(famillescol,AE137,$AD$10:$AD$226)</f>
        <v>2</v>
      </c>
      <c r="AH137">
        <v>3247</v>
      </c>
      <c r="AI137">
        <v>1</v>
      </c>
    </row>
    <row r="138" spans="2:35" ht="16.5" hidden="1" x14ac:dyDescent="0.25">
      <c r="B138" s="49"/>
      <c r="C138" s="2">
        <f>IF(OR(D138=D137,D138=0),0,1)</f>
        <v>0</v>
      </c>
      <c r="D138" s="89">
        <v>3247</v>
      </c>
      <c r="E138" s="49"/>
      <c r="F138" s="49"/>
      <c r="G138" s="89">
        <v>32472</v>
      </c>
      <c r="H138" s="94">
        <v>1</v>
      </c>
      <c r="I138" s="81"/>
      <c r="J138" s="82" t="s">
        <v>57</v>
      </c>
      <c r="K138" s="100"/>
      <c r="L138" s="104">
        <f>IF(H138=99,"parti",0)</f>
        <v>0</v>
      </c>
      <c r="M138" s="67" t="s">
        <v>321</v>
      </c>
      <c r="N138" s="67" t="s">
        <v>121</v>
      </c>
      <c r="O138" s="68" t="str">
        <f>+M138&amp;+$CD$1&amp;N138</f>
        <v>LEGRAND ROLLOT Clément</v>
      </c>
      <c r="P138" s="105" t="str">
        <f>VLOOKUP($H138,maitres2,2,FALSE)</f>
        <v>A C</v>
      </c>
      <c r="Q138" s="50" t="s">
        <v>313</v>
      </c>
      <c r="R138" s="80"/>
      <c r="S138" s="52"/>
      <c r="T138" s="49"/>
      <c r="U138" s="54"/>
      <c r="V138" s="55"/>
      <c r="W138" s="56"/>
      <c r="X138" s="57"/>
      <c r="Y138" s="56"/>
      <c r="Z138" s="56"/>
      <c r="AA138">
        <v>1</v>
      </c>
      <c r="AB138">
        <f>IF(R138=$Q$1,1,0)</f>
        <v>0</v>
      </c>
      <c r="AC138">
        <f>IF(C138=1,AB138,0)</f>
        <v>0</v>
      </c>
      <c r="AD138">
        <f>IF(AND(H138&lt;$AL$2,H138&gt;0),1,0)</f>
        <v>1</v>
      </c>
      <c r="AE138">
        <f>IF(C138=1,D138,0)</f>
        <v>0</v>
      </c>
      <c r="AF138">
        <f ca="1">SUMIF(famillescol,AE138,$AD$10:$AD$226)</f>
        <v>0</v>
      </c>
      <c r="AH138">
        <v>3247</v>
      </c>
      <c r="AI138">
        <v>0</v>
      </c>
    </row>
    <row r="139" spans="2:35" ht="16.5" hidden="1" x14ac:dyDescent="0.25">
      <c r="B139" s="49"/>
      <c r="C139" s="2">
        <f>IF(OR(D139=D138,D139=0),0,1)</f>
        <v>1</v>
      </c>
      <c r="D139" s="91">
        <v>4575</v>
      </c>
      <c r="E139" s="49"/>
      <c r="F139" s="49"/>
      <c r="G139" s="91">
        <v>45751</v>
      </c>
      <c r="H139" s="95">
        <v>1</v>
      </c>
      <c r="I139" s="81" t="s">
        <v>56</v>
      </c>
      <c r="J139" s="82" t="s">
        <v>57</v>
      </c>
      <c r="K139" s="100"/>
      <c r="L139" s="104">
        <f>IF(H139=99,"parti",0)</f>
        <v>0</v>
      </c>
      <c r="M139" s="66" t="s">
        <v>381</v>
      </c>
      <c r="N139" s="66" t="s">
        <v>382</v>
      </c>
      <c r="O139" s="68" t="str">
        <f>+M139&amp;+$CD$1&amp;N139</f>
        <v>LEMAIRE Barbara</v>
      </c>
      <c r="P139" s="105" t="str">
        <f>VLOOKUP($H139,maitres2,2,FALSE)</f>
        <v>A C</v>
      </c>
      <c r="Q139" s="50" t="s">
        <v>313</v>
      </c>
      <c r="R139" s="80"/>
      <c r="S139" s="52"/>
      <c r="T139" s="49"/>
      <c r="U139" s="54"/>
      <c r="V139" s="55"/>
      <c r="W139" s="56"/>
      <c r="X139" s="57"/>
      <c r="Y139" s="56"/>
      <c r="Z139" s="56"/>
      <c r="AA139">
        <v>1</v>
      </c>
      <c r="AB139">
        <f>IF(R139=$Q$1,1,0)</f>
        <v>0</v>
      </c>
      <c r="AC139">
        <f>IF(C139=1,AB139,0)</f>
        <v>0</v>
      </c>
      <c r="AD139">
        <f>IF(AND(H139&lt;$AL$2,H139&gt;0),1,0)</f>
        <v>1</v>
      </c>
      <c r="AE139">
        <f>IF(C139=1,D139,0)</f>
        <v>4575</v>
      </c>
      <c r="AF139">
        <f ca="1">SUMIF(famillescol,AE139,$AD$10:$AD$226)</f>
        <v>1</v>
      </c>
      <c r="AH139">
        <v>4575</v>
      </c>
      <c r="AI139">
        <v>1</v>
      </c>
    </row>
    <row r="140" spans="2:35" ht="16.5" hidden="1" x14ac:dyDescent="0.2">
      <c r="B140" s="49"/>
      <c r="C140" s="2">
        <f>IF(OR(D140=D139,D140=0),0,1)</f>
        <v>1</v>
      </c>
      <c r="D140" s="93">
        <v>4585</v>
      </c>
      <c r="E140" s="49"/>
      <c r="F140" s="49"/>
      <c r="G140" s="93">
        <v>45851</v>
      </c>
      <c r="H140" s="94">
        <v>8</v>
      </c>
      <c r="I140" s="80"/>
      <c r="J140" s="80"/>
      <c r="K140" s="100"/>
      <c r="L140" s="104">
        <f>IF(H140=99,"parti",0)</f>
        <v>0</v>
      </c>
      <c r="M140" s="67" t="s">
        <v>415</v>
      </c>
      <c r="N140" s="67" t="s">
        <v>416</v>
      </c>
      <c r="O140" s="68" t="str">
        <f>+M140&amp;+$CD$1&amp;N140</f>
        <v>JORGE Enéa</v>
      </c>
      <c r="P140" s="105" t="str">
        <f>VLOOKUP($H140,maitres2,2,FALSE)</f>
        <v>JPE</v>
      </c>
      <c r="Q140" s="50" t="s">
        <v>319</v>
      </c>
      <c r="R140" s="80"/>
      <c r="S140" s="52"/>
      <c r="T140" s="49"/>
      <c r="U140" s="54"/>
      <c r="V140" s="55"/>
      <c r="W140" s="56"/>
      <c r="X140" s="57"/>
      <c r="Y140" s="56"/>
      <c r="Z140" s="56"/>
      <c r="AA140">
        <v>1</v>
      </c>
      <c r="AB140">
        <f>IF(R140=$Q$1,1,0)</f>
        <v>0</v>
      </c>
      <c r="AC140">
        <f>IF(C140=1,AB140,0)</f>
        <v>0</v>
      </c>
      <c r="AD140">
        <f>IF(AND(H140&lt;$AL$2,H140&gt;0),1,0)</f>
        <v>0</v>
      </c>
      <c r="AE140">
        <f>IF(C140=1,D140,0)</f>
        <v>4585</v>
      </c>
      <c r="AF140">
        <f ca="1">SUMIF(famillescol,AE140,$AD$10:$AD$226)</f>
        <v>1</v>
      </c>
      <c r="AH140">
        <v>3304</v>
      </c>
      <c r="AI140">
        <v>1</v>
      </c>
    </row>
    <row r="141" spans="2:35" ht="16.5" hidden="1" x14ac:dyDescent="0.25">
      <c r="B141" s="49"/>
      <c r="C141" s="2">
        <f>IF(OR(D141=D140,D141=0),0,1)</f>
        <v>1</v>
      </c>
      <c r="D141" s="89">
        <v>3272</v>
      </c>
      <c r="E141" s="49"/>
      <c r="F141" s="49"/>
      <c r="G141" s="89">
        <v>32721</v>
      </c>
      <c r="H141" s="94">
        <v>6</v>
      </c>
      <c r="I141" s="81" t="s">
        <v>56</v>
      </c>
      <c r="J141" s="81"/>
      <c r="K141" s="100"/>
      <c r="L141" s="104">
        <f>IF(H141=99,"parti",0)</f>
        <v>0</v>
      </c>
      <c r="M141" s="67" t="s">
        <v>149</v>
      </c>
      <c r="N141" s="67" t="s">
        <v>150</v>
      </c>
      <c r="O141" s="68" t="str">
        <f>+M141&amp;+$CD$1&amp;N141</f>
        <v>LEROY Shelly</v>
      </c>
      <c r="P141" s="105" t="str">
        <f>VLOOKUP($H141,maitres2,2,FALSE)</f>
        <v>MCC</v>
      </c>
      <c r="Q141" s="50" t="s">
        <v>317</v>
      </c>
      <c r="R141" s="80"/>
      <c r="S141" s="52"/>
      <c r="T141" s="49"/>
      <c r="U141" s="54"/>
      <c r="V141" s="55"/>
      <c r="W141" s="56"/>
      <c r="X141" s="57"/>
      <c r="Y141" s="56"/>
      <c r="Z141" s="56"/>
      <c r="AA141">
        <v>1</v>
      </c>
      <c r="AB141">
        <f>IF(R141=$Q$1,1,0)</f>
        <v>0</v>
      </c>
      <c r="AC141">
        <f>IF(C141=1,AB141,0)</f>
        <v>0</v>
      </c>
      <c r="AD141">
        <f>IF(AND(H141&lt;$AL$2,H141&gt;0),1,0)</f>
        <v>0</v>
      </c>
      <c r="AE141">
        <f>IF(C141=1,D141,0)</f>
        <v>3272</v>
      </c>
      <c r="AF141">
        <f ca="1">SUMIF(famillescol,AE141,$AD$10:$AD$226)</f>
        <v>0</v>
      </c>
      <c r="AH141">
        <v>3272</v>
      </c>
      <c r="AI141">
        <v>1</v>
      </c>
    </row>
    <row r="142" spans="2:35" ht="16.5" hidden="1" x14ac:dyDescent="0.25">
      <c r="B142" s="49"/>
      <c r="C142" s="2">
        <f>IF(OR(D142=D141,D142=0),0,1)</f>
        <v>1</v>
      </c>
      <c r="D142" s="89">
        <v>2101</v>
      </c>
      <c r="E142" s="49"/>
      <c r="F142" s="49"/>
      <c r="G142" s="89">
        <v>21011</v>
      </c>
      <c r="H142" s="94">
        <v>8</v>
      </c>
      <c r="I142" s="82"/>
      <c r="J142" s="81" t="s">
        <v>57</v>
      </c>
      <c r="K142" s="100"/>
      <c r="L142" s="104">
        <f>IF(H142=99,"parti",0)</f>
        <v>0</v>
      </c>
      <c r="M142" s="67" t="s">
        <v>151</v>
      </c>
      <c r="N142" s="67" t="s">
        <v>152</v>
      </c>
      <c r="O142" s="68" t="str">
        <f>+M142&amp;+$CD$1&amp;N142</f>
        <v>LESNE Vittorio</v>
      </c>
      <c r="P142" s="105" t="str">
        <f>VLOOKUP($H142,maitres2,2,FALSE)</f>
        <v>JPE</v>
      </c>
      <c r="Q142" s="50" t="s">
        <v>319</v>
      </c>
      <c r="R142" s="80"/>
      <c r="S142" s="52"/>
      <c r="T142" s="49"/>
      <c r="U142" s="54"/>
      <c r="V142" s="55"/>
      <c r="W142" s="56"/>
      <c r="X142" s="57"/>
      <c r="Y142" s="56"/>
      <c r="Z142" s="56"/>
      <c r="AA142">
        <v>1</v>
      </c>
      <c r="AB142">
        <f>IF(R142=$Q$1,1,0)</f>
        <v>0</v>
      </c>
      <c r="AC142">
        <f>IF(C142=1,AB142,0)</f>
        <v>0</v>
      </c>
      <c r="AD142">
        <f>IF(AND(H142&lt;$AL$2,H142&gt;0),1,0)</f>
        <v>0</v>
      </c>
      <c r="AE142">
        <f>IF(C142=1,D142,0)</f>
        <v>2101</v>
      </c>
      <c r="AF142">
        <f ca="1">SUMIF(famillescol,AE142,$AD$10:$AD$226)</f>
        <v>0</v>
      </c>
      <c r="AH142">
        <v>2101</v>
      </c>
      <c r="AI142">
        <v>1</v>
      </c>
    </row>
    <row r="143" spans="2:35" ht="16.5" hidden="1" x14ac:dyDescent="0.25">
      <c r="B143" s="49"/>
      <c r="C143" s="2">
        <f>IF(OR(D143=D142,D143=0),0,1)</f>
        <v>0</v>
      </c>
      <c r="D143" s="89">
        <v>2101</v>
      </c>
      <c r="E143" s="49"/>
      <c r="F143" s="49"/>
      <c r="G143" s="89">
        <v>21012</v>
      </c>
      <c r="H143" s="94">
        <v>7</v>
      </c>
      <c r="I143" s="82"/>
      <c r="J143" s="81" t="s">
        <v>57</v>
      </c>
      <c r="K143" s="100"/>
      <c r="L143" s="104">
        <f>IF(H143=99,"parti",0)</f>
        <v>0</v>
      </c>
      <c r="M143" s="67" t="s">
        <v>151</v>
      </c>
      <c r="N143" s="67" t="s">
        <v>33</v>
      </c>
      <c r="O143" s="68" t="str">
        <f>+M143&amp;+$CD$1&amp;N143</f>
        <v>LESNE Alessandro</v>
      </c>
      <c r="P143" s="105" t="str">
        <f>VLOOKUP($H143,maitres2,2,FALSE)</f>
        <v>SG</v>
      </c>
      <c r="Q143" s="50" t="s">
        <v>317</v>
      </c>
      <c r="R143" s="80"/>
      <c r="S143" s="52"/>
      <c r="T143" s="49"/>
      <c r="U143" s="54"/>
      <c r="V143" s="55"/>
      <c r="W143" s="56"/>
      <c r="X143" s="57"/>
      <c r="Y143" s="56"/>
      <c r="Z143" s="56"/>
      <c r="AA143">
        <v>1</v>
      </c>
      <c r="AB143">
        <f>IF(R143=$Q$1,1,0)</f>
        <v>0</v>
      </c>
      <c r="AC143">
        <f>IF(C143=1,AB143,0)</f>
        <v>0</v>
      </c>
      <c r="AD143">
        <f>IF(AND(H143&lt;$AL$2,H143&gt;0),1,0)</f>
        <v>0</v>
      </c>
      <c r="AE143">
        <f>IF(C143=1,D143,0)</f>
        <v>0</v>
      </c>
      <c r="AF143">
        <f ca="1">SUMIF(famillescol,AE143,$AD$10:$AD$226)</f>
        <v>0</v>
      </c>
      <c r="AH143">
        <v>2101</v>
      </c>
      <c r="AI143">
        <v>0</v>
      </c>
    </row>
    <row r="144" spans="2:35" ht="16.5" hidden="1" x14ac:dyDescent="0.25">
      <c r="B144" s="49"/>
      <c r="C144" s="2">
        <f>IF(OR(D144=D143,D144=0),0,1)</f>
        <v>1</v>
      </c>
      <c r="D144" s="89">
        <v>3341</v>
      </c>
      <c r="E144" s="49"/>
      <c r="F144" s="49"/>
      <c r="G144" s="89">
        <v>33411</v>
      </c>
      <c r="H144" s="94">
        <v>3</v>
      </c>
      <c r="I144" s="81"/>
      <c r="J144" s="81"/>
      <c r="K144" s="100"/>
      <c r="L144" s="104">
        <f>IF(H144=99,"parti",0)</f>
        <v>0</v>
      </c>
      <c r="M144" s="67" t="s">
        <v>270</v>
      </c>
      <c r="N144" s="67" t="s">
        <v>271</v>
      </c>
      <c r="O144" s="68" t="str">
        <f>+M144&amp;+$CD$1&amp;N144</f>
        <v>LESPADE Imanol</v>
      </c>
      <c r="P144" s="105" t="str">
        <f>VLOOKUP($H144,maitres2,2,FALSE)</f>
        <v>MJS</v>
      </c>
      <c r="Q144" s="50" t="s">
        <v>315</v>
      </c>
      <c r="R144" s="80"/>
      <c r="S144" s="52"/>
      <c r="T144" s="49"/>
      <c r="U144" s="54"/>
      <c r="V144" s="55"/>
      <c r="W144" s="56"/>
      <c r="X144" s="57"/>
      <c r="Y144" s="56"/>
      <c r="Z144" s="56"/>
      <c r="AA144">
        <v>1</v>
      </c>
      <c r="AB144">
        <f>IF(R144=$Q$1,1,0)</f>
        <v>0</v>
      </c>
      <c r="AC144">
        <f>IF(C144=1,AB144,0)</f>
        <v>0</v>
      </c>
      <c r="AD144">
        <f>IF(AND(H144&lt;$AL$2,H144&gt;0),1,0)</f>
        <v>1</v>
      </c>
      <c r="AE144">
        <f>IF(C144=1,D144,0)</f>
        <v>3341</v>
      </c>
      <c r="AF144">
        <f ca="1">SUMIF(famillescol,AE144,$AD$10:$AD$226)</f>
        <v>1</v>
      </c>
      <c r="AH144">
        <v>3341</v>
      </c>
      <c r="AI144">
        <v>1</v>
      </c>
    </row>
    <row r="145" spans="2:35" ht="16.5" hidden="1" x14ac:dyDescent="0.25">
      <c r="B145" s="49"/>
      <c r="C145" s="2">
        <f>IF(OR(D145=D144,D145=0),0,1)</f>
        <v>1</v>
      </c>
      <c r="D145" s="89">
        <v>3166</v>
      </c>
      <c r="E145" s="49"/>
      <c r="F145" s="49"/>
      <c r="G145" s="89">
        <v>31661</v>
      </c>
      <c r="H145" s="94">
        <v>8</v>
      </c>
      <c r="I145" s="82"/>
      <c r="J145" s="82"/>
      <c r="K145" s="100"/>
      <c r="L145" s="104">
        <f>IF(H145=99,"parti",0)</f>
        <v>0</v>
      </c>
      <c r="M145" s="67" t="s">
        <v>153</v>
      </c>
      <c r="N145" s="67" t="s">
        <v>95</v>
      </c>
      <c r="O145" s="68" t="str">
        <f>+M145&amp;+$CD$1&amp;N145</f>
        <v>LESSERE-TRAPAGNAN Sacha</v>
      </c>
      <c r="P145" s="105" t="str">
        <f>VLOOKUP($H145,maitres2,2,FALSE)</f>
        <v>JPE</v>
      </c>
      <c r="Q145" s="50" t="s">
        <v>319</v>
      </c>
      <c r="R145" s="80"/>
      <c r="S145" s="52"/>
      <c r="T145" s="49"/>
      <c r="U145" s="54"/>
      <c r="V145" s="55"/>
      <c r="W145" s="56"/>
      <c r="X145" s="57"/>
      <c r="Y145" s="56"/>
      <c r="Z145" s="56"/>
      <c r="AA145">
        <v>1</v>
      </c>
      <c r="AB145">
        <f>IF(R145=$Q$1,1,0)</f>
        <v>0</v>
      </c>
      <c r="AC145">
        <f>IF(C145=1,AB145,0)</f>
        <v>0</v>
      </c>
      <c r="AD145">
        <f>IF(AND(H145&lt;$AL$2,H145&gt;0),1,0)</f>
        <v>0</v>
      </c>
      <c r="AE145">
        <f>IF(C145=1,D145,0)</f>
        <v>3166</v>
      </c>
      <c r="AF145">
        <f ca="1">SUMIF(famillescol,AE145,$AD$10:$AD$226)</f>
        <v>0</v>
      </c>
      <c r="AH145">
        <v>3166</v>
      </c>
      <c r="AI145">
        <v>1</v>
      </c>
    </row>
    <row r="146" spans="2:35" ht="16.5" hidden="1" x14ac:dyDescent="0.2">
      <c r="B146" s="49"/>
      <c r="C146" s="2">
        <f>IF(OR(D146=D145,D146=0),0,1)</f>
        <v>1</v>
      </c>
      <c r="D146" s="93">
        <v>4585</v>
      </c>
      <c r="E146" s="49"/>
      <c r="F146" s="49"/>
      <c r="G146" s="93">
        <v>45852</v>
      </c>
      <c r="H146" s="94">
        <v>4</v>
      </c>
      <c r="I146" s="80"/>
      <c r="J146" s="80"/>
      <c r="K146" s="100"/>
      <c r="L146" s="104">
        <f>IF(H146=99,"parti",0)</f>
        <v>0</v>
      </c>
      <c r="M146" s="73" t="s">
        <v>415</v>
      </c>
      <c r="N146" s="67" t="s">
        <v>417</v>
      </c>
      <c r="O146" s="68" t="str">
        <f>+M146&amp;+$CD$1&amp;N146</f>
        <v>JORGE Nine</v>
      </c>
      <c r="P146" s="105" t="str">
        <f>VLOOKUP($H146,maitres2,2,FALSE)</f>
        <v>CG</v>
      </c>
      <c r="Q146" s="50" t="s">
        <v>437</v>
      </c>
      <c r="R146" s="80"/>
      <c r="S146" s="52"/>
      <c r="T146" s="49"/>
      <c r="U146" s="54"/>
      <c r="V146" s="55"/>
      <c r="W146" s="56"/>
      <c r="X146" s="57"/>
      <c r="Y146" s="56"/>
      <c r="Z146" s="56"/>
      <c r="AA146">
        <v>1</v>
      </c>
      <c r="AB146">
        <f>IF(R146=$Q$1,1,0)</f>
        <v>0</v>
      </c>
      <c r="AC146">
        <f>IF(C146=1,AB146,0)</f>
        <v>0</v>
      </c>
      <c r="AD146">
        <f>IF(AND(H146&lt;$AL$2,H146&gt;0),1,0)</f>
        <v>1</v>
      </c>
      <c r="AE146">
        <f>IF(C146=1,D146,0)</f>
        <v>4585</v>
      </c>
      <c r="AF146">
        <f ca="1">SUMIF(famillescol,AE146,$AD$10:$AD$226)</f>
        <v>1</v>
      </c>
      <c r="AH146">
        <v>3333</v>
      </c>
      <c r="AI146">
        <v>1</v>
      </c>
    </row>
    <row r="147" spans="2:35" ht="16.5" hidden="1" x14ac:dyDescent="0.25">
      <c r="B147" s="49"/>
      <c r="C147" s="2">
        <f>IF(OR(D147=D146,D147=0),0,1)</f>
        <v>1</v>
      </c>
      <c r="D147" s="89">
        <v>3255</v>
      </c>
      <c r="E147" s="49"/>
      <c r="F147" s="49"/>
      <c r="G147" s="89">
        <v>32551</v>
      </c>
      <c r="H147" s="94">
        <v>5</v>
      </c>
      <c r="I147" s="84"/>
      <c r="J147" s="84"/>
      <c r="K147" s="100"/>
      <c r="L147" s="104">
        <f>IF(H147=99,"parti",0)</f>
        <v>0</v>
      </c>
      <c r="M147" s="67" t="s">
        <v>154</v>
      </c>
      <c r="N147" s="67" t="s">
        <v>35</v>
      </c>
      <c r="O147" s="68" t="str">
        <f>+M147&amp;+$CD$1&amp;N147</f>
        <v>LEVET BLANCO Emma</v>
      </c>
      <c r="P147" s="105" t="str">
        <f>VLOOKUP($H147,maitres2,2,FALSE)</f>
        <v>FM</v>
      </c>
      <c r="Q147" s="50" t="s">
        <v>437</v>
      </c>
      <c r="R147" s="80"/>
      <c r="S147" s="52"/>
      <c r="T147" s="49"/>
      <c r="U147" s="54"/>
      <c r="V147" s="55"/>
      <c r="W147" s="56"/>
      <c r="X147" s="57"/>
      <c r="Y147" s="56"/>
      <c r="Z147" s="56"/>
      <c r="AA147">
        <v>1</v>
      </c>
      <c r="AB147">
        <f>IF(R147=$Q$1,1,0)</f>
        <v>0</v>
      </c>
      <c r="AC147">
        <f>IF(C147=1,AB147,0)</f>
        <v>0</v>
      </c>
      <c r="AD147">
        <f>IF(AND(H147&lt;$AL$2,H147&gt;0),1,0)</f>
        <v>0</v>
      </c>
      <c r="AE147">
        <f>IF(C147=1,D147,0)</f>
        <v>3255</v>
      </c>
      <c r="AF147">
        <f ca="1">SUMIF(famillescol,AE147,$AD$10:$AD$226)</f>
        <v>0</v>
      </c>
      <c r="AH147">
        <v>3255</v>
      </c>
      <c r="AI147">
        <v>1</v>
      </c>
    </row>
    <row r="148" spans="2:35" ht="16.5" hidden="1" x14ac:dyDescent="0.25">
      <c r="B148" s="49"/>
      <c r="C148" s="2">
        <f>IF(OR(D148=D147,D148=0),0,1)</f>
        <v>1</v>
      </c>
      <c r="D148" s="88">
        <v>4504</v>
      </c>
      <c r="E148" s="49"/>
      <c r="F148" s="49"/>
      <c r="G148" s="89">
        <v>45041</v>
      </c>
      <c r="H148" s="94">
        <v>8</v>
      </c>
      <c r="I148" s="81"/>
      <c r="J148" s="81" t="s">
        <v>57</v>
      </c>
      <c r="K148" s="100"/>
      <c r="L148" s="104">
        <f>IF(H148=99,"parti",0)</f>
        <v>0</v>
      </c>
      <c r="M148" s="67" t="s">
        <v>274</v>
      </c>
      <c r="N148" s="67" t="s">
        <v>171</v>
      </c>
      <c r="O148" s="68" t="str">
        <f>+M148&amp;+$CD$1&amp;N148</f>
        <v>LIABEUF Jules</v>
      </c>
      <c r="P148" s="105" t="str">
        <f>VLOOKUP($H148,maitres2,2,FALSE)</f>
        <v>JPE</v>
      </c>
      <c r="Q148" s="50" t="s">
        <v>319</v>
      </c>
      <c r="R148" s="80"/>
      <c r="S148" s="52"/>
      <c r="T148" s="49"/>
      <c r="U148" s="54"/>
      <c r="V148" s="55"/>
      <c r="W148" s="56"/>
      <c r="X148" s="57"/>
      <c r="Y148" s="56"/>
      <c r="Z148" s="56"/>
      <c r="AA148">
        <v>1</v>
      </c>
      <c r="AB148">
        <f>IF(R148=$Q$1,1,0)</f>
        <v>0</v>
      </c>
      <c r="AC148">
        <f>IF(C148=1,AB148,0)</f>
        <v>0</v>
      </c>
      <c r="AD148">
        <f>IF(AND(H148&lt;$AL$2,H148&gt;0),1,0)</f>
        <v>0</v>
      </c>
      <c r="AE148">
        <f>IF(C148=1,D148,0)</f>
        <v>4504</v>
      </c>
      <c r="AF148">
        <f ca="1">SUMIF(famillescol,AE148,$AD$10:$AD$226)</f>
        <v>0</v>
      </c>
      <c r="AH148">
        <v>4504</v>
      </c>
      <c r="AI148">
        <v>1</v>
      </c>
    </row>
    <row r="149" spans="2:35" ht="16.5" hidden="1" x14ac:dyDescent="0.25">
      <c r="B149" s="49"/>
      <c r="C149" s="2">
        <f>IF(OR(D149=D148,D149=0),0,1)</f>
        <v>1</v>
      </c>
      <c r="D149" s="89">
        <v>3164</v>
      </c>
      <c r="E149" s="49"/>
      <c r="F149" s="49"/>
      <c r="G149" s="89">
        <v>31642</v>
      </c>
      <c r="H149" s="94">
        <v>4</v>
      </c>
      <c r="I149" s="81" t="s">
        <v>56</v>
      </c>
      <c r="J149" s="81"/>
      <c r="K149" s="100"/>
      <c r="L149" s="104">
        <f>IF(H149=99,"parti",0)</f>
        <v>0</v>
      </c>
      <c r="M149" s="67" t="s">
        <v>4</v>
      </c>
      <c r="N149" s="67" t="s">
        <v>43</v>
      </c>
      <c r="O149" s="68" t="str">
        <f>+M149&amp;+$CD$1&amp;N149</f>
        <v>LORE Jade</v>
      </c>
      <c r="P149" s="105" t="str">
        <f>VLOOKUP($H149,maitres2,2,FALSE)</f>
        <v>CG</v>
      </c>
      <c r="Q149" s="50" t="s">
        <v>437</v>
      </c>
      <c r="R149" s="80"/>
      <c r="S149" s="52"/>
      <c r="T149" s="49"/>
      <c r="U149" s="54"/>
      <c r="V149" s="55"/>
      <c r="W149" s="56"/>
      <c r="X149" s="57"/>
      <c r="Y149" s="56"/>
      <c r="Z149" s="56"/>
      <c r="AA149">
        <v>1</v>
      </c>
      <c r="AB149">
        <f>IF(R149=$Q$1,1,0)</f>
        <v>0</v>
      </c>
      <c r="AC149">
        <f>IF(C149=1,AB149,0)</f>
        <v>0</v>
      </c>
      <c r="AD149">
        <f>IF(AND(H149&lt;$AL$2,H149&gt;0),1,0)</f>
        <v>1</v>
      </c>
      <c r="AE149">
        <f>IF(C149=1,D149,0)</f>
        <v>3164</v>
      </c>
      <c r="AF149">
        <f ca="1">SUMIF(famillescol,AE149,$AD$10:$AD$226)</f>
        <v>1</v>
      </c>
      <c r="AH149">
        <v>3164</v>
      </c>
      <c r="AI149">
        <v>1</v>
      </c>
    </row>
    <row r="150" spans="2:35" ht="16.5" hidden="1" x14ac:dyDescent="0.25">
      <c r="B150" s="49"/>
      <c r="C150" s="2">
        <f>IF(OR(D150=D149,D150=0),0,1)</f>
        <v>1</v>
      </c>
      <c r="D150" s="89">
        <v>3229</v>
      </c>
      <c r="E150" s="49"/>
      <c r="F150" s="49"/>
      <c r="G150" s="89">
        <v>32291</v>
      </c>
      <c r="H150" s="94">
        <v>5</v>
      </c>
      <c r="I150" s="81" t="s">
        <v>56</v>
      </c>
      <c r="J150" s="82" t="s">
        <v>57</v>
      </c>
      <c r="K150" s="100" t="s">
        <v>82</v>
      </c>
      <c r="L150" s="104">
        <f>IF(H150=99,"parti",0)</f>
        <v>0</v>
      </c>
      <c r="M150" s="67" t="s">
        <v>143</v>
      </c>
      <c r="N150" s="67" t="s">
        <v>27</v>
      </c>
      <c r="O150" s="68" t="str">
        <f>+M150&amp;+$CD$1&amp;N150</f>
        <v>LABORDE SOLUE Margaux</v>
      </c>
      <c r="P150" s="105" t="str">
        <f>VLOOKUP($H150,maitres2,2,FALSE)</f>
        <v>FM</v>
      </c>
      <c r="Q150" s="50" t="s">
        <v>437</v>
      </c>
      <c r="R150" s="80"/>
      <c r="S150" s="52"/>
      <c r="T150" s="49"/>
      <c r="U150" s="54"/>
      <c r="V150" s="55"/>
      <c r="W150" s="56"/>
      <c r="X150" s="57"/>
      <c r="Y150" s="56"/>
      <c r="Z150" s="56"/>
      <c r="AA150">
        <v>1</v>
      </c>
      <c r="AB150">
        <f>IF(R150=$Q$1,1,0)</f>
        <v>0</v>
      </c>
      <c r="AC150">
        <f>IF(C150=1,AB150,0)</f>
        <v>0</v>
      </c>
      <c r="AD150">
        <f>IF(AND(H150&lt;$AL$2,H150&gt;0),1,0)</f>
        <v>0</v>
      </c>
      <c r="AE150">
        <f>IF(C150=1,D150,0)</f>
        <v>3229</v>
      </c>
      <c r="AF150">
        <f ca="1">SUMIF(famillescol,AE150,$AD$10:$AD$226)</f>
        <v>0</v>
      </c>
      <c r="AH150">
        <v>3215</v>
      </c>
      <c r="AI150">
        <v>1</v>
      </c>
    </row>
    <row r="151" spans="2:35" ht="16.5" hidden="1" x14ac:dyDescent="0.25">
      <c r="B151" s="49"/>
      <c r="C151" s="2">
        <f>IF(OR(D151=D150,D151=0),0,1)</f>
        <v>1</v>
      </c>
      <c r="D151" s="89">
        <v>3248</v>
      </c>
      <c r="E151" s="49"/>
      <c r="F151" s="49"/>
      <c r="G151" s="89">
        <v>32481</v>
      </c>
      <c r="H151" s="94">
        <v>4</v>
      </c>
      <c r="I151" s="82"/>
      <c r="J151" s="82"/>
      <c r="K151" s="100"/>
      <c r="L151" s="104">
        <f>IF(H151=99,"parti",0)</f>
        <v>0</v>
      </c>
      <c r="M151" s="67" t="s">
        <v>157</v>
      </c>
      <c r="N151" s="67" t="s">
        <v>158</v>
      </c>
      <c r="O151" s="68" t="str">
        <f>+M151&amp;+$CD$1&amp;N151</f>
        <v>Magal Voinchet Valentin</v>
      </c>
      <c r="P151" s="105" t="str">
        <f>VLOOKUP($H151,maitres2,2,FALSE)</f>
        <v>CG</v>
      </c>
      <c r="Q151" s="50" t="s">
        <v>437</v>
      </c>
      <c r="R151" s="80"/>
      <c r="S151" s="52"/>
      <c r="T151" s="49"/>
      <c r="U151" s="54"/>
      <c r="V151" s="55"/>
      <c r="W151" s="56"/>
      <c r="X151" s="57"/>
      <c r="Y151" s="56"/>
      <c r="Z151" s="56"/>
      <c r="AA151">
        <v>1</v>
      </c>
      <c r="AB151">
        <f>IF(R151=$Q$1,1,0)</f>
        <v>0</v>
      </c>
      <c r="AC151">
        <f>IF(C151=1,AB151,0)</f>
        <v>0</v>
      </c>
      <c r="AD151">
        <f>IF(AND(H151&lt;$AL$2,H151&gt;0),1,0)</f>
        <v>1</v>
      </c>
      <c r="AE151">
        <f>IF(C151=1,D151,0)</f>
        <v>3248</v>
      </c>
      <c r="AF151">
        <f ca="1">SUMIF(famillescol,AE151,$AD$10:$AD$226)</f>
        <v>2</v>
      </c>
      <c r="AH151">
        <v>3248</v>
      </c>
      <c r="AI151">
        <v>1</v>
      </c>
    </row>
    <row r="152" spans="2:35" ht="16.5" hidden="1" x14ac:dyDescent="0.25">
      <c r="B152" s="49"/>
      <c r="C152" s="2">
        <f>IF(OR(D152=D151,D152=0),0,1)</f>
        <v>0</v>
      </c>
      <c r="D152" s="89">
        <v>3248</v>
      </c>
      <c r="E152" s="49"/>
      <c r="F152" s="49"/>
      <c r="G152" s="89">
        <v>32482</v>
      </c>
      <c r="H152" s="94">
        <v>4</v>
      </c>
      <c r="I152" s="81"/>
      <c r="J152" s="81"/>
      <c r="K152" s="100"/>
      <c r="L152" s="104">
        <f>IF(H152=99,"parti",0)</f>
        <v>0</v>
      </c>
      <c r="M152" s="67" t="s">
        <v>157</v>
      </c>
      <c r="N152" s="67" t="s">
        <v>21</v>
      </c>
      <c r="O152" s="68" t="str">
        <f>+M152&amp;+$CD$1&amp;N152</f>
        <v>Magal Voinchet Victor</v>
      </c>
      <c r="P152" s="105" t="str">
        <f>VLOOKUP($H152,maitres2,2,FALSE)</f>
        <v>CG</v>
      </c>
      <c r="Q152" s="50" t="s">
        <v>437</v>
      </c>
      <c r="R152" s="80"/>
      <c r="S152" s="52"/>
      <c r="T152" s="49"/>
      <c r="U152" s="54"/>
      <c r="V152" s="55"/>
      <c r="W152" s="56"/>
      <c r="X152" s="57"/>
      <c r="Y152" s="56"/>
      <c r="Z152" s="56"/>
      <c r="AA152">
        <v>1</v>
      </c>
      <c r="AB152">
        <f>IF(R152=$Q$1,1,0)</f>
        <v>0</v>
      </c>
      <c r="AC152">
        <f>IF(C152=1,AB152,0)</f>
        <v>0</v>
      </c>
      <c r="AD152">
        <f>IF(AND(H152&lt;$AL$2,H152&gt;0),1,0)</f>
        <v>1</v>
      </c>
      <c r="AE152">
        <f>IF(C152=1,D152,0)</f>
        <v>0</v>
      </c>
      <c r="AF152">
        <f ca="1">SUMIF(famillescol,AE152,$AD$10:$AD$226)</f>
        <v>0</v>
      </c>
      <c r="AH152">
        <v>3248</v>
      </c>
      <c r="AI152">
        <v>0</v>
      </c>
    </row>
    <row r="153" spans="2:35" ht="16.5" hidden="1" x14ac:dyDescent="0.25">
      <c r="B153" s="49"/>
      <c r="C153" s="2">
        <f>IF(OR(D153=D152,D153=0),0,1)</f>
        <v>1</v>
      </c>
      <c r="D153" s="91">
        <v>4560</v>
      </c>
      <c r="E153" s="49"/>
      <c r="F153" s="49"/>
      <c r="G153" s="91">
        <v>45601</v>
      </c>
      <c r="H153" s="95">
        <v>4</v>
      </c>
      <c r="I153" s="80"/>
      <c r="J153" s="80"/>
      <c r="K153" s="100"/>
      <c r="L153" s="104">
        <f>IF(H153=99,"parti",0)</f>
        <v>0</v>
      </c>
      <c r="M153" s="66" t="s">
        <v>383</v>
      </c>
      <c r="N153" s="66" t="s">
        <v>384</v>
      </c>
      <c r="O153" s="68" t="str">
        <f>+M153&amp;+$CD$1&amp;N153</f>
        <v>MAITRE Maria Gabriella</v>
      </c>
      <c r="P153" s="105" t="str">
        <f>VLOOKUP($H153,maitres2,2,FALSE)</f>
        <v>CG</v>
      </c>
      <c r="Q153" s="50" t="s">
        <v>316</v>
      </c>
      <c r="R153" s="80"/>
      <c r="S153" s="52"/>
      <c r="T153" s="49"/>
      <c r="U153" s="54"/>
      <c r="V153" s="55"/>
      <c r="W153" s="56"/>
      <c r="X153" s="57"/>
      <c r="Y153" s="56"/>
      <c r="Z153" s="56"/>
      <c r="AA153">
        <v>1</v>
      </c>
      <c r="AB153">
        <f>IF(R153=$Q$1,1,0)</f>
        <v>0</v>
      </c>
      <c r="AC153">
        <f>IF(C153=1,AB153,0)</f>
        <v>0</v>
      </c>
      <c r="AD153">
        <f>IF(AND(H153&lt;$AL$2,H153&gt;0),1,0)</f>
        <v>1</v>
      </c>
      <c r="AE153">
        <f>IF(C153=1,D153,0)</f>
        <v>4560</v>
      </c>
      <c r="AF153">
        <f ca="1">SUMIF(famillescol,AE153,$AD$10:$AD$226)</f>
        <v>1</v>
      </c>
      <c r="AH153">
        <v>4560</v>
      </c>
      <c r="AI153">
        <v>1</v>
      </c>
    </row>
    <row r="154" spans="2:35" ht="16.5" hidden="1" x14ac:dyDescent="0.25">
      <c r="B154" s="49"/>
      <c r="C154" s="2">
        <f>IF(OR(D154=D153,D154=0),0,1)</f>
        <v>1</v>
      </c>
      <c r="D154" s="89">
        <v>3259</v>
      </c>
      <c r="E154" s="49"/>
      <c r="F154" s="49"/>
      <c r="G154" s="89">
        <v>32591</v>
      </c>
      <c r="H154" s="94">
        <v>5</v>
      </c>
      <c r="I154" s="84"/>
      <c r="J154" s="84"/>
      <c r="K154" s="100" t="s">
        <v>82</v>
      </c>
      <c r="L154" s="104">
        <f>IF(H154=99,"parti",0)</f>
        <v>0</v>
      </c>
      <c r="M154" s="67" t="s">
        <v>144</v>
      </c>
      <c r="N154" s="67" t="s">
        <v>52</v>
      </c>
      <c r="O154" s="68" t="str">
        <f>+M154&amp;+$CD$1&amp;N154</f>
        <v>LANGLA Andréa</v>
      </c>
      <c r="P154" s="105" t="str">
        <f>VLOOKUP($H154,maitres2,2,FALSE)</f>
        <v>FM</v>
      </c>
      <c r="Q154" s="50" t="s">
        <v>437</v>
      </c>
      <c r="R154" s="80"/>
      <c r="S154" s="52"/>
      <c r="T154" s="49"/>
      <c r="U154" s="54"/>
      <c r="V154" s="55"/>
      <c r="W154" s="56"/>
      <c r="X154" s="57"/>
      <c r="Y154" s="56"/>
      <c r="Z154" s="56"/>
      <c r="AA154">
        <v>1</v>
      </c>
      <c r="AB154">
        <f>IF(R154=$Q$1,1,0)</f>
        <v>0</v>
      </c>
      <c r="AC154">
        <f>IF(C154=1,AB154,0)</f>
        <v>0</v>
      </c>
      <c r="AD154">
        <f>IF(AND(H154&lt;$AL$2,H154&gt;0),1,0)</f>
        <v>0</v>
      </c>
      <c r="AE154">
        <f>IF(C154=1,D154,0)</f>
        <v>3259</v>
      </c>
      <c r="AF154">
        <f ca="1">SUMIF(famillescol,AE154,$AD$10:$AD$226)</f>
        <v>0</v>
      </c>
      <c r="AH154">
        <v>4561</v>
      </c>
      <c r="AI154">
        <v>1</v>
      </c>
    </row>
    <row r="155" spans="2:35" ht="16.5" hidden="1" x14ac:dyDescent="0.25">
      <c r="B155" s="49"/>
      <c r="C155" s="2">
        <f>IF(OR(D155=D154,D155=0),0,1)</f>
        <v>1</v>
      </c>
      <c r="D155" s="89">
        <v>4516</v>
      </c>
      <c r="E155" s="49"/>
      <c r="F155" s="49"/>
      <c r="G155" s="89">
        <v>45161</v>
      </c>
      <c r="H155" s="94" t="s">
        <v>428</v>
      </c>
      <c r="I155" s="81" t="s">
        <v>56</v>
      </c>
      <c r="J155" s="81"/>
      <c r="K155" s="100"/>
      <c r="L155" s="104">
        <f>IF(H155=99,"parti",0)</f>
        <v>0</v>
      </c>
      <c r="M155" s="76" t="s">
        <v>386</v>
      </c>
      <c r="N155" s="67" t="s">
        <v>275</v>
      </c>
      <c r="O155" s="68" t="str">
        <f>+M155&amp;+$CD$1&amp;N155</f>
        <v>MARMAZINSKY Violetta</v>
      </c>
      <c r="P155" s="105" t="str">
        <f>VLOOKUP($H155,maitres2,2,FALSE)</f>
        <v>MJE</v>
      </c>
      <c r="Q155" s="50" t="s">
        <v>313</v>
      </c>
      <c r="R155" s="80"/>
      <c r="S155" s="52"/>
      <c r="T155" s="49"/>
      <c r="U155" s="54"/>
      <c r="V155" s="55"/>
      <c r="W155" s="56"/>
      <c r="X155" s="57"/>
      <c r="Y155" s="56"/>
      <c r="Z155" s="56"/>
      <c r="AA155">
        <v>1</v>
      </c>
      <c r="AB155">
        <f>IF(R155=$Q$1,1,0)</f>
        <v>0</v>
      </c>
      <c r="AC155">
        <f>IF(C155=1,AB155,0)</f>
        <v>0</v>
      </c>
      <c r="AD155">
        <f>IF(AND(H155&lt;$AL$2,H155&gt;0),1,0)</f>
        <v>0</v>
      </c>
      <c r="AE155">
        <f>IF(C155=1,D155,0)</f>
        <v>4516</v>
      </c>
      <c r="AF155">
        <f ca="1">SUMIF(famillescol,AE155,$AD$10:$AD$226)</f>
        <v>0</v>
      </c>
      <c r="AH155">
        <v>4516</v>
      </c>
      <c r="AI155">
        <v>1</v>
      </c>
    </row>
    <row r="156" spans="2:35" ht="16.5" hidden="1" x14ac:dyDescent="0.25">
      <c r="B156" s="49"/>
      <c r="C156" s="2">
        <f>IF(OR(D156=D155,D156=0),0,1)</f>
        <v>1</v>
      </c>
      <c r="D156" s="89">
        <v>1457</v>
      </c>
      <c r="E156" s="49"/>
      <c r="F156" s="49"/>
      <c r="G156" s="89">
        <v>14571</v>
      </c>
      <c r="H156" s="94">
        <v>7</v>
      </c>
      <c r="I156" s="81" t="s">
        <v>56</v>
      </c>
      <c r="J156" s="82" t="s">
        <v>57</v>
      </c>
      <c r="K156" s="100"/>
      <c r="L156" s="104">
        <f>IF(H156=99,"parti",0)</f>
        <v>0</v>
      </c>
      <c r="M156" s="67" t="s">
        <v>160</v>
      </c>
      <c r="N156" s="67" t="s">
        <v>161</v>
      </c>
      <c r="O156" s="68" t="str">
        <f>+M156&amp;+$CD$1&amp;N156</f>
        <v>MARTY Illan</v>
      </c>
      <c r="P156" s="105" t="str">
        <f>VLOOKUP($H156,maitres2,2,FALSE)</f>
        <v>SG</v>
      </c>
      <c r="Q156" s="50" t="s">
        <v>318</v>
      </c>
      <c r="R156" s="80"/>
      <c r="S156" s="52"/>
      <c r="T156" s="49"/>
      <c r="U156" s="54"/>
      <c r="V156" s="55"/>
      <c r="W156" s="56"/>
      <c r="X156" s="57"/>
      <c r="Y156" s="56"/>
      <c r="Z156" s="56"/>
      <c r="AA156">
        <v>1</v>
      </c>
      <c r="AB156">
        <f>IF(R156=$Q$1,1,0)</f>
        <v>0</v>
      </c>
      <c r="AC156">
        <f>IF(C156=1,AB156,0)</f>
        <v>0</v>
      </c>
      <c r="AD156">
        <f>IF(AND(H156&lt;$AL$2,H156&gt;0),1,0)</f>
        <v>0</v>
      </c>
      <c r="AE156">
        <f>IF(C156=1,D156,0)</f>
        <v>1457</v>
      </c>
      <c r="AF156">
        <f ca="1">SUMIF(famillescol,AE156,$AD$10:$AD$226)</f>
        <v>0</v>
      </c>
      <c r="AH156">
        <v>1457</v>
      </c>
      <c r="AI156">
        <v>1</v>
      </c>
    </row>
    <row r="157" spans="2:35" ht="16.5" hidden="1" x14ac:dyDescent="0.25">
      <c r="B157" s="49"/>
      <c r="C157" s="2">
        <f>IF(OR(D157=D156,D157=0),0,1)</f>
        <v>1</v>
      </c>
      <c r="D157" s="89">
        <v>3254</v>
      </c>
      <c r="E157" s="49"/>
      <c r="F157" s="49"/>
      <c r="G157" s="89">
        <v>32541</v>
      </c>
      <c r="H157" s="94">
        <v>5</v>
      </c>
      <c r="I157" s="81" t="s">
        <v>56</v>
      </c>
      <c r="J157" s="81" t="s">
        <v>57</v>
      </c>
      <c r="K157" s="100" t="s">
        <v>82</v>
      </c>
      <c r="L157" s="104">
        <f>IF(H157=99,"parti",0)</f>
        <v>0</v>
      </c>
      <c r="M157" s="67" t="s">
        <v>147</v>
      </c>
      <c r="N157" s="67" t="s">
        <v>86</v>
      </c>
      <c r="O157" s="68" t="str">
        <f>+M157&amp;+$CD$1&amp;N157</f>
        <v>LEBOURGEOIS Lola</v>
      </c>
      <c r="P157" s="105" t="str">
        <f>VLOOKUP($H157,maitres2,2,FALSE)</f>
        <v>FM</v>
      </c>
      <c r="Q157" s="50" t="s">
        <v>437</v>
      </c>
      <c r="R157" s="80"/>
      <c r="S157" s="52"/>
      <c r="T157" s="49"/>
      <c r="U157" s="54"/>
      <c r="V157" s="55"/>
      <c r="W157" s="56"/>
      <c r="X157" s="57"/>
      <c r="Y157" s="56"/>
      <c r="Z157" s="56"/>
      <c r="AA157">
        <v>1</v>
      </c>
      <c r="AB157">
        <f>IF(R157=$Q$1,1,0)</f>
        <v>0</v>
      </c>
      <c r="AC157">
        <f>IF(C157=1,AB157,0)</f>
        <v>0</v>
      </c>
      <c r="AD157">
        <f>IF(AND(H157&lt;$AL$2,H157&gt;0),1,0)</f>
        <v>0</v>
      </c>
      <c r="AE157">
        <f>IF(C157=1,D157,0)</f>
        <v>3254</v>
      </c>
      <c r="AF157">
        <f ca="1">SUMIF(famillescol,AE157,$AD$10:$AD$226)</f>
        <v>0</v>
      </c>
      <c r="AH157">
        <v>4562</v>
      </c>
      <c r="AI157">
        <v>1</v>
      </c>
    </row>
    <row r="158" spans="2:35" ht="16.5" x14ac:dyDescent="0.25">
      <c r="B158" s="49"/>
      <c r="C158" s="2">
        <f>IF(OR(D158=D157,D158=0),0,1)</f>
        <v>1</v>
      </c>
      <c r="D158" s="89">
        <v>3304</v>
      </c>
      <c r="E158" s="49"/>
      <c r="F158" s="49"/>
      <c r="G158" s="89">
        <v>33041</v>
      </c>
      <c r="H158" s="94">
        <v>3</v>
      </c>
      <c r="I158" s="81" t="s">
        <v>56</v>
      </c>
      <c r="J158" s="81"/>
      <c r="K158" s="100" t="s">
        <v>82</v>
      </c>
      <c r="L158" s="104">
        <f>IF(H158=99,"parti",0)</f>
        <v>0</v>
      </c>
      <c r="M158" s="67" t="s">
        <v>207</v>
      </c>
      <c r="N158" s="67" t="s">
        <v>124</v>
      </c>
      <c r="O158" s="68" t="str">
        <f>+M158&amp;+$CD$1&amp;N158</f>
        <v>LEON HIDALGO Unai</v>
      </c>
      <c r="P158" s="105" t="str">
        <f>VLOOKUP($H158,maitres2,2,FALSE)</f>
        <v>MJS</v>
      </c>
      <c r="Q158" s="50" t="s">
        <v>316</v>
      </c>
      <c r="R158" s="80"/>
      <c r="S158" s="52"/>
      <c r="T158" s="49"/>
      <c r="U158" s="54"/>
      <c r="V158" s="55"/>
      <c r="W158" s="56"/>
      <c r="X158" s="57"/>
      <c r="Y158" s="56"/>
      <c r="Z158" s="56"/>
      <c r="AA158">
        <v>1</v>
      </c>
      <c r="AB158">
        <f>IF(R158=$Q$1,1,0)</f>
        <v>0</v>
      </c>
      <c r="AC158">
        <f>IF(C158=1,AB158,0)</f>
        <v>0</v>
      </c>
      <c r="AD158">
        <f>IF(AND(H158&lt;$AL$2,H158&gt;0),1,0)</f>
        <v>1</v>
      </c>
      <c r="AE158">
        <f>IF(C158=1,D158,0)</f>
        <v>3304</v>
      </c>
      <c r="AF158">
        <f ca="1">SUMIF(famillescol,AE158,$AD$10:$AD$226)</f>
        <v>1</v>
      </c>
      <c r="AH158">
        <v>3322</v>
      </c>
      <c r="AI158">
        <v>1</v>
      </c>
    </row>
    <row r="159" spans="2:35" ht="16.5" hidden="1" x14ac:dyDescent="0.25">
      <c r="B159" s="49"/>
      <c r="C159" s="2">
        <f>IF(OR(D159=D158,D159=0),0,1)</f>
        <v>1</v>
      </c>
      <c r="D159" s="89">
        <v>3325</v>
      </c>
      <c r="E159" s="49"/>
      <c r="F159" s="49"/>
      <c r="G159" s="89">
        <v>33251</v>
      </c>
      <c r="H159" s="94">
        <v>4</v>
      </c>
      <c r="I159" s="81" t="s">
        <v>56</v>
      </c>
      <c r="J159" s="82" t="s">
        <v>57</v>
      </c>
      <c r="K159" s="100"/>
      <c r="L159" s="104">
        <f>IF(H159=99,"parti",0)</f>
        <v>0</v>
      </c>
      <c r="M159" s="67" t="s">
        <v>277</v>
      </c>
      <c r="N159" s="67" t="s">
        <v>278</v>
      </c>
      <c r="O159" s="68" t="str">
        <f>+M159&amp;+$CD$1&amp;N159</f>
        <v>MENA PARDO Jorge</v>
      </c>
      <c r="P159" s="105" t="str">
        <f>VLOOKUP($H159,maitres2,2,FALSE)</f>
        <v>CG</v>
      </c>
      <c r="Q159" s="50" t="s">
        <v>316</v>
      </c>
      <c r="R159" s="80"/>
      <c r="S159" s="52"/>
      <c r="T159" s="49"/>
      <c r="U159" s="54"/>
      <c r="V159" s="55"/>
      <c r="W159" s="56"/>
      <c r="X159" s="57"/>
      <c r="Y159" s="56"/>
      <c r="Z159" s="56"/>
      <c r="AA159">
        <v>1</v>
      </c>
      <c r="AB159">
        <f>IF(R159=$Q$1,1,0)</f>
        <v>0</v>
      </c>
      <c r="AC159">
        <f>IF(C159=1,AB159,0)</f>
        <v>0</v>
      </c>
      <c r="AD159">
        <f>IF(AND(H159&lt;$AL$2,H159&gt;0),1,0)</f>
        <v>1</v>
      </c>
      <c r="AE159">
        <f>IF(C159=1,D159,0)</f>
        <v>3325</v>
      </c>
      <c r="AF159">
        <f ca="1">SUMIF(famillescol,AE159,$AD$10:$AD$226)</f>
        <v>2</v>
      </c>
      <c r="AH159">
        <v>3325</v>
      </c>
      <c r="AI159">
        <v>1</v>
      </c>
    </row>
    <row r="160" spans="2:35" ht="16.5" hidden="1" x14ac:dyDescent="0.25">
      <c r="B160" s="49"/>
      <c r="C160" s="2">
        <f>IF(OR(D160=D159,D160=0),0,1)</f>
        <v>0</v>
      </c>
      <c r="D160" s="91">
        <v>3325</v>
      </c>
      <c r="E160" s="49"/>
      <c r="F160" s="49"/>
      <c r="G160" s="91">
        <v>33252</v>
      </c>
      <c r="H160" s="95">
        <v>1</v>
      </c>
      <c r="I160" s="80"/>
      <c r="J160" s="82" t="s">
        <v>57</v>
      </c>
      <c r="K160" s="100"/>
      <c r="L160" s="104">
        <f>IF(H160=99,"parti",0)</f>
        <v>0</v>
      </c>
      <c r="M160" s="66" t="s">
        <v>277</v>
      </c>
      <c r="N160" s="66" t="s">
        <v>388</v>
      </c>
      <c r="O160" s="68" t="str">
        <f>+M160&amp;+$CD$1&amp;N160</f>
        <v>MENA PARDO Marta</v>
      </c>
      <c r="P160" s="105" t="str">
        <f>VLOOKUP($H160,maitres2,2,FALSE)</f>
        <v>A C</v>
      </c>
      <c r="Q160" s="50" t="s">
        <v>313</v>
      </c>
      <c r="R160" s="80"/>
      <c r="S160" s="52"/>
      <c r="T160" s="49"/>
      <c r="U160" s="54"/>
      <c r="V160" s="55"/>
      <c r="W160" s="56"/>
      <c r="X160" s="57"/>
      <c r="Y160" s="56"/>
      <c r="Z160" s="56"/>
      <c r="AA160">
        <v>1</v>
      </c>
      <c r="AB160">
        <f>IF(R160=$Q$1,1,0)</f>
        <v>0</v>
      </c>
      <c r="AC160">
        <f>IF(C160=1,AB160,0)</f>
        <v>0</v>
      </c>
      <c r="AD160">
        <f>IF(AND(H160&lt;$AL$2,H160&gt;0),1,0)</f>
        <v>1</v>
      </c>
      <c r="AE160">
        <f>IF(C160=1,D160,0)</f>
        <v>0</v>
      </c>
      <c r="AF160">
        <f ca="1">SUMIF(famillescol,AE160,$AD$10:$AD$226)</f>
        <v>0</v>
      </c>
      <c r="AH160">
        <v>3325</v>
      </c>
      <c r="AI160">
        <v>0</v>
      </c>
    </row>
    <row r="161" spans="2:35" ht="16.5" x14ac:dyDescent="0.25">
      <c r="B161" s="49"/>
      <c r="C161" s="2">
        <f>IF(OR(D161=D160,D161=0),0,1)</f>
        <v>1</v>
      </c>
      <c r="D161" s="89">
        <v>3333</v>
      </c>
      <c r="E161" s="49"/>
      <c r="F161" s="49"/>
      <c r="G161" s="89">
        <v>33331</v>
      </c>
      <c r="H161" s="94">
        <v>3</v>
      </c>
      <c r="I161" s="81"/>
      <c r="J161" s="81" t="s">
        <v>57</v>
      </c>
      <c r="K161" s="100" t="s">
        <v>82</v>
      </c>
      <c r="L161" s="104">
        <f>IF(H161=99,"parti",0)</f>
        <v>0</v>
      </c>
      <c r="M161" s="67" t="s">
        <v>272</v>
      </c>
      <c r="N161" s="67" t="s">
        <v>273</v>
      </c>
      <c r="O161" s="68" t="str">
        <f>+M161&amp;+$CD$1&amp;N161</f>
        <v>LEVACHER Eneko</v>
      </c>
      <c r="P161" s="105" t="str">
        <f>VLOOKUP($H161,maitres2,2,FALSE)</f>
        <v>MJS</v>
      </c>
      <c r="Q161" s="50" t="s">
        <v>316</v>
      </c>
      <c r="R161" s="80"/>
      <c r="S161" s="52"/>
      <c r="T161" s="49"/>
      <c r="U161" s="54"/>
      <c r="V161" s="55"/>
      <c r="W161" s="56"/>
      <c r="X161" s="57"/>
      <c r="Y161" s="56"/>
      <c r="Z161" s="56"/>
      <c r="AA161">
        <v>1</v>
      </c>
      <c r="AB161">
        <f>IF(R161=$Q$1,1,0)</f>
        <v>0</v>
      </c>
      <c r="AC161">
        <f>IF(C161=1,AB161,0)</f>
        <v>0</v>
      </c>
      <c r="AD161">
        <f>IF(AND(H161&lt;$AL$2,H161&gt;0),1,0)</f>
        <v>1</v>
      </c>
      <c r="AE161">
        <f>IF(C161=1,D161,0)</f>
        <v>3333</v>
      </c>
      <c r="AF161">
        <f ca="1">SUMIF(famillescol,AE161,$AD$10:$AD$226)</f>
        <v>1</v>
      </c>
      <c r="AH161">
        <v>4563</v>
      </c>
      <c r="AI161">
        <v>1</v>
      </c>
    </row>
    <row r="162" spans="2:35" ht="16.5" hidden="1" x14ac:dyDescent="0.25">
      <c r="B162" s="49"/>
      <c r="C162" s="2">
        <f>IF(OR(D162=D161,D162=0),0,1)</f>
        <v>1</v>
      </c>
      <c r="D162" s="89">
        <v>3228</v>
      </c>
      <c r="E162" s="49"/>
      <c r="F162" s="49"/>
      <c r="G162" s="89">
        <v>32281</v>
      </c>
      <c r="H162" s="94">
        <v>7</v>
      </c>
      <c r="I162" s="81" t="s">
        <v>56</v>
      </c>
      <c r="J162" s="81" t="s">
        <v>57</v>
      </c>
      <c r="K162" s="100"/>
      <c r="L162" s="104">
        <f>IF(H162=99,"parti",0)</f>
        <v>0</v>
      </c>
      <c r="M162" s="67" t="s">
        <v>12</v>
      </c>
      <c r="N162" s="67" t="s">
        <v>44</v>
      </c>
      <c r="O162" s="68" t="str">
        <f>+M162&amp;+$CD$1&amp;N162</f>
        <v>MERIDDA LAZIMI Joshua</v>
      </c>
      <c r="P162" s="105" t="str">
        <f>VLOOKUP($H162,maitres2,2,FALSE)</f>
        <v>SG</v>
      </c>
      <c r="Q162" s="50" t="s">
        <v>317</v>
      </c>
      <c r="R162" s="80"/>
      <c r="S162" s="52"/>
      <c r="T162" s="49"/>
      <c r="U162" s="54"/>
      <c r="V162" s="55"/>
      <c r="W162" s="56"/>
      <c r="X162" s="57"/>
      <c r="Y162" s="56"/>
      <c r="Z162" s="56"/>
      <c r="AA162">
        <v>1</v>
      </c>
      <c r="AB162">
        <f>IF(R162=$Q$1,1,0)</f>
        <v>0</v>
      </c>
      <c r="AC162">
        <f>IF(C162=1,AB162,0)</f>
        <v>0</v>
      </c>
      <c r="AD162">
        <f>IF(AND(H162&lt;$AL$2,H162&gt;0),1,0)</f>
        <v>0</v>
      </c>
      <c r="AE162">
        <f>IF(C162=1,D162,0)</f>
        <v>3228</v>
      </c>
      <c r="AF162">
        <f ca="1">SUMIF(famillescol,AE162,$AD$10:$AD$226)</f>
        <v>0</v>
      </c>
      <c r="AH162">
        <v>3228</v>
      </c>
      <c r="AI162">
        <v>1</v>
      </c>
    </row>
    <row r="163" spans="2:35" ht="16.5" hidden="1" x14ac:dyDescent="0.25">
      <c r="B163" s="49"/>
      <c r="C163" s="2">
        <f>IF(OR(D163=D162,D163=0),0,1)</f>
        <v>1</v>
      </c>
      <c r="D163" s="89">
        <v>3215</v>
      </c>
      <c r="E163" s="49"/>
      <c r="F163" s="49"/>
      <c r="G163" s="89">
        <v>32151</v>
      </c>
      <c r="H163" s="94">
        <v>6</v>
      </c>
      <c r="I163" s="82"/>
      <c r="J163" s="81" t="s">
        <v>57</v>
      </c>
      <c r="K163" s="100" t="s">
        <v>82</v>
      </c>
      <c r="L163" s="104">
        <f>IF(H163=99,"parti",0)</f>
        <v>0</v>
      </c>
      <c r="M163" s="67" t="s">
        <v>155</v>
      </c>
      <c r="N163" s="67" t="s">
        <v>156</v>
      </c>
      <c r="O163" s="68" t="str">
        <f>+M163&amp;+$CD$1&amp;N163</f>
        <v>LOURENCO eva</v>
      </c>
      <c r="P163" s="105" t="str">
        <f>VLOOKUP($H163,maitres2,2,FALSE)</f>
        <v>MCC</v>
      </c>
      <c r="Q163" s="50" t="s">
        <v>317</v>
      </c>
      <c r="R163" s="80"/>
      <c r="S163" s="52"/>
      <c r="T163" s="49"/>
      <c r="U163" s="54"/>
      <c r="V163" s="55"/>
      <c r="W163" s="56"/>
      <c r="X163" s="57"/>
      <c r="Y163" s="56"/>
      <c r="Z163" s="56"/>
      <c r="AA163">
        <v>1</v>
      </c>
      <c r="AB163">
        <f>IF(R163=$Q$1,1,0)</f>
        <v>0</v>
      </c>
      <c r="AC163">
        <f>IF(C163=1,AB163,0)</f>
        <v>0</v>
      </c>
      <c r="AD163">
        <f>IF(AND(H163&lt;$AL$2,H163&gt;0),1,0)</f>
        <v>0</v>
      </c>
      <c r="AE163">
        <f>IF(C163=1,D163,0)</f>
        <v>3215</v>
      </c>
      <c r="AF163">
        <f ca="1">SUMIF(famillescol,AE163,$AD$10:$AD$226)</f>
        <v>0</v>
      </c>
      <c r="AH163">
        <v>3228</v>
      </c>
      <c r="AI163">
        <v>0</v>
      </c>
    </row>
    <row r="164" spans="2:35" ht="16.5" hidden="1" x14ac:dyDescent="0.25">
      <c r="B164" s="49"/>
      <c r="C164" s="2">
        <f>IF(OR(D164=D163,D164=0),0,1)</f>
        <v>1</v>
      </c>
      <c r="D164" s="91">
        <v>3228</v>
      </c>
      <c r="E164" s="49"/>
      <c r="F164" s="49"/>
      <c r="G164" s="91">
        <v>32283</v>
      </c>
      <c r="H164" s="94" t="s">
        <v>428</v>
      </c>
      <c r="I164" s="80"/>
      <c r="J164" s="81"/>
      <c r="K164" s="100"/>
      <c r="L164" s="104">
        <f>IF(H164=99,"parti",0)</f>
        <v>0</v>
      </c>
      <c r="M164" s="66" t="s">
        <v>12</v>
      </c>
      <c r="N164" s="66" t="s">
        <v>391</v>
      </c>
      <c r="O164" s="68" t="str">
        <f>+M164&amp;+$CD$1&amp;N164</f>
        <v>MERIDDA LAZIMI Samuel</v>
      </c>
      <c r="P164" s="105" t="str">
        <f>VLOOKUP($H164,maitres2,2,FALSE)</f>
        <v>MJE</v>
      </c>
      <c r="Q164" s="50" t="s">
        <v>313</v>
      </c>
      <c r="R164" s="80"/>
      <c r="S164" s="52"/>
      <c r="T164" s="49"/>
      <c r="U164" s="54"/>
      <c r="V164" s="55"/>
      <c r="W164" s="56"/>
      <c r="X164" s="57"/>
      <c r="Y164" s="56"/>
      <c r="Z164" s="56"/>
      <c r="AA164">
        <v>1</v>
      </c>
      <c r="AB164">
        <f>IF(R164=$Q$1,1,0)</f>
        <v>0</v>
      </c>
      <c r="AC164">
        <f>IF(C164=1,AB164,0)</f>
        <v>0</v>
      </c>
      <c r="AD164">
        <f>IF(AND(H164&lt;$AL$2,H164&gt;0),1,0)</f>
        <v>0</v>
      </c>
      <c r="AE164">
        <f>IF(C164=1,D164,0)</f>
        <v>3228</v>
      </c>
      <c r="AF164">
        <f ca="1">SUMIF(famillescol,AE164,$AD$10:$AD$226)</f>
        <v>0</v>
      </c>
      <c r="AH164">
        <v>3228</v>
      </c>
      <c r="AI164">
        <v>0</v>
      </c>
    </row>
    <row r="165" spans="2:35" ht="16.5" hidden="1" x14ac:dyDescent="0.25">
      <c r="B165" s="49"/>
      <c r="C165" s="2">
        <f>IF(OR(D165=D164,D165=0),0,1)</f>
        <v>0</v>
      </c>
      <c r="D165" s="91">
        <v>3228</v>
      </c>
      <c r="E165" s="49"/>
      <c r="F165" s="49"/>
      <c r="G165" s="91">
        <v>32284</v>
      </c>
      <c r="H165" s="94" t="s">
        <v>428</v>
      </c>
      <c r="I165" s="80"/>
      <c r="J165" s="81"/>
      <c r="K165" s="100"/>
      <c r="L165" s="104">
        <f>IF(H165=99,"parti",0)</f>
        <v>0</v>
      </c>
      <c r="M165" s="66" t="s">
        <v>12</v>
      </c>
      <c r="N165" s="66" t="s">
        <v>392</v>
      </c>
      <c r="O165" s="68" t="str">
        <f>+M165&amp;+$CD$1&amp;N165</f>
        <v>MERIDDA LAZIMI Solal</v>
      </c>
      <c r="P165" s="105" t="str">
        <f>VLOOKUP($H165,maitres2,2,FALSE)</f>
        <v>MJE</v>
      </c>
      <c r="Q165" s="50" t="s">
        <v>313</v>
      </c>
      <c r="R165" s="80"/>
      <c r="S165" s="52"/>
      <c r="T165" s="49"/>
      <c r="U165" s="54"/>
      <c r="V165" s="55"/>
      <c r="W165" s="56"/>
      <c r="X165" s="57"/>
      <c r="Y165" s="56"/>
      <c r="Z165" s="56"/>
      <c r="AA165">
        <v>1</v>
      </c>
      <c r="AB165">
        <f>IF(R165=$Q$1,1,0)</f>
        <v>0</v>
      </c>
      <c r="AC165">
        <f>IF(C165=1,AB165,0)</f>
        <v>0</v>
      </c>
      <c r="AD165">
        <f>IF(AND(H165&lt;$AL$2,H165&gt;0),1,0)</f>
        <v>0</v>
      </c>
      <c r="AE165">
        <f>IF(C165=1,D165,0)</f>
        <v>0</v>
      </c>
      <c r="AF165">
        <f ca="1">SUMIF(famillescol,AE165,$AD$10:$AD$226)</f>
        <v>0</v>
      </c>
      <c r="AH165">
        <v>3228</v>
      </c>
      <c r="AI165">
        <v>0</v>
      </c>
    </row>
    <row r="166" spans="2:35" ht="16.5" hidden="1" x14ac:dyDescent="0.25">
      <c r="B166" s="49"/>
      <c r="C166" s="2">
        <f>IF(OR(D166=D165,D166=0),0,1)</f>
        <v>1</v>
      </c>
      <c r="D166" s="91">
        <v>4564</v>
      </c>
      <c r="E166" s="49"/>
      <c r="F166" s="49"/>
      <c r="G166" s="91">
        <v>45641</v>
      </c>
      <c r="H166" s="95">
        <v>4</v>
      </c>
      <c r="I166" s="81" t="s">
        <v>56</v>
      </c>
      <c r="J166" s="82" t="s">
        <v>57</v>
      </c>
      <c r="K166" s="100"/>
      <c r="L166" s="104">
        <f>IF(H166=99,"parti",0)</f>
        <v>0</v>
      </c>
      <c r="M166" s="66" t="s">
        <v>393</v>
      </c>
      <c r="N166" s="66" t="s">
        <v>171</v>
      </c>
      <c r="O166" s="68" t="str">
        <f>+M166&amp;+$CD$1&amp;N166</f>
        <v>MESNAGE Jules</v>
      </c>
      <c r="P166" s="105" t="str">
        <f>VLOOKUP($H166,maitres2,2,FALSE)</f>
        <v>CG</v>
      </c>
      <c r="Q166" s="50" t="s">
        <v>437</v>
      </c>
      <c r="R166" s="80"/>
      <c r="S166" s="52"/>
      <c r="T166" s="49"/>
      <c r="U166" s="54"/>
      <c r="V166" s="55"/>
      <c r="W166" s="56"/>
      <c r="X166" s="57"/>
      <c r="Y166" s="56"/>
      <c r="Z166" s="56"/>
      <c r="AA166">
        <v>1</v>
      </c>
      <c r="AB166">
        <f>IF(R166=$Q$1,1,0)</f>
        <v>0</v>
      </c>
      <c r="AC166">
        <f>IF(C166=1,AB166,0)</f>
        <v>0</v>
      </c>
      <c r="AD166">
        <f>IF(AND(H166&lt;$AL$2,H166&gt;0),1,0)</f>
        <v>1</v>
      </c>
      <c r="AE166">
        <f>IF(C166=1,D166,0)</f>
        <v>4564</v>
      </c>
      <c r="AF166">
        <f ca="1">SUMIF(famillescol,AE166,$AD$10:$AD$226)</f>
        <v>1</v>
      </c>
      <c r="AH166">
        <v>4564</v>
      </c>
      <c r="AI166">
        <v>1</v>
      </c>
    </row>
    <row r="167" spans="2:35" ht="16.5" hidden="1" x14ac:dyDescent="0.25">
      <c r="B167" s="49"/>
      <c r="C167" s="2">
        <f>IF(OR(D167=D166,D167=0),0,1)</f>
        <v>1</v>
      </c>
      <c r="D167" s="89">
        <v>3257</v>
      </c>
      <c r="E167" s="49"/>
      <c r="F167" s="49"/>
      <c r="G167" s="89">
        <v>32572</v>
      </c>
      <c r="H167" s="94">
        <v>5</v>
      </c>
      <c r="I167" s="81" t="s">
        <v>56</v>
      </c>
      <c r="J167" s="81" t="s">
        <v>57</v>
      </c>
      <c r="K167" s="100"/>
      <c r="L167" s="104">
        <f>IF(H167=99,"parti",0)</f>
        <v>0</v>
      </c>
      <c r="M167" s="67" t="s">
        <v>162</v>
      </c>
      <c r="N167" s="67" t="s">
        <v>159</v>
      </c>
      <c r="O167" s="68" t="str">
        <f>+M167&amp;+$CD$1&amp;N167</f>
        <v>MEYNADIER de MORVILLE Eloïse</v>
      </c>
      <c r="P167" s="105" t="str">
        <f>VLOOKUP($H167,maitres2,2,FALSE)</f>
        <v>FM</v>
      </c>
      <c r="Q167" s="50" t="s">
        <v>437</v>
      </c>
      <c r="R167" s="80"/>
      <c r="S167" s="52"/>
      <c r="T167" s="49"/>
      <c r="U167" s="54"/>
      <c r="V167" s="55"/>
      <c r="W167" s="56"/>
      <c r="X167" s="57"/>
      <c r="Y167" s="56"/>
      <c r="Z167" s="56"/>
      <c r="AA167">
        <v>1</v>
      </c>
      <c r="AB167">
        <f>IF(R167=$Q$1,1,0)</f>
        <v>0</v>
      </c>
      <c r="AC167">
        <f>IF(C167=1,AB167,0)</f>
        <v>0</v>
      </c>
      <c r="AD167">
        <f>IF(AND(H167&lt;$AL$2,H167&gt;0),1,0)</f>
        <v>0</v>
      </c>
      <c r="AE167">
        <f>IF(C167=1,D167,0)</f>
        <v>3257</v>
      </c>
      <c r="AF167">
        <f ca="1">SUMIF(famillescol,AE167,$AD$10:$AD$226)</f>
        <v>0</v>
      </c>
      <c r="AH167">
        <v>3257</v>
      </c>
      <c r="AI167">
        <v>1</v>
      </c>
    </row>
    <row r="168" spans="2:35" ht="16.5" hidden="1" x14ac:dyDescent="0.25">
      <c r="B168" s="49"/>
      <c r="C168" s="2">
        <f>IF(OR(D168=D167,D168=0),0,1)</f>
        <v>1</v>
      </c>
      <c r="D168" s="88">
        <v>4501</v>
      </c>
      <c r="E168" s="49"/>
      <c r="F168" s="49"/>
      <c r="G168" s="89">
        <v>45012</v>
      </c>
      <c r="H168" s="94">
        <v>5</v>
      </c>
      <c r="I168" s="81" t="s">
        <v>56</v>
      </c>
      <c r="J168" s="81" t="s">
        <v>57</v>
      </c>
      <c r="K168" s="100"/>
      <c r="L168" s="104">
        <f>IF(H168=99,"parti",0)</f>
        <v>0</v>
      </c>
      <c r="M168" s="67" t="s">
        <v>280</v>
      </c>
      <c r="N168" s="67" t="s">
        <v>104</v>
      </c>
      <c r="O168" s="68" t="str">
        <f>+M168&amp;+$CD$1&amp;N168</f>
        <v>MOLLET HOUDY Juliette</v>
      </c>
      <c r="P168" s="105" t="str">
        <f>VLOOKUP($H168,maitres2,2,FALSE)</f>
        <v>FM</v>
      </c>
      <c r="Q168" s="50" t="s">
        <v>437</v>
      </c>
      <c r="R168" s="80"/>
      <c r="S168" s="52"/>
      <c r="T168" s="49"/>
      <c r="U168" s="54"/>
      <c r="V168" s="55"/>
      <c r="W168" s="56"/>
      <c r="X168" s="57"/>
      <c r="Y168" s="56"/>
      <c r="Z168" s="56"/>
      <c r="AA168">
        <v>1</v>
      </c>
      <c r="AB168">
        <f>IF(R168=$Q$1,1,0)</f>
        <v>0</v>
      </c>
      <c r="AC168">
        <f>IF(C168=1,AB168,0)</f>
        <v>0</v>
      </c>
      <c r="AD168">
        <f>IF(AND(H168&lt;$AL$2,H168&gt;0),1,0)</f>
        <v>0</v>
      </c>
      <c r="AE168">
        <f>IF(C168=1,D168,0)</f>
        <v>4501</v>
      </c>
      <c r="AF168">
        <f ca="1">SUMIF(famillescol,AE168,$AD$10:$AD$226)</f>
        <v>0</v>
      </c>
      <c r="AH168">
        <v>4501</v>
      </c>
      <c r="AI168">
        <v>1</v>
      </c>
    </row>
    <row r="169" spans="2:35" ht="16.5" hidden="1" x14ac:dyDescent="0.25">
      <c r="B169" s="49"/>
      <c r="C169" s="2">
        <f>IF(OR(D169=D168,D169=0),0,1)</f>
        <v>1</v>
      </c>
      <c r="D169" s="89">
        <v>4526</v>
      </c>
      <c r="E169" s="49"/>
      <c r="F169" s="49"/>
      <c r="G169" s="89">
        <v>45261</v>
      </c>
      <c r="H169" s="94">
        <v>6</v>
      </c>
      <c r="I169" s="81"/>
      <c r="J169" s="81" t="s">
        <v>57</v>
      </c>
      <c r="K169" s="100"/>
      <c r="L169" s="104">
        <f>IF(H169=99,"parti",0)</f>
        <v>0</v>
      </c>
      <c r="M169" s="67" t="s">
        <v>281</v>
      </c>
      <c r="N169" s="67" t="s">
        <v>29</v>
      </c>
      <c r="O169" s="68" t="str">
        <f>+M169&amp;+$CD$1&amp;N169</f>
        <v>MOUNEYRES Eléa</v>
      </c>
      <c r="P169" s="105" t="str">
        <f>VLOOKUP($H169,maitres2,2,FALSE)</f>
        <v>MCC</v>
      </c>
      <c r="Q169" s="50" t="s">
        <v>318</v>
      </c>
      <c r="R169" s="80"/>
      <c r="S169" s="52"/>
      <c r="T169" s="49"/>
      <c r="U169" s="54"/>
      <c r="V169" s="55"/>
      <c r="W169" s="56"/>
      <c r="X169" s="57"/>
      <c r="Y169" s="56"/>
      <c r="Z169" s="56"/>
      <c r="AA169">
        <v>1</v>
      </c>
      <c r="AB169">
        <f>IF(R169=$Q$1,1,0)</f>
        <v>0</v>
      </c>
      <c r="AC169">
        <f>IF(C169=1,AB169,0)</f>
        <v>0</v>
      </c>
      <c r="AD169">
        <f>IF(AND(H169&lt;$AL$2,H169&gt;0),1,0)</f>
        <v>0</v>
      </c>
      <c r="AE169">
        <f>IF(C169=1,D169,0)</f>
        <v>4526</v>
      </c>
      <c r="AF169">
        <f ca="1">SUMIF(famillescol,AE169,$AD$10:$AD$226)</f>
        <v>0</v>
      </c>
      <c r="AH169">
        <v>4526</v>
      </c>
      <c r="AI169">
        <v>1</v>
      </c>
    </row>
    <row r="170" spans="2:35" ht="16.5" hidden="1" x14ac:dyDescent="0.25">
      <c r="B170" s="49"/>
      <c r="C170" s="2">
        <f>IF(OR(D170=D169,D170=0),0,1)</f>
        <v>1</v>
      </c>
      <c r="D170" s="91">
        <v>4579</v>
      </c>
      <c r="E170" s="49"/>
      <c r="F170" s="49"/>
      <c r="G170" s="91">
        <v>45792</v>
      </c>
      <c r="H170" s="95">
        <v>6</v>
      </c>
      <c r="I170" s="81" t="s">
        <v>56</v>
      </c>
      <c r="J170" s="81" t="s">
        <v>57</v>
      </c>
      <c r="K170" s="100"/>
      <c r="L170" s="104">
        <f>IF(H170=99,"parti",0)</f>
        <v>0</v>
      </c>
      <c r="M170" s="66" t="s">
        <v>394</v>
      </c>
      <c r="N170" s="74" t="s">
        <v>395</v>
      </c>
      <c r="O170" s="68" t="str">
        <f>+M170&amp;+$CD$1&amp;N170</f>
        <v>MUSYT CRESPO Inès</v>
      </c>
      <c r="P170" s="105" t="str">
        <f>VLOOKUP($H170,maitres2,2,FALSE)</f>
        <v>MCC</v>
      </c>
      <c r="Q170" s="50" t="s">
        <v>317</v>
      </c>
      <c r="R170" s="80"/>
      <c r="S170" s="52"/>
      <c r="T170" s="49"/>
      <c r="U170" s="54"/>
      <c r="V170" s="55"/>
      <c r="W170" s="56"/>
      <c r="X170" s="57"/>
      <c r="Y170" s="56"/>
      <c r="Z170" s="56"/>
      <c r="AA170">
        <v>1</v>
      </c>
      <c r="AB170">
        <f>IF(R170=$Q$1,1,0)</f>
        <v>0</v>
      </c>
      <c r="AC170">
        <f>IF(C170=1,AB170,0)</f>
        <v>0</v>
      </c>
      <c r="AD170">
        <f>IF(AND(H170&lt;$AL$2,H170&gt;0),1,0)</f>
        <v>0</v>
      </c>
      <c r="AE170">
        <f>IF(C170=1,D170,0)</f>
        <v>4579</v>
      </c>
      <c r="AF170">
        <f ca="1">SUMIF(famillescol,AE170,$AD$10:$AD$226)</f>
        <v>0</v>
      </c>
      <c r="AH170">
        <v>4579</v>
      </c>
      <c r="AI170">
        <v>1</v>
      </c>
    </row>
    <row r="171" spans="2:35" ht="16.5" hidden="1" x14ac:dyDescent="0.25">
      <c r="B171" s="49"/>
      <c r="C171" s="2">
        <f>IF(OR(D171=D170,D171=0),0,1)</f>
        <v>0</v>
      </c>
      <c r="D171" s="91">
        <v>4579</v>
      </c>
      <c r="E171" s="49"/>
      <c r="F171" s="49"/>
      <c r="G171" s="91">
        <v>45792</v>
      </c>
      <c r="H171" s="95">
        <v>7</v>
      </c>
      <c r="I171" s="80"/>
      <c r="J171" s="81" t="s">
        <v>57</v>
      </c>
      <c r="K171" s="100"/>
      <c r="L171" s="104">
        <f>IF(H171=99,"parti",0)</f>
        <v>0</v>
      </c>
      <c r="M171" s="66" t="s">
        <v>394</v>
      </c>
      <c r="N171" s="74" t="s">
        <v>396</v>
      </c>
      <c r="O171" s="68" t="str">
        <f>+M171&amp;+$CD$1&amp;N171</f>
        <v>MUSYT CRESPO Gabriella</v>
      </c>
      <c r="P171" s="105" t="str">
        <f>VLOOKUP($H171,maitres2,2,FALSE)</f>
        <v>SG</v>
      </c>
      <c r="Q171" s="50" t="s">
        <v>318</v>
      </c>
      <c r="R171" s="80"/>
      <c r="S171" s="52"/>
      <c r="T171" s="49"/>
      <c r="U171" s="54"/>
      <c r="V171" s="55"/>
      <c r="W171" s="56"/>
      <c r="X171" s="57"/>
      <c r="Y171" s="56"/>
      <c r="Z171" s="56"/>
      <c r="AA171">
        <v>1</v>
      </c>
      <c r="AB171">
        <f>IF(R171=$Q$1,1,0)</f>
        <v>0</v>
      </c>
      <c r="AC171">
        <f>IF(C171=1,AB171,0)</f>
        <v>0</v>
      </c>
      <c r="AD171">
        <f>IF(AND(H171&lt;$AL$2,H171&gt;0),1,0)</f>
        <v>0</v>
      </c>
      <c r="AE171">
        <f>IF(C171=1,D171,0)</f>
        <v>0</v>
      </c>
      <c r="AF171">
        <f ca="1">SUMIF(famillescol,AE171,$AD$10:$AD$226)</f>
        <v>0</v>
      </c>
      <c r="AH171">
        <v>4579</v>
      </c>
      <c r="AI171">
        <v>0</v>
      </c>
    </row>
    <row r="172" spans="2:35" ht="16.5" hidden="1" x14ac:dyDescent="0.25">
      <c r="B172" s="49"/>
      <c r="C172" s="2">
        <f>IF(OR(D172=D171,D172=0),0,1)</f>
        <v>1</v>
      </c>
      <c r="D172" s="90">
        <v>3352</v>
      </c>
      <c r="E172" s="49"/>
      <c r="F172" s="49"/>
      <c r="G172" s="90">
        <v>33521</v>
      </c>
      <c r="H172" s="96">
        <v>5</v>
      </c>
      <c r="I172" s="81"/>
      <c r="J172" s="81"/>
      <c r="K172" s="100"/>
      <c r="L172" s="104">
        <f>IF(H172=99,"parti",0)</f>
        <v>0</v>
      </c>
      <c r="M172" s="77" t="s">
        <v>282</v>
      </c>
      <c r="N172" s="77" t="s">
        <v>140</v>
      </c>
      <c r="O172" s="68" t="str">
        <f>+M172&amp;+$CD$1&amp;N172</f>
        <v>NAUROY Constance</v>
      </c>
      <c r="P172" s="105" t="str">
        <f>VLOOKUP($H172,maitres2,2,FALSE)</f>
        <v>FM</v>
      </c>
      <c r="Q172" s="50" t="s">
        <v>437</v>
      </c>
      <c r="R172" s="80"/>
      <c r="S172" s="52"/>
      <c r="T172" s="49"/>
      <c r="U172" s="54"/>
      <c r="V172" s="55"/>
      <c r="W172" s="56"/>
      <c r="X172" s="57"/>
      <c r="Y172" s="56"/>
      <c r="Z172" s="56"/>
      <c r="AA172">
        <v>1</v>
      </c>
      <c r="AB172">
        <f>IF(R172=$Q$1,1,0)</f>
        <v>0</v>
      </c>
      <c r="AC172">
        <f>IF(C172=1,AB172,0)</f>
        <v>0</v>
      </c>
      <c r="AD172">
        <f>IF(AND(H172&lt;$AL$2,H172&gt;0),1,0)</f>
        <v>0</v>
      </c>
      <c r="AE172">
        <f>IF(C172=1,D172,0)</f>
        <v>3352</v>
      </c>
      <c r="AF172">
        <f ca="1">SUMIF(famillescol,AE172,$AD$10:$AD$226)</f>
        <v>0</v>
      </c>
      <c r="AH172">
        <v>3352</v>
      </c>
      <c r="AI172">
        <v>1</v>
      </c>
    </row>
    <row r="173" spans="2:35" ht="16.5" hidden="1" x14ac:dyDescent="0.25">
      <c r="B173" s="49"/>
      <c r="C173" s="2">
        <f>IF(OR(D173=D172,D173=0),0,1)</f>
        <v>1</v>
      </c>
      <c r="D173" s="92">
        <v>4561</v>
      </c>
      <c r="E173" s="49"/>
      <c r="F173" s="49"/>
      <c r="G173" s="92">
        <v>45611</v>
      </c>
      <c r="H173" s="96" t="s">
        <v>429</v>
      </c>
      <c r="I173" s="80"/>
      <c r="J173" s="82" t="s">
        <v>57</v>
      </c>
      <c r="K173" s="100" t="s">
        <v>82</v>
      </c>
      <c r="L173" s="104">
        <f>IF(H173=99,"parti",0)</f>
        <v>0</v>
      </c>
      <c r="M173" s="78" t="s">
        <v>385</v>
      </c>
      <c r="N173" s="78" t="s">
        <v>376</v>
      </c>
      <c r="O173" s="68" t="str">
        <f>+M173&amp;+$CD$1&amp;N173</f>
        <v>MAMBRE Maxence</v>
      </c>
      <c r="P173" s="105" t="str">
        <f>VLOOKUP($H173,maitres2,2,FALSE)</f>
        <v>MJE</v>
      </c>
      <c r="Q173" s="50" t="s">
        <v>315</v>
      </c>
      <c r="R173" s="80"/>
      <c r="S173" s="52"/>
      <c r="T173" s="49"/>
      <c r="U173" s="54"/>
      <c r="V173" s="55"/>
      <c r="W173" s="56"/>
      <c r="X173" s="57"/>
      <c r="Y173" s="56"/>
      <c r="Z173" s="56"/>
      <c r="AA173">
        <v>1</v>
      </c>
      <c r="AB173">
        <f>IF(R173=$Q$1,1,0)</f>
        <v>0</v>
      </c>
      <c r="AC173">
        <f>IF(C173=1,AB173,0)</f>
        <v>0</v>
      </c>
      <c r="AD173">
        <f>IF(AND(H173&lt;$AL$2,H173&gt;0),1,0)</f>
        <v>0</v>
      </c>
      <c r="AE173">
        <f>IF(C173=1,D173,0)</f>
        <v>4561</v>
      </c>
      <c r="AF173">
        <f ca="1">SUMIF(famillescol,AE173,$AD$10:$AD$226)</f>
        <v>0</v>
      </c>
      <c r="AH173">
        <v>4571</v>
      </c>
      <c r="AI173">
        <v>1</v>
      </c>
    </row>
    <row r="174" spans="2:35" ht="16.5" hidden="1" x14ac:dyDescent="0.25">
      <c r="B174" s="49"/>
      <c r="C174" s="2">
        <f>IF(OR(D174=D173,D174=0),0,1)</f>
        <v>1</v>
      </c>
      <c r="D174" s="90">
        <v>3306</v>
      </c>
      <c r="E174" s="49"/>
      <c r="F174" s="49"/>
      <c r="G174" s="90">
        <v>33060</v>
      </c>
      <c r="H174" s="96">
        <v>7</v>
      </c>
      <c r="I174" s="81"/>
      <c r="J174" s="81" t="s">
        <v>57</v>
      </c>
      <c r="K174" s="100"/>
      <c r="L174" s="104">
        <f>IF(H174=99,"parti",0)</f>
        <v>0</v>
      </c>
      <c r="M174" s="77" t="s">
        <v>208</v>
      </c>
      <c r="N174" s="77" t="s">
        <v>52</v>
      </c>
      <c r="O174" s="68" t="str">
        <f>+M174&amp;+$CD$1&amp;N174</f>
        <v>NICOUD SINCHOLLE Andréa</v>
      </c>
      <c r="P174" s="105" t="str">
        <f>VLOOKUP($H174,maitres2,2,FALSE)</f>
        <v>SG</v>
      </c>
      <c r="Q174" s="50" t="s">
        <v>318</v>
      </c>
      <c r="R174" s="80"/>
      <c r="S174" s="52"/>
      <c r="T174" s="49"/>
      <c r="U174" s="54"/>
      <c r="V174" s="55"/>
      <c r="W174" s="56"/>
      <c r="X174" s="57"/>
      <c r="Y174" s="56"/>
      <c r="Z174" s="56"/>
      <c r="AA174">
        <v>1</v>
      </c>
      <c r="AB174">
        <f>IF(R174=$Q$1,1,0)</f>
        <v>0</v>
      </c>
      <c r="AC174">
        <f>IF(C174=1,AB174,0)</f>
        <v>0</v>
      </c>
      <c r="AD174">
        <f>IF(AND(H174&lt;$AL$2,H174&gt;0),1,0)</f>
        <v>0</v>
      </c>
      <c r="AE174">
        <f>IF(C174=1,D174,0)</f>
        <v>3306</v>
      </c>
      <c r="AF174">
        <f ca="1">SUMIF(famillescol,AE174,$AD$10:$AD$226)</f>
        <v>0</v>
      </c>
      <c r="AH174">
        <v>3306</v>
      </c>
      <c r="AI174">
        <v>1</v>
      </c>
    </row>
    <row r="175" spans="2:35" ht="16.5" hidden="1" x14ac:dyDescent="0.25">
      <c r="B175" s="49"/>
      <c r="C175" s="2">
        <f>IF(OR(D175=D174,D175=0),0,1)</f>
        <v>1</v>
      </c>
      <c r="D175" s="92">
        <v>4562</v>
      </c>
      <c r="E175" s="49"/>
      <c r="F175" s="49"/>
      <c r="G175" s="92">
        <v>45621</v>
      </c>
      <c r="H175" s="95">
        <v>1</v>
      </c>
      <c r="I175" s="80"/>
      <c r="J175" s="80"/>
      <c r="K175" s="100" t="s">
        <v>82</v>
      </c>
      <c r="L175" s="104">
        <f>IF(H175=99,"parti",0)</f>
        <v>0</v>
      </c>
      <c r="M175" s="78" t="s">
        <v>387</v>
      </c>
      <c r="N175" s="78" t="s">
        <v>249</v>
      </c>
      <c r="O175" s="68" t="str">
        <f>+M175&amp;+$CD$1&amp;N175</f>
        <v>MATELOT Louise</v>
      </c>
      <c r="P175" s="105" t="str">
        <f>VLOOKUP($H175,maitres2,2,FALSE)</f>
        <v>A C</v>
      </c>
      <c r="Q175" s="50" t="s">
        <v>312</v>
      </c>
      <c r="R175" s="80"/>
      <c r="S175" s="52"/>
      <c r="T175" s="49"/>
      <c r="U175" s="54"/>
      <c r="V175" s="55"/>
      <c r="W175" s="56"/>
      <c r="X175" s="57"/>
      <c r="Y175" s="56"/>
      <c r="Z175" s="56"/>
      <c r="AA175">
        <v>1</v>
      </c>
      <c r="AB175">
        <f>IF(R175=$Q$1,1,0)</f>
        <v>0</v>
      </c>
      <c r="AC175">
        <f>IF(C175=1,AB175,0)</f>
        <v>0</v>
      </c>
      <c r="AD175">
        <f>IF(AND(H175&lt;$AL$2,H175&gt;0),1,0)</f>
        <v>1</v>
      </c>
      <c r="AE175">
        <f>IF(C175=1,D175,0)</f>
        <v>4562</v>
      </c>
      <c r="AF175">
        <f ca="1">SUMIF(famillescol,AE175,$AD$10:$AD$226)</f>
        <v>1</v>
      </c>
      <c r="AH175">
        <v>3306</v>
      </c>
      <c r="AI175">
        <v>0</v>
      </c>
    </row>
    <row r="176" spans="2:35" ht="16.5" hidden="1" x14ac:dyDescent="0.25">
      <c r="B176" s="49"/>
      <c r="C176" s="2">
        <f>IF(OR(D176=D175,D176=0),0,1)</f>
        <v>1</v>
      </c>
      <c r="D176" s="90">
        <v>3323</v>
      </c>
      <c r="E176" s="49"/>
      <c r="F176" s="49"/>
      <c r="G176" s="90">
        <v>33231</v>
      </c>
      <c r="H176" s="96">
        <v>3</v>
      </c>
      <c r="I176" s="81" t="s">
        <v>56</v>
      </c>
      <c r="J176" s="81" t="s">
        <v>57</v>
      </c>
      <c r="K176" s="100"/>
      <c r="L176" s="104">
        <f>IF(H176=99,"parti",0)</f>
        <v>0</v>
      </c>
      <c r="M176" s="77" t="s">
        <v>284</v>
      </c>
      <c r="N176" s="77" t="s">
        <v>285</v>
      </c>
      <c r="O176" s="68" t="str">
        <f>+M176&amp;+$CD$1&amp;N176</f>
        <v>NISHINO Nami</v>
      </c>
      <c r="P176" s="105" t="str">
        <f>VLOOKUP($H176,maitres2,2,FALSE)</f>
        <v>MJS</v>
      </c>
      <c r="Q176" s="50" t="s">
        <v>315</v>
      </c>
      <c r="R176" s="80"/>
      <c r="S176" s="52"/>
      <c r="T176" s="49"/>
      <c r="U176" s="54"/>
      <c r="V176" s="55"/>
      <c r="W176" s="56"/>
      <c r="X176" s="57"/>
      <c r="Y176" s="56"/>
      <c r="Z176" s="56"/>
      <c r="AA176">
        <v>1</v>
      </c>
      <c r="AB176">
        <f>IF(R176=$Q$1,1,0)</f>
        <v>0</v>
      </c>
      <c r="AC176">
        <f>IF(C176=1,AB176,0)</f>
        <v>0</v>
      </c>
      <c r="AD176">
        <f>IF(AND(H176&lt;$AL$2,H176&gt;0),1,0)</f>
        <v>1</v>
      </c>
      <c r="AE176">
        <f>IF(C176=1,D176,0)</f>
        <v>3323</v>
      </c>
      <c r="AF176">
        <f ca="1">SUMIF(famillescol,AE176,$AD$10:$AD$226)</f>
        <v>1</v>
      </c>
      <c r="AH176">
        <v>3323</v>
      </c>
      <c r="AI176">
        <v>1</v>
      </c>
    </row>
    <row r="177" spans="2:35" ht="16.5" hidden="1" x14ac:dyDescent="0.25">
      <c r="B177" s="49"/>
      <c r="C177" s="2">
        <f>IF(OR(D177=D176,D177=0),0,1)</f>
        <v>1</v>
      </c>
      <c r="D177" s="90">
        <v>3322</v>
      </c>
      <c r="E177" s="49"/>
      <c r="F177" s="49"/>
      <c r="G177" s="90">
        <v>33222</v>
      </c>
      <c r="H177" s="94">
        <v>6</v>
      </c>
      <c r="I177" s="81" t="s">
        <v>56</v>
      </c>
      <c r="J177" s="81" t="s">
        <v>57</v>
      </c>
      <c r="K177" s="100" t="s">
        <v>82</v>
      </c>
      <c r="L177" s="104">
        <f>IF(H177=99,"parti",0)</f>
        <v>0</v>
      </c>
      <c r="M177" s="77" t="s">
        <v>276</v>
      </c>
      <c r="N177" s="77" t="s">
        <v>201</v>
      </c>
      <c r="O177" s="68" t="str">
        <f>+M177&amp;+$CD$1&amp;N177</f>
        <v>Mc QUEEN Alec</v>
      </c>
      <c r="P177" s="105" t="str">
        <f>VLOOKUP($H177,maitres2,2,FALSE)</f>
        <v>MCC</v>
      </c>
      <c r="Q177" s="50" t="s">
        <v>317</v>
      </c>
      <c r="R177" s="80"/>
      <c r="S177" s="52"/>
      <c r="T177" s="49"/>
      <c r="U177" s="54"/>
      <c r="V177" s="55"/>
      <c r="W177" s="56"/>
      <c r="X177" s="57"/>
      <c r="Y177" s="56"/>
      <c r="Z177" s="56"/>
      <c r="AA177">
        <v>1</v>
      </c>
      <c r="AB177">
        <f>IF(R177=$Q$1,1,0)</f>
        <v>0</v>
      </c>
      <c r="AC177">
        <f>IF(C177=1,AB177,0)</f>
        <v>0</v>
      </c>
      <c r="AD177">
        <f>IF(AND(H177&lt;$AL$2,H177&gt;0),1,0)</f>
        <v>0</v>
      </c>
      <c r="AE177">
        <f>IF(C177=1,D177,0)</f>
        <v>3322</v>
      </c>
      <c r="AF177">
        <f ca="1">SUMIF(famillescol,AE177,$AD$10:$AD$226)</f>
        <v>0</v>
      </c>
      <c r="AH177">
        <v>3326</v>
      </c>
      <c r="AI177">
        <v>1</v>
      </c>
    </row>
    <row r="178" spans="2:35" ht="16.5" hidden="1" x14ac:dyDescent="0.25">
      <c r="B178" s="49"/>
      <c r="C178" s="2">
        <f>IF(OR(D178=D177,D178=0),0,1)</f>
        <v>1</v>
      </c>
      <c r="D178" s="90">
        <v>2098</v>
      </c>
      <c r="E178" s="49"/>
      <c r="F178" s="49"/>
      <c r="G178" s="90">
        <v>20981</v>
      </c>
      <c r="H178" s="96">
        <v>8</v>
      </c>
      <c r="I178" s="81" t="s">
        <v>56</v>
      </c>
      <c r="J178" s="81" t="s">
        <v>57</v>
      </c>
      <c r="K178" s="100"/>
      <c r="L178" s="104">
        <f>IF(H178=99,"parti",0)</f>
        <v>0</v>
      </c>
      <c r="M178" s="77" t="s">
        <v>163</v>
      </c>
      <c r="N178" s="77" t="s">
        <v>164</v>
      </c>
      <c r="O178" s="68" t="str">
        <f>+M178&amp;+$CD$1&amp;N178</f>
        <v>OUVRARD-SAGASPY Tom</v>
      </c>
      <c r="P178" s="105" t="str">
        <f>VLOOKUP($H178,maitres2,2,FALSE)</f>
        <v>JPE</v>
      </c>
      <c r="Q178" s="50" t="s">
        <v>319</v>
      </c>
      <c r="R178" s="80"/>
      <c r="S178" s="52"/>
      <c r="T178" s="49"/>
      <c r="U178" s="54"/>
      <c r="V178" s="55"/>
      <c r="W178" s="56"/>
      <c r="X178" s="57"/>
      <c r="Y178" s="56"/>
      <c r="Z178" s="56"/>
      <c r="AA178">
        <v>1</v>
      </c>
      <c r="AB178">
        <f>IF(R178=$Q$1,1,0)</f>
        <v>0</v>
      </c>
      <c r="AC178">
        <f>IF(C178=1,AB178,0)</f>
        <v>0</v>
      </c>
      <c r="AD178">
        <f>IF(AND(H178&lt;$AL$2,H178&gt;0),1,0)</f>
        <v>0</v>
      </c>
      <c r="AE178">
        <f>IF(C178=1,D178,0)</f>
        <v>2098</v>
      </c>
      <c r="AF178">
        <f ca="1">SUMIF(famillescol,AE178,$AD$10:$AD$226)</f>
        <v>0</v>
      </c>
      <c r="AH178">
        <v>2098</v>
      </c>
      <c r="AI178">
        <v>1</v>
      </c>
    </row>
    <row r="179" spans="2:35" ht="16.5" hidden="1" x14ac:dyDescent="0.25">
      <c r="B179" s="49"/>
      <c r="C179" s="2">
        <f>IF(OR(D179=D178,D179=0),0,1)</f>
        <v>1</v>
      </c>
      <c r="D179" s="90">
        <v>3226</v>
      </c>
      <c r="E179" s="49"/>
      <c r="F179" s="49"/>
      <c r="G179" s="90">
        <v>32261</v>
      </c>
      <c r="H179" s="96">
        <v>6</v>
      </c>
      <c r="I179" s="81" t="s">
        <v>56</v>
      </c>
      <c r="J179" s="81"/>
      <c r="K179" s="100"/>
      <c r="L179" s="104">
        <f>IF(H179=99,"parti",0)</f>
        <v>0</v>
      </c>
      <c r="M179" s="77" t="s">
        <v>13</v>
      </c>
      <c r="N179" s="77" t="s">
        <v>35</v>
      </c>
      <c r="O179" s="68" t="str">
        <f>+M179&amp;+$CD$1&amp;N179</f>
        <v>PEANT Emma</v>
      </c>
      <c r="P179" s="105" t="str">
        <f>VLOOKUP($H179,maitres2,2,FALSE)</f>
        <v>MCC</v>
      </c>
      <c r="Q179" s="50" t="s">
        <v>317</v>
      </c>
      <c r="R179" s="80"/>
      <c r="S179" s="52"/>
      <c r="T179" s="49"/>
      <c r="U179" s="54"/>
      <c r="V179" s="55"/>
      <c r="W179" s="56"/>
      <c r="X179" s="57"/>
      <c r="Y179" s="56"/>
      <c r="Z179" s="56"/>
      <c r="AA179">
        <v>1</v>
      </c>
      <c r="AB179">
        <f>IF(R179=$Q$1,1,0)</f>
        <v>0</v>
      </c>
      <c r="AC179">
        <f>IF(C179=1,AB179,0)</f>
        <v>0</v>
      </c>
      <c r="AD179">
        <f>IF(AND(H179&lt;$AL$2,H179&gt;0),1,0)</f>
        <v>0</v>
      </c>
      <c r="AE179">
        <f>IF(C179=1,D179,0)</f>
        <v>3226</v>
      </c>
      <c r="AF179">
        <f ca="1">SUMIF(famillescol,AE179,$AD$10:$AD$226)</f>
        <v>0</v>
      </c>
      <c r="AH179">
        <v>3226</v>
      </c>
      <c r="AI179">
        <v>1</v>
      </c>
    </row>
    <row r="180" spans="2:35" ht="16.5" hidden="1" x14ac:dyDescent="0.25">
      <c r="B180" s="49"/>
      <c r="C180" s="2">
        <f>IF(OR(D180=D179,D180=0),0,1)</f>
        <v>1</v>
      </c>
      <c r="D180" s="90">
        <v>3271</v>
      </c>
      <c r="E180" s="49"/>
      <c r="F180" s="49"/>
      <c r="G180" s="90">
        <v>32711</v>
      </c>
      <c r="H180" s="96">
        <v>4</v>
      </c>
      <c r="I180" s="84"/>
      <c r="J180" s="81" t="s">
        <v>57</v>
      </c>
      <c r="K180" s="100"/>
      <c r="L180" s="104">
        <f>IF(H180=99,"parti",0)</f>
        <v>0</v>
      </c>
      <c r="M180" s="77" t="s">
        <v>165</v>
      </c>
      <c r="N180" s="77" t="s">
        <v>22</v>
      </c>
      <c r="O180" s="68" t="str">
        <f>+M180&amp;+$CD$1&amp;N180</f>
        <v>PECONDON MONTGAILLARD Eugénie</v>
      </c>
      <c r="P180" s="105" t="str">
        <f>VLOOKUP($H180,maitres2,2,FALSE)</f>
        <v>CG</v>
      </c>
      <c r="Q180" s="50" t="s">
        <v>437</v>
      </c>
      <c r="R180" s="80"/>
      <c r="S180" s="52"/>
      <c r="T180" s="49"/>
      <c r="U180" s="54"/>
      <c r="V180" s="55"/>
      <c r="W180" s="56"/>
      <c r="X180" s="57"/>
      <c r="Y180" s="56"/>
      <c r="Z180" s="56"/>
      <c r="AA180">
        <v>1</v>
      </c>
      <c r="AB180">
        <f>IF(R180=$Q$1,1,0)</f>
        <v>0</v>
      </c>
      <c r="AC180">
        <f>IF(C180=1,AB180,0)</f>
        <v>0</v>
      </c>
      <c r="AD180">
        <f>IF(AND(H180&lt;$AL$2,H180&gt;0),1,0)</f>
        <v>1</v>
      </c>
      <c r="AE180">
        <f>IF(C180=1,D180,0)</f>
        <v>3271</v>
      </c>
      <c r="AF180">
        <f ca="1">SUMIF(famillescol,AE180,$AD$10:$AD$226)</f>
        <v>1</v>
      </c>
      <c r="AH180">
        <v>3271</v>
      </c>
      <c r="AI180">
        <v>1</v>
      </c>
    </row>
    <row r="181" spans="2:35" ht="16.5" hidden="1" x14ac:dyDescent="0.25">
      <c r="B181" s="49"/>
      <c r="C181" s="2">
        <f>IF(OR(D181=D180,D181=0),0,1)</f>
        <v>1</v>
      </c>
      <c r="D181" s="90">
        <v>4525</v>
      </c>
      <c r="E181" s="49"/>
      <c r="F181" s="49"/>
      <c r="G181" s="90">
        <v>45251</v>
      </c>
      <c r="H181" s="96">
        <v>7</v>
      </c>
      <c r="I181" s="81" t="s">
        <v>56</v>
      </c>
      <c r="J181" s="81" t="s">
        <v>57</v>
      </c>
      <c r="K181" s="100"/>
      <c r="L181" s="104">
        <f>IF(H181=99,"parti",0)</f>
        <v>0</v>
      </c>
      <c r="M181" s="77" t="s">
        <v>288</v>
      </c>
      <c r="N181" s="77" t="s">
        <v>235</v>
      </c>
      <c r="O181" s="68" t="str">
        <f>+M181&amp;+$CD$1&amp;N181</f>
        <v>PHILIPPE Gaspard</v>
      </c>
      <c r="P181" s="105" t="str">
        <f>VLOOKUP($H181,maitres2,2,FALSE)</f>
        <v>SG</v>
      </c>
      <c r="Q181" s="50" t="s">
        <v>317</v>
      </c>
      <c r="R181" s="80"/>
      <c r="S181" s="52"/>
      <c r="T181" s="49"/>
      <c r="U181" s="54"/>
      <c r="V181" s="55"/>
      <c r="W181" s="56"/>
      <c r="X181" s="57"/>
      <c r="Y181" s="56"/>
      <c r="Z181" s="56"/>
      <c r="AA181">
        <v>1</v>
      </c>
      <c r="AB181">
        <f>IF(R181=$Q$1,1,0)</f>
        <v>0</v>
      </c>
      <c r="AC181">
        <f>IF(C181=1,AB181,0)</f>
        <v>0</v>
      </c>
      <c r="AD181">
        <f>IF(AND(H181&lt;$AL$2,H181&gt;0),1,0)</f>
        <v>0</v>
      </c>
      <c r="AE181">
        <f>IF(C181=1,D181,0)</f>
        <v>4525</v>
      </c>
      <c r="AF181">
        <f ca="1">SUMIF(famillescol,AE181,$AD$10:$AD$226)</f>
        <v>0</v>
      </c>
      <c r="AH181">
        <v>4525</v>
      </c>
      <c r="AI181">
        <v>1</v>
      </c>
    </row>
    <row r="182" spans="2:35" ht="16.5" hidden="1" x14ac:dyDescent="0.25">
      <c r="B182" s="49"/>
      <c r="C182" s="2">
        <f>IF(OR(D182=D181,D182=0),0,1)</f>
        <v>1</v>
      </c>
      <c r="D182" s="92">
        <v>4563</v>
      </c>
      <c r="E182" s="49"/>
      <c r="F182" s="49"/>
      <c r="G182" s="92">
        <v>45631</v>
      </c>
      <c r="H182" s="97">
        <v>1</v>
      </c>
      <c r="I182" s="80"/>
      <c r="J182" s="80"/>
      <c r="K182" s="100" t="s">
        <v>82</v>
      </c>
      <c r="L182" s="104">
        <f>IF(H182=99,"parti",0)</f>
        <v>0</v>
      </c>
      <c r="M182" s="78" t="s">
        <v>389</v>
      </c>
      <c r="N182" s="78" t="s">
        <v>390</v>
      </c>
      <c r="O182" s="68" t="str">
        <f>+M182&amp;+$CD$1&amp;N182</f>
        <v>MERCIER Pâris</v>
      </c>
      <c r="P182" s="105" t="str">
        <f>VLOOKUP($H182,maitres2,2,FALSE)</f>
        <v>A C</v>
      </c>
      <c r="Q182" s="50" t="s">
        <v>312</v>
      </c>
      <c r="R182" s="80"/>
      <c r="S182" s="52"/>
      <c r="T182" s="49"/>
      <c r="U182" s="54"/>
      <c r="V182" s="55"/>
      <c r="W182" s="56"/>
      <c r="X182" s="57"/>
      <c r="Y182" s="56"/>
      <c r="Z182" s="56"/>
      <c r="AA182">
        <v>1</v>
      </c>
      <c r="AB182">
        <f>IF(R182=$Q$1,1,0)</f>
        <v>0</v>
      </c>
      <c r="AC182">
        <f>IF(C182=1,AB182,0)</f>
        <v>0</v>
      </c>
      <c r="AD182">
        <f>IF(AND(H182&lt;$AL$2,H182&gt;0),1,0)</f>
        <v>1</v>
      </c>
      <c r="AE182">
        <f>IF(C182=1,D182,0)</f>
        <v>4563</v>
      </c>
      <c r="AF182">
        <f ca="1">SUMIF(famillescol,AE182,$AD$10:$AD$226)</f>
        <v>1</v>
      </c>
      <c r="AH182">
        <v>3242</v>
      </c>
      <c r="AI182">
        <v>1</v>
      </c>
    </row>
    <row r="183" spans="2:35" ht="16.5" hidden="1" x14ac:dyDescent="0.25">
      <c r="B183" s="49"/>
      <c r="C183" s="2">
        <f>IF(OR(D183=D182,D183=0),0,1)</f>
        <v>1</v>
      </c>
      <c r="D183" s="90">
        <v>3228</v>
      </c>
      <c r="E183" s="49"/>
      <c r="F183" s="49"/>
      <c r="G183" s="90">
        <v>32282</v>
      </c>
      <c r="H183" s="94" t="s">
        <v>429</v>
      </c>
      <c r="I183" s="81" t="s">
        <v>56</v>
      </c>
      <c r="J183" s="81" t="s">
        <v>57</v>
      </c>
      <c r="K183" s="100" t="s">
        <v>82</v>
      </c>
      <c r="L183" s="104">
        <f>IF(H183=99,"parti",0)</f>
        <v>0</v>
      </c>
      <c r="M183" s="77" t="s">
        <v>12</v>
      </c>
      <c r="N183" s="77" t="s">
        <v>279</v>
      </c>
      <c r="O183" s="68" t="str">
        <f>+M183&amp;+$CD$1&amp;N183</f>
        <v>MERIDDA LAZIMI Hava</v>
      </c>
      <c r="P183" s="105" t="str">
        <f>VLOOKUP($H183,maitres2,2,FALSE)</f>
        <v>MJE</v>
      </c>
      <c r="Q183" s="50" t="s">
        <v>315</v>
      </c>
      <c r="R183" s="80"/>
      <c r="S183" s="52"/>
      <c r="T183" s="49"/>
      <c r="U183" s="54"/>
      <c r="V183" s="55"/>
      <c r="W183" s="56"/>
      <c r="X183" s="57"/>
      <c r="Y183" s="56"/>
      <c r="Z183" s="56"/>
      <c r="AA183">
        <v>1</v>
      </c>
      <c r="AB183">
        <f>IF(R183=$Q$1,1,0)</f>
        <v>0</v>
      </c>
      <c r="AC183">
        <f>IF(C183=1,AB183,0)</f>
        <v>0</v>
      </c>
      <c r="AD183">
        <f>IF(AND(H183&lt;$AL$2,H183&gt;0),1,0)</f>
        <v>0</v>
      </c>
      <c r="AE183">
        <f>IF(C183=1,D183,0)</f>
        <v>3228</v>
      </c>
      <c r="AF183">
        <f ca="1">SUMIF(famillescol,AE183,$AD$10:$AD$226)</f>
        <v>0</v>
      </c>
      <c r="AH183">
        <v>3242</v>
      </c>
      <c r="AI183">
        <v>0</v>
      </c>
    </row>
    <row r="184" spans="2:35" ht="16.5" hidden="1" x14ac:dyDescent="0.25">
      <c r="B184" s="49"/>
      <c r="C184" s="2">
        <f>IF(OR(D184=D183,D184=0),0,1)</f>
        <v>1</v>
      </c>
      <c r="D184" s="92">
        <v>4565</v>
      </c>
      <c r="E184" s="49"/>
      <c r="F184" s="49"/>
      <c r="G184" s="92">
        <v>45651</v>
      </c>
      <c r="H184" s="97">
        <v>1</v>
      </c>
      <c r="I184" s="81" t="s">
        <v>56</v>
      </c>
      <c r="J184" s="82" t="s">
        <v>57</v>
      </c>
      <c r="K184" s="100"/>
      <c r="L184" s="104">
        <f>IF(H184=99,"parti",0)</f>
        <v>0</v>
      </c>
      <c r="M184" s="78" t="s">
        <v>399</v>
      </c>
      <c r="N184" s="78" t="s">
        <v>95</v>
      </c>
      <c r="O184" s="68" t="str">
        <f>+M184&amp;+$CD$1&amp;N184</f>
        <v>PIGEON Sacha</v>
      </c>
      <c r="P184" s="105" t="str">
        <f>VLOOKUP($H184,maitres2,2,FALSE)</f>
        <v>A C</v>
      </c>
      <c r="Q184" s="50" t="s">
        <v>313</v>
      </c>
      <c r="R184" s="80"/>
      <c r="S184" s="52"/>
      <c r="T184" s="49"/>
      <c r="U184" s="54"/>
      <c r="V184" s="55"/>
      <c r="W184" s="56"/>
      <c r="X184" s="57"/>
      <c r="Y184" s="56"/>
      <c r="Z184" s="56"/>
      <c r="AA184">
        <v>1</v>
      </c>
      <c r="AB184">
        <f>IF(R184=$Q$1,1,0)</f>
        <v>0</v>
      </c>
      <c r="AC184">
        <f>IF(C184=1,AB184,0)</f>
        <v>0</v>
      </c>
      <c r="AD184">
        <f>IF(AND(H184&lt;$AL$2,H184&gt;0),1,0)</f>
        <v>1</v>
      </c>
      <c r="AE184">
        <f>IF(C184=1,D184,0)</f>
        <v>4565</v>
      </c>
      <c r="AF184">
        <f ca="1">SUMIF(famillescol,AE184,$AD$10:$AD$226)</f>
        <v>1</v>
      </c>
      <c r="AH184">
        <v>4565</v>
      </c>
      <c r="AI184">
        <v>1</v>
      </c>
    </row>
    <row r="185" spans="2:35" ht="16.5" hidden="1" x14ac:dyDescent="0.25">
      <c r="B185" s="49"/>
      <c r="C185" s="2">
        <f>IF(OR(D185=D184,D185=0),0,1)</f>
        <v>1</v>
      </c>
      <c r="D185" s="90">
        <v>4510</v>
      </c>
      <c r="E185" s="49"/>
      <c r="F185" s="49"/>
      <c r="G185" s="90">
        <v>45101</v>
      </c>
      <c r="H185" s="96">
        <v>1</v>
      </c>
      <c r="I185" s="81" t="s">
        <v>56</v>
      </c>
      <c r="J185" s="101" t="s">
        <v>57</v>
      </c>
      <c r="K185" s="100"/>
      <c r="L185" s="104">
        <f>IF(H185=99,"parti",0)</f>
        <v>0</v>
      </c>
      <c r="M185" s="77" t="s">
        <v>290</v>
      </c>
      <c r="N185" s="77" t="s">
        <v>291</v>
      </c>
      <c r="O185" s="68" t="str">
        <f>+M185&amp;+$CD$1&amp;N185</f>
        <v>PIRAUBE Enzo</v>
      </c>
      <c r="P185" s="105" t="str">
        <f>VLOOKUP($H185,maitres2,2,FALSE)</f>
        <v>A C</v>
      </c>
      <c r="Q185" s="50" t="s">
        <v>313</v>
      </c>
      <c r="R185" s="80"/>
      <c r="S185" s="52"/>
      <c r="T185" s="49"/>
      <c r="U185" s="54"/>
      <c r="V185" s="55"/>
      <c r="W185" s="56"/>
      <c r="X185" s="57"/>
      <c r="Y185" s="56"/>
      <c r="Z185" s="56"/>
      <c r="AA185">
        <v>1</v>
      </c>
      <c r="AB185">
        <f>IF(R185=$Q$1,1,0)</f>
        <v>0</v>
      </c>
      <c r="AC185">
        <f>IF(C185=1,AB185,0)</f>
        <v>0</v>
      </c>
      <c r="AD185">
        <f>IF(AND(H185&lt;$AL$2,H185&gt;0),1,0)</f>
        <v>1</v>
      </c>
      <c r="AE185">
        <f>IF(C185=1,D185,0)</f>
        <v>4510</v>
      </c>
      <c r="AF185">
        <f ca="1">SUMIF(famillescol,AE185,$AD$10:$AD$226)</f>
        <v>1</v>
      </c>
      <c r="AH185">
        <v>4510</v>
      </c>
      <c r="AI185">
        <v>1</v>
      </c>
    </row>
    <row r="186" spans="2:35" ht="16.5" hidden="1" x14ac:dyDescent="0.25">
      <c r="B186" s="49"/>
      <c r="C186" s="2">
        <f>IF(OR(D186=D185,D186=0),0,1)</f>
        <v>1</v>
      </c>
      <c r="D186" s="92">
        <v>4571</v>
      </c>
      <c r="E186" s="49"/>
      <c r="F186" s="49"/>
      <c r="G186" s="92">
        <v>45711</v>
      </c>
      <c r="H186" s="97">
        <v>1</v>
      </c>
      <c r="I186" s="80"/>
      <c r="J186" s="82" t="s">
        <v>57</v>
      </c>
      <c r="K186" s="100" t="s">
        <v>82</v>
      </c>
      <c r="L186" s="104">
        <f>IF(H186=99,"parti",0)</f>
        <v>0</v>
      </c>
      <c r="M186" s="78" t="s">
        <v>397</v>
      </c>
      <c r="N186" s="78" t="s">
        <v>398</v>
      </c>
      <c r="O186" s="68" t="str">
        <f>+M186&amp;+$CD$1&amp;N186</f>
        <v>NEVEUX Doryan</v>
      </c>
      <c r="P186" s="105" t="str">
        <f>VLOOKUP($H186,maitres2,2,FALSE)</f>
        <v>A C</v>
      </c>
      <c r="Q186" s="50" t="s">
        <v>312</v>
      </c>
      <c r="R186" s="80"/>
      <c r="S186" s="52"/>
      <c r="T186" s="49"/>
      <c r="U186" s="54"/>
      <c r="V186" s="55"/>
      <c r="W186" s="56"/>
      <c r="X186" s="57"/>
      <c r="Y186" s="56"/>
      <c r="Z186" s="56"/>
      <c r="AA186">
        <v>1</v>
      </c>
      <c r="AB186">
        <f>IF(R186=$Q$1,1,0)</f>
        <v>0</v>
      </c>
      <c r="AC186">
        <f>IF(C186=1,AB186,0)</f>
        <v>0</v>
      </c>
      <c r="AD186">
        <f>IF(AND(H186&lt;$AL$2,H186&gt;0),1,0)</f>
        <v>1</v>
      </c>
      <c r="AE186">
        <f>IF(C186=1,D186,0)</f>
        <v>4571</v>
      </c>
      <c r="AF186">
        <f ca="1">SUMIF(famillescol,AE186,$AD$10:$AD$226)</f>
        <v>1</v>
      </c>
      <c r="AH186">
        <v>3172</v>
      </c>
      <c r="AI186">
        <v>1</v>
      </c>
    </row>
    <row r="187" spans="2:35" ht="16.5" hidden="1" x14ac:dyDescent="0.25">
      <c r="B187" s="49"/>
      <c r="C187" s="2">
        <f>IF(OR(D187=D186,D187=0),0,1)</f>
        <v>1</v>
      </c>
      <c r="D187" s="90">
        <v>3306</v>
      </c>
      <c r="E187" s="49"/>
      <c r="F187" s="49"/>
      <c r="G187" s="90">
        <v>33061</v>
      </c>
      <c r="H187" s="96" t="s">
        <v>429</v>
      </c>
      <c r="I187" s="81"/>
      <c r="J187" s="81" t="s">
        <v>57</v>
      </c>
      <c r="K187" s="100" t="s">
        <v>82</v>
      </c>
      <c r="L187" s="104">
        <f>IF(H187=99,"parti",0)</f>
        <v>0</v>
      </c>
      <c r="M187" s="77" t="s">
        <v>208</v>
      </c>
      <c r="N187" s="77" t="s">
        <v>283</v>
      </c>
      <c r="O187" s="68" t="str">
        <f>+M187&amp;+$CD$1&amp;N187</f>
        <v>NICOUD SINCHOLLE Sixtine</v>
      </c>
      <c r="P187" s="105" t="str">
        <f>VLOOKUP($H187,maitres2,2,FALSE)</f>
        <v>MJE</v>
      </c>
      <c r="Q187" s="50" t="s">
        <v>315</v>
      </c>
      <c r="R187" s="80"/>
      <c r="S187" s="52"/>
      <c r="T187" s="49"/>
      <c r="U187" s="54"/>
      <c r="V187" s="55"/>
      <c r="W187" s="56"/>
      <c r="X187" s="57"/>
      <c r="Y187" s="56"/>
      <c r="Z187" s="56"/>
      <c r="AA187">
        <v>1</v>
      </c>
      <c r="AB187">
        <f>IF(R187=$Q$1,1,0)</f>
        <v>0</v>
      </c>
      <c r="AC187">
        <f>IF(C187=1,AB187,0)</f>
        <v>0</v>
      </c>
      <c r="AD187">
        <f>IF(AND(H187&lt;$AL$2,H187&gt;0),1,0)</f>
        <v>0</v>
      </c>
      <c r="AE187">
        <f>IF(C187=1,D187,0)</f>
        <v>3306</v>
      </c>
      <c r="AF187">
        <f ca="1">SUMIF(famillescol,AE187,$AD$10:$AD$226)</f>
        <v>0</v>
      </c>
      <c r="AH187">
        <v>3172</v>
      </c>
      <c r="AI187">
        <v>0</v>
      </c>
    </row>
    <row r="188" spans="2:35" ht="16.5" hidden="1" x14ac:dyDescent="0.25">
      <c r="B188" s="49"/>
      <c r="C188" s="2">
        <f>IF(OR(D188=D187,D188=0),0,1)</f>
        <v>1</v>
      </c>
      <c r="D188" s="90">
        <v>3172</v>
      </c>
      <c r="E188" s="49"/>
      <c r="F188" s="49"/>
      <c r="G188" s="90">
        <v>31723</v>
      </c>
      <c r="H188" s="96">
        <v>3</v>
      </c>
      <c r="I188" s="81"/>
      <c r="J188" s="81"/>
      <c r="K188" s="100"/>
      <c r="L188" s="104">
        <f>IF(H188=99,"parti",0)</f>
        <v>0</v>
      </c>
      <c r="M188" s="77" t="s">
        <v>167</v>
      </c>
      <c r="N188" s="77" t="s">
        <v>294</v>
      </c>
      <c r="O188" s="68" t="str">
        <f>+M188&amp;+$CD$1&amp;N188</f>
        <v>PORTILLA BRAYNER Leeloo</v>
      </c>
      <c r="P188" s="105" t="str">
        <f>VLOOKUP($H188,maitres2,2,FALSE)</f>
        <v>MJS</v>
      </c>
      <c r="Q188" s="50" t="s">
        <v>316</v>
      </c>
      <c r="R188" s="80"/>
      <c r="S188" s="52"/>
      <c r="T188" s="49"/>
      <c r="U188" s="54"/>
      <c r="V188" s="55"/>
      <c r="W188" s="56"/>
      <c r="X188" s="57"/>
      <c r="Y188" s="56"/>
      <c r="Z188" s="56"/>
      <c r="AA188">
        <v>1</v>
      </c>
      <c r="AB188">
        <f>IF(R188=$Q$1,1,0)</f>
        <v>0</v>
      </c>
      <c r="AC188">
        <f>IF(C188=1,AB188,0)</f>
        <v>0</v>
      </c>
      <c r="AD188">
        <f>IF(AND(H188&lt;$AL$2,H188&gt;0),1,0)</f>
        <v>1</v>
      </c>
      <c r="AE188">
        <f>IF(C188=1,D188,0)</f>
        <v>3172</v>
      </c>
      <c r="AF188">
        <f ca="1">SUMIF(famillescol,AE188,$AD$10:$AD$226)</f>
        <v>1</v>
      </c>
      <c r="AH188">
        <v>3172</v>
      </c>
      <c r="AI188">
        <v>0</v>
      </c>
    </row>
    <row r="189" spans="2:35" ht="16.5" hidden="1" x14ac:dyDescent="0.25">
      <c r="B189" s="49"/>
      <c r="C189" s="2">
        <f>IF(OR(D189=D188,D189=0),0,1)</f>
        <v>1</v>
      </c>
      <c r="D189" s="92">
        <v>4566</v>
      </c>
      <c r="E189" s="49"/>
      <c r="F189" s="49"/>
      <c r="G189" s="92">
        <v>45662</v>
      </c>
      <c r="H189" s="97">
        <v>6</v>
      </c>
      <c r="I189" s="80"/>
      <c r="J189" s="82" t="s">
        <v>57</v>
      </c>
      <c r="K189" s="100"/>
      <c r="L189" s="104">
        <f>IF(H189=99,"parti",0)</f>
        <v>0</v>
      </c>
      <c r="M189" s="78" t="s">
        <v>400</v>
      </c>
      <c r="N189" s="78" t="s">
        <v>42</v>
      </c>
      <c r="O189" s="68" t="str">
        <f>+M189&amp;+$CD$1&amp;N189</f>
        <v>PUJOL ROMANO Clara</v>
      </c>
      <c r="P189" s="105" t="str">
        <f>VLOOKUP($H189,maitres2,2,FALSE)</f>
        <v>MCC</v>
      </c>
      <c r="Q189" s="50" t="s">
        <v>318</v>
      </c>
      <c r="R189" s="80"/>
      <c r="S189" s="52"/>
      <c r="T189" s="49"/>
      <c r="U189" s="54"/>
      <c r="V189" s="55"/>
      <c r="W189" s="56"/>
      <c r="X189" s="57"/>
      <c r="Y189" s="56"/>
      <c r="Z189" s="56"/>
      <c r="AA189">
        <v>1</v>
      </c>
      <c r="AB189">
        <f>IF(R189=$Q$1,1,0)</f>
        <v>0</v>
      </c>
      <c r="AC189">
        <f>IF(C189=1,AB189,0)</f>
        <v>0</v>
      </c>
      <c r="AD189">
        <f>IF(AND(H189&lt;$AL$2,H189&gt;0),1,0)</f>
        <v>0</v>
      </c>
      <c r="AE189">
        <f>IF(C189=1,D189,0)</f>
        <v>4566</v>
      </c>
      <c r="AF189">
        <f ca="1">SUMIF(famillescol,AE189,$AD$10:$AD$226)</f>
        <v>1</v>
      </c>
      <c r="AH189">
        <v>4566</v>
      </c>
      <c r="AI189">
        <v>1</v>
      </c>
    </row>
    <row r="190" spans="2:35" ht="16.5" hidden="1" x14ac:dyDescent="0.25">
      <c r="B190" s="49"/>
      <c r="C190" s="2">
        <f>IF(OR(D190=D189,D190=0),0,1)</f>
        <v>0</v>
      </c>
      <c r="D190" s="92">
        <v>4566</v>
      </c>
      <c r="E190" s="49"/>
      <c r="F190" s="49"/>
      <c r="G190" s="92">
        <v>45662</v>
      </c>
      <c r="H190" s="97">
        <v>1</v>
      </c>
      <c r="I190" s="80"/>
      <c r="J190" s="82" t="s">
        <v>57</v>
      </c>
      <c r="K190" s="100"/>
      <c r="L190" s="104">
        <f>IF(H190=99,"parti",0)</f>
        <v>0</v>
      </c>
      <c r="M190" s="78" t="s">
        <v>400</v>
      </c>
      <c r="N190" s="78" t="s">
        <v>131</v>
      </c>
      <c r="O190" s="68" t="str">
        <f>+M190&amp;+$CD$1&amp;N190</f>
        <v>PUJOL ROMANO Julia</v>
      </c>
      <c r="P190" s="105" t="str">
        <f>VLOOKUP($H190,maitres2,2,FALSE)</f>
        <v>A C</v>
      </c>
      <c r="Q190" s="50" t="s">
        <v>312</v>
      </c>
      <c r="R190" s="80"/>
      <c r="S190" s="52"/>
      <c r="T190" s="49"/>
      <c r="U190" s="54"/>
      <c r="V190" s="55"/>
      <c r="W190" s="56"/>
      <c r="X190" s="57"/>
      <c r="Y190" s="56"/>
      <c r="Z190" s="56"/>
      <c r="AA190">
        <v>1</v>
      </c>
      <c r="AB190">
        <f>IF(R190=$Q$1,1,0)</f>
        <v>0</v>
      </c>
      <c r="AC190">
        <f>IF(C190=1,AB190,0)</f>
        <v>0</v>
      </c>
      <c r="AD190">
        <f>IF(AND(H190&lt;$AL$2,H190&gt;0),1,0)</f>
        <v>1</v>
      </c>
      <c r="AE190">
        <f>IF(C190=1,D190,0)</f>
        <v>0</v>
      </c>
      <c r="AF190">
        <f ca="1">SUMIF(famillescol,AE190,$AD$10:$AD$226)</f>
        <v>0</v>
      </c>
      <c r="AH190">
        <v>4566</v>
      </c>
      <c r="AI190">
        <v>0</v>
      </c>
    </row>
    <row r="191" spans="2:35" ht="16.5" hidden="1" x14ac:dyDescent="0.25">
      <c r="B191" s="49"/>
      <c r="C191" s="2">
        <f>IF(OR(D191=D190,D191=0),0,1)</f>
        <v>1</v>
      </c>
      <c r="D191" s="90">
        <v>3214</v>
      </c>
      <c r="E191" s="49"/>
      <c r="F191" s="49"/>
      <c r="G191" s="90">
        <v>32142</v>
      </c>
      <c r="H191" s="96">
        <v>8</v>
      </c>
      <c r="I191" s="81" t="s">
        <v>56</v>
      </c>
      <c r="J191" s="82" t="s">
        <v>57</v>
      </c>
      <c r="K191" s="100"/>
      <c r="L191" s="104">
        <f>IF(H191=99,"parti",0)</f>
        <v>0</v>
      </c>
      <c r="M191" s="77" t="s">
        <v>14</v>
      </c>
      <c r="N191" s="77" t="s">
        <v>47</v>
      </c>
      <c r="O191" s="68" t="str">
        <f>+M191&amp;+$CD$1&amp;N191</f>
        <v>RAPPOPORT Jacques</v>
      </c>
      <c r="P191" s="105" t="str">
        <f>VLOOKUP($H191,maitres2,2,FALSE)</f>
        <v>JPE</v>
      </c>
      <c r="Q191" s="50" t="s">
        <v>319</v>
      </c>
      <c r="R191" s="80"/>
      <c r="S191" s="52"/>
      <c r="T191" s="49"/>
      <c r="U191" s="54"/>
      <c r="V191" s="55"/>
      <c r="W191" s="56"/>
      <c r="X191" s="57"/>
      <c r="Y191" s="56"/>
      <c r="Z191" s="56"/>
      <c r="AA191">
        <v>1</v>
      </c>
      <c r="AB191">
        <f>IF(R191=$Q$1,1,0)</f>
        <v>0</v>
      </c>
      <c r="AC191">
        <f>IF(C191=1,AB191,0)</f>
        <v>0</v>
      </c>
      <c r="AD191">
        <f>IF(AND(H191&lt;$AL$2,H191&gt;0),1,0)</f>
        <v>0</v>
      </c>
      <c r="AE191">
        <f>IF(C191=1,D191,0)</f>
        <v>3214</v>
      </c>
      <c r="AF191">
        <f ca="1">SUMIF(famillescol,AE191,$AD$10:$AD$226)</f>
        <v>0</v>
      </c>
      <c r="AH191">
        <v>3214</v>
      </c>
      <c r="AI191">
        <v>1</v>
      </c>
    </row>
    <row r="192" spans="2:35" ht="16.5" hidden="1" x14ac:dyDescent="0.25">
      <c r="B192" s="49"/>
      <c r="C192" s="2">
        <f>IF(OR(D192=D191,D192=0),0,1)</f>
        <v>1</v>
      </c>
      <c r="D192" s="90">
        <v>3326</v>
      </c>
      <c r="E192" s="49"/>
      <c r="F192" s="49"/>
      <c r="G192" s="90">
        <v>33261</v>
      </c>
      <c r="H192" s="96" t="s">
        <v>429</v>
      </c>
      <c r="I192" s="81" t="s">
        <v>56</v>
      </c>
      <c r="J192" s="81" t="s">
        <v>57</v>
      </c>
      <c r="K192" s="100" t="s">
        <v>82</v>
      </c>
      <c r="L192" s="104">
        <f>IF(H192=99,"parti",0)</f>
        <v>0</v>
      </c>
      <c r="M192" s="77" t="s">
        <v>286</v>
      </c>
      <c r="N192" s="77" t="s">
        <v>287</v>
      </c>
      <c r="O192" s="68" t="str">
        <f>+M192&amp;+$CD$1&amp;N192</f>
        <v>OLAIZOLA Elaia</v>
      </c>
      <c r="P192" s="105" t="str">
        <f>VLOOKUP($H192,maitres2,2,FALSE)</f>
        <v>MJE</v>
      </c>
      <c r="Q192" s="50" t="s">
        <v>315</v>
      </c>
      <c r="R192" s="80"/>
      <c r="S192" s="52"/>
      <c r="T192" s="49"/>
      <c r="U192" s="54"/>
      <c r="V192" s="55"/>
      <c r="W192" s="56"/>
      <c r="X192" s="57"/>
      <c r="Y192" s="56"/>
      <c r="Z192" s="56"/>
      <c r="AA192">
        <v>1</v>
      </c>
      <c r="AB192">
        <f>IF(R192=$Q$1,1,0)</f>
        <v>0</v>
      </c>
      <c r="AC192">
        <f>IF(C192=1,AB192,0)</f>
        <v>0</v>
      </c>
      <c r="AD192">
        <f>IF(AND(H192&lt;$AL$2,H192&gt;0),1,0)</f>
        <v>0</v>
      </c>
      <c r="AE192">
        <f>IF(C192=1,D192,0)</f>
        <v>3326</v>
      </c>
      <c r="AF192">
        <f ca="1">SUMIF(famillescol,AE192,$AD$10:$AD$226)</f>
        <v>0</v>
      </c>
      <c r="AH192">
        <v>3194</v>
      </c>
      <c r="AI192">
        <v>1</v>
      </c>
    </row>
    <row r="193" spans="2:35" ht="16.5" hidden="1" x14ac:dyDescent="0.25">
      <c r="B193" s="49"/>
      <c r="C193" s="2">
        <f>IF(OR(D193=D192,D193=0),0,1)</f>
        <v>1</v>
      </c>
      <c r="D193" s="90">
        <v>3242</v>
      </c>
      <c r="E193" s="49"/>
      <c r="F193" s="49"/>
      <c r="G193" s="90">
        <v>32421</v>
      </c>
      <c r="H193" s="96">
        <v>5</v>
      </c>
      <c r="I193" s="81" t="s">
        <v>56</v>
      </c>
      <c r="J193" s="81" t="s">
        <v>57</v>
      </c>
      <c r="K193" s="100" t="s">
        <v>82</v>
      </c>
      <c r="L193" s="104">
        <f>IF(H193=99,"parti",0)</f>
        <v>0</v>
      </c>
      <c r="M193" s="77" t="s">
        <v>166</v>
      </c>
      <c r="N193" s="77" t="s">
        <v>97</v>
      </c>
      <c r="O193" s="68" t="str">
        <f>+M193&amp;+$CD$1&amp;N193</f>
        <v>PIET CANTERO Hugo</v>
      </c>
      <c r="P193" s="105" t="str">
        <f>VLOOKUP($H193,maitres2,2,FALSE)</f>
        <v>FM</v>
      </c>
      <c r="Q193" s="50" t="s">
        <v>437</v>
      </c>
      <c r="R193" s="80"/>
      <c r="S193" s="52"/>
      <c r="T193" s="49"/>
      <c r="U193" s="54"/>
      <c r="V193" s="55"/>
      <c r="W193" s="56"/>
      <c r="X193" s="57"/>
      <c r="Y193" s="56"/>
      <c r="Z193" s="56"/>
      <c r="AA193">
        <v>1</v>
      </c>
      <c r="AB193">
        <f>IF(R193=$Q$1,1,0)</f>
        <v>0</v>
      </c>
      <c r="AC193">
        <f>IF(C193=1,AB193,0)</f>
        <v>0</v>
      </c>
      <c r="AD193">
        <f>IF(AND(H193&lt;$AL$2,H193&gt;0),1,0)</f>
        <v>0</v>
      </c>
      <c r="AE193">
        <f>IF(C193=1,D193,0)</f>
        <v>3242</v>
      </c>
      <c r="AF193">
        <f ca="1">SUMIF(famillescol,AE193,$AD$10:$AD$226)</f>
        <v>0</v>
      </c>
      <c r="AH193">
        <v>3194</v>
      </c>
      <c r="AI193">
        <v>0</v>
      </c>
    </row>
    <row r="194" spans="2:35" ht="16.5" hidden="1" x14ac:dyDescent="0.25">
      <c r="B194" s="49"/>
      <c r="C194" s="2">
        <f>IF(OR(D194=D193,D194=0),0,1)</f>
        <v>0</v>
      </c>
      <c r="D194" s="90">
        <v>3242</v>
      </c>
      <c r="E194" s="49"/>
      <c r="F194" s="49"/>
      <c r="G194" s="90">
        <v>32422</v>
      </c>
      <c r="H194" s="96" t="s">
        <v>428</v>
      </c>
      <c r="I194" s="81" t="s">
        <v>56</v>
      </c>
      <c r="J194" s="81" t="s">
        <v>57</v>
      </c>
      <c r="K194" s="100" t="s">
        <v>82</v>
      </c>
      <c r="L194" s="104">
        <f>IF(H194=99,"parti",0)</f>
        <v>0</v>
      </c>
      <c r="M194" s="77" t="s">
        <v>166</v>
      </c>
      <c r="N194" s="77" t="s">
        <v>289</v>
      </c>
      <c r="O194" s="68" t="str">
        <f>+M194&amp;+$CD$1&amp;N194</f>
        <v>PIET CANTERO Erik</v>
      </c>
      <c r="P194" s="105" t="str">
        <f>VLOOKUP($H194,maitres2,2,FALSE)</f>
        <v>MJE</v>
      </c>
      <c r="Q194" s="50" t="s">
        <v>314</v>
      </c>
      <c r="R194" s="80"/>
      <c r="S194" s="52"/>
      <c r="T194" s="49"/>
      <c r="U194" s="54"/>
      <c r="V194" s="55"/>
      <c r="W194" s="56"/>
      <c r="X194" s="57"/>
      <c r="Y194" s="56"/>
      <c r="Z194" s="56"/>
      <c r="AA194">
        <v>1</v>
      </c>
      <c r="AB194">
        <f>IF(R194=$Q$1,1,0)</f>
        <v>0</v>
      </c>
      <c r="AC194">
        <f>IF(C194=1,AB194,0)</f>
        <v>0</v>
      </c>
      <c r="AD194">
        <f>IF(AND(H194&lt;$AL$2,H194&gt;0),1,0)</f>
        <v>0</v>
      </c>
      <c r="AE194">
        <f>IF(C194=1,D194,0)</f>
        <v>0</v>
      </c>
      <c r="AF194">
        <f ca="1">SUMIF(famillescol,AE194,$AD$10:$AD$226)</f>
        <v>0</v>
      </c>
      <c r="AH194">
        <v>3231</v>
      </c>
      <c r="AI194">
        <v>1</v>
      </c>
    </row>
    <row r="195" spans="2:35" ht="16.5" hidden="1" x14ac:dyDescent="0.25">
      <c r="B195" s="49"/>
      <c r="C195" s="2">
        <f>IF(OR(D195=D194,D195=0),0,1)</f>
        <v>1</v>
      </c>
      <c r="D195" s="90">
        <v>2096</v>
      </c>
      <c r="E195" s="49"/>
      <c r="F195" s="49"/>
      <c r="G195" s="90">
        <v>20962</v>
      </c>
      <c r="H195" s="96">
        <v>5</v>
      </c>
      <c r="I195" s="81" t="s">
        <v>56</v>
      </c>
      <c r="J195" s="82" t="s">
        <v>57</v>
      </c>
      <c r="K195" s="100"/>
      <c r="L195" s="104">
        <f>IF(H195=99,"parti",0)</f>
        <v>0</v>
      </c>
      <c r="M195" s="77" t="s">
        <v>16</v>
      </c>
      <c r="N195" s="77" t="s">
        <v>171</v>
      </c>
      <c r="O195" s="68" t="str">
        <f>+M195&amp;+$CD$1&amp;N195</f>
        <v>REGNIER Jules</v>
      </c>
      <c r="P195" s="105" t="str">
        <f>VLOOKUP($H195,maitres2,2,FALSE)</f>
        <v>FM</v>
      </c>
      <c r="Q195" s="50" t="s">
        <v>437</v>
      </c>
      <c r="R195" s="80"/>
      <c r="S195" s="52"/>
      <c r="T195" s="49"/>
      <c r="U195" s="54"/>
      <c r="V195" s="55"/>
      <c r="W195" s="56"/>
      <c r="X195" s="57"/>
      <c r="Y195" s="56"/>
      <c r="Z195" s="56"/>
      <c r="AA195">
        <v>1</v>
      </c>
      <c r="AB195">
        <f>IF(R195=$Q$1,1,0)</f>
        <v>0</v>
      </c>
      <c r="AC195">
        <f>IF(C195=1,AB195,0)</f>
        <v>0</v>
      </c>
      <c r="AD195">
        <f>IF(AND(H195&lt;$AL$2,H195&gt;0),1,0)</f>
        <v>0</v>
      </c>
      <c r="AE195">
        <f>IF(C195=1,D195,0)</f>
        <v>2096</v>
      </c>
      <c r="AF195">
        <f ca="1">SUMIF(famillescol,AE195,$AD$10:$AD$226)</f>
        <v>0</v>
      </c>
      <c r="AH195">
        <v>2096</v>
      </c>
      <c r="AI195">
        <v>1</v>
      </c>
    </row>
    <row r="196" spans="2:35" ht="16.5" hidden="1" x14ac:dyDescent="0.25">
      <c r="B196" s="49"/>
      <c r="C196" s="2">
        <f>IF(OR(D196=D195,D196=0),0,1)</f>
        <v>1</v>
      </c>
      <c r="D196" s="90">
        <v>3305</v>
      </c>
      <c r="E196" s="49"/>
      <c r="F196" s="49"/>
      <c r="G196" s="90">
        <v>33051</v>
      </c>
      <c r="H196" s="96">
        <v>3</v>
      </c>
      <c r="I196" s="81"/>
      <c r="J196" s="81"/>
      <c r="K196" s="100"/>
      <c r="L196" s="104">
        <f>IF(H196=99,"parti",0)</f>
        <v>0</v>
      </c>
      <c r="M196" s="77" t="s">
        <v>209</v>
      </c>
      <c r="N196" s="77" t="s">
        <v>44</v>
      </c>
      <c r="O196" s="68" t="str">
        <f>+M196&amp;+$CD$1&amp;N196</f>
        <v>REYNOLDS Joshua</v>
      </c>
      <c r="P196" s="105" t="str">
        <f>VLOOKUP($H196,maitres2,2,FALSE)</f>
        <v>MJS</v>
      </c>
      <c r="Q196" s="50" t="s">
        <v>315</v>
      </c>
      <c r="R196" s="80"/>
      <c r="S196" s="52"/>
      <c r="T196" s="49"/>
      <c r="U196" s="54"/>
      <c r="V196" s="55"/>
      <c r="W196" s="56"/>
      <c r="X196" s="57"/>
      <c r="Y196" s="56"/>
      <c r="Z196" s="56"/>
      <c r="AA196">
        <v>1</v>
      </c>
      <c r="AB196">
        <f>IF(R196=$Q$1,1,0)</f>
        <v>0</v>
      </c>
      <c r="AC196">
        <f>IF(C196=1,AB196,0)</f>
        <v>0</v>
      </c>
      <c r="AD196">
        <f>IF(AND(H196&lt;$AL$2,H196&gt;0),1,0)</f>
        <v>1</v>
      </c>
      <c r="AE196">
        <f>IF(C196=1,D196,0)</f>
        <v>3305</v>
      </c>
      <c r="AF196">
        <f ca="1">SUMIF(famillescol,AE196,$AD$10:$AD$226)</f>
        <v>1</v>
      </c>
      <c r="AH196">
        <v>3305</v>
      </c>
      <c r="AI196">
        <v>1</v>
      </c>
    </row>
    <row r="197" spans="2:35" ht="16.5" hidden="1" x14ac:dyDescent="0.25">
      <c r="B197" s="49"/>
      <c r="C197" s="2">
        <f>IF(OR(D197=D196,D197=0),0,1)</f>
        <v>1</v>
      </c>
      <c r="D197" s="92">
        <v>4567</v>
      </c>
      <c r="E197" s="49"/>
      <c r="F197" s="49"/>
      <c r="G197" s="92">
        <v>45671</v>
      </c>
      <c r="H197" s="97">
        <v>1</v>
      </c>
      <c r="I197" s="80"/>
      <c r="J197" s="82" t="s">
        <v>57</v>
      </c>
      <c r="K197" s="100"/>
      <c r="L197" s="104">
        <f>IF(H197=99,"parti",0)</f>
        <v>0</v>
      </c>
      <c r="M197" s="78" t="s">
        <v>401</v>
      </c>
      <c r="N197" s="78" t="s">
        <v>320</v>
      </c>
      <c r="O197" s="68" t="str">
        <f>+M197&amp;+$CD$1&amp;N197</f>
        <v>RIVAS Manuel</v>
      </c>
      <c r="P197" s="105" t="str">
        <f>VLOOKUP($H197,maitres2,2,FALSE)</f>
        <v>A C</v>
      </c>
      <c r="Q197" s="50" t="s">
        <v>313</v>
      </c>
      <c r="R197" s="80"/>
      <c r="S197" s="52"/>
      <c r="T197" s="49"/>
      <c r="U197" s="54"/>
      <c r="V197" s="55"/>
      <c r="W197" s="56"/>
      <c r="X197" s="57"/>
      <c r="Y197" s="56"/>
      <c r="Z197" s="56"/>
      <c r="AA197">
        <v>1</v>
      </c>
      <c r="AB197">
        <f>IF(R197=$Q$1,1,0)</f>
        <v>0</v>
      </c>
      <c r="AC197">
        <f>IF(C197=1,AB197,0)</f>
        <v>0</v>
      </c>
      <c r="AD197">
        <f>IF(AND(H197&lt;$AL$2,H197&gt;0),1,0)</f>
        <v>1</v>
      </c>
      <c r="AE197">
        <f>IF(C197=1,D197,0)</f>
        <v>4567</v>
      </c>
      <c r="AF197">
        <f ca="1">SUMIF(famillescol,AE197,$AD$10:$AD$226)</f>
        <v>1</v>
      </c>
      <c r="AH197">
        <v>4567</v>
      </c>
      <c r="AI197">
        <v>1</v>
      </c>
    </row>
    <row r="198" spans="2:35" ht="16.5" hidden="1" x14ac:dyDescent="0.25">
      <c r="B198" s="49"/>
      <c r="C198" s="2">
        <f>IF(OR(D198=D197,D198=0),0,1)</f>
        <v>1</v>
      </c>
      <c r="D198" s="90">
        <v>3172</v>
      </c>
      <c r="E198" s="49"/>
      <c r="F198" s="49"/>
      <c r="G198" s="90">
        <v>31721</v>
      </c>
      <c r="H198" s="96">
        <v>8</v>
      </c>
      <c r="I198" s="82"/>
      <c r="J198" s="82"/>
      <c r="K198" s="100" t="s">
        <v>82</v>
      </c>
      <c r="L198" s="104">
        <f>IF(H198=99,"parti",0)</f>
        <v>0</v>
      </c>
      <c r="M198" s="77" t="s">
        <v>167</v>
      </c>
      <c r="N198" s="77" t="s">
        <v>292</v>
      </c>
      <c r="O198" s="68" t="str">
        <f>+M198&amp;+$CD$1&amp;N198</f>
        <v>PORTILLA BRAYNER Raony</v>
      </c>
      <c r="P198" s="105" t="str">
        <f>VLOOKUP($H198,maitres2,2,FALSE)</f>
        <v>JPE</v>
      </c>
      <c r="Q198" s="50" t="s">
        <v>319</v>
      </c>
      <c r="R198" s="80"/>
      <c r="S198" s="52"/>
      <c r="T198" s="49"/>
      <c r="U198" s="54"/>
      <c r="V198" s="55"/>
      <c r="W198" s="56"/>
      <c r="X198" s="57"/>
      <c r="Y198" s="56"/>
      <c r="Z198" s="56"/>
      <c r="AA198">
        <v>1</v>
      </c>
      <c r="AB198">
        <f>IF(R198=$Q$1,1,0)</f>
        <v>0</v>
      </c>
      <c r="AC198">
        <f>IF(C198=1,AB198,0)</f>
        <v>0</v>
      </c>
      <c r="AD198">
        <f>IF(AND(H198&lt;$AL$2,H198&gt;0),1,0)</f>
        <v>0</v>
      </c>
      <c r="AE198">
        <f>IF(C198=1,D198,0)</f>
        <v>3172</v>
      </c>
      <c r="AF198">
        <f ca="1">SUMIF(famillescol,AE198,$AD$10:$AD$226)</f>
        <v>1</v>
      </c>
      <c r="AH198">
        <v>3189</v>
      </c>
      <c r="AI198">
        <v>1</v>
      </c>
    </row>
    <row r="199" spans="2:35" ht="16.5" hidden="1" x14ac:dyDescent="0.25">
      <c r="B199" s="49"/>
      <c r="C199" s="2">
        <f>IF(OR(D199=D198,D199=0),0,1)</f>
        <v>1</v>
      </c>
      <c r="D199" s="90">
        <v>4512</v>
      </c>
      <c r="E199" s="49"/>
      <c r="F199" s="49"/>
      <c r="G199" s="90">
        <v>45121</v>
      </c>
      <c r="H199" s="96">
        <v>5</v>
      </c>
      <c r="I199" s="81" t="s">
        <v>56</v>
      </c>
      <c r="J199" s="82" t="s">
        <v>57</v>
      </c>
      <c r="K199" s="100"/>
      <c r="L199" s="104">
        <f>IF(H199=99,"parti",0)</f>
        <v>0</v>
      </c>
      <c r="M199" s="77" t="s">
        <v>295</v>
      </c>
      <c r="N199" s="77" t="s">
        <v>296</v>
      </c>
      <c r="O199" s="68" t="str">
        <f>+M199&amp;+$CD$1&amp;N199</f>
        <v>ROUSSEAU CREAC'H Esteban</v>
      </c>
      <c r="P199" s="105" t="str">
        <f>VLOOKUP($H199,maitres2,2,FALSE)</f>
        <v>FM</v>
      </c>
      <c r="Q199" s="50" t="s">
        <v>437</v>
      </c>
      <c r="R199" s="80"/>
      <c r="S199" s="52"/>
      <c r="T199" s="49"/>
      <c r="U199" s="54"/>
      <c r="V199" s="55"/>
      <c r="W199" s="56"/>
      <c r="X199" s="57"/>
      <c r="Y199" s="56"/>
      <c r="Z199" s="56"/>
      <c r="AA199">
        <v>1</v>
      </c>
      <c r="AB199">
        <f>IF(R199=$Q$1,1,0)</f>
        <v>0</v>
      </c>
      <c r="AC199">
        <f>IF(C199=1,AB199,0)</f>
        <v>0</v>
      </c>
      <c r="AD199">
        <f>IF(AND(H199&lt;$AL$2,H199&gt;0),1,0)</f>
        <v>0</v>
      </c>
      <c r="AE199">
        <f>IF(C199=1,D199,0)</f>
        <v>4512</v>
      </c>
      <c r="AF199">
        <f ca="1">SUMIF(famillescol,AE199,$AD$10:$AD$226)</f>
        <v>0</v>
      </c>
      <c r="AH199">
        <v>4512</v>
      </c>
      <c r="AI199">
        <v>1</v>
      </c>
    </row>
    <row r="200" spans="2:35" ht="16.5" hidden="1" x14ac:dyDescent="0.25">
      <c r="B200" s="49"/>
      <c r="C200" s="2">
        <f>IF(OR(D200=D199,D200=0),0,1)</f>
        <v>1</v>
      </c>
      <c r="D200" s="92">
        <v>4572</v>
      </c>
      <c r="E200" s="49"/>
      <c r="F200" s="49"/>
      <c r="G200" s="92">
        <v>45721</v>
      </c>
      <c r="H200" s="97">
        <v>1</v>
      </c>
      <c r="I200" s="80"/>
      <c r="J200" s="82" t="s">
        <v>57</v>
      </c>
      <c r="K200" s="100"/>
      <c r="L200" s="104">
        <f>IF(H200=99,"parti",0)</f>
        <v>0</v>
      </c>
      <c r="M200" s="78" t="s">
        <v>402</v>
      </c>
      <c r="N200" s="78" t="s">
        <v>403</v>
      </c>
      <c r="O200" s="68" t="str">
        <f>+M200&amp;+$CD$1&amp;N200</f>
        <v>ROUSSEL Arthur</v>
      </c>
      <c r="P200" s="105" t="str">
        <f>VLOOKUP($H200,maitres2,2,FALSE)</f>
        <v>A C</v>
      </c>
      <c r="Q200" s="50" t="s">
        <v>313</v>
      </c>
      <c r="R200" s="80"/>
      <c r="S200" s="52"/>
      <c r="T200" s="49"/>
      <c r="U200" s="54"/>
      <c r="V200" s="55"/>
      <c r="W200" s="56"/>
      <c r="X200" s="57"/>
      <c r="Y200" s="56"/>
      <c r="Z200" s="56"/>
      <c r="AA200">
        <v>1</v>
      </c>
      <c r="AB200">
        <f>IF(R200=$Q$1,1,0)</f>
        <v>0</v>
      </c>
      <c r="AC200">
        <f>IF(C200=1,AB200,0)</f>
        <v>0</v>
      </c>
      <c r="AD200">
        <f>IF(AND(H200&lt;$AL$2,H200&gt;0),1,0)</f>
        <v>1</v>
      </c>
      <c r="AE200">
        <f>IF(C200=1,D200,0)</f>
        <v>4572</v>
      </c>
      <c r="AF200">
        <f ca="1">SUMIF(famillescol,AE200,$AD$10:$AD$226)</f>
        <v>1</v>
      </c>
      <c r="AH200">
        <v>4572</v>
      </c>
      <c r="AI200">
        <v>1</v>
      </c>
    </row>
    <row r="201" spans="2:35" ht="16.5" hidden="1" x14ac:dyDescent="0.25">
      <c r="B201" s="49"/>
      <c r="C201" s="2">
        <f>IF(OR(D201=D200,D201=0),0,1)</f>
        <v>1</v>
      </c>
      <c r="D201" s="90">
        <v>3172</v>
      </c>
      <c r="E201" s="49"/>
      <c r="F201" s="49"/>
      <c r="G201" s="90">
        <v>31722</v>
      </c>
      <c r="H201" s="96">
        <v>7</v>
      </c>
      <c r="I201" s="82"/>
      <c r="J201" s="82"/>
      <c r="K201" s="100" t="s">
        <v>82</v>
      </c>
      <c r="L201" s="104">
        <f>IF(H201=99,"parti",0)</f>
        <v>0</v>
      </c>
      <c r="M201" s="77" t="s">
        <v>167</v>
      </c>
      <c r="N201" s="77" t="s">
        <v>293</v>
      </c>
      <c r="O201" s="68" t="str">
        <f>+M201&amp;+$CD$1&amp;N201</f>
        <v>PORTILLA BRAYNER Teiva</v>
      </c>
      <c r="P201" s="105" t="str">
        <f>VLOOKUP($H201,maitres2,2,FALSE)</f>
        <v>SG</v>
      </c>
      <c r="Q201" s="50" t="s">
        <v>318</v>
      </c>
      <c r="R201" s="80"/>
      <c r="S201" s="52"/>
      <c r="T201" s="49"/>
      <c r="U201" s="54"/>
      <c r="V201" s="55"/>
      <c r="W201" s="56"/>
      <c r="X201" s="57"/>
      <c r="Y201" s="56"/>
      <c r="Z201" s="56"/>
      <c r="AA201">
        <v>1</v>
      </c>
      <c r="AB201">
        <f>IF(R201=$Q$1,1,0)</f>
        <v>0</v>
      </c>
      <c r="AC201">
        <f>IF(C201=1,AB201,0)</f>
        <v>0</v>
      </c>
      <c r="AD201">
        <f>IF(AND(H201&lt;$AL$2,H201&gt;0),1,0)</f>
        <v>0</v>
      </c>
      <c r="AE201">
        <f>IF(C201=1,D201,0)</f>
        <v>3172</v>
      </c>
      <c r="AF201">
        <f ca="1">SUMIF(famillescol,AE201,$AD$10:$AD$226)</f>
        <v>1</v>
      </c>
      <c r="AH201">
        <v>3251</v>
      </c>
      <c r="AI201">
        <v>1</v>
      </c>
    </row>
    <row r="202" spans="2:35" ht="16.5" hidden="1" x14ac:dyDescent="0.25">
      <c r="B202" s="49"/>
      <c r="C202" s="2">
        <f>IF(OR(D202=D201,D202=0),0,1)</f>
        <v>1</v>
      </c>
      <c r="D202" s="90">
        <v>3194</v>
      </c>
      <c r="E202" s="49"/>
      <c r="F202" s="49"/>
      <c r="G202" s="90">
        <v>31942</v>
      </c>
      <c r="H202" s="94">
        <v>7</v>
      </c>
      <c r="I202" s="81" t="s">
        <v>56</v>
      </c>
      <c r="J202" s="82" t="s">
        <v>57</v>
      </c>
      <c r="K202" s="100" t="s">
        <v>82</v>
      </c>
      <c r="L202" s="104">
        <f>IF(H202=99,"parti",0)</f>
        <v>0</v>
      </c>
      <c r="M202" s="77" t="s">
        <v>168</v>
      </c>
      <c r="N202" s="77" t="s">
        <v>169</v>
      </c>
      <c r="O202" s="68" t="str">
        <f>+M202&amp;+$CD$1&amp;N202</f>
        <v>RAVENT Florian</v>
      </c>
      <c r="P202" s="105" t="str">
        <f>VLOOKUP($H202,maitres2,2,FALSE)</f>
        <v>SG</v>
      </c>
      <c r="Q202" s="50" t="s">
        <v>318</v>
      </c>
      <c r="R202" s="80"/>
      <c r="S202" s="52"/>
      <c r="T202" s="49"/>
      <c r="U202" s="54"/>
      <c r="V202" s="55"/>
      <c r="W202" s="56"/>
      <c r="X202" s="57"/>
      <c r="Y202" s="56"/>
      <c r="Z202" s="56"/>
      <c r="AA202">
        <v>1</v>
      </c>
      <c r="AB202">
        <f>IF(R202=$Q$1,1,0)</f>
        <v>0</v>
      </c>
      <c r="AC202">
        <f>IF(C202=1,AB202,0)</f>
        <v>0</v>
      </c>
      <c r="AD202">
        <f>IF(AND(H202&lt;$AL$2,H202&gt;0),1,0)</f>
        <v>0</v>
      </c>
      <c r="AE202">
        <f>IF(C202=1,D202,0)</f>
        <v>3194</v>
      </c>
      <c r="AF202">
        <f ca="1">SUMIF(famillescol,AE202,$AD$10:$AD$226)</f>
        <v>0</v>
      </c>
      <c r="AH202">
        <v>3251</v>
      </c>
      <c r="AI202">
        <v>0</v>
      </c>
    </row>
    <row r="203" spans="2:35" ht="16.5" hidden="1" x14ac:dyDescent="0.25">
      <c r="B203" s="49"/>
      <c r="C203" s="2">
        <f>IF(OR(D203=D202,D203=0),0,1)</f>
        <v>0</v>
      </c>
      <c r="D203" s="90">
        <v>3194</v>
      </c>
      <c r="E203" s="49"/>
      <c r="F203" s="49"/>
      <c r="G203" s="90">
        <v>31943</v>
      </c>
      <c r="H203" s="94">
        <v>5</v>
      </c>
      <c r="I203" s="81" t="s">
        <v>56</v>
      </c>
      <c r="J203" s="82" t="s">
        <v>57</v>
      </c>
      <c r="K203" s="100" t="s">
        <v>82</v>
      </c>
      <c r="L203" s="104">
        <f>IF(H203=99,"parti",0)</f>
        <v>0</v>
      </c>
      <c r="M203" s="77" t="s">
        <v>168</v>
      </c>
      <c r="N203" s="77" t="s">
        <v>170</v>
      </c>
      <c r="O203" s="68" t="str">
        <f>+M203&amp;+$CD$1&amp;N203</f>
        <v>RAVENT Diego</v>
      </c>
      <c r="P203" s="105" t="str">
        <f>VLOOKUP($H203,maitres2,2,FALSE)</f>
        <v>FM</v>
      </c>
      <c r="Q203" s="50" t="s">
        <v>437</v>
      </c>
      <c r="R203" s="80"/>
      <c r="S203" s="52"/>
      <c r="T203" s="49"/>
      <c r="U203" s="54"/>
      <c r="V203" s="55"/>
      <c r="W203" s="56"/>
      <c r="X203" s="57"/>
      <c r="Y203" s="56"/>
      <c r="Z203" s="56"/>
      <c r="AA203">
        <v>1</v>
      </c>
      <c r="AB203">
        <f>IF(R203=$Q$1,1,0)</f>
        <v>0</v>
      </c>
      <c r="AC203">
        <f>IF(C203=1,AB203,0)</f>
        <v>0</v>
      </c>
      <c r="AD203">
        <f>IF(AND(H203&lt;$AL$2,H203&gt;0),1,0)</f>
        <v>0</v>
      </c>
      <c r="AE203">
        <f>IF(C203=1,D203,0)</f>
        <v>0</v>
      </c>
      <c r="AF203">
        <f ca="1">SUMIF(famillescol,AE203,$AD$10:$AD$226)</f>
        <v>0</v>
      </c>
      <c r="AH203">
        <v>4513</v>
      </c>
      <c r="AI203">
        <v>1</v>
      </c>
    </row>
    <row r="204" spans="2:35" ht="16.5" hidden="1" x14ac:dyDescent="0.2">
      <c r="B204" s="49"/>
      <c r="C204" s="2">
        <f>IF(OR(D204=D203,D204=0),0,1)</f>
        <v>1</v>
      </c>
      <c r="D204" s="114">
        <v>4582</v>
      </c>
      <c r="E204" s="49"/>
      <c r="F204" s="49"/>
      <c r="G204" s="114">
        <v>45821</v>
      </c>
      <c r="H204" s="96">
        <v>6</v>
      </c>
      <c r="I204" s="81" t="s">
        <v>56</v>
      </c>
      <c r="J204" s="82" t="s">
        <v>57</v>
      </c>
      <c r="K204" s="100"/>
      <c r="L204" s="104">
        <f>IF(H204=99,"parti",0)</f>
        <v>0</v>
      </c>
      <c r="M204" s="77" t="s">
        <v>424</v>
      </c>
      <c r="N204" s="77" t="s">
        <v>425</v>
      </c>
      <c r="O204" s="68" t="str">
        <f>+M204&amp;+$CD$1&amp;N204</f>
        <v>RAZGALLAH Joy</v>
      </c>
      <c r="P204" s="105" t="str">
        <f>VLOOKUP($H204,maitres2,2,FALSE)</f>
        <v>MCC</v>
      </c>
      <c r="Q204" s="50" t="s">
        <v>318</v>
      </c>
      <c r="R204" s="80"/>
      <c r="S204" s="52"/>
      <c r="T204" s="49"/>
      <c r="U204" s="54"/>
      <c r="V204" s="55"/>
      <c r="W204" s="56"/>
      <c r="X204" s="57"/>
      <c r="Y204" s="56"/>
      <c r="Z204" s="56"/>
      <c r="AA204">
        <v>1</v>
      </c>
      <c r="AB204">
        <f>IF(R204=$Q$1,1,0)</f>
        <v>0</v>
      </c>
      <c r="AC204">
        <f>IF(C204=1,AB204,0)</f>
        <v>0</v>
      </c>
      <c r="AD204">
        <f>IF(AND(H204&lt;$AL$2,H204&gt;0),1,0)</f>
        <v>0</v>
      </c>
      <c r="AE204">
        <f>IF(C204=1,D204,0)</f>
        <v>4582</v>
      </c>
      <c r="AF204">
        <f ca="1">SUMIF(famillescol,AE204,$AD$10:$AD$226)</f>
        <v>0</v>
      </c>
      <c r="AH204">
        <v>1480</v>
      </c>
      <c r="AI204">
        <v>1</v>
      </c>
    </row>
    <row r="205" spans="2:35" ht="16.5" hidden="1" x14ac:dyDescent="0.25">
      <c r="B205" s="49"/>
      <c r="C205" s="2">
        <f>IF(OR(D205=D204,D205=0),0,1)</f>
        <v>1</v>
      </c>
      <c r="D205" s="90">
        <v>3231</v>
      </c>
      <c r="E205" s="49"/>
      <c r="F205" s="49"/>
      <c r="G205" s="90">
        <v>32312</v>
      </c>
      <c r="H205" s="96">
        <v>7</v>
      </c>
      <c r="I205" s="81" t="s">
        <v>56</v>
      </c>
      <c r="J205" s="82" t="s">
        <v>57</v>
      </c>
      <c r="K205" s="100" t="s">
        <v>82</v>
      </c>
      <c r="L205" s="104">
        <f>IF(H205=99,"parti",0)</f>
        <v>0</v>
      </c>
      <c r="M205" s="77" t="s">
        <v>15</v>
      </c>
      <c r="N205" s="77" t="s">
        <v>49</v>
      </c>
      <c r="O205" s="68" t="str">
        <f>+M205&amp;+$CD$1&amp;N205</f>
        <v>RECALDE Soléa</v>
      </c>
      <c r="P205" s="105" t="str">
        <f>VLOOKUP($H205,maitres2,2,FALSE)</f>
        <v>SG</v>
      </c>
      <c r="Q205" s="50" t="s">
        <v>318</v>
      </c>
      <c r="R205" s="80"/>
      <c r="S205" s="52"/>
      <c r="T205" s="49"/>
      <c r="U205" s="54"/>
      <c r="V205" s="55"/>
      <c r="W205" s="56"/>
      <c r="X205" s="57"/>
      <c r="Y205" s="56"/>
      <c r="Z205" s="56"/>
      <c r="AA205">
        <v>1</v>
      </c>
      <c r="AB205">
        <f>IF(R205=$Q$1,1,0)</f>
        <v>0</v>
      </c>
      <c r="AC205">
        <f>IF(C205=1,AB205,0)</f>
        <v>0</v>
      </c>
      <c r="AD205">
        <f>IF(AND(H205&lt;$AL$2,H205&gt;0),1,0)</f>
        <v>0</v>
      </c>
      <c r="AE205">
        <f>IF(C205=1,D205,0)</f>
        <v>3231</v>
      </c>
      <c r="AF205">
        <f ca="1">SUMIF(famillescol,AE205,$AD$10:$AD$226)</f>
        <v>0</v>
      </c>
      <c r="AH205">
        <v>3301</v>
      </c>
      <c r="AI205">
        <v>1</v>
      </c>
    </row>
    <row r="206" spans="2:35" ht="16.5" hidden="1" x14ac:dyDescent="0.25">
      <c r="B206" s="49"/>
      <c r="C206" s="2">
        <f>IF(OR(D206=D205,D206=0),0,1)</f>
        <v>1</v>
      </c>
      <c r="D206" s="90">
        <v>3294</v>
      </c>
      <c r="E206" s="49"/>
      <c r="F206" s="49"/>
      <c r="G206" s="90">
        <v>32942</v>
      </c>
      <c r="H206" s="96">
        <v>7</v>
      </c>
      <c r="I206" s="84"/>
      <c r="J206" s="84"/>
      <c r="K206" s="100"/>
      <c r="L206" s="104">
        <f>IF(H206=99,"parti",0)</f>
        <v>0</v>
      </c>
      <c r="M206" s="79" t="s">
        <v>177</v>
      </c>
      <c r="N206" s="77" t="s">
        <v>133</v>
      </c>
      <c r="O206" s="68" t="str">
        <f>+M206&amp;+$CD$1&amp;N206</f>
        <v>SANCHEZ Pauline</v>
      </c>
      <c r="P206" s="105" t="str">
        <f>VLOOKUP($H206,maitres2,2,FALSE)</f>
        <v>SG</v>
      </c>
      <c r="Q206" s="50" t="s">
        <v>317</v>
      </c>
      <c r="R206" s="80"/>
      <c r="S206" s="52"/>
      <c r="T206" s="49"/>
      <c r="U206" s="54"/>
      <c r="V206" s="55"/>
      <c r="W206" s="56"/>
      <c r="X206" s="57"/>
      <c r="Y206" s="56"/>
      <c r="Z206" s="56"/>
      <c r="AA206">
        <v>1</v>
      </c>
      <c r="AB206">
        <f>IF(R206=$Q$1,1,0)</f>
        <v>0</v>
      </c>
      <c r="AC206">
        <f>IF(C206=1,AB206,0)</f>
        <v>0</v>
      </c>
      <c r="AD206">
        <f>IF(AND(H206&lt;$AL$2,H206&gt;0),1,0)</f>
        <v>0</v>
      </c>
      <c r="AE206">
        <f>IF(C206=1,D206,0)</f>
        <v>3294</v>
      </c>
      <c r="AF206">
        <f ca="1">SUMIF(famillescol,AE206,$AD$10:$AD$226)</f>
        <v>0</v>
      </c>
      <c r="AH206">
        <v>3294</v>
      </c>
      <c r="AI206">
        <v>1</v>
      </c>
    </row>
    <row r="207" spans="2:35" ht="16.5" hidden="1" x14ac:dyDescent="0.25">
      <c r="B207" s="49"/>
      <c r="C207" s="2">
        <f>IF(OR(D207=D206,D207=0),0,1)</f>
        <v>1</v>
      </c>
      <c r="D207" s="90">
        <v>3303</v>
      </c>
      <c r="E207" s="49"/>
      <c r="F207" s="49"/>
      <c r="G207" s="90">
        <v>33031</v>
      </c>
      <c r="H207" s="96">
        <v>4</v>
      </c>
      <c r="I207" s="81" t="s">
        <v>56</v>
      </c>
      <c r="J207" s="81" t="s">
        <v>57</v>
      </c>
      <c r="K207" s="100"/>
      <c r="L207" s="104">
        <f>IF(H207=99,"parti",0)</f>
        <v>0</v>
      </c>
      <c r="M207" s="79" t="s">
        <v>211</v>
      </c>
      <c r="N207" s="77" t="s">
        <v>212</v>
      </c>
      <c r="O207" s="68" t="str">
        <f>+M207&amp;+$CD$1&amp;N207</f>
        <v>SANCHEZ  Romane</v>
      </c>
      <c r="P207" s="105" t="str">
        <f>VLOOKUP($H207,maitres2,2,FALSE)</f>
        <v>CG</v>
      </c>
      <c r="Q207" s="50" t="s">
        <v>316</v>
      </c>
      <c r="R207" s="80"/>
      <c r="S207" s="52"/>
      <c r="T207" s="49"/>
      <c r="U207" s="54"/>
      <c r="V207" s="55"/>
      <c r="W207" s="56"/>
      <c r="X207" s="57"/>
      <c r="Y207" s="56"/>
      <c r="Z207" s="56"/>
      <c r="AA207">
        <v>1</v>
      </c>
      <c r="AB207">
        <f>IF(R207=$Q$1,1,0)</f>
        <v>0</v>
      </c>
      <c r="AC207">
        <f>IF(C207=1,AB207,0)</f>
        <v>0</v>
      </c>
      <c r="AD207">
        <f>IF(AND(H207&lt;$AL$2,H207&gt;0),1,0)</f>
        <v>1</v>
      </c>
      <c r="AE207">
        <f>IF(C207=1,D207,0)</f>
        <v>3303</v>
      </c>
      <c r="AF207">
        <f ca="1">SUMIF(famillescol,AE207,$AD$10:$AD$226)</f>
        <v>1</v>
      </c>
      <c r="AH207">
        <v>3303</v>
      </c>
      <c r="AI207">
        <v>1</v>
      </c>
    </row>
    <row r="208" spans="2:35" ht="16.5" hidden="1" x14ac:dyDescent="0.25">
      <c r="B208" s="49"/>
      <c r="C208" s="2">
        <f>IF(OR(D208=D207,D208=0),0,1)</f>
        <v>0</v>
      </c>
      <c r="D208" s="90">
        <v>3303</v>
      </c>
      <c r="E208" s="49"/>
      <c r="F208" s="49"/>
      <c r="G208" s="90">
        <v>33032</v>
      </c>
      <c r="H208" s="94" t="s">
        <v>428</v>
      </c>
      <c r="I208" s="81" t="s">
        <v>56</v>
      </c>
      <c r="J208" s="81" t="s">
        <v>57</v>
      </c>
      <c r="K208" s="102"/>
      <c r="L208" s="104">
        <f>IF(H208=99,"parti",0)</f>
        <v>0</v>
      </c>
      <c r="M208" s="77" t="s">
        <v>211</v>
      </c>
      <c r="N208" s="77" t="s">
        <v>301</v>
      </c>
      <c r="O208" s="68" t="str">
        <f>+M208&amp;+$CD$1&amp;N208</f>
        <v>SANCHEZ  Aurèle</v>
      </c>
      <c r="P208" s="105" t="str">
        <f>VLOOKUP($H208,maitres2,2,FALSE)</f>
        <v>MJE</v>
      </c>
      <c r="Q208" s="50" t="s">
        <v>314</v>
      </c>
      <c r="R208" s="80"/>
      <c r="S208" s="52"/>
      <c r="T208" s="49"/>
      <c r="U208" s="54"/>
      <c r="V208" s="55"/>
      <c r="W208" s="56"/>
      <c r="X208" s="57"/>
      <c r="Y208" s="56"/>
      <c r="Z208" s="56"/>
      <c r="AA208">
        <v>1</v>
      </c>
      <c r="AB208">
        <f>IF(R208=$Q$1,1,0)</f>
        <v>0</v>
      </c>
      <c r="AC208">
        <f>IF(C208=1,AB208,0)</f>
        <v>0</v>
      </c>
      <c r="AD208">
        <f>IF(AND(H208&lt;$AL$2,H208&gt;0),1,0)</f>
        <v>0</v>
      </c>
      <c r="AE208">
        <f>IF(C208=1,D208,0)</f>
        <v>0</v>
      </c>
      <c r="AF208">
        <f ca="1">SUMIF(famillescol,AE208,$AD$10:$AD$226)</f>
        <v>0</v>
      </c>
      <c r="AH208">
        <v>3303</v>
      </c>
      <c r="AI208">
        <v>0</v>
      </c>
    </row>
    <row r="209" spans="2:35" ht="16.5" hidden="1" x14ac:dyDescent="0.25">
      <c r="B209" s="49"/>
      <c r="C209" s="2">
        <f>IF(OR(D209=D208,D209=0),0,1)</f>
        <v>1</v>
      </c>
      <c r="D209" s="90">
        <v>4517</v>
      </c>
      <c r="E209" s="49"/>
      <c r="F209" s="49"/>
      <c r="G209" s="90">
        <v>45171</v>
      </c>
      <c r="H209" s="96">
        <v>5</v>
      </c>
      <c r="I209" s="81" t="s">
        <v>56</v>
      </c>
      <c r="J209" s="81" t="s">
        <v>57</v>
      </c>
      <c r="K209" s="102"/>
      <c r="L209" s="104">
        <f>IF(H209=99,"parti",0)</f>
        <v>0</v>
      </c>
      <c r="M209" s="77" t="s">
        <v>302</v>
      </c>
      <c r="N209" s="77" t="s">
        <v>303</v>
      </c>
      <c r="O209" s="68" t="str">
        <f>+M209&amp;+$CD$1&amp;N209</f>
        <v>SANCHEZ LOPEZ Alvaro</v>
      </c>
      <c r="P209" s="105" t="str">
        <f>VLOOKUP($H209,maitres2,2,FALSE)</f>
        <v>FM</v>
      </c>
      <c r="Q209" s="50" t="s">
        <v>437</v>
      </c>
      <c r="R209" s="80"/>
      <c r="S209" s="52"/>
      <c r="T209" s="49"/>
      <c r="U209" s="54"/>
      <c r="V209" s="55"/>
      <c r="W209" s="56"/>
      <c r="X209" s="57"/>
      <c r="Y209" s="56"/>
      <c r="Z209" s="56"/>
      <c r="AA209">
        <v>1</v>
      </c>
      <c r="AB209">
        <f>IF(R209=$Q$1,1,0)</f>
        <v>0</v>
      </c>
      <c r="AC209">
        <f>IF(C209=1,AB209,0)</f>
        <v>0</v>
      </c>
      <c r="AD209">
        <f>IF(AND(H209&lt;$AL$2,H209&gt;0),1,0)</f>
        <v>0</v>
      </c>
      <c r="AE209">
        <f>IF(C209=1,D209,0)</f>
        <v>4517</v>
      </c>
      <c r="AF209">
        <f ca="1">SUMIF(famillescol,AE209,$AD$10:$AD$226)</f>
        <v>0</v>
      </c>
      <c r="AH209">
        <v>4517</v>
      </c>
      <c r="AI209">
        <v>1</v>
      </c>
    </row>
    <row r="210" spans="2:35" ht="16.5" hidden="1" x14ac:dyDescent="0.25">
      <c r="B210" s="49"/>
      <c r="C210" s="2">
        <f>IF(OR(D210=D209,D210=0),0,1)</f>
        <v>1</v>
      </c>
      <c r="D210" s="90">
        <v>4530</v>
      </c>
      <c r="E210" s="49"/>
      <c r="F210" s="49"/>
      <c r="G210" s="90">
        <v>45301</v>
      </c>
      <c r="H210" s="96">
        <v>6</v>
      </c>
      <c r="I210" s="85"/>
      <c r="J210" s="82" t="s">
        <v>57</v>
      </c>
      <c r="K210" s="102"/>
      <c r="L210" s="104">
        <f>IF(H210=99,"parti",0)</f>
        <v>0</v>
      </c>
      <c r="M210" s="77" t="s">
        <v>304</v>
      </c>
      <c r="N210" s="77" t="s">
        <v>305</v>
      </c>
      <c r="O210" s="68" t="str">
        <f>+M210&amp;+$CD$1&amp;N210</f>
        <v>SANTA MARIA Tommaso</v>
      </c>
      <c r="P210" s="105" t="str">
        <f>VLOOKUP($H210,maitres2,2,FALSE)</f>
        <v>MCC</v>
      </c>
      <c r="Q210" s="50" t="s">
        <v>318</v>
      </c>
      <c r="R210" s="80"/>
      <c r="S210" s="52"/>
      <c r="T210" s="49"/>
      <c r="U210" s="54"/>
      <c r="V210" s="55"/>
      <c r="W210" s="56"/>
      <c r="X210" s="57"/>
      <c r="Y210" s="56"/>
      <c r="Z210" s="56"/>
      <c r="AA210">
        <v>1</v>
      </c>
      <c r="AB210">
        <f>IF(R210=$Q$1,1,0)</f>
        <v>0</v>
      </c>
      <c r="AC210">
        <f>IF(C210=1,AB210,0)</f>
        <v>0</v>
      </c>
      <c r="AD210">
        <f>IF(AND(H210&lt;$AL$2,H210&gt;0),1,0)</f>
        <v>0</v>
      </c>
      <c r="AE210">
        <f>IF(C210=1,D210,0)</f>
        <v>4530</v>
      </c>
      <c r="AF210">
        <f ca="1">SUMIF(famillescol,AE210,$AD$10:$AD$226)</f>
        <v>1</v>
      </c>
      <c r="AH210">
        <v>4530</v>
      </c>
      <c r="AI210">
        <v>1</v>
      </c>
    </row>
    <row r="211" spans="2:35" ht="16.5" hidden="1" x14ac:dyDescent="0.25">
      <c r="B211" s="49"/>
      <c r="C211" s="2">
        <f>IF(OR(D211=D210,D211=0),0,1)</f>
        <v>0</v>
      </c>
      <c r="D211" s="90">
        <v>4530</v>
      </c>
      <c r="E211" s="49"/>
      <c r="F211" s="49"/>
      <c r="G211" s="90">
        <v>45302</v>
      </c>
      <c r="H211" s="96">
        <v>4</v>
      </c>
      <c r="I211" s="85"/>
      <c r="J211" s="81" t="s">
        <v>57</v>
      </c>
      <c r="K211" s="102"/>
      <c r="L211" s="104">
        <f>IF(H211=99,"parti",0)</f>
        <v>0</v>
      </c>
      <c r="M211" s="77" t="s">
        <v>304</v>
      </c>
      <c r="N211" s="77" t="s">
        <v>32</v>
      </c>
      <c r="O211" s="68" t="str">
        <f>+M211&amp;+$CD$1&amp;N211</f>
        <v>SANTA MARIA Mattia</v>
      </c>
      <c r="P211" s="105" t="str">
        <f>VLOOKUP($H211,maitres2,2,FALSE)</f>
        <v>CG</v>
      </c>
      <c r="Q211" s="50" t="s">
        <v>316</v>
      </c>
      <c r="R211" s="80"/>
      <c r="S211" s="52"/>
      <c r="T211" s="49"/>
      <c r="U211" s="54"/>
      <c r="V211" s="55"/>
      <c r="W211" s="56"/>
      <c r="X211" s="57"/>
      <c r="Y211" s="56"/>
      <c r="Z211" s="56"/>
      <c r="AA211">
        <v>1</v>
      </c>
      <c r="AB211">
        <f>IF(R211=$Q$1,1,0)</f>
        <v>0</v>
      </c>
      <c r="AC211">
        <f>IF(C211=1,AB211,0)</f>
        <v>0</v>
      </c>
      <c r="AD211">
        <f>IF(AND(H211&lt;$AL$2,H211&gt;0),1,0)</f>
        <v>1</v>
      </c>
      <c r="AE211">
        <f>IF(C211=1,D211,0)</f>
        <v>0</v>
      </c>
      <c r="AF211">
        <f ca="1">SUMIF(famillescol,AE211,$AD$10:$AD$226)</f>
        <v>0</v>
      </c>
      <c r="AH211">
        <v>4530</v>
      </c>
      <c r="AI211">
        <v>0</v>
      </c>
    </row>
    <row r="212" spans="2:35" ht="16.5" hidden="1" x14ac:dyDescent="0.2">
      <c r="B212" s="49"/>
      <c r="C212" s="2">
        <f>IF(OR(D212=D211,D212=0),0,1)</f>
        <v>1</v>
      </c>
      <c r="D212" s="114">
        <v>4584</v>
      </c>
      <c r="E212" s="49"/>
      <c r="F212" s="49"/>
      <c r="G212" s="114">
        <v>45841</v>
      </c>
      <c r="H212" s="96" t="s">
        <v>428</v>
      </c>
      <c r="I212" s="80"/>
      <c r="J212" s="80"/>
      <c r="K212" s="100" t="s">
        <v>82</v>
      </c>
      <c r="L212" s="104">
        <f>IF(H212=99,"parti",0)</f>
        <v>0</v>
      </c>
      <c r="M212" s="77" t="s">
        <v>420</v>
      </c>
      <c r="N212" s="77" t="s">
        <v>421</v>
      </c>
      <c r="O212" s="68" t="str">
        <f>+M212&amp;+$CD$1&amp;N212</f>
        <v>RODRIGUES Angie</v>
      </c>
      <c r="P212" s="105" t="str">
        <f>VLOOKUP($H212,maitres2,2,FALSE)</f>
        <v>MJE</v>
      </c>
      <c r="Q212" s="50" t="s">
        <v>315</v>
      </c>
      <c r="R212" s="80"/>
      <c r="S212" s="52"/>
      <c r="T212" s="49"/>
      <c r="U212" s="54"/>
      <c r="V212" s="55"/>
      <c r="W212" s="56"/>
      <c r="X212" s="57"/>
      <c r="Y212" s="56"/>
      <c r="Z212" s="56"/>
      <c r="AA212">
        <v>1</v>
      </c>
      <c r="AB212">
        <f>IF(R212=$Q$1,1,0)</f>
        <v>0</v>
      </c>
      <c r="AC212">
        <f>IF(C212=1,AB212,0)</f>
        <v>0</v>
      </c>
      <c r="AD212">
        <f>IF(AND(H212&lt;$AL$2,H212&gt;0),1,0)</f>
        <v>0</v>
      </c>
      <c r="AE212">
        <f>IF(C212=1,D212,0)</f>
        <v>4584</v>
      </c>
      <c r="AF212">
        <f ca="1">SUMIF(famillescol,AE212,$AD$10:$AD$226)</f>
        <v>0</v>
      </c>
      <c r="AH212">
        <v>3179</v>
      </c>
      <c r="AI212">
        <v>1</v>
      </c>
    </row>
    <row r="213" spans="2:35" ht="16.5" hidden="1" x14ac:dyDescent="0.25">
      <c r="B213" s="49"/>
      <c r="C213" s="2">
        <f>IF(OR(D213=D212,D213=0),0,1)</f>
        <v>1</v>
      </c>
      <c r="D213" s="90">
        <v>3196</v>
      </c>
      <c r="E213" s="49"/>
      <c r="F213" s="49"/>
      <c r="G213" s="90">
        <v>31961</v>
      </c>
      <c r="H213" s="96">
        <v>6</v>
      </c>
      <c r="I213" s="81" t="s">
        <v>56</v>
      </c>
      <c r="J213" s="87"/>
      <c r="K213" s="100"/>
      <c r="L213" s="104">
        <f>IF(H213=99,"parti",0)</f>
        <v>0</v>
      </c>
      <c r="M213" s="77" t="s">
        <v>17</v>
      </c>
      <c r="N213" s="77" t="s">
        <v>52</v>
      </c>
      <c r="O213" s="68" t="str">
        <f>+M213&amp;+$CD$1&amp;N213</f>
        <v>SCHANENTGEN Andréa</v>
      </c>
      <c r="P213" s="105" t="str">
        <f>VLOOKUP($H213,maitres2,2,FALSE)</f>
        <v>MCC</v>
      </c>
      <c r="Q213" s="50" t="s">
        <v>317</v>
      </c>
      <c r="R213" s="80"/>
      <c r="S213" s="52"/>
      <c r="T213" s="49"/>
      <c r="U213" s="54"/>
      <c r="V213" s="55"/>
      <c r="W213" s="56"/>
      <c r="X213" s="57"/>
      <c r="Y213" s="56"/>
      <c r="Z213" s="56"/>
      <c r="AA213">
        <v>1</v>
      </c>
      <c r="AB213">
        <f>IF(R213=$Q$1,1,0)</f>
        <v>0</v>
      </c>
      <c r="AC213">
        <f>IF(C213=1,AB213,0)</f>
        <v>0</v>
      </c>
      <c r="AD213">
        <f>IF(AND(H213&lt;$AL$2,H213&gt;0),1,0)</f>
        <v>0</v>
      </c>
      <c r="AE213">
        <f>IF(C213=1,D213,0)</f>
        <v>3196</v>
      </c>
      <c r="AF213">
        <f ca="1">SUMIF(famillescol,AE213,$AD$10:$AD$226)</f>
        <v>0</v>
      </c>
      <c r="AH213">
        <v>3196</v>
      </c>
      <c r="AI213">
        <v>1</v>
      </c>
    </row>
    <row r="214" spans="2:35" ht="16.5" hidden="1" x14ac:dyDescent="0.25">
      <c r="B214" s="49"/>
      <c r="C214" s="2">
        <f>IF(OR(D214=D213,D214=0),0,1)</f>
        <v>1</v>
      </c>
      <c r="D214" s="90">
        <v>4508</v>
      </c>
      <c r="E214" s="49"/>
      <c r="F214" s="49"/>
      <c r="G214" s="90">
        <v>45081</v>
      </c>
      <c r="H214" s="96">
        <v>1</v>
      </c>
      <c r="I214" s="85"/>
      <c r="J214" s="81" t="s">
        <v>57</v>
      </c>
      <c r="K214" s="102"/>
      <c r="L214" s="104">
        <f>IF(H214=99,"parti",0)</f>
        <v>0</v>
      </c>
      <c r="M214" s="77" t="s">
        <v>306</v>
      </c>
      <c r="N214" s="77" t="s">
        <v>307</v>
      </c>
      <c r="O214" s="68" t="str">
        <f>+M214&amp;+$CD$1&amp;N214</f>
        <v>SCHNOERRINGER Gaston</v>
      </c>
      <c r="P214" s="105" t="str">
        <f>VLOOKUP($H214,maitres2,2,FALSE)</f>
        <v>A C</v>
      </c>
      <c r="Q214" s="50" t="s">
        <v>313</v>
      </c>
      <c r="R214" s="80"/>
      <c r="S214" s="52"/>
      <c r="T214" s="49"/>
      <c r="U214" s="54"/>
      <c r="V214" s="55"/>
      <c r="W214" s="56"/>
      <c r="X214" s="57"/>
      <c r="Y214" s="56"/>
      <c r="Z214" s="56"/>
      <c r="AA214">
        <v>1</v>
      </c>
      <c r="AB214">
        <f>IF(R214=$Q$1,1,0)</f>
        <v>0</v>
      </c>
      <c r="AC214">
        <f>IF(C214=1,AB214,0)</f>
        <v>0</v>
      </c>
      <c r="AD214">
        <f>IF(AND(H214&lt;$AL$2,H214&gt;0),1,0)</f>
        <v>1</v>
      </c>
      <c r="AE214">
        <f>IF(C214=1,D214,0)</f>
        <v>4508</v>
      </c>
      <c r="AF214">
        <f ca="1">SUMIF(famillescol,AE214,$AD$10:$AD$226)</f>
        <v>1</v>
      </c>
      <c r="AH214">
        <v>4508</v>
      </c>
      <c r="AI214">
        <v>1</v>
      </c>
    </row>
    <row r="215" spans="2:35" ht="16.5" hidden="1" x14ac:dyDescent="0.25">
      <c r="B215" s="49"/>
      <c r="C215" s="2">
        <f>IF(OR(D215=D214,D215=0),0,1)</f>
        <v>1</v>
      </c>
      <c r="D215" s="92">
        <v>4576</v>
      </c>
      <c r="E215" s="49"/>
      <c r="F215" s="49"/>
      <c r="G215" s="92">
        <v>45761</v>
      </c>
      <c r="H215" s="97">
        <v>1</v>
      </c>
      <c r="I215" s="80"/>
      <c r="J215" s="80"/>
      <c r="K215" s="100"/>
      <c r="L215" s="104">
        <f>IF(H215=99,"parti",0)</f>
        <v>0</v>
      </c>
      <c r="M215" s="78" t="s">
        <v>404</v>
      </c>
      <c r="N215" s="78" t="s">
        <v>95</v>
      </c>
      <c r="O215" s="68" t="str">
        <f>+M215&amp;+$CD$1&amp;N215</f>
        <v>SKVOR MESTRE Sacha</v>
      </c>
      <c r="P215" s="105" t="str">
        <f>VLOOKUP($H215,maitres2,2,FALSE)</f>
        <v>A C</v>
      </c>
      <c r="Q215" s="50" t="s">
        <v>313</v>
      </c>
      <c r="R215" s="80"/>
      <c r="S215" s="52"/>
      <c r="T215" s="49"/>
      <c r="U215" s="54"/>
      <c r="V215" s="55"/>
      <c r="W215" s="56"/>
      <c r="X215" s="57"/>
      <c r="Y215" s="56"/>
      <c r="Z215" s="56"/>
      <c r="AA215">
        <v>1</v>
      </c>
      <c r="AB215">
        <f>IF(R215=$Q$1,1,0)</f>
        <v>0</v>
      </c>
      <c r="AC215">
        <f>IF(C215=1,AB215,0)</f>
        <v>0</v>
      </c>
      <c r="AD215">
        <f>IF(AND(H215&lt;$AL$2,H215&gt;0),1,0)</f>
        <v>1</v>
      </c>
      <c r="AE215">
        <f>IF(C215=1,D215,0)</f>
        <v>4576</v>
      </c>
      <c r="AF215">
        <f ca="1">SUMIF(famillescol,AE215,$AD$10:$AD$226)</f>
        <v>1</v>
      </c>
      <c r="AH215">
        <v>4576</v>
      </c>
      <c r="AI215">
        <v>1</v>
      </c>
    </row>
    <row r="216" spans="2:35" ht="16.5" hidden="1" x14ac:dyDescent="0.25">
      <c r="B216" s="49"/>
      <c r="C216" s="2">
        <f>IF(OR(D216=D215,D216=0),0,1)</f>
        <v>1</v>
      </c>
      <c r="D216" s="90">
        <v>2006</v>
      </c>
      <c r="E216" s="49"/>
      <c r="F216" s="49"/>
      <c r="G216" s="90">
        <v>20062</v>
      </c>
      <c r="H216" s="96">
        <v>6</v>
      </c>
      <c r="I216" s="81" t="s">
        <v>56</v>
      </c>
      <c r="J216" s="82" t="s">
        <v>57</v>
      </c>
      <c r="K216" s="100"/>
      <c r="L216" s="104">
        <f>IF(H216=99,"parti",0)</f>
        <v>0</v>
      </c>
      <c r="M216" s="77" t="s">
        <v>180</v>
      </c>
      <c r="N216" s="77" t="s">
        <v>20</v>
      </c>
      <c r="O216" s="68" t="str">
        <f>+M216&amp;+$CD$1&amp;N216</f>
        <v>SUHUBIETTE Louis</v>
      </c>
      <c r="P216" s="105" t="str">
        <f>VLOOKUP($H216,maitres2,2,FALSE)</f>
        <v>MCC</v>
      </c>
      <c r="Q216" s="50" t="s">
        <v>317</v>
      </c>
      <c r="R216" s="80"/>
      <c r="S216" s="52"/>
      <c r="T216" s="49"/>
      <c r="U216" s="54"/>
      <c r="V216" s="55"/>
      <c r="W216" s="56"/>
      <c r="X216" s="57"/>
      <c r="Y216" s="56"/>
      <c r="Z216" s="56"/>
      <c r="AA216">
        <v>1</v>
      </c>
      <c r="AB216">
        <f>IF(R216=$Q$1,1,0)</f>
        <v>0</v>
      </c>
      <c r="AC216">
        <f>IF(C216=1,AB216,0)</f>
        <v>0</v>
      </c>
      <c r="AD216">
        <f>IF(AND(H216&lt;$AL$2,H216&gt;0),1,0)</f>
        <v>0</v>
      </c>
      <c r="AE216">
        <f>IF(C216=1,D216,0)</f>
        <v>2006</v>
      </c>
      <c r="AF216">
        <f ca="1">SUMIF(famillescol,AE216,$AD$10:$AD$226)</f>
        <v>0</v>
      </c>
      <c r="AH216">
        <v>2006</v>
      </c>
      <c r="AI216">
        <v>1</v>
      </c>
    </row>
    <row r="217" spans="2:35" ht="16.5" hidden="1" x14ac:dyDescent="0.25">
      <c r="B217" s="49"/>
      <c r="C217" s="2">
        <f>IF(OR(D217=D216,D217=0),0,1)</f>
        <v>1</v>
      </c>
      <c r="D217" s="90">
        <v>3189</v>
      </c>
      <c r="E217" s="49"/>
      <c r="F217" s="49"/>
      <c r="G217" s="90">
        <v>31891</v>
      </c>
      <c r="H217" s="96">
        <v>6</v>
      </c>
      <c r="I217" s="81" t="s">
        <v>56</v>
      </c>
      <c r="J217" s="82" t="s">
        <v>57</v>
      </c>
      <c r="K217" s="100" t="s">
        <v>82</v>
      </c>
      <c r="L217" s="104">
        <f>IF(H217=99,"parti",0)</f>
        <v>0</v>
      </c>
      <c r="M217" s="77" t="s">
        <v>172</v>
      </c>
      <c r="N217" s="77" t="s">
        <v>173</v>
      </c>
      <c r="O217" s="68" t="str">
        <f>+M217&amp;+$CD$1&amp;N217</f>
        <v>ROUGIER Aramis</v>
      </c>
      <c r="P217" s="105" t="str">
        <f>VLOOKUP($H217,maitres2,2,FALSE)</f>
        <v>MCC</v>
      </c>
      <c r="Q217" s="50" t="s">
        <v>317</v>
      </c>
      <c r="R217" s="80"/>
      <c r="S217" s="52"/>
      <c r="T217" s="49"/>
      <c r="U217" s="54"/>
      <c r="V217" s="55"/>
      <c r="W217" s="56"/>
      <c r="X217" s="57"/>
      <c r="Y217" s="56"/>
      <c r="Z217" s="56"/>
      <c r="AA217">
        <v>1</v>
      </c>
      <c r="AB217">
        <f>IF(R217=$Q$1,1,0)</f>
        <v>0</v>
      </c>
      <c r="AC217">
        <f>IF(C217=1,AB217,0)</f>
        <v>0</v>
      </c>
      <c r="AD217">
        <f>IF(AND(H217&lt;$AL$2,H217&gt;0),1,0)</f>
        <v>0</v>
      </c>
      <c r="AE217">
        <f>IF(C217=1,D217,0)</f>
        <v>3189</v>
      </c>
      <c r="AF217">
        <f ca="1">SUMIF(famillescol,AE217,$AD$10:$AD$226)</f>
        <v>0</v>
      </c>
      <c r="AH217">
        <v>3350</v>
      </c>
      <c r="AI217">
        <v>1</v>
      </c>
    </row>
    <row r="218" spans="2:35" ht="16.5" hidden="1" x14ac:dyDescent="0.25">
      <c r="B218" s="49"/>
      <c r="C218" s="2">
        <f>IF(OR(D218=D217,D218=0),0,1)</f>
        <v>1</v>
      </c>
      <c r="D218" s="90">
        <v>3251</v>
      </c>
      <c r="E218" s="49"/>
      <c r="F218" s="49"/>
      <c r="G218" s="90">
        <v>32511</v>
      </c>
      <c r="H218" s="96">
        <v>5</v>
      </c>
      <c r="I218" s="81" t="s">
        <v>56</v>
      </c>
      <c r="J218" s="81" t="s">
        <v>57</v>
      </c>
      <c r="K218" s="100" t="s">
        <v>82</v>
      </c>
      <c r="L218" s="104">
        <f>IF(H218=99,"parti",0)</f>
        <v>0</v>
      </c>
      <c r="M218" s="77" t="s">
        <v>174</v>
      </c>
      <c r="N218" s="77" t="s">
        <v>297</v>
      </c>
      <c r="O218" s="68" t="str">
        <f>+M218&amp;+$CD$1&amp;N218</f>
        <v>ROUX Luna - Victoria</v>
      </c>
      <c r="P218" s="105" t="str">
        <f>VLOOKUP($H218,maitres2,2,FALSE)</f>
        <v>FM</v>
      </c>
      <c r="Q218" s="50" t="s">
        <v>437</v>
      </c>
      <c r="R218" s="80"/>
      <c r="S218" s="52"/>
      <c r="T218" s="49"/>
      <c r="U218" s="54"/>
      <c r="V218" s="55"/>
      <c r="W218" s="56"/>
      <c r="X218" s="57"/>
      <c r="Y218" s="56"/>
      <c r="Z218" s="56"/>
      <c r="AA218">
        <v>1</v>
      </c>
      <c r="AB218">
        <f>IF(R218=$Q$1,1,0)</f>
        <v>0</v>
      </c>
      <c r="AC218">
        <f>IF(C218=1,AB218,0)</f>
        <v>0</v>
      </c>
      <c r="AD218">
        <f>IF(AND(H218&lt;$AL$2,H218&gt;0),1,0)</f>
        <v>0</v>
      </c>
      <c r="AE218">
        <f>IF(C218=1,D218,0)</f>
        <v>3251</v>
      </c>
      <c r="AF218">
        <f ca="1">SUMIF(famillescol,AE218,$AD$10:$AD$226)</f>
        <v>0</v>
      </c>
      <c r="AH218">
        <v>3195</v>
      </c>
      <c r="AI218">
        <v>1</v>
      </c>
    </row>
    <row r="219" spans="2:35" ht="16.5" hidden="1" x14ac:dyDescent="0.25">
      <c r="B219" s="49"/>
      <c r="C219" s="2">
        <f>IF(OR(D219=D218,D219=0),0,1)</f>
        <v>1</v>
      </c>
      <c r="D219" s="92">
        <v>4569</v>
      </c>
      <c r="E219" s="49"/>
      <c r="F219" s="49"/>
      <c r="G219" s="92">
        <v>45691</v>
      </c>
      <c r="H219" s="94" t="s">
        <v>428</v>
      </c>
      <c r="I219" s="80"/>
      <c r="J219" s="80"/>
      <c r="K219" s="100"/>
      <c r="L219" s="104">
        <f>IF(H219=99,"parti",0)</f>
        <v>0</v>
      </c>
      <c r="M219" s="78" t="s">
        <v>405</v>
      </c>
      <c r="N219" s="78" t="s">
        <v>406</v>
      </c>
      <c r="O219" s="68" t="str">
        <f>+M219&amp;+$CD$1&amp;N219</f>
        <v>TERUEL Georgia</v>
      </c>
      <c r="P219" s="105" t="str">
        <f>VLOOKUP($H219,maitres2,2,FALSE)</f>
        <v>MJE</v>
      </c>
      <c r="Q219" s="50" t="s">
        <v>313</v>
      </c>
      <c r="R219" s="80"/>
      <c r="S219" s="52"/>
      <c r="T219" s="49"/>
      <c r="U219" s="54"/>
      <c r="V219" s="55"/>
      <c r="W219" s="56"/>
      <c r="X219" s="57"/>
      <c r="Y219" s="56"/>
      <c r="Z219" s="56"/>
      <c r="AA219">
        <v>1</v>
      </c>
      <c r="AB219">
        <f>IF(R219=$Q$1,1,0)</f>
        <v>0</v>
      </c>
      <c r="AC219">
        <f>IF(C219=1,AB219,0)</f>
        <v>0</v>
      </c>
      <c r="AD219">
        <f>IF(AND(H219&lt;$AL$2,H219&gt;0),1,0)</f>
        <v>0</v>
      </c>
      <c r="AE219">
        <f>IF(C219=1,D219,0)</f>
        <v>4569</v>
      </c>
      <c r="AF219">
        <f ca="1">SUMIF(famillescol,AE219,$AD$10:$AD$226)</f>
        <v>0</v>
      </c>
      <c r="AH219">
        <v>4569</v>
      </c>
      <c r="AI219">
        <v>1</v>
      </c>
    </row>
    <row r="220" spans="2:35" ht="16.5" hidden="1" x14ac:dyDescent="0.25">
      <c r="B220" s="49"/>
      <c r="C220" s="2">
        <f>IF(OR(D220=D219,D220=0),0,1)</f>
        <v>1</v>
      </c>
      <c r="D220" s="90">
        <v>3300</v>
      </c>
      <c r="E220" s="49"/>
      <c r="F220" s="49"/>
      <c r="G220" s="90">
        <v>33001</v>
      </c>
      <c r="H220" s="96">
        <v>4</v>
      </c>
      <c r="I220" s="81" t="s">
        <v>56</v>
      </c>
      <c r="J220" s="82" t="s">
        <v>57</v>
      </c>
      <c r="K220" s="100"/>
      <c r="L220" s="104">
        <f>IF(H220=99,"parti",0)</f>
        <v>0</v>
      </c>
      <c r="M220" s="77" t="s">
        <v>213</v>
      </c>
      <c r="N220" s="77" t="s">
        <v>34</v>
      </c>
      <c r="O220" s="68" t="str">
        <f>+M220&amp;+$CD$1&amp;N220</f>
        <v>THOMAS Andréas</v>
      </c>
      <c r="P220" s="105" t="str">
        <f>VLOOKUP($H220,maitres2,2,FALSE)</f>
        <v>CG</v>
      </c>
      <c r="Q220" s="50" t="s">
        <v>316</v>
      </c>
      <c r="R220" s="80"/>
      <c r="S220" s="52"/>
      <c r="T220" s="49"/>
      <c r="U220" s="54"/>
      <c r="V220" s="55"/>
      <c r="W220" s="56"/>
      <c r="X220" s="57"/>
      <c r="Y220" s="56"/>
      <c r="Z220" s="56"/>
      <c r="AA220">
        <v>1</v>
      </c>
      <c r="AB220">
        <f>IF(R220=$Q$1,1,0)</f>
        <v>0</v>
      </c>
      <c r="AC220">
        <f>IF(C220=1,AB220,0)</f>
        <v>0</v>
      </c>
      <c r="AD220">
        <f>IF(AND(H220&lt;$AL$2,H220&gt;0),1,0)</f>
        <v>1</v>
      </c>
      <c r="AE220">
        <f>IF(C220=1,D220,0)</f>
        <v>3300</v>
      </c>
      <c r="AF220">
        <f ca="1">SUMIF(famillescol,AE220,$AD$10:$AD$226)</f>
        <v>1</v>
      </c>
      <c r="AH220">
        <v>3300</v>
      </c>
      <c r="AI220">
        <v>1</v>
      </c>
    </row>
    <row r="221" spans="2:35" ht="16.5" hidden="1" x14ac:dyDescent="0.25">
      <c r="B221" s="49"/>
      <c r="C221" s="2">
        <f>IF(OR(D221=D220,D221=0),0,1)</f>
        <v>1</v>
      </c>
      <c r="D221" s="90">
        <v>3251</v>
      </c>
      <c r="E221" s="49"/>
      <c r="F221" s="49"/>
      <c r="G221" s="90">
        <v>32512</v>
      </c>
      <c r="H221" s="94" t="s">
        <v>428</v>
      </c>
      <c r="I221" s="81" t="s">
        <v>56</v>
      </c>
      <c r="J221" s="101" t="s">
        <v>57</v>
      </c>
      <c r="K221" s="100" t="s">
        <v>82</v>
      </c>
      <c r="L221" s="104">
        <f>IF(H221=99,"parti",0)</f>
        <v>0</v>
      </c>
      <c r="M221" s="77" t="s">
        <v>174</v>
      </c>
      <c r="N221" s="77" t="s">
        <v>298</v>
      </c>
      <c r="O221" s="68" t="str">
        <f>+M221&amp;+$CD$1&amp;N221</f>
        <v>ROUX Maï - Anna</v>
      </c>
      <c r="P221" s="105" t="str">
        <f>VLOOKUP($H221,maitres2,2,FALSE)</f>
        <v>MJE</v>
      </c>
      <c r="Q221" s="50" t="s">
        <v>314</v>
      </c>
      <c r="R221" s="80"/>
      <c r="S221" s="52"/>
      <c r="T221" s="49"/>
      <c r="U221" s="54"/>
      <c r="V221" s="55"/>
      <c r="W221" s="56"/>
      <c r="X221" s="57"/>
      <c r="Y221" s="56"/>
      <c r="Z221" s="56"/>
      <c r="AA221">
        <v>1</v>
      </c>
      <c r="AB221">
        <f>IF(R221=$Q$1,1,0)</f>
        <v>0</v>
      </c>
      <c r="AC221">
        <f>IF(C221=1,AB221,0)</f>
        <v>0</v>
      </c>
      <c r="AD221">
        <f>IF(AND(H221&lt;$AL$2,H221&gt;0),1,0)</f>
        <v>0</v>
      </c>
      <c r="AE221">
        <f>IF(C221=1,D221,0)</f>
        <v>3251</v>
      </c>
      <c r="AF221">
        <f ca="1">SUMIF(famillescol,AE221,$AD$10:$AD$226)</f>
        <v>0</v>
      </c>
      <c r="AH221">
        <v>4536</v>
      </c>
      <c r="AI221">
        <v>1</v>
      </c>
    </row>
    <row r="222" spans="2:35" ht="16.5" hidden="1" x14ac:dyDescent="0.25">
      <c r="B222" s="49"/>
      <c r="C222" s="2">
        <f>IF(OR(D222=D221,D222=0),0,1)</f>
        <v>1</v>
      </c>
      <c r="D222" s="90">
        <v>4513</v>
      </c>
      <c r="E222" s="49"/>
      <c r="F222" s="49"/>
      <c r="G222" s="90">
        <v>45131</v>
      </c>
      <c r="H222" s="94" t="s">
        <v>428</v>
      </c>
      <c r="I222" s="81" t="s">
        <v>56</v>
      </c>
      <c r="J222" s="82" t="s">
        <v>57</v>
      </c>
      <c r="K222" s="100" t="s">
        <v>82</v>
      </c>
      <c r="L222" s="104">
        <f>IF(H222=99,"parti",0)</f>
        <v>0</v>
      </c>
      <c r="M222" s="77" t="s">
        <v>299</v>
      </c>
      <c r="N222" s="77" t="s">
        <v>300</v>
      </c>
      <c r="O222" s="68" t="str">
        <f>+M222&amp;+$CD$1&amp;N222</f>
        <v>RUPAUD Julian</v>
      </c>
      <c r="P222" s="105" t="str">
        <f>VLOOKUP($H222,maitres2,2,FALSE)</f>
        <v>MJE</v>
      </c>
      <c r="Q222" s="50" t="s">
        <v>314</v>
      </c>
      <c r="R222" s="80"/>
      <c r="S222" s="52"/>
      <c r="T222" s="49"/>
      <c r="U222" s="54"/>
      <c r="V222" s="55"/>
      <c r="W222" s="56"/>
      <c r="X222" s="57"/>
      <c r="Y222" s="56"/>
      <c r="Z222" s="56"/>
      <c r="AA222">
        <v>1</v>
      </c>
      <c r="AB222">
        <f>IF(R222=$Q$1,1,0)</f>
        <v>0</v>
      </c>
      <c r="AC222">
        <f>IF(C222=1,AB222,0)</f>
        <v>0</v>
      </c>
      <c r="AD222">
        <f>IF(AND(H222&lt;$AL$2,H222&gt;0),1,0)</f>
        <v>0</v>
      </c>
      <c r="AE222">
        <f>IF(C222=1,D222,0)</f>
        <v>4513</v>
      </c>
      <c r="AF222">
        <f ca="1">SUMIF(famillescol,AE222,$AD$10:$AD$226)</f>
        <v>0</v>
      </c>
      <c r="AH222">
        <v>4528</v>
      </c>
      <c r="AI222">
        <v>1</v>
      </c>
    </row>
    <row r="223" spans="2:35" ht="16.5" hidden="1" x14ac:dyDescent="0.2">
      <c r="B223" s="49"/>
      <c r="C223" s="2">
        <f>IF(OR(D223=D222,D223=0),0,1)</f>
        <v>1</v>
      </c>
      <c r="D223" s="93">
        <v>4581</v>
      </c>
      <c r="E223" s="49"/>
      <c r="F223" s="49"/>
      <c r="G223" s="93">
        <v>45811</v>
      </c>
      <c r="H223" s="94">
        <v>3</v>
      </c>
      <c r="I223" s="81" t="s">
        <v>56</v>
      </c>
      <c r="J223" s="82" t="s">
        <v>57</v>
      </c>
      <c r="K223" s="100"/>
      <c r="L223" s="104">
        <f>IF(H223=99,"parti",0)</f>
        <v>0</v>
      </c>
      <c r="M223" s="67" t="s">
        <v>407</v>
      </c>
      <c r="N223" s="67" t="s">
        <v>408</v>
      </c>
      <c r="O223" s="68" t="str">
        <f>+M223&amp;+$CD$1&amp;N223</f>
        <v>GUSTIN François</v>
      </c>
      <c r="P223" s="105" t="str">
        <f>VLOOKUP($H223,maitres2,2,FALSE)</f>
        <v>MJS</v>
      </c>
      <c r="Q223" s="50" t="s">
        <v>315</v>
      </c>
      <c r="R223" s="80"/>
      <c r="S223" s="52"/>
      <c r="T223" s="49"/>
      <c r="U223" s="54"/>
      <c r="V223" s="55"/>
      <c r="W223" s="56"/>
      <c r="X223" s="57"/>
      <c r="Y223" s="56"/>
      <c r="Z223" s="56"/>
      <c r="AA223">
        <v>1</v>
      </c>
      <c r="AB223">
        <f>IF(R223=$Q$1,1,0)</f>
        <v>0</v>
      </c>
      <c r="AC223">
        <f>IF(C223=1,AB223,0)</f>
        <v>0</v>
      </c>
      <c r="AD223">
        <f>IF(AND(H223&lt;$AL$2,H223&gt;0),1,0)</f>
        <v>1</v>
      </c>
      <c r="AE223">
        <f>IF(C223=1,D223,0)</f>
        <v>4581</v>
      </c>
      <c r="AF223">
        <f ca="1">SUMIF(famillescol,AE223,$AD$10:$AD$226)</f>
        <v>2</v>
      </c>
      <c r="AH223">
        <v>4581</v>
      </c>
      <c r="AI223">
        <v>1</v>
      </c>
    </row>
    <row r="224" spans="2:35" ht="16.5" hidden="1" x14ac:dyDescent="0.2">
      <c r="B224" s="49"/>
      <c r="C224" s="2">
        <f>IF(OR(D224=D223,D224=0),0,1)</f>
        <v>0</v>
      </c>
      <c r="D224" s="93">
        <v>4581</v>
      </c>
      <c r="E224" s="49"/>
      <c r="F224" s="49"/>
      <c r="G224" s="93">
        <v>45812</v>
      </c>
      <c r="H224" s="94">
        <v>3</v>
      </c>
      <c r="I224" s="81" t="s">
        <v>56</v>
      </c>
      <c r="J224" s="82" t="s">
        <v>57</v>
      </c>
      <c r="K224" s="100"/>
      <c r="L224" s="104">
        <f>IF(H224=99,"parti",0)</f>
        <v>0</v>
      </c>
      <c r="M224" s="67" t="s">
        <v>407</v>
      </c>
      <c r="N224" s="67" t="s">
        <v>409</v>
      </c>
      <c r="O224" s="68" t="str">
        <f>+M224&amp;+$CD$1&amp;N224</f>
        <v>GUSTIN Marie</v>
      </c>
      <c r="P224" s="105" t="str">
        <f>VLOOKUP($H224,maitres2,2,FALSE)</f>
        <v>MJS</v>
      </c>
      <c r="Q224" s="50" t="s">
        <v>315</v>
      </c>
      <c r="R224" s="80"/>
      <c r="S224" s="52"/>
      <c r="T224" s="49"/>
      <c r="U224" s="54"/>
      <c r="V224" s="55"/>
      <c r="W224" s="56"/>
      <c r="X224" s="57"/>
      <c r="Y224" s="56"/>
      <c r="Z224" s="56"/>
      <c r="AA224">
        <v>1</v>
      </c>
      <c r="AB224">
        <f>IF(R224=$Q$1,1,0)</f>
        <v>0</v>
      </c>
      <c r="AC224">
        <f>IF(C224=1,AB224,0)</f>
        <v>0</v>
      </c>
      <c r="AD224">
        <f>IF(AND(H224&lt;$AL$2,H224&gt;0),1,0)</f>
        <v>1</v>
      </c>
      <c r="AE224">
        <f>IF(C224=1,D224,0)</f>
        <v>0</v>
      </c>
      <c r="AF224">
        <f ca="1">SUMIF(famillescol,AE224,$AD$10:$AD$226)</f>
        <v>0</v>
      </c>
      <c r="AH224">
        <v>4581</v>
      </c>
      <c r="AI224">
        <v>0</v>
      </c>
    </row>
    <row r="225" spans="2:35" ht="16.5" hidden="1" x14ac:dyDescent="0.2">
      <c r="B225" s="49"/>
      <c r="C225" s="2">
        <v>0</v>
      </c>
      <c r="D225" s="93">
        <v>3137</v>
      </c>
      <c r="E225" s="49"/>
      <c r="F225" s="49"/>
      <c r="G225" s="93">
        <v>31373</v>
      </c>
      <c r="H225" s="94" t="s">
        <v>428</v>
      </c>
      <c r="I225" s="80"/>
      <c r="J225" s="80"/>
      <c r="K225" s="100"/>
      <c r="L225" s="104">
        <f>IF(H225=99,"parti",0)</f>
        <v>0</v>
      </c>
      <c r="M225" s="67" t="s">
        <v>98</v>
      </c>
      <c r="N225" s="67" t="s">
        <v>410</v>
      </c>
      <c r="O225" s="68" t="str">
        <f>+M225&amp;+$CD$1&amp;N225</f>
        <v>BUNN Finlay</v>
      </c>
      <c r="P225" s="105" t="str">
        <f>VLOOKUP($H225,maitres2,2,FALSE)</f>
        <v>MJE</v>
      </c>
      <c r="Q225" s="50" t="s">
        <v>313</v>
      </c>
      <c r="R225" s="80"/>
      <c r="S225" s="52"/>
      <c r="T225" s="49"/>
      <c r="U225" s="54"/>
      <c r="V225" s="55"/>
      <c r="W225" s="56"/>
      <c r="X225" s="57"/>
      <c r="Y225" s="56"/>
      <c r="Z225" s="56"/>
      <c r="AA225">
        <v>1</v>
      </c>
      <c r="AB225">
        <f>IF(R225=$Q$1,1,0)</f>
        <v>0</v>
      </c>
      <c r="AC225">
        <f>IF(C225=1,AB225,0)</f>
        <v>0</v>
      </c>
      <c r="AD225">
        <f>IF(AND(H225&lt;$AL$2,H225&gt;0),1,0)</f>
        <v>0</v>
      </c>
      <c r="AE225">
        <f>IF(C225=1,D225,0)</f>
        <v>0</v>
      </c>
      <c r="AF225">
        <f ca="1">SUMIF(famillescol,AE225,$AD$10:$AD$226)</f>
        <v>0</v>
      </c>
      <c r="AH225">
        <v>3137</v>
      </c>
    </row>
    <row r="226" spans="2:35" ht="16.5" hidden="1" x14ac:dyDescent="0.2">
      <c r="B226" s="49"/>
      <c r="C226" s="2">
        <f>IF(OR(D226=D225,D226=0),0,1)</f>
        <v>1</v>
      </c>
      <c r="D226" s="93">
        <v>4337</v>
      </c>
      <c r="E226" s="49"/>
      <c r="F226" s="49"/>
      <c r="G226" s="93">
        <v>43371</v>
      </c>
      <c r="H226" s="94">
        <v>1</v>
      </c>
      <c r="I226" s="2"/>
      <c r="J226" s="80"/>
      <c r="K226" s="100"/>
      <c r="L226" s="104">
        <f>IF(H226=99,"parti",0)</f>
        <v>0</v>
      </c>
      <c r="M226" s="73" t="s">
        <v>411</v>
      </c>
      <c r="N226" s="67" t="s">
        <v>412</v>
      </c>
      <c r="O226" s="68" t="str">
        <f>+M226&amp;+$CD$1&amp;N226</f>
        <v>AGANOVA Diana</v>
      </c>
      <c r="P226" s="105" t="str">
        <f>VLOOKUP($H226,maitres2,2,FALSE)</f>
        <v>A C</v>
      </c>
      <c r="Q226" s="50" t="s">
        <v>313</v>
      </c>
      <c r="R226" s="80"/>
      <c r="S226" s="52"/>
      <c r="T226" s="49"/>
      <c r="U226" s="54"/>
      <c r="V226" s="55"/>
      <c r="W226" s="56"/>
      <c r="X226" s="57"/>
      <c r="Y226" s="56"/>
      <c r="Z226" s="56"/>
      <c r="AA226">
        <v>1</v>
      </c>
      <c r="AB226">
        <f>IF(R226=$Q$1,1,0)</f>
        <v>0</v>
      </c>
      <c r="AC226">
        <f>IF(C226=1,AB226,0)</f>
        <v>0</v>
      </c>
      <c r="AD226">
        <f>IF(AND(H226&lt;$AL$2,H226&gt;0),1,0)</f>
        <v>1</v>
      </c>
      <c r="AE226">
        <f>IF(C226=1,D226,0)</f>
        <v>4337</v>
      </c>
      <c r="AF226">
        <f ca="1">SUMIF(famillescol,AE226,$AD$10:$AD$226)</f>
        <v>2</v>
      </c>
      <c r="AH226">
        <v>4337</v>
      </c>
      <c r="AI226">
        <v>1</v>
      </c>
    </row>
    <row r="227" spans="2:35" ht="16.5" x14ac:dyDescent="0.25">
      <c r="B227" s="49"/>
      <c r="C227" s="2">
        <f>IF(OR(D227=D226,D227=0),0,1)</f>
        <v>1</v>
      </c>
      <c r="D227" s="89">
        <v>1480</v>
      </c>
      <c r="E227" s="49"/>
      <c r="F227" s="49"/>
      <c r="G227" s="89">
        <v>14802</v>
      </c>
      <c r="H227" s="94">
        <v>8</v>
      </c>
      <c r="I227" s="81" t="s">
        <v>56</v>
      </c>
      <c r="J227" s="82" t="s">
        <v>57</v>
      </c>
      <c r="K227" s="100" t="s">
        <v>82</v>
      </c>
      <c r="L227" s="104">
        <f>IF(H227=99,"parti",0)</f>
        <v>0</v>
      </c>
      <c r="M227" s="67" t="s">
        <v>175</v>
      </c>
      <c r="N227" s="67" t="s">
        <v>176</v>
      </c>
      <c r="O227" s="68" t="str">
        <f>+M227&amp;+$CD$1&amp;N227</f>
        <v>SAINRAME Luc</v>
      </c>
      <c r="P227" s="105" t="str">
        <f>VLOOKUP($H227,maitres2,2,FALSE)</f>
        <v>JPE</v>
      </c>
      <c r="Q227" s="50" t="s">
        <v>319</v>
      </c>
      <c r="R227" s="80"/>
      <c r="S227" s="52"/>
      <c r="T227" s="49"/>
      <c r="U227" s="54"/>
      <c r="V227" s="55"/>
      <c r="W227" s="56"/>
      <c r="X227" s="57"/>
      <c r="Y227" s="56"/>
      <c r="Z227" s="56"/>
      <c r="AA227">
        <v>1</v>
      </c>
      <c r="AB227">
        <f>IF(R227=$Q$1,1,0)</f>
        <v>0</v>
      </c>
      <c r="AC227">
        <f>IF(C227=1,AB227,0)</f>
        <v>0</v>
      </c>
      <c r="AD227">
        <f>IF(AND(H227&lt;$AL$2,H227&gt;0),1,0)</f>
        <v>0</v>
      </c>
      <c r="AE227">
        <f>IF(C227=1,D227,0)</f>
        <v>1480</v>
      </c>
      <c r="AF227">
        <f ca="1">SUMIF(famillescol,AE227,$AD$10:$AD$226)</f>
        <v>0</v>
      </c>
      <c r="AH227">
        <v>4337</v>
      </c>
      <c r="AI227">
        <v>0</v>
      </c>
    </row>
    <row r="228" spans="2:35" ht="16.5" x14ac:dyDescent="0.25">
      <c r="B228" s="49"/>
      <c r="C228" s="2">
        <f>IF(OR(D228=D227,D228=0),0,1)</f>
        <v>1</v>
      </c>
      <c r="D228" s="89">
        <v>3301</v>
      </c>
      <c r="E228" s="49"/>
      <c r="F228" s="49"/>
      <c r="G228" s="89">
        <v>33011</v>
      </c>
      <c r="H228" s="94">
        <v>3</v>
      </c>
      <c r="I228" s="81" t="s">
        <v>56</v>
      </c>
      <c r="J228" s="82" t="s">
        <v>57</v>
      </c>
      <c r="K228" s="100" t="s">
        <v>82</v>
      </c>
      <c r="L228" s="104">
        <f>IF(H228=99,"parti",0)</f>
        <v>0</v>
      </c>
      <c r="M228" s="67" t="s">
        <v>210</v>
      </c>
      <c r="N228" s="67" t="s">
        <v>39</v>
      </c>
      <c r="O228" s="68" t="str">
        <f>+M228&amp;+$CD$1&amp;N228</f>
        <v>SALUDAS PETUAUD Antoine</v>
      </c>
      <c r="P228" s="105" t="str">
        <f>VLOOKUP($H228,maitres2,2,FALSE)</f>
        <v>MJS</v>
      </c>
      <c r="Q228" s="50" t="s">
        <v>316</v>
      </c>
      <c r="R228" s="80"/>
      <c r="S228" s="52"/>
      <c r="T228" s="49"/>
      <c r="U228" s="54"/>
      <c r="V228" s="55"/>
      <c r="W228" s="56"/>
      <c r="X228" s="57"/>
      <c r="Y228" s="56"/>
      <c r="Z228" s="56"/>
      <c r="AA228">
        <v>1</v>
      </c>
      <c r="AB228">
        <f>IF(R228=$Q$1,1,0)</f>
        <v>0</v>
      </c>
      <c r="AC228">
        <f>IF(C228=1,AB228,0)</f>
        <v>0</v>
      </c>
      <c r="AD228">
        <f>IF(AND(H228&lt;$AL$2,H228&gt;0),1,0)</f>
        <v>1</v>
      </c>
      <c r="AE228">
        <f>IF(C228=1,D228,0)</f>
        <v>3301</v>
      </c>
      <c r="AF228">
        <f ca="1">SUMIF(famillescol,AE228,$AD$10:$AD$226)</f>
        <v>1</v>
      </c>
      <c r="AH228">
        <v>4585</v>
      </c>
      <c r="AI228">
        <v>1</v>
      </c>
    </row>
    <row r="229" spans="2:35" ht="16.5" x14ac:dyDescent="0.25">
      <c r="B229" s="49"/>
      <c r="C229" s="2">
        <f>IF(OR(D229=D228,D229=0),0,1)</f>
        <v>1</v>
      </c>
      <c r="D229" s="89">
        <v>3179</v>
      </c>
      <c r="E229" s="49"/>
      <c r="F229" s="49"/>
      <c r="G229" s="89">
        <v>31791</v>
      </c>
      <c r="H229" s="94">
        <v>7</v>
      </c>
      <c r="I229" s="82"/>
      <c r="J229" s="82"/>
      <c r="K229" s="100" t="s">
        <v>82</v>
      </c>
      <c r="L229" s="104">
        <f>IF(H229=99,"parti",0)</f>
        <v>0</v>
      </c>
      <c r="M229" s="67" t="s">
        <v>178</v>
      </c>
      <c r="N229" s="67" t="s">
        <v>179</v>
      </c>
      <c r="O229" s="68" t="str">
        <f>+M229&amp;+$CD$1&amp;N229</f>
        <v>SAUGUES MAYSONNAVE Merlin</v>
      </c>
      <c r="P229" s="105" t="str">
        <f>VLOOKUP($H229,maitres2,2,FALSE)</f>
        <v>SG</v>
      </c>
      <c r="Q229" s="50" t="s">
        <v>318</v>
      </c>
      <c r="R229" s="80"/>
      <c r="S229" s="52"/>
      <c r="T229" s="49"/>
      <c r="U229" s="54"/>
      <c r="V229" s="55"/>
      <c r="W229" s="56"/>
      <c r="X229" s="57"/>
      <c r="Y229" s="56"/>
      <c r="Z229" s="56"/>
      <c r="AA229">
        <v>1</v>
      </c>
      <c r="AB229">
        <f>IF(R229=$Q$1,1,0)</f>
        <v>0</v>
      </c>
      <c r="AC229">
        <f>IF(C229=1,AB229,0)</f>
        <v>0</v>
      </c>
      <c r="AD229">
        <f>IF(AND(H229&lt;$AL$2,H229&gt;0),1,0)</f>
        <v>0</v>
      </c>
      <c r="AE229">
        <f>IF(C229=1,D229,0)</f>
        <v>3179</v>
      </c>
      <c r="AF229">
        <f ca="1">SUMIF(famillescol,AE229,$AD$10:$AD$226)</f>
        <v>0</v>
      </c>
      <c r="AH229">
        <v>4585</v>
      </c>
      <c r="AI229">
        <v>0</v>
      </c>
    </row>
    <row r="230" spans="2:35" ht="16.5" x14ac:dyDescent="0.25">
      <c r="B230" s="49"/>
      <c r="C230" s="2">
        <f>IF(OR(D230=D229,D230=0),0,1)</f>
        <v>1</v>
      </c>
      <c r="D230" s="89">
        <v>3350</v>
      </c>
      <c r="E230" s="49"/>
      <c r="F230" s="49"/>
      <c r="G230" s="89">
        <v>33501</v>
      </c>
      <c r="H230" s="94">
        <v>3</v>
      </c>
      <c r="I230" s="81"/>
      <c r="J230" s="82"/>
      <c r="K230" s="100" t="s">
        <v>82</v>
      </c>
      <c r="L230" s="104">
        <f>IF(H230=99,"parti",0)</f>
        <v>0</v>
      </c>
      <c r="M230" s="67" t="s">
        <v>308</v>
      </c>
      <c r="N230" s="67" t="s">
        <v>309</v>
      </c>
      <c r="O230" s="68" t="str">
        <f>+M230&amp;+$CD$1&amp;N230</f>
        <v>TELLECHEA Quentin</v>
      </c>
      <c r="P230" s="105" t="str">
        <f>VLOOKUP($H230,maitres2,2,FALSE)</f>
        <v>MJS</v>
      </c>
      <c r="Q230" s="50" t="s">
        <v>315</v>
      </c>
      <c r="R230" s="80"/>
      <c r="S230" s="52"/>
      <c r="T230" s="49"/>
      <c r="U230" s="54"/>
      <c r="V230" s="55"/>
      <c r="W230" s="56"/>
      <c r="X230" s="57"/>
      <c r="Y230" s="56"/>
      <c r="Z230" s="56"/>
      <c r="AA230">
        <v>1</v>
      </c>
      <c r="AB230">
        <f>IF(R230=$Q$1,1,0)</f>
        <v>0</v>
      </c>
      <c r="AC230">
        <f>IF(C230=1,AB230,0)</f>
        <v>0</v>
      </c>
      <c r="AD230">
        <f>IF(AND(H230&lt;$AL$2,H230&gt;0),1,0)</f>
        <v>1</v>
      </c>
      <c r="AE230">
        <f>IF(C230=1,D230,0)</f>
        <v>3350</v>
      </c>
      <c r="AF230">
        <f ca="1">SUMIF(famillescol,AE230,$AD$10:$AD$226)</f>
        <v>1</v>
      </c>
      <c r="AH230">
        <v>4537</v>
      </c>
      <c r="AI230">
        <v>1</v>
      </c>
    </row>
    <row r="231" spans="2:35" ht="16.5" x14ac:dyDescent="0.25">
      <c r="B231" s="49"/>
      <c r="C231" s="2">
        <f>IF(OR(D231=D230,D231=0),0,1)</f>
        <v>1</v>
      </c>
      <c r="D231" s="89">
        <v>3195</v>
      </c>
      <c r="E231" s="49"/>
      <c r="F231" s="49"/>
      <c r="G231" s="89">
        <v>31951</v>
      </c>
      <c r="H231" s="94">
        <v>7</v>
      </c>
      <c r="I231" s="81" t="s">
        <v>56</v>
      </c>
      <c r="J231" s="82" t="s">
        <v>57</v>
      </c>
      <c r="K231" s="100" t="s">
        <v>82</v>
      </c>
      <c r="L231" s="104">
        <f>IF(H231=99,"parti",0)</f>
        <v>0</v>
      </c>
      <c r="M231" s="67" t="s">
        <v>18</v>
      </c>
      <c r="N231" s="67" t="s">
        <v>54</v>
      </c>
      <c r="O231" s="68" t="str">
        <f>+M231&amp;+$CD$1&amp;N231</f>
        <v>TEOTONIO Lilou</v>
      </c>
      <c r="P231" s="105" t="str">
        <f>VLOOKUP($H231,maitres2,2,FALSE)</f>
        <v>SG</v>
      </c>
      <c r="Q231" s="50" t="s">
        <v>318</v>
      </c>
      <c r="R231" s="80"/>
      <c r="S231" s="52"/>
      <c r="T231" s="49"/>
      <c r="U231" s="54"/>
      <c r="V231" s="55"/>
      <c r="W231" s="56"/>
      <c r="X231" s="57"/>
      <c r="Y231" s="56"/>
      <c r="Z231" s="56"/>
      <c r="AA231">
        <v>1</v>
      </c>
      <c r="AB231">
        <f>IF(R231=$Q$1,1,0)</f>
        <v>0</v>
      </c>
      <c r="AC231">
        <f>IF(C231=1,AB231,0)</f>
        <v>0</v>
      </c>
      <c r="AD231">
        <f>IF(AND(H231&lt;$AL$2,H231&gt;0),1,0)</f>
        <v>0</v>
      </c>
      <c r="AE231">
        <f>IF(C231=1,D231,0)</f>
        <v>3195</v>
      </c>
      <c r="AF231">
        <f ca="1">SUMIF(famillescol,AE231,$AD$10:$AD$226)</f>
        <v>0</v>
      </c>
      <c r="AH231">
        <v>4584</v>
      </c>
      <c r="AI231">
        <v>1</v>
      </c>
    </row>
    <row r="232" spans="2:35" ht="16.5" x14ac:dyDescent="0.25">
      <c r="B232" s="49"/>
      <c r="C232" s="2">
        <f>IF(OR(D232=D231,D232=0),0,1)</f>
        <v>1</v>
      </c>
      <c r="D232" s="89">
        <v>4536</v>
      </c>
      <c r="E232" s="49"/>
      <c r="F232" s="49"/>
      <c r="G232" s="89">
        <v>45361</v>
      </c>
      <c r="H232" s="95">
        <v>99</v>
      </c>
      <c r="I232" s="81"/>
      <c r="J232" s="82"/>
      <c r="K232" s="100" t="s">
        <v>82</v>
      </c>
      <c r="L232" s="104" t="str">
        <f>IF(H232=99,"parti",0)</f>
        <v>parti</v>
      </c>
      <c r="M232" s="67" t="s">
        <v>311</v>
      </c>
      <c r="N232" s="67" t="s">
        <v>164</v>
      </c>
      <c r="O232" s="68" t="str">
        <f>+M232&amp;+$CD$1&amp;N232</f>
        <v>VASCONCELOS Tom</v>
      </c>
      <c r="P232" s="105" t="str">
        <f>VLOOKUP($H232,maitres2,2,FALSE)</f>
        <v>Parti</v>
      </c>
      <c r="Q232" s="50"/>
      <c r="R232" s="80"/>
      <c r="S232" s="52"/>
      <c r="T232" s="49"/>
      <c r="U232" s="54"/>
      <c r="V232" s="55"/>
      <c r="W232" s="56"/>
      <c r="X232" s="57"/>
      <c r="Y232" s="56"/>
      <c r="Z232" s="56"/>
      <c r="AA232">
        <v>1</v>
      </c>
      <c r="AB232">
        <f>IF(R232=$Q$1,1,0)</f>
        <v>0</v>
      </c>
      <c r="AC232">
        <f>IF(C232=1,AB232,0)</f>
        <v>0</v>
      </c>
      <c r="AD232">
        <f>IF(AND(H232&lt;$AL$2,H232&gt;0),1,0)</f>
        <v>0</v>
      </c>
      <c r="AE232">
        <f>IF(C232=1,D232,0)</f>
        <v>4536</v>
      </c>
      <c r="AF232">
        <f ca="1">SUMIF(famillescol,AE232,$AD$10:$AD$226)</f>
        <v>0</v>
      </c>
      <c r="AH232">
        <v>4580</v>
      </c>
      <c r="AI232">
        <v>1</v>
      </c>
    </row>
    <row r="233" spans="2:35" ht="16.5" x14ac:dyDescent="0.25">
      <c r="B233" s="49"/>
      <c r="C233" s="2">
        <f>IF(OR(D233=D232,D233=0),0,1)</f>
        <v>1</v>
      </c>
      <c r="D233" s="89">
        <v>4528</v>
      </c>
      <c r="E233" s="49"/>
      <c r="F233" s="49"/>
      <c r="G233" s="89">
        <v>45281</v>
      </c>
      <c r="H233" s="94" t="s">
        <v>428</v>
      </c>
      <c r="I233" s="81"/>
      <c r="J233" s="81" t="s">
        <v>57</v>
      </c>
      <c r="K233" s="100" t="s">
        <v>82</v>
      </c>
      <c r="L233" s="104">
        <f>IF(H233=99,"parti",0)</f>
        <v>0</v>
      </c>
      <c r="M233" s="73" t="s">
        <v>310</v>
      </c>
      <c r="N233" s="67" t="s">
        <v>197</v>
      </c>
      <c r="O233" s="68" t="str">
        <f>+M233&amp;+$CD$1&amp;N233</f>
        <v>VIGNAC Jean</v>
      </c>
      <c r="P233" s="105" t="str">
        <f>VLOOKUP($H233,maitres2,2,FALSE)</f>
        <v>MJE</v>
      </c>
      <c r="Q233" s="50" t="s">
        <v>314</v>
      </c>
      <c r="R233" s="80"/>
      <c r="S233" s="52"/>
      <c r="T233" s="49"/>
      <c r="U233" s="54"/>
      <c r="V233" s="55"/>
      <c r="W233" s="56"/>
      <c r="X233" s="57"/>
      <c r="Y233" s="56"/>
      <c r="Z233" s="56"/>
      <c r="AA233">
        <v>1</v>
      </c>
      <c r="AB233">
        <f>IF(R233=$Q$1,1,0)</f>
        <v>0</v>
      </c>
      <c r="AC233">
        <f>IF(C233=1,AB233,0)</f>
        <v>0</v>
      </c>
      <c r="AD233">
        <f>IF(AND(H233&lt;$AL$2,H233&gt;0),1,0)</f>
        <v>0</v>
      </c>
      <c r="AE233">
        <f>IF(C233=1,D233,0)</f>
        <v>4528</v>
      </c>
      <c r="AF233">
        <f ca="1">SUMIF(famillescol,AE233,$AD$10:$AD$226)</f>
        <v>0</v>
      </c>
      <c r="AH233">
        <v>4582</v>
      </c>
      <c r="AI233">
        <v>1</v>
      </c>
    </row>
    <row r="234" spans="2:35" ht="16.5" x14ac:dyDescent="0.2">
      <c r="B234" s="49"/>
      <c r="C234" s="2">
        <f t="shared" ref="C204:C247" si="13">IF(OR(D234=D233,D234=0),0,1)</f>
        <v>0</v>
      </c>
      <c r="D234" s="49"/>
      <c r="E234" s="49"/>
      <c r="F234" s="49"/>
      <c r="G234" s="49"/>
      <c r="H234" s="49"/>
      <c r="I234" s="80"/>
      <c r="J234" s="80"/>
      <c r="K234" s="100"/>
      <c r="L234" s="104">
        <f t="shared" ref="L203:L246" si="14">IF(H234=99,"parti",0)</f>
        <v>0</v>
      </c>
      <c r="M234" s="51"/>
      <c r="N234" s="51"/>
      <c r="O234" s="68" t="str">
        <f t="shared" ref="O203:O246" si="15">+M234&amp;+$CD$1&amp;N234</f>
        <v xml:space="preserve"> </v>
      </c>
      <c r="P234" s="105" t="str">
        <f t="shared" ref="P202:P247" si="16">VLOOKUP($H234,maitres2,2,FALSE)</f>
        <v xml:space="preserve"> </v>
      </c>
      <c r="Q234" s="50"/>
      <c r="R234" s="80"/>
      <c r="S234" s="52"/>
      <c r="T234" s="49"/>
      <c r="U234" s="54"/>
      <c r="V234" s="55"/>
      <c r="W234" s="56"/>
      <c r="X234" s="57"/>
      <c r="Y234" s="56"/>
      <c r="Z234" s="56"/>
      <c r="AA234">
        <v>1</v>
      </c>
      <c r="AB234">
        <f t="shared" ref="AB231:AB246" si="17">IF(R234=$Q$1,1,0)</f>
        <v>0</v>
      </c>
      <c r="AC234">
        <f t="shared" ref="AC202:AC265" si="18">IF(C234=1,AB234,0)</f>
        <v>0</v>
      </c>
      <c r="AD234">
        <f t="shared" ref="AD202:AD246" si="19">IF(AND(H234&lt;$AL$2,H234&gt;0),1,0)</f>
        <v>0</v>
      </c>
      <c r="AE234">
        <f t="shared" ref="AE202:AE246" si="20">IF(C234=1,D234,0)</f>
        <v>0</v>
      </c>
      <c r="AF234">
        <f t="shared" ref="AF231:AF246" ca="1" si="21">SUMIF(famillescol,AE234,$AD$10:$AD$226)</f>
        <v>0</v>
      </c>
      <c r="AH234">
        <v>0</v>
      </c>
      <c r="AI234">
        <v>0</v>
      </c>
    </row>
    <row r="235" spans="2:35" ht="16.5" x14ac:dyDescent="0.2">
      <c r="B235" s="49"/>
      <c r="C235" s="2">
        <f t="shared" si="13"/>
        <v>0</v>
      </c>
      <c r="D235" s="49"/>
      <c r="E235" s="49"/>
      <c r="F235" s="49"/>
      <c r="G235" s="49"/>
      <c r="H235" s="49"/>
      <c r="I235" s="80"/>
      <c r="J235" s="80"/>
      <c r="K235" s="100"/>
      <c r="L235" s="104">
        <f t="shared" si="14"/>
        <v>0</v>
      </c>
      <c r="M235" s="51"/>
      <c r="N235" s="51"/>
      <c r="O235" s="68" t="str">
        <f t="shared" si="15"/>
        <v xml:space="preserve"> </v>
      </c>
      <c r="P235" s="105" t="str">
        <f t="shared" si="16"/>
        <v xml:space="preserve"> </v>
      </c>
      <c r="Q235" s="50"/>
      <c r="R235" s="52"/>
      <c r="S235" s="52"/>
      <c r="T235" s="49"/>
      <c r="U235" s="54"/>
      <c r="V235" s="55"/>
      <c r="W235" s="56"/>
      <c r="X235" s="57"/>
      <c r="Y235" s="56"/>
      <c r="Z235" s="56"/>
      <c r="AA235">
        <v>1</v>
      </c>
      <c r="AB235">
        <f t="shared" si="17"/>
        <v>0</v>
      </c>
      <c r="AC235">
        <f t="shared" si="18"/>
        <v>0</v>
      </c>
      <c r="AD235">
        <f t="shared" si="19"/>
        <v>0</v>
      </c>
      <c r="AE235">
        <f t="shared" si="20"/>
        <v>0</v>
      </c>
      <c r="AF235">
        <f t="shared" ca="1" si="21"/>
        <v>0</v>
      </c>
      <c r="AH235">
        <v>0</v>
      </c>
      <c r="AI235">
        <v>0</v>
      </c>
    </row>
    <row r="236" spans="2:35" ht="16.5" x14ac:dyDescent="0.2">
      <c r="B236" s="49"/>
      <c r="C236" s="2">
        <f t="shared" si="13"/>
        <v>0</v>
      </c>
      <c r="D236" s="49"/>
      <c r="E236" s="49"/>
      <c r="F236" s="49"/>
      <c r="G236" s="49"/>
      <c r="H236" s="49"/>
      <c r="I236" s="80"/>
      <c r="J236" s="80"/>
      <c r="K236" s="100"/>
      <c r="L236" s="104">
        <f t="shared" si="14"/>
        <v>0</v>
      </c>
      <c r="M236" s="51"/>
      <c r="N236" s="51"/>
      <c r="O236" s="68" t="str">
        <f t="shared" si="15"/>
        <v xml:space="preserve"> </v>
      </c>
      <c r="P236" s="105" t="str">
        <f t="shared" si="16"/>
        <v xml:space="preserve"> </v>
      </c>
      <c r="Q236" s="50"/>
      <c r="R236" s="52"/>
      <c r="S236" s="52"/>
      <c r="T236" s="49"/>
      <c r="U236" s="54"/>
      <c r="V236" s="55"/>
      <c r="W236" s="56"/>
      <c r="X236" s="57"/>
      <c r="Y236" s="56"/>
      <c r="Z236" s="56"/>
      <c r="AA236">
        <v>1</v>
      </c>
      <c r="AB236">
        <f t="shared" si="17"/>
        <v>0</v>
      </c>
      <c r="AC236">
        <f t="shared" si="18"/>
        <v>0</v>
      </c>
      <c r="AD236">
        <f t="shared" si="19"/>
        <v>0</v>
      </c>
      <c r="AE236">
        <f t="shared" si="20"/>
        <v>0</v>
      </c>
      <c r="AF236">
        <f t="shared" ca="1" si="21"/>
        <v>0</v>
      </c>
      <c r="AH236">
        <v>0</v>
      </c>
      <c r="AI236">
        <v>0</v>
      </c>
    </row>
    <row r="237" spans="2:35" ht="16.5" x14ac:dyDescent="0.2">
      <c r="B237" s="49"/>
      <c r="C237" s="2">
        <f t="shared" si="13"/>
        <v>0</v>
      </c>
      <c r="D237" s="49"/>
      <c r="E237" s="49"/>
      <c r="F237" s="49"/>
      <c r="G237" s="49"/>
      <c r="H237" s="49"/>
      <c r="I237" s="80"/>
      <c r="J237" s="80"/>
      <c r="K237" s="100"/>
      <c r="L237" s="104">
        <f t="shared" si="14"/>
        <v>0</v>
      </c>
      <c r="M237" s="51"/>
      <c r="N237" s="51"/>
      <c r="O237" s="68" t="str">
        <f t="shared" si="15"/>
        <v xml:space="preserve"> </v>
      </c>
      <c r="P237" s="105" t="str">
        <f t="shared" si="16"/>
        <v xml:space="preserve"> </v>
      </c>
      <c r="Q237" s="50"/>
      <c r="R237" s="52"/>
      <c r="S237" s="52"/>
      <c r="T237" s="49"/>
      <c r="U237" s="54"/>
      <c r="V237" s="55"/>
      <c r="W237" s="56"/>
      <c r="X237" s="57"/>
      <c r="Y237" s="56"/>
      <c r="Z237" s="56"/>
      <c r="AA237">
        <v>1</v>
      </c>
      <c r="AB237">
        <f t="shared" si="17"/>
        <v>0</v>
      </c>
      <c r="AC237">
        <f t="shared" si="18"/>
        <v>0</v>
      </c>
      <c r="AD237">
        <f t="shared" si="19"/>
        <v>0</v>
      </c>
      <c r="AE237">
        <f t="shared" si="20"/>
        <v>0</v>
      </c>
      <c r="AF237">
        <f t="shared" ca="1" si="21"/>
        <v>0</v>
      </c>
      <c r="AH237">
        <v>0</v>
      </c>
      <c r="AI237">
        <v>0</v>
      </c>
    </row>
    <row r="238" spans="2:35" ht="16.5" x14ac:dyDescent="0.2">
      <c r="B238" s="49"/>
      <c r="C238" s="2">
        <f t="shared" si="13"/>
        <v>0</v>
      </c>
      <c r="D238" s="49"/>
      <c r="E238" s="49"/>
      <c r="F238" s="49"/>
      <c r="G238" s="49"/>
      <c r="H238" s="49"/>
      <c r="I238" s="80"/>
      <c r="J238" s="80"/>
      <c r="K238" s="100"/>
      <c r="L238" s="104">
        <f t="shared" si="14"/>
        <v>0</v>
      </c>
      <c r="M238" s="51"/>
      <c r="N238" s="51"/>
      <c r="O238" s="68" t="str">
        <f t="shared" si="15"/>
        <v xml:space="preserve"> </v>
      </c>
      <c r="P238" s="105" t="str">
        <f t="shared" si="16"/>
        <v xml:space="preserve"> </v>
      </c>
      <c r="Q238" s="50"/>
      <c r="R238" s="52"/>
      <c r="S238" s="52"/>
      <c r="T238" s="49"/>
      <c r="U238" s="54"/>
      <c r="V238" s="55"/>
      <c r="W238" s="56"/>
      <c r="X238" s="57"/>
      <c r="Y238" s="56"/>
      <c r="Z238" s="56"/>
      <c r="AA238">
        <v>1</v>
      </c>
      <c r="AB238">
        <f t="shared" si="17"/>
        <v>0</v>
      </c>
      <c r="AC238">
        <f t="shared" si="18"/>
        <v>0</v>
      </c>
      <c r="AD238">
        <f t="shared" si="19"/>
        <v>0</v>
      </c>
      <c r="AE238">
        <f t="shared" si="20"/>
        <v>0</v>
      </c>
      <c r="AF238">
        <f t="shared" ca="1" si="21"/>
        <v>0</v>
      </c>
      <c r="AH238">
        <v>0</v>
      </c>
      <c r="AI238">
        <v>0</v>
      </c>
    </row>
    <row r="239" spans="2:35" ht="16.5" x14ac:dyDescent="0.2">
      <c r="B239" s="49"/>
      <c r="C239" s="2">
        <f t="shared" si="13"/>
        <v>0</v>
      </c>
      <c r="D239" s="49"/>
      <c r="E239" s="49"/>
      <c r="F239" s="49"/>
      <c r="G239" s="49"/>
      <c r="H239" s="49"/>
      <c r="I239" s="80"/>
      <c r="J239" s="80"/>
      <c r="K239" s="100"/>
      <c r="L239" s="104">
        <f t="shared" si="14"/>
        <v>0</v>
      </c>
      <c r="M239" s="51"/>
      <c r="N239" s="51"/>
      <c r="O239" s="68" t="str">
        <f t="shared" si="15"/>
        <v xml:space="preserve"> </v>
      </c>
      <c r="P239" s="105" t="str">
        <f t="shared" si="16"/>
        <v xml:space="preserve"> </v>
      </c>
      <c r="Q239" s="50"/>
      <c r="R239" s="52"/>
      <c r="S239" s="52"/>
      <c r="T239" s="49"/>
      <c r="U239" s="54"/>
      <c r="V239" s="55"/>
      <c r="W239" s="56"/>
      <c r="X239" s="57"/>
      <c r="Y239" s="56"/>
      <c r="Z239" s="56"/>
      <c r="AA239">
        <v>1</v>
      </c>
      <c r="AB239">
        <f t="shared" si="17"/>
        <v>0</v>
      </c>
      <c r="AC239">
        <f t="shared" si="18"/>
        <v>0</v>
      </c>
      <c r="AD239">
        <f t="shared" si="19"/>
        <v>0</v>
      </c>
      <c r="AE239">
        <f t="shared" si="20"/>
        <v>0</v>
      </c>
      <c r="AF239">
        <f t="shared" ca="1" si="21"/>
        <v>0</v>
      </c>
      <c r="AH239">
        <v>0</v>
      </c>
      <c r="AI239">
        <v>0</v>
      </c>
    </row>
    <row r="240" spans="2:35" ht="16.5" x14ac:dyDescent="0.2">
      <c r="B240" s="49"/>
      <c r="C240" s="2">
        <f t="shared" si="13"/>
        <v>0</v>
      </c>
      <c r="D240" s="49"/>
      <c r="E240" s="49"/>
      <c r="F240" s="49"/>
      <c r="G240" s="49"/>
      <c r="H240" s="49"/>
      <c r="I240" s="80"/>
      <c r="J240" s="80"/>
      <c r="K240" s="100"/>
      <c r="L240" s="104">
        <f t="shared" si="14"/>
        <v>0</v>
      </c>
      <c r="M240" s="51"/>
      <c r="N240" s="51"/>
      <c r="O240" s="68" t="str">
        <f t="shared" si="15"/>
        <v xml:space="preserve"> </v>
      </c>
      <c r="P240" s="105" t="str">
        <f t="shared" si="16"/>
        <v xml:space="preserve"> </v>
      </c>
      <c r="Q240" s="50"/>
      <c r="R240" s="52"/>
      <c r="S240" s="52"/>
      <c r="T240" s="49"/>
      <c r="U240" s="54"/>
      <c r="V240" s="55"/>
      <c r="W240" s="56"/>
      <c r="X240" s="57"/>
      <c r="Y240" s="56"/>
      <c r="Z240" s="56"/>
      <c r="AA240">
        <v>1</v>
      </c>
      <c r="AB240">
        <f t="shared" si="17"/>
        <v>0</v>
      </c>
      <c r="AC240">
        <f t="shared" si="18"/>
        <v>0</v>
      </c>
      <c r="AD240">
        <f t="shared" si="19"/>
        <v>0</v>
      </c>
      <c r="AE240">
        <f t="shared" si="20"/>
        <v>0</v>
      </c>
      <c r="AF240">
        <f t="shared" ca="1" si="21"/>
        <v>0</v>
      </c>
      <c r="AH240">
        <v>0</v>
      </c>
      <c r="AI240">
        <v>0</v>
      </c>
    </row>
    <row r="241" spans="1:81" ht="16.5" x14ac:dyDescent="0.2">
      <c r="B241" s="49"/>
      <c r="C241" s="2">
        <f t="shared" si="13"/>
        <v>0</v>
      </c>
      <c r="D241" s="49"/>
      <c r="E241" s="49"/>
      <c r="F241" s="49"/>
      <c r="G241" s="49"/>
      <c r="H241" s="49"/>
      <c r="I241" s="80"/>
      <c r="J241" s="80"/>
      <c r="K241" s="100"/>
      <c r="L241" s="104">
        <f t="shared" si="14"/>
        <v>0</v>
      </c>
      <c r="M241" s="51"/>
      <c r="N241" s="51"/>
      <c r="O241" s="68" t="str">
        <f t="shared" si="15"/>
        <v xml:space="preserve"> </v>
      </c>
      <c r="P241" s="105" t="str">
        <f t="shared" si="16"/>
        <v xml:space="preserve"> </v>
      </c>
      <c r="Q241" s="50"/>
      <c r="R241" s="52"/>
      <c r="S241" s="52"/>
      <c r="T241" s="49"/>
      <c r="U241" s="54"/>
      <c r="V241" s="55"/>
      <c r="W241" s="56"/>
      <c r="X241" s="57"/>
      <c r="Y241" s="56"/>
      <c r="Z241" s="56"/>
      <c r="AA241">
        <v>1</v>
      </c>
      <c r="AB241">
        <f t="shared" si="17"/>
        <v>0</v>
      </c>
      <c r="AC241">
        <f t="shared" si="18"/>
        <v>0</v>
      </c>
      <c r="AD241">
        <f t="shared" si="19"/>
        <v>0</v>
      </c>
      <c r="AE241">
        <f t="shared" si="20"/>
        <v>0</v>
      </c>
      <c r="AF241">
        <f t="shared" ca="1" si="21"/>
        <v>0</v>
      </c>
      <c r="AH241">
        <v>0</v>
      </c>
      <c r="AI241">
        <v>0</v>
      </c>
    </row>
    <row r="242" spans="1:81" ht="16.5" x14ac:dyDescent="0.2">
      <c r="B242" s="49"/>
      <c r="C242" s="2">
        <f t="shared" si="13"/>
        <v>0</v>
      </c>
      <c r="D242" s="49"/>
      <c r="E242" s="49"/>
      <c r="F242" s="49"/>
      <c r="G242" s="49"/>
      <c r="H242" s="49"/>
      <c r="I242" s="80"/>
      <c r="J242" s="80"/>
      <c r="K242" s="100"/>
      <c r="L242" s="104">
        <f t="shared" si="14"/>
        <v>0</v>
      </c>
      <c r="M242" s="51"/>
      <c r="N242" s="51"/>
      <c r="O242" s="68" t="str">
        <f t="shared" si="15"/>
        <v xml:space="preserve"> </v>
      </c>
      <c r="P242" s="105" t="str">
        <f t="shared" si="16"/>
        <v xml:space="preserve"> </v>
      </c>
      <c r="Q242" s="50"/>
      <c r="R242" s="52"/>
      <c r="S242" s="52"/>
      <c r="T242" s="49"/>
      <c r="U242" s="54"/>
      <c r="V242" s="55"/>
      <c r="W242" s="56"/>
      <c r="X242" s="57"/>
      <c r="Y242" s="56"/>
      <c r="Z242" s="56"/>
      <c r="AA242">
        <v>1</v>
      </c>
      <c r="AB242">
        <f t="shared" si="17"/>
        <v>0</v>
      </c>
      <c r="AC242">
        <f t="shared" si="18"/>
        <v>0</v>
      </c>
      <c r="AD242">
        <f t="shared" si="19"/>
        <v>0</v>
      </c>
      <c r="AE242">
        <f t="shared" si="20"/>
        <v>0</v>
      </c>
      <c r="AF242">
        <f t="shared" ca="1" si="21"/>
        <v>0</v>
      </c>
      <c r="AH242">
        <v>0</v>
      </c>
      <c r="AI242">
        <v>0</v>
      </c>
    </row>
    <row r="243" spans="1:81" ht="16.5" x14ac:dyDescent="0.2">
      <c r="B243" s="49"/>
      <c r="C243" s="2">
        <f t="shared" si="13"/>
        <v>0</v>
      </c>
      <c r="D243" s="49"/>
      <c r="E243" s="49"/>
      <c r="F243" s="49"/>
      <c r="G243" s="49"/>
      <c r="H243" s="49"/>
      <c r="I243" s="80"/>
      <c r="J243" s="80"/>
      <c r="K243" s="100"/>
      <c r="L243" s="104">
        <f t="shared" si="14"/>
        <v>0</v>
      </c>
      <c r="M243" s="51"/>
      <c r="N243" s="51"/>
      <c r="O243" s="68" t="str">
        <f t="shared" si="15"/>
        <v xml:space="preserve"> </v>
      </c>
      <c r="P243" s="105" t="str">
        <f t="shared" si="16"/>
        <v xml:space="preserve"> </v>
      </c>
      <c r="Q243" s="50"/>
      <c r="R243" s="52"/>
      <c r="S243" s="52"/>
      <c r="T243" s="49"/>
      <c r="U243" s="54"/>
      <c r="V243" s="55"/>
      <c r="W243" s="56"/>
      <c r="X243" s="57"/>
      <c r="Y243" s="56"/>
      <c r="Z243" s="56"/>
      <c r="AA243">
        <v>1</v>
      </c>
      <c r="AB243">
        <f t="shared" si="17"/>
        <v>0</v>
      </c>
      <c r="AC243">
        <f t="shared" si="18"/>
        <v>0</v>
      </c>
      <c r="AD243">
        <f t="shared" si="19"/>
        <v>0</v>
      </c>
      <c r="AE243">
        <f t="shared" si="20"/>
        <v>0</v>
      </c>
      <c r="AF243">
        <f t="shared" ca="1" si="21"/>
        <v>0</v>
      </c>
      <c r="AH243">
        <v>0</v>
      </c>
      <c r="AI243">
        <v>0</v>
      </c>
    </row>
    <row r="244" spans="1:81" ht="16.5" x14ac:dyDescent="0.2">
      <c r="B244" s="49"/>
      <c r="C244" s="2">
        <f t="shared" si="13"/>
        <v>0</v>
      </c>
      <c r="D244" s="49"/>
      <c r="E244" s="49"/>
      <c r="F244" s="49"/>
      <c r="G244" s="49"/>
      <c r="H244" s="49"/>
      <c r="I244" s="80"/>
      <c r="J244" s="80"/>
      <c r="K244" s="100"/>
      <c r="L244" s="104">
        <f t="shared" si="14"/>
        <v>0</v>
      </c>
      <c r="M244" s="51"/>
      <c r="N244" s="51"/>
      <c r="O244" s="68" t="str">
        <f t="shared" si="15"/>
        <v xml:space="preserve"> </v>
      </c>
      <c r="P244" s="105" t="str">
        <f t="shared" si="16"/>
        <v xml:space="preserve"> </v>
      </c>
      <c r="Q244" s="50"/>
      <c r="R244" s="52"/>
      <c r="S244" s="52"/>
      <c r="T244" s="49"/>
      <c r="U244" s="54"/>
      <c r="V244" s="55"/>
      <c r="W244" s="56"/>
      <c r="X244" s="57"/>
      <c r="Y244" s="56"/>
      <c r="Z244" s="56"/>
      <c r="AA244">
        <v>1</v>
      </c>
      <c r="AB244">
        <f t="shared" si="17"/>
        <v>0</v>
      </c>
      <c r="AC244">
        <f t="shared" si="18"/>
        <v>0</v>
      </c>
      <c r="AD244">
        <f t="shared" si="19"/>
        <v>0</v>
      </c>
      <c r="AE244">
        <f t="shared" si="20"/>
        <v>0</v>
      </c>
      <c r="AF244">
        <f t="shared" ca="1" si="21"/>
        <v>0</v>
      </c>
      <c r="AH244">
        <v>0</v>
      </c>
      <c r="AI244">
        <v>0</v>
      </c>
    </row>
    <row r="245" spans="1:81" ht="16.5" x14ac:dyDescent="0.2">
      <c r="B245" s="49"/>
      <c r="C245" s="2">
        <f t="shared" si="13"/>
        <v>0</v>
      </c>
      <c r="D245" s="49"/>
      <c r="E245" s="49"/>
      <c r="F245" s="49"/>
      <c r="G245" s="49"/>
      <c r="H245" s="49"/>
      <c r="I245" s="80"/>
      <c r="J245" s="80"/>
      <c r="K245" s="100"/>
      <c r="L245" s="104">
        <f t="shared" si="14"/>
        <v>0</v>
      </c>
      <c r="M245" s="51"/>
      <c r="N245" s="51"/>
      <c r="O245" s="68" t="str">
        <f t="shared" si="15"/>
        <v xml:space="preserve"> </v>
      </c>
      <c r="P245" s="105" t="str">
        <f t="shared" si="16"/>
        <v xml:space="preserve"> </v>
      </c>
      <c r="Q245" s="50"/>
      <c r="R245" s="52"/>
      <c r="S245" s="52"/>
      <c r="T245" s="49"/>
      <c r="U245" s="54"/>
      <c r="V245" s="55"/>
      <c r="W245" s="56"/>
      <c r="X245" s="57"/>
      <c r="Y245" s="56"/>
      <c r="Z245" s="56"/>
      <c r="AA245">
        <v>1</v>
      </c>
      <c r="AB245">
        <f t="shared" si="17"/>
        <v>0</v>
      </c>
      <c r="AC245">
        <f t="shared" si="18"/>
        <v>0</v>
      </c>
      <c r="AD245">
        <f t="shared" si="19"/>
        <v>0</v>
      </c>
      <c r="AE245">
        <f t="shared" si="20"/>
        <v>0</v>
      </c>
      <c r="AF245">
        <f t="shared" ca="1" si="21"/>
        <v>0</v>
      </c>
      <c r="AH245">
        <v>0</v>
      </c>
      <c r="AI245">
        <v>0</v>
      </c>
    </row>
    <row r="246" spans="1:81" ht="16.5" x14ac:dyDescent="0.2">
      <c r="B246" s="49"/>
      <c r="C246" s="2">
        <f t="shared" si="13"/>
        <v>0</v>
      </c>
      <c r="D246" s="49"/>
      <c r="E246" s="49"/>
      <c r="F246" s="49"/>
      <c r="G246" s="49"/>
      <c r="H246" s="49"/>
      <c r="I246" s="80"/>
      <c r="J246" s="80"/>
      <c r="K246" s="100"/>
      <c r="L246" s="104">
        <f t="shared" si="14"/>
        <v>0</v>
      </c>
      <c r="M246" s="51"/>
      <c r="N246" s="51"/>
      <c r="O246" s="68" t="str">
        <f t="shared" si="15"/>
        <v xml:space="preserve"> </v>
      </c>
      <c r="P246" s="105" t="str">
        <f t="shared" si="16"/>
        <v xml:space="preserve"> </v>
      </c>
      <c r="Q246" s="50"/>
      <c r="R246" s="52"/>
      <c r="S246" s="52"/>
      <c r="T246" s="49"/>
      <c r="U246" s="54"/>
      <c r="V246" s="55"/>
      <c r="W246" s="56"/>
      <c r="X246" s="57"/>
      <c r="Y246" s="56"/>
      <c r="Z246" s="56"/>
      <c r="AA246">
        <v>1</v>
      </c>
      <c r="AB246">
        <f t="shared" si="17"/>
        <v>0</v>
      </c>
      <c r="AC246">
        <f t="shared" si="18"/>
        <v>0</v>
      </c>
      <c r="AD246">
        <f t="shared" si="19"/>
        <v>0</v>
      </c>
      <c r="AE246">
        <f t="shared" si="20"/>
        <v>0</v>
      </c>
      <c r="AF246">
        <f t="shared" ca="1" si="21"/>
        <v>0</v>
      </c>
      <c r="AH246">
        <v>0</v>
      </c>
      <c r="AI246">
        <v>0</v>
      </c>
    </row>
    <row r="247" spans="1:81" ht="16.5" x14ac:dyDescent="0.2">
      <c r="B247" s="49"/>
      <c r="C247" s="2">
        <f t="shared" si="13"/>
        <v>0</v>
      </c>
      <c r="D247" s="49"/>
      <c r="E247" s="49"/>
      <c r="F247" s="49"/>
      <c r="G247" s="49"/>
      <c r="H247" s="49"/>
      <c r="I247" s="80"/>
      <c r="J247" s="80"/>
      <c r="K247" s="100"/>
      <c r="L247" s="104">
        <f t="shared" ref="L247" si="22">IF(H247=99,"parti",0)</f>
        <v>0</v>
      </c>
      <c r="M247" s="51"/>
      <c r="N247" s="51"/>
      <c r="O247" s="68" t="str">
        <f t="shared" ref="O247" si="23">+M247&amp;+$CD$1&amp;N247</f>
        <v xml:space="preserve"> </v>
      </c>
      <c r="P247" s="105" t="str">
        <f t="shared" si="16"/>
        <v xml:space="preserve"> </v>
      </c>
      <c r="Q247" s="50"/>
      <c r="R247" s="52"/>
      <c r="S247" s="52"/>
      <c r="T247" s="49"/>
      <c r="U247" s="54"/>
      <c r="V247" s="55"/>
      <c r="W247" s="56"/>
      <c r="X247" s="57"/>
      <c r="Y247" s="56"/>
      <c r="Z247" s="56"/>
      <c r="AA247">
        <v>1</v>
      </c>
      <c r="AB247">
        <f t="shared" ref="AB247" si="24">IF(R247=$Q$1,1,0)</f>
        <v>0</v>
      </c>
      <c r="AC247">
        <f t="shared" ref="AC247" si="25">IF(C247=1,AB247,0)</f>
        <v>0</v>
      </c>
      <c r="AD247">
        <f t="shared" ref="AD247" si="26">IF(AND(H247&lt;$AL$2,H247&gt;0),1,0)</f>
        <v>0</v>
      </c>
      <c r="AE247">
        <f t="shared" ref="AE247" si="27">IF(C247=1,D247,0)</f>
        <v>0</v>
      </c>
      <c r="AF247">
        <f t="shared" ref="AF247" ca="1" si="28">SUMIF(famillescol,AE247,$AD$10:$AD$226)</f>
        <v>0</v>
      </c>
      <c r="AH247">
        <v>0</v>
      </c>
      <c r="AI247">
        <v>0</v>
      </c>
    </row>
    <row r="248" spans="1:81" ht="11.25" x14ac:dyDescent="0.2">
      <c r="A248" s="103" t="s">
        <v>0</v>
      </c>
      <c r="B248" s="103" t="s">
        <v>0</v>
      </c>
      <c r="C248" s="103" t="s">
        <v>0</v>
      </c>
      <c r="D248" s="103" t="s">
        <v>0</v>
      </c>
      <c r="E248" s="103" t="s">
        <v>0</v>
      </c>
      <c r="F248" s="103" t="s">
        <v>0</v>
      </c>
      <c r="G248" s="103" t="s">
        <v>0</v>
      </c>
      <c r="H248" s="103" t="s">
        <v>0</v>
      </c>
      <c r="I248" s="103" t="s">
        <v>0</v>
      </c>
      <c r="J248" s="103" t="s">
        <v>0</v>
      </c>
      <c r="K248" s="103" t="s">
        <v>0</v>
      </c>
      <c r="L248" s="103" t="s">
        <v>0</v>
      </c>
      <c r="M248" s="103" t="s">
        <v>0</v>
      </c>
      <c r="N248" s="103" t="s">
        <v>0</v>
      </c>
      <c r="O248" s="103" t="s">
        <v>0</v>
      </c>
      <c r="P248" s="103" t="s">
        <v>0</v>
      </c>
      <c r="Q248" s="103" t="s">
        <v>0</v>
      </c>
      <c r="R248" s="103" t="s">
        <v>0</v>
      </c>
      <c r="S248" s="103" t="s">
        <v>0</v>
      </c>
      <c r="T248" s="103" t="s">
        <v>0</v>
      </c>
      <c r="U248" s="103" t="s">
        <v>0</v>
      </c>
      <c r="V248" s="103" t="s">
        <v>0</v>
      </c>
      <c r="W248" s="103" t="s">
        <v>0</v>
      </c>
      <c r="X248" s="103" t="s">
        <v>0</v>
      </c>
      <c r="Y248" s="103" t="s">
        <v>0</v>
      </c>
      <c r="Z248" s="103" t="s">
        <v>0</v>
      </c>
      <c r="AA248" s="103" t="s">
        <v>0</v>
      </c>
      <c r="AB248" s="103" t="s">
        <v>0</v>
      </c>
      <c r="AC248" s="103" t="s">
        <v>0</v>
      </c>
      <c r="AD248" s="103" t="s">
        <v>0</v>
      </c>
      <c r="AE248" s="103" t="s">
        <v>0</v>
      </c>
      <c r="AF248" s="103" t="s">
        <v>0</v>
      </c>
      <c r="AG248" s="103" t="s">
        <v>0</v>
      </c>
      <c r="AH248" s="103" t="s">
        <v>0</v>
      </c>
      <c r="AI248" s="103" t="s">
        <v>0</v>
      </c>
      <c r="AJ248" s="103" t="s">
        <v>0</v>
      </c>
      <c r="AK248" s="103" t="s">
        <v>0</v>
      </c>
      <c r="AL248" s="103" t="s">
        <v>0</v>
      </c>
      <c r="AM248" s="103" t="s">
        <v>0</v>
      </c>
      <c r="AN248" s="103" t="s">
        <v>0</v>
      </c>
      <c r="AO248" s="103" t="s">
        <v>0</v>
      </c>
      <c r="AP248" s="103" t="s">
        <v>0</v>
      </c>
      <c r="AQ248" s="103" t="s">
        <v>0</v>
      </c>
      <c r="AR248" s="103" t="s">
        <v>0</v>
      </c>
      <c r="AS248" s="103" t="s">
        <v>0</v>
      </c>
      <c r="AT248" s="103" t="s">
        <v>0</v>
      </c>
      <c r="AU248" s="103" t="s">
        <v>0</v>
      </c>
      <c r="AV248" s="103" t="s">
        <v>0</v>
      </c>
      <c r="AW248" s="103" t="s">
        <v>0</v>
      </c>
      <c r="AX248" s="103" t="s">
        <v>0</v>
      </c>
      <c r="AY248" s="103" t="s">
        <v>0</v>
      </c>
      <c r="AZ248" s="103" t="s">
        <v>0</v>
      </c>
      <c r="BA248" s="103" t="s">
        <v>0</v>
      </c>
      <c r="BB248" s="103" t="s">
        <v>0</v>
      </c>
      <c r="BC248" s="103" t="s">
        <v>0</v>
      </c>
      <c r="BD248" s="103" t="s">
        <v>0</v>
      </c>
      <c r="BE248" s="103" t="s">
        <v>0</v>
      </c>
      <c r="BF248" s="103" t="s">
        <v>0</v>
      </c>
      <c r="BG248" s="103" t="s">
        <v>0</v>
      </c>
      <c r="BH248" s="103" t="s">
        <v>0</v>
      </c>
      <c r="BI248" s="103" t="s">
        <v>0</v>
      </c>
      <c r="BJ248" s="103" t="s">
        <v>0</v>
      </c>
      <c r="BK248" s="103" t="s">
        <v>0</v>
      </c>
      <c r="BL248" s="103" t="s">
        <v>0</v>
      </c>
      <c r="BM248" s="103" t="s">
        <v>0</v>
      </c>
      <c r="BN248" s="103" t="s">
        <v>0</v>
      </c>
      <c r="BO248" s="103" t="s">
        <v>0</v>
      </c>
      <c r="BP248" s="103" t="s">
        <v>0</v>
      </c>
      <c r="BQ248" s="103" t="s">
        <v>0</v>
      </c>
      <c r="BR248" s="103" t="s">
        <v>0</v>
      </c>
      <c r="BS248" s="103" t="s">
        <v>0</v>
      </c>
      <c r="BT248" s="103" t="s">
        <v>0</v>
      </c>
      <c r="BU248" s="103" t="s">
        <v>0</v>
      </c>
      <c r="BV248" s="103" t="s">
        <v>0</v>
      </c>
      <c r="BW248" s="103" t="s">
        <v>0</v>
      </c>
      <c r="BX248" s="103" t="s">
        <v>0</v>
      </c>
      <c r="BY248" s="103" t="s">
        <v>0</v>
      </c>
      <c r="BZ248" s="103" t="s">
        <v>0</v>
      </c>
      <c r="CA248" s="103" t="s">
        <v>0</v>
      </c>
      <c r="CB248" s="103" t="s">
        <v>0</v>
      </c>
      <c r="CC248" s="103" t="s">
        <v>0</v>
      </c>
    </row>
  </sheetData>
  <autoFilter ref="A9:AC226">
    <filterColumn colId="7">
      <filters>
        <filter val="3"/>
      </filters>
    </filterColumn>
    <filterColumn colId="10">
      <customFilters>
        <customFilter operator="notEqual" val=" "/>
      </customFilters>
    </filterColumn>
  </autoFilter>
  <sortState ref="C10:AF233">
    <sortCondition ref="M10:M233"/>
    <sortCondition ref="G10:G233"/>
  </sortState>
  <mergeCells count="1">
    <mergeCell ref="AK3:AM4"/>
  </mergeCells>
  <conditionalFormatting sqref="U247">
    <cfRule type="cellIs" dxfId="413" priority="2902" operator="equal">
      <formula>"B"</formula>
    </cfRule>
  </conditionalFormatting>
  <conditionalFormatting sqref="S247">
    <cfRule type="cellIs" dxfId="412" priority="2712" operator="equal">
      <formula>"P.A. Cant."</formula>
    </cfRule>
    <cfRule type="cellIs" dxfId="411" priority="2713" operator="equal">
      <formula>"P.A. Cant. "</formula>
    </cfRule>
    <cfRule type="cellIs" dxfId="410" priority="2714" operator="equal">
      <formula>" P.A. Cant."</formula>
    </cfRule>
  </conditionalFormatting>
  <conditionalFormatting sqref="R247">
    <cfRule type="cellIs" dxfId="409" priority="2711" operator="equal">
      <formula>"P.A. Scol."</formula>
    </cfRule>
  </conditionalFormatting>
  <conditionalFormatting sqref="U248">
    <cfRule type="cellIs" dxfId="408" priority="1981" operator="equal">
      <formula>"B"</formula>
    </cfRule>
  </conditionalFormatting>
  <conditionalFormatting sqref="S248">
    <cfRule type="cellIs" dxfId="407" priority="1830" operator="equal">
      <formula>"P.A. Cant."</formula>
    </cfRule>
    <cfRule type="cellIs" dxfId="406" priority="1831" operator="equal">
      <formula>"P.A. Cant. "</formula>
    </cfRule>
    <cfRule type="cellIs" dxfId="405" priority="1832" operator="equal">
      <formula>" P.A. Cant."</formula>
    </cfRule>
  </conditionalFormatting>
  <conditionalFormatting sqref="R248">
    <cfRule type="cellIs" dxfId="404" priority="1829" operator="equal">
      <formula>"P.A. Scol."</formula>
    </cfRule>
  </conditionalFormatting>
  <conditionalFormatting sqref="M247:N247">
    <cfRule type="expression" dxfId="403" priority="4462">
      <formula>OR($M247=#REF!,M247=M248)</formula>
    </cfRule>
  </conditionalFormatting>
  <conditionalFormatting sqref="M246:N247">
    <cfRule type="expression" dxfId="402" priority="725">
      <formula>$F246&gt;0</formula>
    </cfRule>
  </conditionalFormatting>
  <conditionalFormatting sqref="U246:U247">
    <cfRule type="cellIs" dxfId="401" priority="702" operator="equal">
      <formula>"B"</formula>
    </cfRule>
  </conditionalFormatting>
  <conditionalFormatting sqref="S246:S247">
    <cfRule type="cellIs" dxfId="400" priority="696" operator="equal">
      <formula>"P.A. Cant."</formula>
    </cfRule>
    <cfRule type="cellIs" dxfId="399" priority="697" operator="equal">
      <formula>"P.A. Cant. "</formula>
    </cfRule>
    <cfRule type="cellIs" dxfId="398" priority="698" operator="equal">
      <formula>" P.A. Cant."</formula>
    </cfRule>
  </conditionalFormatting>
  <conditionalFormatting sqref="R246:R247">
    <cfRule type="cellIs" dxfId="397" priority="695" operator="equal">
      <formula>"P.A. Scol."</formula>
    </cfRule>
  </conditionalFormatting>
  <conditionalFormatting sqref="M234:N245">
    <cfRule type="expression" dxfId="396" priority="683">
      <formula>$F234&gt;0</formula>
    </cfRule>
  </conditionalFormatting>
  <conditionalFormatting sqref="U227:U245">
    <cfRule type="cellIs" dxfId="395" priority="660" operator="equal">
      <formula>"B"</formula>
    </cfRule>
  </conditionalFormatting>
  <conditionalFormatting sqref="S227:S245">
    <cfRule type="cellIs" dxfId="394" priority="654" operator="equal">
      <formula>"P.A. Cant."</formula>
    </cfRule>
    <cfRule type="cellIs" dxfId="393" priority="655" operator="equal">
      <formula>"P.A. Cant. "</formula>
    </cfRule>
    <cfRule type="cellIs" dxfId="392" priority="656" operator="equal">
      <formula>" P.A. Cant."</formula>
    </cfRule>
  </conditionalFormatting>
  <conditionalFormatting sqref="R234:R245">
    <cfRule type="cellIs" dxfId="391" priority="653" operator="equal">
      <formula>"P.A. Scol."</formula>
    </cfRule>
  </conditionalFormatting>
  <conditionalFormatting sqref="U10:U247">
    <cfRule type="cellIs" dxfId="390" priority="571" operator="equal">
      <formula>"B"</formula>
    </cfRule>
  </conditionalFormatting>
  <conditionalFormatting sqref="S10:S247">
    <cfRule type="cellIs" dxfId="389" priority="567" operator="equal">
      <formula>"P.A. Cant."</formula>
    </cfRule>
    <cfRule type="cellIs" dxfId="388" priority="568" operator="equal">
      <formula>"P.A. Cant. "</formula>
    </cfRule>
    <cfRule type="cellIs" dxfId="387" priority="569" operator="equal">
      <formula>" P.A. Cant."</formula>
    </cfRule>
  </conditionalFormatting>
  <conditionalFormatting sqref="R234:R247">
    <cfRule type="cellIs" dxfId="386" priority="566" operator="equal">
      <formula>"P.A. Scol."</formula>
    </cfRule>
  </conditionalFormatting>
  <conditionalFormatting sqref="S89 S56 S42 S111:S112">
    <cfRule type="cellIs" dxfId="385" priority="563" operator="equal">
      <formula>"P.A. Cant."</formula>
    </cfRule>
    <cfRule type="cellIs" dxfId="384" priority="564" operator="equal">
      <formula>"P.A. Cant. "</formula>
    </cfRule>
    <cfRule type="cellIs" dxfId="383" priority="565" operator="equal">
      <formula>" P.A. Cant."</formula>
    </cfRule>
  </conditionalFormatting>
  <conditionalFormatting sqref="S87">
    <cfRule type="cellIs" dxfId="382" priority="559" operator="equal">
      <formula>"P.A. Cant."</formula>
    </cfRule>
    <cfRule type="cellIs" dxfId="381" priority="560" operator="equal">
      <formula>"P.A. Cant. "</formula>
    </cfRule>
    <cfRule type="cellIs" dxfId="380" priority="561" operator="equal">
      <formula>" P.A. Cant."</formula>
    </cfRule>
  </conditionalFormatting>
  <conditionalFormatting sqref="S90:S91">
    <cfRule type="cellIs" dxfId="379" priority="555" operator="equal">
      <formula>"P.A. Cant."</formula>
    </cfRule>
    <cfRule type="cellIs" dxfId="378" priority="556" operator="equal">
      <formula>"P.A. Cant. "</formula>
    </cfRule>
    <cfRule type="cellIs" dxfId="377" priority="557" operator="equal">
      <formula>" P.A. Cant."</formula>
    </cfRule>
  </conditionalFormatting>
  <conditionalFormatting sqref="S31">
    <cfRule type="cellIs" dxfId="376" priority="551" operator="equal">
      <formula>"P.A. Cant."</formula>
    </cfRule>
    <cfRule type="cellIs" dxfId="375" priority="552" operator="equal">
      <formula>"P.A. Cant. "</formula>
    </cfRule>
    <cfRule type="cellIs" dxfId="374" priority="553" operator="equal">
      <formula>" P.A. Cant."</formula>
    </cfRule>
  </conditionalFormatting>
  <conditionalFormatting sqref="S70">
    <cfRule type="cellIs" dxfId="373" priority="544" operator="equal">
      <formula>"P.A. Cant."</formula>
    </cfRule>
    <cfRule type="cellIs" dxfId="372" priority="545" operator="equal">
      <formula>"P.A. Cant. "</formula>
    </cfRule>
    <cfRule type="cellIs" dxfId="371" priority="546" operator="equal">
      <formula>" P.A. Cant."</formula>
    </cfRule>
  </conditionalFormatting>
  <conditionalFormatting sqref="S41">
    <cfRule type="cellIs" dxfId="370" priority="540" operator="equal">
      <formula>"P.A. Cant."</formula>
    </cfRule>
    <cfRule type="cellIs" dxfId="369" priority="541" operator="equal">
      <formula>"P.A. Cant. "</formula>
    </cfRule>
    <cfRule type="cellIs" dxfId="368" priority="542" operator="equal">
      <formula>" P.A. Cant."</formula>
    </cfRule>
  </conditionalFormatting>
  <conditionalFormatting sqref="S61">
    <cfRule type="cellIs" dxfId="367" priority="536" operator="equal">
      <formula>"P.A. Cant."</formula>
    </cfRule>
    <cfRule type="cellIs" dxfId="366" priority="537" operator="equal">
      <formula>"P.A. Cant. "</formula>
    </cfRule>
    <cfRule type="cellIs" dxfId="365" priority="538" operator="equal">
      <formula>" P.A. Cant."</formula>
    </cfRule>
  </conditionalFormatting>
  <conditionalFormatting sqref="S52:S53">
    <cfRule type="cellIs" dxfId="364" priority="532" operator="equal">
      <formula>"P.A. Cant."</formula>
    </cfRule>
    <cfRule type="cellIs" dxfId="363" priority="533" operator="equal">
      <formula>"P.A. Cant. "</formula>
    </cfRule>
    <cfRule type="cellIs" dxfId="362" priority="534" operator="equal">
      <formula>" P.A. Cant."</formula>
    </cfRule>
  </conditionalFormatting>
  <conditionalFormatting sqref="S67">
    <cfRule type="cellIs" dxfId="361" priority="527" operator="equal">
      <formula>"P.A. Cant."</formula>
    </cfRule>
    <cfRule type="cellIs" dxfId="360" priority="528" operator="equal">
      <formula>"P.A. Cant. "</formula>
    </cfRule>
    <cfRule type="cellIs" dxfId="359" priority="529" operator="equal">
      <formula>" P.A. Cant."</formula>
    </cfRule>
  </conditionalFormatting>
  <conditionalFormatting sqref="S66">
    <cfRule type="cellIs" dxfId="358" priority="523" operator="equal">
      <formula>"P.A. Cant."</formula>
    </cfRule>
    <cfRule type="cellIs" dxfId="357" priority="524" operator="equal">
      <formula>"P.A. Cant. "</formula>
    </cfRule>
    <cfRule type="cellIs" dxfId="356" priority="525" operator="equal">
      <formula>" P.A. Cant."</formula>
    </cfRule>
  </conditionalFormatting>
  <conditionalFormatting sqref="S25">
    <cfRule type="cellIs" dxfId="355" priority="520" operator="equal">
      <formula>"P.A. Cant."</formula>
    </cfRule>
    <cfRule type="cellIs" dxfId="354" priority="521" operator="equal">
      <formula>"P.A. Cant. "</formula>
    </cfRule>
    <cfRule type="cellIs" dxfId="353" priority="522" operator="equal">
      <formula>" P.A. Cant."</formula>
    </cfRule>
  </conditionalFormatting>
  <conditionalFormatting sqref="S45">
    <cfRule type="cellIs" dxfId="352" priority="517" operator="equal">
      <formula>"P.A. Cant."</formula>
    </cfRule>
    <cfRule type="cellIs" dxfId="351" priority="518" operator="equal">
      <formula>"P.A. Cant. "</formula>
    </cfRule>
    <cfRule type="cellIs" dxfId="350" priority="519" operator="equal">
      <formula>" P.A. Cant."</formula>
    </cfRule>
  </conditionalFormatting>
  <conditionalFormatting sqref="S51">
    <cfRule type="cellIs" dxfId="349" priority="514" operator="equal">
      <formula>"P.A. Cant."</formula>
    </cfRule>
    <cfRule type="cellIs" dxfId="348" priority="515" operator="equal">
      <formula>"P.A. Cant. "</formula>
    </cfRule>
    <cfRule type="cellIs" dxfId="347" priority="516" operator="equal">
      <formula>" P.A. Cant."</formula>
    </cfRule>
  </conditionalFormatting>
  <conditionalFormatting sqref="S54:S55">
    <cfRule type="cellIs" dxfId="346" priority="499" operator="equal">
      <formula>"P.A. Cant."</formula>
    </cfRule>
    <cfRule type="cellIs" dxfId="345" priority="500" operator="equal">
      <formula>"P.A. Cant. "</formula>
    </cfRule>
    <cfRule type="cellIs" dxfId="344" priority="501" operator="equal">
      <formula>" P.A. Cant."</formula>
    </cfRule>
  </conditionalFormatting>
  <conditionalFormatting sqref="S81:S82">
    <cfRule type="cellIs" dxfId="343" priority="495" operator="equal">
      <formula>"P.A. Cant."</formula>
    </cfRule>
    <cfRule type="cellIs" dxfId="342" priority="496" operator="equal">
      <formula>"P.A. Cant. "</formula>
    </cfRule>
    <cfRule type="cellIs" dxfId="341" priority="497" operator="equal">
      <formula>" P.A. Cant."</formula>
    </cfRule>
  </conditionalFormatting>
  <conditionalFormatting sqref="S177">
    <cfRule type="cellIs" dxfId="340" priority="492" operator="equal">
      <formula>"P.A. Cant."</formula>
    </cfRule>
    <cfRule type="cellIs" dxfId="339" priority="493" operator="equal">
      <formula>"P.A. Cant. "</formula>
    </cfRule>
    <cfRule type="cellIs" dxfId="338" priority="494" operator="equal">
      <formula>" P.A. Cant."</formula>
    </cfRule>
  </conditionalFormatting>
  <conditionalFormatting sqref="U200">
    <cfRule type="cellIs" dxfId="337" priority="456" operator="equal">
      <formula>"B"</formula>
    </cfRule>
  </conditionalFormatting>
  <conditionalFormatting sqref="S63">
    <cfRule type="cellIs" dxfId="336" priority="453" operator="equal">
      <formula>"P.A. Cant."</formula>
    </cfRule>
    <cfRule type="cellIs" dxfId="335" priority="454" operator="equal">
      <formula>"P.A. Cant. "</formula>
    </cfRule>
    <cfRule type="cellIs" dxfId="334" priority="455" operator="equal">
      <formula>" P.A. Cant."</formula>
    </cfRule>
  </conditionalFormatting>
  <conditionalFormatting sqref="J220">
    <cfRule type="cellIs" dxfId="333" priority="155" operator="equal">
      <formula>"P.A. Cant."</formula>
    </cfRule>
    <cfRule type="cellIs" dxfId="332" priority="156" operator="equal">
      <formula>"P.A. Cant. "</formula>
    </cfRule>
    <cfRule type="cellIs" dxfId="331" priority="157" operator="equal">
      <formula>" P.A. Cant."</formula>
    </cfRule>
  </conditionalFormatting>
  <conditionalFormatting sqref="R173">
    <cfRule type="cellIs" dxfId="330" priority="327" operator="equal">
      <formula>"P.A. Scol."</formula>
    </cfRule>
  </conditionalFormatting>
  <conditionalFormatting sqref="R227:R229 R225 R172:R222 R231:R232">
    <cfRule type="cellIs" dxfId="329" priority="324" operator="equal">
      <formula>"P.A. Cant."</formula>
    </cfRule>
    <cfRule type="cellIs" dxfId="328" priority="325" operator="equal">
      <formula>"P.A. Cant. "</formula>
    </cfRule>
    <cfRule type="cellIs" dxfId="327" priority="326" operator="equal">
      <formula>" P.A. Cant."</formula>
    </cfRule>
  </conditionalFormatting>
  <conditionalFormatting sqref="R172 R227:R229 R84:R134 R174:R222 R74 R231:R232 R225">
    <cfRule type="cellIs" dxfId="326" priority="328" operator="equal">
      <formula>"P.A. Scol."</formula>
    </cfRule>
  </conditionalFormatting>
  <conditionalFormatting sqref="R11 R49 R65 R37:R42 R75:R80 R68:R71 R45:R47 R35 R31 R29 R19:R24 R53:R58 R51 R14:R17 R136:R138 R140:R171">
    <cfRule type="cellIs" dxfId="325" priority="323" operator="equal">
      <formula>"P.A. Scol."</formula>
    </cfRule>
  </conditionalFormatting>
  <conditionalFormatting sqref="R43 R34 R82:R83">
    <cfRule type="cellIs" dxfId="324" priority="322" operator="equal">
      <formula>"P.A. Scol."</formula>
    </cfRule>
  </conditionalFormatting>
  <conditionalFormatting sqref="R64">
    <cfRule type="cellIs" dxfId="323" priority="321" operator="equal">
      <formula>"P.A. Scol."</formula>
    </cfRule>
  </conditionalFormatting>
  <conditionalFormatting sqref="R66:R67 R81">
    <cfRule type="cellIs" dxfId="322" priority="320" operator="equal">
      <formula>"P.A. Scol."</formula>
    </cfRule>
  </conditionalFormatting>
  <conditionalFormatting sqref="R28">
    <cfRule type="cellIs" dxfId="321" priority="319" operator="equal">
      <formula>"P.A. Scol."</formula>
    </cfRule>
  </conditionalFormatting>
  <conditionalFormatting sqref="R62:R63">
    <cfRule type="cellIs" dxfId="320" priority="318" operator="equal">
      <formula>"P.A. Scol."</formula>
    </cfRule>
  </conditionalFormatting>
  <conditionalFormatting sqref="R52">
    <cfRule type="cellIs" dxfId="319" priority="317" operator="equal">
      <formula>"P.A. Scol."</formula>
    </cfRule>
  </conditionalFormatting>
  <conditionalFormatting sqref="R59">
    <cfRule type="cellIs" dxfId="318" priority="316" operator="equal">
      <formula>"P.A. Scol."</formula>
    </cfRule>
  </conditionalFormatting>
  <conditionalFormatting sqref="R32:R33">
    <cfRule type="cellIs" dxfId="317" priority="315" operator="equal">
      <formula>"P.A. Scol."</formula>
    </cfRule>
  </conditionalFormatting>
  <conditionalFormatting sqref="R48">
    <cfRule type="cellIs" dxfId="316" priority="314" operator="equal">
      <formula>"P.A. Scol."</formula>
    </cfRule>
  </conditionalFormatting>
  <conditionalFormatting sqref="R36">
    <cfRule type="cellIs" dxfId="315" priority="313" operator="equal">
      <formula>"P.A. Scol."</formula>
    </cfRule>
  </conditionalFormatting>
  <conditionalFormatting sqref="R10:R234">
    <cfRule type="cellIs" dxfId="314" priority="311" operator="equal">
      <formula>"P.A. Scol."</formula>
    </cfRule>
  </conditionalFormatting>
  <conditionalFormatting sqref="R13">
    <cfRule type="cellIs" dxfId="313" priority="312" operator="equal">
      <formula>"P.A. Scol."</formula>
    </cfRule>
  </conditionalFormatting>
  <conditionalFormatting sqref="R25">
    <cfRule type="cellIs" dxfId="312" priority="308" operator="equal">
      <formula>"P.A. Scol."</formula>
    </cfRule>
  </conditionalFormatting>
  <conditionalFormatting sqref="R12">
    <cfRule type="cellIs" dxfId="311" priority="310" operator="equal">
      <formula>"P.A. Scol."</formula>
    </cfRule>
  </conditionalFormatting>
  <conditionalFormatting sqref="R44">
    <cfRule type="cellIs" dxfId="310" priority="309" operator="equal">
      <formula>"P.A. Scol."</formula>
    </cfRule>
  </conditionalFormatting>
  <conditionalFormatting sqref="R30">
    <cfRule type="cellIs" dxfId="309" priority="307" operator="equal">
      <formula>"P.A. Scol."</formula>
    </cfRule>
  </conditionalFormatting>
  <conditionalFormatting sqref="R60:R61">
    <cfRule type="cellIs" dxfId="308" priority="306" operator="equal">
      <formula>"P.A. Scol."</formula>
    </cfRule>
  </conditionalFormatting>
  <conditionalFormatting sqref="R135">
    <cfRule type="cellIs" dxfId="307" priority="305" operator="equal">
      <formula>"P.A. Scol."</formula>
    </cfRule>
  </conditionalFormatting>
  <conditionalFormatting sqref="R18">
    <cfRule type="cellIs" dxfId="306" priority="304" operator="equal">
      <formula>"P.A. Scol."</formula>
    </cfRule>
  </conditionalFormatting>
  <conditionalFormatting sqref="R50">
    <cfRule type="cellIs" dxfId="305" priority="303" operator="equal">
      <formula>"P.A. Scol."</formula>
    </cfRule>
  </conditionalFormatting>
  <conditionalFormatting sqref="R27">
    <cfRule type="cellIs" dxfId="304" priority="302" operator="equal">
      <formula>"P.A. Scol."</formula>
    </cfRule>
  </conditionalFormatting>
  <conditionalFormatting sqref="R26">
    <cfRule type="cellIs" dxfId="303" priority="301" operator="equal">
      <formula>"P.A. Scol."</formula>
    </cfRule>
  </conditionalFormatting>
  <conditionalFormatting sqref="R173">
    <cfRule type="cellIs" dxfId="302" priority="300" operator="equal">
      <formula>"P.A. Scol."</formula>
    </cfRule>
  </conditionalFormatting>
  <conditionalFormatting sqref="R223:R224">
    <cfRule type="cellIs" dxfId="301" priority="299" operator="equal">
      <formula>"P.A. Scol."</formula>
    </cfRule>
  </conditionalFormatting>
  <conditionalFormatting sqref="R223:R224">
    <cfRule type="cellIs" dxfId="300" priority="296" operator="equal">
      <formula>"P.A. Cant."</formula>
    </cfRule>
    <cfRule type="cellIs" dxfId="299" priority="297" operator="equal">
      <formula>"P.A. Cant. "</formula>
    </cfRule>
    <cfRule type="cellIs" dxfId="298" priority="298" operator="equal">
      <formula>" P.A. Cant."</formula>
    </cfRule>
  </conditionalFormatting>
  <conditionalFormatting sqref="R72:R73">
    <cfRule type="cellIs" dxfId="297" priority="295" operator="equal">
      <formula>"P.A. Scol."</formula>
    </cfRule>
  </conditionalFormatting>
  <conditionalFormatting sqref="R139">
    <cfRule type="cellIs" dxfId="296" priority="294" operator="equal">
      <formula>"P.A. Scol."</formula>
    </cfRule>
  </conditionalFormatting>
  <conditionalFormatting sqref="R230">
    <cfRule type="cellIs" dxfId="295" priority="293" operator="equal">
      <formula>"P.A. Scol."</formula>
    </cfRule>
  </conditionalFormatting>
  <conditionalFormatting sqref="R230">
    <cfRule type="cellIs" dxfId="294" priority="290" operator="equal">
      <formula>"P.A. Cant."</formula>
    </cfRule>
    <cfRule type="cellIs" dxfId="293" priority="291" operator="equal">
      <formula>"P.A. Cant. "</formula>
    </cfRule>
    <cfRule type="cellIs" dxfId="292" priority="292" operator="equal">
      <formula>" P.A. Cant."</formula>
    </cfRule>
  </conditionalFormatting>
  <conditionalFormatting sqref="R233">
    <cfRule type="cellIs" dxfId="291" priority="289" operator="equal">
      <formula>"P.A. Scol."</formula>
    </cfRule>
  </conditionalFormatting>
  <conditionalFormatting sqref="R233">
    <cfRule type="cellIs" dxfId="290" priority="286" operator="equal">
      <formula>"P.A. Cant."</formula>
    </cfRule>
    <cfRule type="cellIs" dxfId="289" priority="287" operator="equal">
      <formula>"P.A. Cant. "</formula>
    </cfRule>
    <cfRule type="cellIs" dxfId="288" priority="288" operator="equal">
      <formula>" P.A. Cant."</formula>
    </cfRule>
  </conditionalFormatting>
  <conditionalFormatting sqref="D173:D233">
    <cfRule type="cellIs" dxfId="287" priority="283" operator="equal">
      <formula>"P.A. Cant."</formula>
    </cfRule>
    <cfRule type="cellIs" dxfId="286" priority="284" operator="equal">
      <formula>"P.A. Cant. "</formula>
    </cfRule>
    <cfRule type="cellIs" dxfId="285" priority="285" operator="equal">
      <formula>" P.A. Cant."</formula>
    </cfRule>
  </conditionalFormatting>
  <conditionalFormatting sqref="G223:G233">
    <cfRule type="cellIs" dxfId="284" priority="280" operator="equal">
      <formula>"P.A. Cant."</formula>
    </cfRule>
    <cfRule type="cellIs" dxfId="283" priority="281" operator="equal">
      <formula>"P.A. Cant. "</formula>
    </cfRule>
    <cfRule type="cellIs" dxfId="282" priority="282" operator="equal">
      <formula>" P.A. Cant."</formula>
    </cfRule>
  </conditionalFormatting>
  <conditionalFormatting sqref="H183 H202:H203 H208 H219 H222 H225 H230:H231 H10:H171 H175 H177">
    <cfRule type="cellIs" dxfId="281" priority="277" operator="equal">
      <formula>"P.A. Cant."</formula>
    </cfRule>
    <cfRule type="cellIs" dxfId="280" priority="278" operator="equal">
      <formula>"P.A. Cant. "</formula>
    </cfRule>
    <cfRule type="cellIs" dxfId="279" priority="279" operator="equal">
      <formula>" P.A. Cant."</formula>
    </cfRule>
  </conditionalFormatting>
  <conditionalFormatting sqref="H183 H202:H203 H208 H219 H222 H224:H226 H230:H231 H10:H171 H175 H177">
    <cfRule type="cellIs" dxfId="278" priority="276" operator="equal">
      <formula>"P.A. Scol."</formula>
    </cfRule>
  </conditionalFormatting>
  <conditionalFormatting sqref="H226:H229 H223:H224 H172:H174 H232:H233 H184:H201 H204:H207 H209:H218 H220 H176 H178:H182">
    <cfRule type="cellIs" dxfId="277" priority="273" operator="equal">
      <formula>"P.A. Cant."</formula>
    </cfRule>
    <cfRule type="cellIs" dxfId="276" priority="274" operator="equal">
      <formula>"P.A. Cant. "</formula>
    </cfRule>
    <cfRule type="cellIs" dxfId="275" priority="275" operator="equal">
      <formula>" P.A. Cant."</formula>
    </cfRule>
  </conditionalFormatting>
  <conditionalFormatting sqref="H221">
    <cfRule type="cellIs" dxfId="274" priority="270" operator="equal">
      <formula>"P.A. Cant."</formula>
    </cfRule>
    <cfRule type="cellIs" dxfId="273" priority="271" operator="equal">
      <formula>"P.A. Cant. "</formula>
    </cfRule>
    <cfRule type="cellIs" dxfId="272" priority="272" operator="equal">
      <formula>" P.A. Cant."</formula>
    </cfRule>
  </conditionalFormatting>
  <conditionalFormatting sqref="H221">
    <cfRule type="cellIs" dxfId="271" priority="269" operator="equal">
      <formula>"P.A. Scol."</formula>
    </cfRule>
  </conditionalFormatting>
  <conditionalFormatting sqref="I44">
    <cfRule type="cellIs" dxfId="270" priority="210" operator="equal">
      <formula>"P.A. Scol."</formula>
    </cfRule>
  </conditionalFormatting>
  <conditionalFormatting sqref="I50">
    <cfRule type="cellIs" dxfId="269" priority="192" operator="equal">
      <formula>"P.A. Scol."</formula>
    </cfRule>
  </conditionalFormatting>
  <conditionalFormatting sqref="I27">
    <cfRule type="cellIs" dxfId="268" priority="191" operator="equal">
      <formula>"P.A. Scol."</formula>
    </cfRule>
  </conditionalFormatting>
  <conditionalFormatting sqref="J26">
    <cfRule type="cellIs" dxfId="267" priority="188" operator="equal">
      <formula>"P.A. Cant."</formula>
    </cfRule>
    <cfRule type="cellIs" dxfId="266" priority="189" operator="equal">
      <formula>"P.A. Cant. "</formula>
    </cfRule>
    <cfRule type="cellIs" dxfId="265" priority="190" operator="equal">
      <formula>" P.A. Cant."</formula>
    </cfRule>
  </conditionalFormatting>
  <conditionalFormatting sqref="I26">
    <cfRule type="cellIs" dxfId="264" priority="187" operator="equal">
      <formula>"P.A. Scol."</formula>
    </cfRule>
  </conditionalFormatting>
  <conditionalFormatting sqref="K172:K225 K27:K151">
    <cfRule type="cellIs" dxfId="263" priority="268" operator="equal">
      <formula>"B"</formula>
    </cfRule>
  </conditionalFormatting>
  <conditionalFormatting sqref="J175:J177 J180 J182:J187 J159 J130:J134 J225:J229 J151:J157 J136:J149 J172:J173 J166 J231 J84:J128 J189:J222 J234:J247">
    <cfRule type="cellIs" dxfId="262" priority="265" operator="equal">
      <formula>"P.A. Cant."</formula>
    </cfRule>
    <cfRule type="cellIs" dxfId="261" priority="266" operator="equal">
      <formula>"P.A. Cant. "</formula>
    </cfRule>
    <cfRule type="cellIs" dxfId="260" priority="267" operator="equal">
      <formula>" P.A. Cant."</formula>
    </cfRule>
  </conditionalFormatting>
  <conditionalFormatting sqref="I172 I227:I229 I84:I134 I174:I222 I74 I231:I232 I225 I234:I247">
    <cfRule type="cellIs" dxfId="259" priority="264" operator="equal">
      <formula>"P.A. Scol."</formula>
    </cfRule>
  </conditionalFormatting>
  <conditionalFormatting sqref="J173">
    <cfRule type="cellIs" dxfId="258" priority="261" operator="equal">
      <formula>"P.A. Cant."</formula>
    </cfRule>
    <cfRule type="cellIs" dxfId="257" priority="262" operator="equal">
      <formula>"P.A. Cant. "</formula>
    </cfRule>
    <cfRule type="cellIs" dxfId="256" priority="263" operator="equal">
      <formula>" P.A. Cant."</formula>
    </cfRule>
  </conditionalFormatting>
  <conditionalFormatting sqref="I173">
    <cfRule type="cellIs" dxfId="255" priority="260" operator="equal">
      <formula>"P.A. Scol."</formula>
    </cfRule>
  </conditionalFormatting>
  <conditionalFormatting sqref="K196">
    <cfRule type="cellIs" dxfId="254" priority="259" operator="equal">
      <formula>"B"</formula>
    </cfRule>
  </conditionalFormatting>
  <conditionalFormatting sqref="K172:K247">
    <cfRule type="cellIs" dxfId="253" priority="258" operator="equal">
      <formula>"B"</formula>
    </cfRule>
  </conditionalFormatting>
  <conditionalFormatting sqref="J180 J182:J187 J175:J177 J225:J229 J172:J173 J231 J189:J222 J234:J247">
    <cfRule type="cellIs" dxfId="252" priority="255" operator="equal">
      <formula>"P.A. Cant."</formula>
    </cfRule>
    <cfRule type="cellIs" dxfId="251" priority="256" operator="equal">
      <formula>"P.A. Cant. "</formula>
    </cfRule>
    <cfRule type="cellIs" dxfId="250" priority="257" operator="equal">
      <formula>" P.A. Cant."</formula>
    </cfRule>
  </conditionalFormatting>
  <conditionalFormatting sqref="I227:I229 I225 I231:I232 I172:I222 I234:I247">
    <cfRule type="cellIs" dxfId="249" priority="252" operator="equal">
      <formula>"P.A. Cant."</formula>
    </cfRule>
    <cfRule type="cellIs" dxfId="248" priority="253" operator="equal">
      <formula>"P.A. Cant. "</formula>
    </cfRule>
    <cfRule type="cellIs" dxfId="247" priority="254" operator="equal">
      <formula>" P.A. Cant."</formula>
    </cfRule>
  </conditionalFormatting>
  <conditionalFormatting sqref="J65 J49 J27 J45:J47 J53:J59 J51 J36:J41 J160:J165 J29:J31 J171 J10:J25 J68:J80 J167:J169 J62:J63">
    <cfRule type="cellIs" dxfId="246" priority="249" operator="equal">
      <formula>"P.A. Cant."</formula>
    </cfRule>
    <cfRule type="cellIs" dxfId="245" priority="250" operator="equal">
      <formula>"P.A. Cant. "</formula>
    </cfRule>
    <cfRule type="cellIs" dxfId="244" priority="251" operator="equal">
      <formula>" P.A. Cant."</formula>
    </cfRule>
  </conditionalFormatting>
  <conditionalFormatting sqref="I11 I49 I65 I37:I42 I75:I80 I68:I71 I45:I47 I35 I31 I29 I19:I24 I53:I58 I51 I14:I17 I136:I138 I140:I171">
    <cfRule type="cellIs" dxfId="243" priority="248" operator="equal">
      <formula>"P.A. Scol."</formula>
    </cfRule>
  </conditionalFormatting>
  <conditionalFormatting sqref="J82:J83">
    <cfRule type="cellIs" dxfId="242" priority="245" operator="equal">
      <formula>"P.A. Cant."</formula>
    </cfRule>
    <cfRule type="cellIs" dxfId="241" priority="246" operator="equal">
      <formula>"P.A. Cant. "</formula>
    </cfRule>
    <cfRule type="cellIs" dxfId="240" priority="247" operator="equal">
      <formula>" P.A. Cant."</formula>
    </cfRule>
  </conditionalFormatting>
  <conditionalFormatting sqref="I43 I34 I82:I83">
    <cfRule type="cellIs" dxfId="239" priority="244" operator="equal">
      <formula>"P.A. Scol."</formula>
    </cfRule>
  </conditionalFormatting>
  <conditionalFormatting sqref="J64">
    <cfRule type="cellIs" dxfId="238" priority="241" operator="equal">
      <formula>"P.A. Cant."</formula>
    </cfRule>
    <cfRule type="cellIs" dxfId="237" priority="242" operator="equal">
      <formula>"P.A. Cant. "</formula>
    </cfRule>
    <cfRule type="cellIs" dxfId="236" priority="243" operator="equal">
      <formula>" P.A. Cant."</formula>
    </cfRule>
  </conditionalFormatting>
  <conditionalFormatting sqref="I64">
    <cfRule type="cellIs" dxfId="235" priority="240" operator="equal">
      <formula>"P.A. Scol."</formula>
    </cfRule>
  </conditionalFormatting>
  <conditionalFormatting sqref="J66:J67 J81">
    <cfRule type="cellIs" dxfId="234" priority="237" operator="equal">
      <formula>"P.A. Cant."</formula>
    </cfRule>
    <cfRule type="cellIs" dxfId="233" priority="238" operator="equal">
      <formula>"P.A. Cant. "</formula>
    </cfRule>
    <cfRule type="cellIs" dxfId="232" priority="239" operator="equal">
      <formula>" P.A. Cant."</formula>
    </cfRule>
  </conditionalFormatting>
  <conditionalFormatting sqref="I66:I67 I81">
    <cfRule type="cellIs" dxfId="231" priority="236" operator="equal">
      <formula>"P.A. Scol."</formula>
    </cfRule>
  </conditionalFormatting>
  <conditionalFormatting sqref="J28:J30">
    <cfRule type="cellIs" dxfId="230" priority="233" operator="equal">
      <formula>"P.A. Cant."</formula>
    </cfRule>
    <cfRule type="cellIs" dxfId="229" priority="234" operator="equal">
      <formula>"P.A. Cant. "</formula>
    </cfRule>
    <cfRule type="cellIs" dxfId="228" priority="235" operator="equal">
      <formula>" P.A. Cant."</formula>
    </cfRule>
  </conditionalFormatting>
  <conditionalFormatting sqref="I28">
    <cfRule type="cellIs" dxfId="227" priority="232" operator="equal">
      <formula>"P.A. Scol."</formula>
    </cfRule>
  </conditionalFormatting>
  <conditionalFormatting sqref="I62:I63">
    <cfRule type="cellIs" dxfId="226" priority="231" operator="equal">
      <formula>"P.A. Scol."</formula>
    </cfRule>
  </conditionalFormatting>
  <conditionalFormatting sqref="I52">
    <cfRule type="cellIs" dxfId="225" priority="230" operator="equal">
      <formula>"P.A. Scol."</formula>
    </cfRule>
  </conditionalFormatting>
  <conditionalFormatting sqref="I59">
    <cfRule type="cellIs" dxfId="224" priority="229" operator="equal">
      <formula>"P.A. Scol."</formula>
    </cfRule>
  </conditionalFormatting>
  <conditionalFormatting sqref="J34">
    <cfRule type="cellIs" dxfId="223" priority="226" operator="equal">
      <formula>"P.A. Cant."</formula>
    </cfRule>
    <cfRule type="cellIs" dxfId="222" priority="227" operator="equal">
      <formula>"P.A. Cant. "</formula>
    </cfRule>
    <cfRule type="cellIs" dxfId="221" priority="228" operator="equal">
      <formula>" P.A. Cant."</formula>
    </cfRule>
  </conditionalFormatting>
  <conditionalFormatting sqref="I32:I33">
    <cfRule type="cellIs" dxfId="220" priority="225" operator="equal">
      <formula>"P.A. Scol."</formula>
    </cfRule>
  </conditionalFormatting>
  <conditionalFormatting sqref="J48">
    <cfRule type="cellIs" dxfId="219" priority="222" operator="equal">
      <formula>"P.A. Cant."</formula>
    </cfRule>
    <cfRule type="cellIs" dxfId="218" priority="223" operator="equal">
      <formula>"P.A. Cant. "</formula>
    </cfRule>
    <cfRule type="cellIs" dxfId="217" priority="224" operator="equal">
      <formula>" P.A. Cant."</formula>
    </cfRule>
  </conditionalFormatting>
  <conditionalFormatting sqref="I48">
    <cfRule type="cellIs" dxfId="216" priority="221" operator="equal">
      <formula>"P.A. Scol."</formula>
    </cfRule>
  </conditionalFormatting>
  <conditionalFormatting sqref="J52">
    <cfRule type="cellIs" dxfId="215" priority="218" operator="equal">
      <formula>"P.A. Cant."</formula>
    </cfRule>
    <cfRule type="cellIs" dxfId="214" priority="219" operator="equal">
      <formula>"P.A. Cant. "</formula>
    </cfRule>
    <cfRule type="cellIs" dxfId="213" priority="220" operator="equal">
      <formula>" P.A. Cant."</formula>
    </cfRule>
  </conditionalFormatting>
  <conditionalFormatting sqref="J42">
    <cfRule type="cellIs" dxfId="212" priority="215" operator="equal">
      <formula>"P.A. Cant."</formula>
    </cfRule>
    <cfRule type="cellIs" dxfId="211" priority="216" operator="equal">
      <formula>"P.A. Cant. "</formula>
    </cfRule>
    <cfRule type="cellIs" dxfId="210" priority="217" operator="equal">
      <formula>" P.A. Cant."</formula>
    </cfRule>
  </conditionalFormatting>
  <conditionalFormatting sqref="I36">
    <cfRule type="cellIs" dxfId="209" priority="214" operator="equal">
      <formula>"P.A. Scol."</formula>
    </cfRule>
  </conditionalFormatting>
  <conditionalFormatting sqref="I10">
    <cfRule type="cellIs" dxfId="208" priority="212" operator="equal">
      <formula>"P.A. Scol."</formula>
    </cfRule>
  </conditionalFormatting>
  <conditionalFormatting sqref="I13">
    <cfRule type="cellIs" dxfId="207" priority="213" operator="equal">
      <formula>"P.A. Scol."</formula>
    </cfRule>
  </conditionalFormatting>
  <conditionalFormatting sqref="I25">
    <cfRule type="cellIs" dxfId="206" priority="209" operator="equal">
      <formula>"P.A. Scol."</formula>
    </cfRule>
  </conditionalFormatting>
  <conditionalFormatting sqref="I12">
    <cfRule type="cellIs" dxfId="205" priority="211" operator="equal">
      <formula>"P.A. Scol."</formula>
    </cfRule>
  </conditionalFormatting>
  <conditionalFormatting sqref="I30">
    <cfRule type="cellIs" dxfId="204" priority="208" operator="equal">
      <formula>"P.A. Scol."</formula>
    </cfRule>
  </conditionalFormatting>
  <conditionalFormatting sqref="J43:J44">
    <cfRule type="cellIs" dxfId="203" priority="205" operator="equal">
      <formula>"P.A. Cant."</formula>
    </cfRule>
    <cfRule type="cellIs" dxfId="202" priority="206" operator="equal">
      <formula>"P.A. Cant. "</formula>
    </cfRule>
    <cfRule type="cellIs" dxfId="201" priority="207" operator="equal">
      <formula>" P.A. Cant."</formula>
    </cfRule>
  </conditionalFormatting>
  <conditionalFormatting sqref="I60:I61">
    <cfRule type="cellIs" dxfId="200" priority="204" operator="equal">
      <formula>"P.A. Scol."</formula>
    </cfRule>
  </conditionalFormatting>
  <conditionalFormatting sqref="J60:J61">
    <cfRule type="cellIs" dxfId="199" priority="201" operator="equal">
      <formula>"P.A. Cant."</formula>
    </cfRule>
    <cfRule type="cellIs" dxfId="198" priority="202" operator="equal">
      <formula>"P.A. Cant. "</formula>
    </cfRule>
    <cfRule type="cellIs" dxfId="197" priority="203" operator="equal">
      <formula>" P.A. Cant."</formula>
    </cfRule>
  </conditionalFormatting>
  <conditionalFormatting sqref="J135 J129">
    <cfRule type="cellIs" dxfId="196" priority="198" operator="equal">
      <formula>"P.A. Cant."</formula>
    </cfRule>
    <cfRule type="cellIs" dxfId="195" priority="199" operator="equal">
      <formula>"P.A. Cant. "</formula>
    </cfRule>
    <cfRule type="cellIs" dxfId="194" priority="200" operator="equal">
      <formula>" P.A. Cant."</formula>
    </cfRule>
  </conditionalFormatting>
  <conditionalFormatting sqref="I135">
    <cfRule type="cellIs" dxfId="193" priority="197" operator="equal">
      <formula>"P.A. Scol."</formula>
    </cfRule>
  </conditionalFormatting>
  <conditionalFormatting sqref="I18">
    <cfRule type="cellIs" dxfId="192" priority="196" operator="equal">
      <formula>"P.A. Scol."</formula>
    </cfRule>
  </conditionalFormatting>
  <conditionalFormatting sqref="J50">
    <cfRule type="cellIs" dxfId="191" priority="193" operator="equal">
      <formula>"P.A. Cant."</formula>
    </cfRule>
    <cfRule type="cellIs" dxfId="190" priority="194" operator="equal">
      <formula>"P.A. Cant. "</formula>
    </cfRule>
    <cfRule type="cellIs" dxfId="189" priority="195" operator="equal">
      <formula>" P.A. Cant."</formula>
    </cfRule>
  </conditionalFormatting>
  <conditionalFormatting sqref="K153:K171 K10:K25">
    <cfRule type="cellIs" dxfId="188" priority="186" operator="equal">
      <formula>"B"</formula>
    </cfRule>
  </conditionalFormatting>
  <conditionalFormatting sqref="K152">
    <cfRule type="cellIs" dxfId="187" priority="185" operator="equal">
      <formula>"B"</formula>
    </cfRule>
  </conditionalFormatting>
  <conditionalFormatting sqref="K26">
    <cfRule type="cellIs" dxfId="186" priority="184" operator="equal">
      <formula>"B"</formula>
    </cfRule>
  </conditionalFormatting>
  <conditionalFormatting sqref="K195">
    <cfRule type="cellIs" dxfId="185" priority="183" operator="equal">
      <formula>"B"</formula>
    </cfRule>
  </conditionalFormatting>
  <conditionalFormatting sqref="I173">
    <cfRule type="cellIs" dxfId="184" priority="182" operator="equal">
      <formula>"P.A. Scol."</formula>
    </cfRule>
  </conditionalFormatting>
  <conditionalFormatting sqref="J188">
    <cfRule type="cellIs" dxfId="183" priority="179" operator="equal">
      <formula>"P.A. Cant."</formula>
    </cfRule>
    <cfRule type="cellIs" dxfId="182" priority="180" operator="equal">
      <formula>"P.A. Cant. "</formula>
    </cfRule>
    <cfRule type="cellIs" dxfId="181" priority="181" operator="equal">
      <formula>" P.A. Cant."</formula>
    </cfRule>
  </conditionalFormatting>
  <conditionalFormatting sqref="J178:J179">
    <cfRule type="cellIs" dxfId="180" priority="176" operator="equal">
      <formula>"P.A. Cant."</formula>
    </cfRule>
    <cfRule type="cellIs" dxfId="179" priority="177" operator="equal">
      <formula>"P.A. Cant. "</formula>
    </cfRule>
    <cfRule type="cellIs" dxfId="178" priority="178" operator="equal">
      <formula>" P.A. Cant."</formula>
    </cfRule>
  </conditionalFormatting>
  <conditionalFormatting sqref="J222">
    <cfRule type="cellIs" dxfId="177" priority="173" operator="equal">
      <formula>"P.A. Cant."</formula>
    </cfRule>
    <cfRule type="cellIs" dxfId="176" priority="174" operator="equal">
      <formula>"P.A. Cant. "</formula>
    </cfRule>
    <cfRule type="cellIs" dxfId="175" priority="175" operator="equal">
      <formula>" P.A. Cant."</formula>
    </cfRule>
  </conditionalFormatting>
  <conditionalFormatting sqref="J218">
    <cfRule type="cellIs" dxfId="174" priority="164" operator="equal">
      <formula>"P.A. Cant."</formula>
    </cfRule>
    <cfRule type="cellIs" dxfId="173" priority="165" operator="equal">
      <formula>"P.A. Cant. "</formula>
    </cfRule>
    <cfRule type="cellIs" dxfId="172" priority="166" operator="equal">
      <formula>" P.A. Cant."</formula>
    </cfRule>
  </conditionalFormatting>
  <conditionalFormatting sqref="J181">
    <cfRule type="cellIs" dxfId="171" priority="170" operator="equal">
      <formula>"P.A. Cant."</formula>
    </cfRule>
    <cfRule type="cellIs" dxfId="170" priority="171" operator="equal">
      <formula>"P.A. Cant. "</formula>
    </cfRule>
    <cfRule type="cellIs" dxfId="169" priority="172" operator="equal">
      <formula>" P.A. Cant."</formula>
    </cfRule>
  </conditionalFormatting>
  <conditionalFormatting sqref="J210">
    <cfRule type="cellIs" dxfId="168" priority="167" operator="equal">
      <formula>"P.A. Cant."</formula>
    </cfRule>
    <cfRule type="cellIs" dxfId="167" priority="168" operator="equal">
      <formula>"P.A. Cant. "</formula>
    </cfRule>
    <cfRule type="cellIs" dxfId="166" priority="169" operator="equal">
      <formula>" P.A. Cant."</formula>
    </cfRule>
  </conditionalFormatting>
  <conditionalFormatting sqref="J202:J203">
    <cfRule type="cellIs" dxfId="165" priority="161" operator="equal">
      <formula>"P.A. Cant."</formula>
    </cfRule>
    <cfRule type="cellIs" dxfId="164" priority="162" operator="equal">
      <formula>"P.A. Cant. "</formula>
    </cfRule>
    <cfRule type="cellIs" dxfId="163" priority="163" operator="equal">
      <formula>" P.A. Cant."</formula>
    </cfRule>
  </conditionalFormatting>
  <conditionalFormatting sqref="J174 J170">
    <cfRule type="cellIs" dxfId="162" priority="158" operator="equal">
      <formula>"P.A. Cant."</formula>
    </cfRule>
    <cfRule type="cellIs" dxfId="161" priority="159" operator="equal">
      <formula>"P.A. Cant. "</formula>
    </cfRule>
    <cfRule type="cellIs" dxfId="160" priority="160" operator="equal">
      <formula>" P.A. Cant."</formula>
    </cfRule>
  </conditionalFormatting>
  <conditionalFormatting sqref="J216">
    <cfRule type="cellIs" dxfId="159" priority="149" operator="equal">
      <formula>"P.A. Cant."</formula>
    </cfRule>
    <cfRule type="cellIs" dxfId="158" priority="150" operator="equal">
      <formula>"P.A. Cant. "</formula>
    </cfRule>
    <cfRule type="cellIs" dxfId="157" priority="151" operator="equal">
      <formula>" P.A. Cant."</formula>
    </cfRule>
  </conditionalFormatting>
  <conditionalFormatting sqref="J208">
    <cfRule type="cellIs" dxfId="156" priority="152" operator="equal">
      <formula>"P.A. Cant."</formula>
    </cfRule>
    <cfRule type="cellIs" dxfId="155" priority="153" operator="equal">
      <formula>"P.A. Cant. "</formula>
    </cfRule>
    <cfRule type="cellIs" dxfId="154" priority="154" operator="equal">
      <formula>" P.A. Cant."</formula>
    </cfRule>
  </conditionalFormatting>
  <conditionalFormatting sqref="J200:J201">
    <cfRule type="cellIs" dxfId="153" priority="146" operator="equal">
      <formula>"P.A. Cant."</formula>
    </cfRule>
    <cfRule type="cellIs" dxfId="152" priority="147" operator="equal">
      <formula>"P.A. Cant. "</formula>
    </cfRule>
    <cfRule type="cellIs" dxfId="151" priority="148" operator="equal">
      <formula>" P.A. Cant."</formula>
    </cfRule>
  </conditionalFormatting>
  <conditionalFormatting sqref="J223:J224">
    <cfRule type="cellIs" dxfId="150" priority="143" operator="equal">
      <formula>"P.A. Cant."</formula>
    </cfRule>
    <cfRule type="cellIs" dxfId="149" priority="144" operator="equal">
      <formula>"P.A. Cant. "</formula>
    </cfRule>
    <cfRule type="cellIs" dxfId="148" priority="145" operator="equal">
      <formula>" P.A. Cant."</formula>
    </cfRule>
  </conditionalFormatting>
  <conditionalFormatting sqref="I223:I224">
    <cfRule type="cellIs" dxfId="147" priority="142" operator="equal">
      <formula>"P.A. Scol."</formula>
    </cfRule>
  </conditionalFormatting>
  <conditionalFormatting sqref="J223:J224">
    <cfRule type="cellIs" dxfId="146" priority="139" operator="equal">
      <formula>"P.A. Cant."</formula>
    </cfRule>
    <cfRule type="cellIs" dxfId="145" priority="140" operator="equal">
      <formula>"P.A. Cant. "</formula>
    </cfRule>
    <cfRule type="cellIs" dxfId="144" priority="141" operator="equal">
      <formula>" P.A. Cant."</formula>
    </cfRule>
  </conditionalFormatting>
  <conditionalFormatting sqref="I223:I224">
    <cfRule type="cellIs" dxfId="143" priority="136" operator="equal">
      <formula>"P.A. Cant."</formula>
    </cfRule>
    <cfRule type="cellIs" dxfId="142" priority="137" operator="equal">
      <formula>"P.A. Cant. "</formula>
    </cfRule>
    <cfRule type="cellIs" dxfId="141" priority="138" operator="equal">
      <formula>" P.A. Cant."</formula>
    </cfRule>
  </conditionalFormatting>
  <conditionalFormatting sqref="J223:J224">
    <cfRule type="cellIs" dxfId="140" priority="133" operator="equal">
      <formula>"P.A. Cant."</formula>
    </cfRule>
    <cfRule type="cellIs" dxfId="139" priority="134" operator="equal">
      <formula>"P.A. Cant. "</formula>
    </cfRule>
    <cfRule type="cellIs" dxfId="138" priority="135" operator="equal">
      <formula>" P.A. Cant."</formula>
    </cfRule>
  </conditionalFormatting>
  <conditionalFormatting sqref="J222">
    <cfRule type="cellIs" dxfId="137" priority="130" operator="equal">
      <formula>"P.A. Cant."</formula>
    </cfRule>
    <cfRule type="cellIs" dxfId="136" priority="131" operator="equal">
      <formula>"P.A. Cant. "</formula>
    </cfRule>
    <cfRule type="cellIs" dxfId="135" priority="132" operator="equal">
      <formula>" P.A. Cant."</formula>
    </cfRule>
  </conditionalFormatting>
  <conditionalFormatting sqref="I72:I73">
    <cfRule type="cellIs" dxfId="134" priority="129" operator="equal">
      <formula>"P.A. Scol."</formula>
    </cfRule>
  </conditionalFormatting>
  <conditionalFormatting sqref="I139">
    <cfRule type="cellIs" dxfId="133" priority="128" operator="equal">
      <formula>"P.A. Scol."</formula>
    </cfRule>
  </conditionalFormatting>
  <conditionalFormatting sqref="J158 J150">
    <cfRule type="cellIs" dxfId="132" priority="125" operator="equal">
      <formula>"P.A. Cant."</formula>
    </cfRule>
    <cfRule type="cellIs" dxfId="131" priority="126" operator="equal">
      <formula>"P.A. Cant. "</formula>
    </cfRule>
    <cfRule type="cellIs" dxfId="130" priority="127" operator="equal">
      <formula>" P.A. Cant."</formula>
    </cfRule>
  </conditionalFormatting>
  <conditionalFormatting sqref="J230">
    <cfRule type="cellIs" dxfId="129" priority="122" operator="equal">
      <formula>"P.A. Cant."</formula>
    </cfRule>
    <cfRule type="cellIs" dxfId="128" priority="123" operator="equal">
      <formula>"P.A. Cant. "</formula>
    </cfRule>
    <cfRule type="cellIs" dxfId="127" priority="124" operator="equal">
      <formula>" P.A. Cant."</formula>
    </cfRule>
  </conditionalFormatting>
  <conditionalFormatting sqref="I230">
    <cfRule type="cellIs" dxfId="126" priority="121" operator="equal">
      <formula>"P.A. Scol."</formula>
    </cfRule>
  </conditionalFormatting>
  <conditionalFormatting sqref="J230">
    <cfRule type="cellIs" dxfId="125" priority="118" operator="equal">
      <formula>"P.A. Cant."</formula>
    </cfRule>
    <cfRule type="cellIs" dxfId="124" priority="119" operator="equal">
      <formula>"P.A. Cant. "</formula>
    </cfRule>
    <cfRule type="cellIs" dxfId="123" priority="120" operator="equal">
      <formula>" P.A. Cant."</formula>
    </cfRule>
  </conditionalFormatting>
  <conditionalFormatting sqref="I230">
    <cfRule type="cellIs" dxfId="122" priority="115" operator="equal">
      <formula>"P.A. Cant."</formula>
    </cfRule>
    <cfRule type="cellIs" dxfId="121" priority="116" operator="equal">
      <formula>"P.A. Cant. "</formula>
    </cfRule>
    <cfRule type="cellIs" dxfId="120" priority="117" operator="equal">
      <formula>" P.A. Cant."</formula>
    </cfRule>
  </conditionalFormatting>
  <conditionalFormatting sqref="J230">
    <cfRule type="cellIs" dxfId="119" priority="112" operator="equal">
      <formula>"P.A. Cant."</formula>
    </cfRule>
    <cfRule type="cellIs" dxfId="118" priority="113" operator="equal">
      <formula>"P.A. Cant. "</formula>
    </cfRule>
    <cfRule type="cellIs" dxfId="117" priority="114" operator="equal">
      <formula>" P.A. Cant."</formula>
    </cfRule>
  </conditionalFormatting>
  <conditionalFormatting sqref="J232:J233">
    <cfRule type="cellIs" dxfId="116" priority="109" operator="equal">
      <formula>"P.A. Cant."</formula>
    </cfRule>
    <cfRule type="cellIs" dxfId="115" priority="110" operator="equal">
      <formula>"P.A. Cant. "</formula>
    </cfRule>
    <cfRule type="cellIs" dxfId="114" priority="111" operator="equal">
      <formula>" P.A. Cant."</formula>
    </cfRule>
  </conditionalFormatting>
  <conditionalFormatting sqref="J232:J233">
    <cfRule type="cellIs" dxfId="113" priority="106" operator="equal">
      <formula>"P.A. Cant."</formula>
    </cfRule>
    <cfRule type="cellIs" dxfId="112" priority="107" operator="equal">
      <formula>"P.A. Cant. "</formula>
    </cfRule>
    <cfRule type="cellIs" dxfId="111" priority="108" operator="equal">
      <formula>" P.A. Cant."</formula>
    </cfRule>
  </conditionalFormatting>
  <conditionalFormatting sqref="J232:J233">
    <cfRule type="cellIs" dxfId="110" priority="103" operator="equal">
      <formula>"P.A. Cant."</formula>
    </cfRule>
    <cfRule type="cellIs" dxfId="109" priority="104" operator="equal">
      <formula>"P.A. Cant. "</formula>
    </cfRule>
    <cfRule type="cellIs" dxfId="108" priority="105" operator="equal">
      <formula>" P.A. Cant."</formula>
    </cfRule>
  </conditionalFormatting>
  <conditionalFormatting sqref="I233">
    <cfRule type="cellIs" dxfId="107" priority="102" operator="equal">
      <formula>"P.A. Scol."</formula>
    </cfRule>
  </conditionalFormatting>
  <conditionalFormatting sqref="I233">
    <cfRule type="cellIs" dxfId="106" priority="99" operator="equal">
      <formula>"P.A. Cant."</formula>
    </cfRule>
    <cfRule type="cellIs" dxfId="105" priority="100" operator="equal">
      <formula>"P.A. Cant. "</formula>
    </cfRule>
    <cfRule type="cellIs" dxfId="104" priority="101" operator="equal">
      <formula>" P.A. Cant."</formula>
    </cfRule>
  </conditionalFormatting>
  <conditionalFormatting sqref="J35 J32:J33">
    <cfRule type="cellIs" dxfId="103" priority="96" operator="equal">
      <formula>"P.A. Cant."</formula>
    </cfRule>
    <cfRule type="cellIs" dxfId="102" priority="97" operator="equal">
      <formula>"P.A. Cant. "</formula>
    </cfRule>
    <cfRule type="cellIs" dxfId="101" priority="98" operator="equal">
      <formula>" P.A. Cant."</formula>
    </cfRule>
  </conditionalFormatting>
  <conditionalFormatting sqref="E37 B37">
    <cfRule type="expression" dxfId="100" priority="4463">
      <formula>OR($M37=B38,B37=#REF!)</formula>
    </cfRule>
  </conditionalFormatting>
  <conditionalFormatting sqref="E37 B37">
    <cfRule type="expression" dxfId="99" priority="4464">
      <formula>OR($M37=#REF!,B37=B38)</formula>
    </cfRule>
  </conditionalFormatting>
  <conditionalFormatting sqref="M208">
    <cfRule type="expression" dxfId="98" priority="23">
      <formula>OR($H208=#REF!,M208=#REF!)</formula>
    </cfRule>
  </conditionalFormatting>
  <conditionalFormatting sqref="M208">
    <cfRule type="expression" dxfId="97" priority="24">
      <formula>OR($H208=#REF!,M208=#REF!)</formula>
    </cfRule>
  </conditionalFormatting>
  <conditionalFormatting sqref="M21">
    <cfRule type="expression" dxfId="96" priority="76">
      <formula>OR(#REF!=M20,M21=M22)</formula>
    </cfRule>
  </conditionalFormatting>
  <conditionalFormatting sqref="M21:M24">
    <cfRule type="expression" dxfId="95" priority="77">
      <formula>OR(#REF!=M20,M21=#REF!)</formula>
    </cfRule>
  </conditionalFormatting>
  <conditionalFormatting sqref="M21">
    <cfRule type="expression" dxfId="94" priority="78">
      <formula>OR(#REF!=M22,M21=M20)</formula>
    </cfRule>
  </conditionalFormatting>
  <conditionalFormatting sqref="M21:N24">
    <cfRule type="expression" dxfId="93" priority="79">
      <formula>OR(#REF!=M20,M21=#REF!)</formula>
    </cfRule>
  </conditionalFormatting>
  <conditionalFormatting sqref="M21:M24">
    <cfRule type="expression" dxfId="92" priority="80">
      <formula>OR(#REF!=#REF!,M21=M20)</formula>
    </cfRule>
  </conditionalFormatting>
  <conditionalFormatting sqref="M22:N24">
    <cfRule type="expression" dxfId="91" priority="81">
      <formula>OR(#REF!=M23,M22=M20)</formula>
    </cfRule>
  </conditionalFormatting>
  <conditionalFormatting sqref="M22">
    <cfRule type="expression" dxfId="90" priority="82">
      <formula>OR(#REF!=M21,M22=#REF!)</formula>
    </cfRule>
  </conditionalFormatting>
  <conditionalFormatting sqref="M24">
    <cfRule type="expression" dxfId="89" priority="83">
      <formula>OR(#REF!=#REF!,M24=M25)</formula>
    </cfRule>
  </conditionalFormatting>
  <conditionalFormatting sqref="M22">
    <cfRule type="expression" dxfId="88" priority="84">
      <formula>OR(#REF!=#REF!,M22=M21)</formula>
    </cfRule>
  </conditionalFormatting>
  <conditionalFormatting sqref="M24">
    <cfRule type="expression" dxfId="87" priority="85">
      <formula>OR(#REF!=M25,M24=#REF!)</formula>
    </cfRule>
  </conditionalFormatting>
  <conditionalFormatting sqref="M23">
    <cfRule type="expression" dxfId="86" priority="86">
      <formula>OR(#REF!=#REF!,M23=#REF!)</formula>
    </cfRule>
  </conditionalFormatting>
  <conditionalFormatting sqref="M23">
    <cfRule type="expression" dxfId="85" priority="87">
      <formula>OR(#REF!=#REF!,M23=#REF!)</formula>
    </cfRule>
  </conditionalFormatting>
  <conditionalFormatting sqref="M24:N24">
    <cfRule type="expression" dxfId="84" priority="88">
      <formula>OR(#REF!=#REF!,M24=#REF!)</formula>
    </cfRule>
  </conditionalFormatting>
  <conditionalFormatting sqref="N22:N24">
    <cfRule type="expression" dxfId="83" priority="75">
      <formula>OR(#REF!=N23,N22=N20)</formula>
    </cfRule>
  </conditionalFormatting>
  <conditionalFormatting sqref="M20">
    <cfRule type="expression" dxfId="82" priority="89">
      <formula>OR(#REF!=#REF!,M20=M21)</formula>
    </cfRule>
  </conditionalFormatting>
  <conditionalFormatting sqref="M20">
    <cfRule type="expression" dxfId="81" priority="90">
      <formula>OR(#REF!=#REF!,M20=#REF!)</formula>
    </cfRule>
  </conditionalFormatting>
  <conditionalFormatting sqref="M20">
    <cfRule type="expression" dxfId="80" priority="91">
      <formula>OR(#REF!=M21,M20=#REF!)</formula>
    </cfRule>
  </conditionalFormatting>
  <conditionalFormatting sqref="M20:N20">
    <cfRule type="expression" dxfId="79" priority="92">
      <formula>OR(#REF!=#REF!,M20=#REF!)</formula>
    </cfRule>
  </conditionalFormatting>
  <conditionalFormatting sqref="M20">
    <cfRule type="expression" dxfId="78" priority="93">
      <formula>OR(#REF!=#REF!,M20=#REF!)</formula>
    </cfRule>
  </conditionalFormatting>
  <conditionalFormatting sqref="M20:N21">
    <cfRule type="expression" dxfId="77" priority="94">
      <formula>OR(#REF!=M21,M20=#REF!)</formula>
    </cfRule>
  </conditionalFormatting>
  <conditionalFormatting sqref="N20:N21">
    <cfRule type="expression" dxfId="76" priority="95">
      <formula>OR(#REF!=N21,N20=#REF!)</formula>
    </cfRule>
  </conditionalFormatting>
  <conditionalFormatting sqref="M25">
    <cfRule type="expression" dxfId="75" priority="68">
      <formula>OR(#REF!=M24,M25=M26)</formula>
    </cfRule>
  </conditionalFormatting>
  <conditionalFormatting sqref="M25">
    <cfRule type="expression" dxfId="74" priority="69">
      <formula>OR(#REF!=M24,M25=#REF!)</formula>
    </cfRule>
  </conditionalFormatting>
  <conditionalFormatting sqref="M25:N25">
    <cfRule type="expression" dxfId="73" priority="70">
      <formula>OR(#REF!=#REF!,M25=M26)</formula>
    </cfRule>
  </conditionalFormatting>
  <conditionalFormatting sqref="M25">
    <cfRule type="expression" dxfId="72" priority="71">
      <formula>OR(#REF!=M26,M25=M24)</formula>
    </cfRule>
  </conditionalFormatting>
  <conditionalFormatting sqref="M25:N25">
    <cfRule type="expression" dxfId="71" priority="72">
      <formula>OR(#REF!=M24,M25=#REF!)</formula>
    </cfRule>
  </conditionalFormatting>
  <conditionalFormatting sqref="M25">
    <cfRule type="expression" dxfId="70" priority="73">
      <formula>OR(#REF!=#REF!,M25=M24)</formula>
    </cfRule>
  </conditionalFormatting>
  <conditionalFormatting sqref="M25:N25">
    <cfRule type="expression" dxfId="69" priority="74">
      <formula>OR(#REF!=M26,M25=M23)</formula>
    </cfRule>
  </conditionalFormatting>
  <conditionalFormatting sqref="N25">
    <cfRule type="expression" dxfId="68" priority="67">
      <formula>OR(#REF!=N26,N25=N23)</formula>
    </cfRule>
  </conditionalFormatting>
  <conditionalFormatting sqref="M172:M225">
    <cfRule type="expression" dxfId="67" priority="46">
      <formula>OR(#REF!=M171,M172=#REF!)</formula>
    </cfRule>
  </conditionalFormatting>
  <conditionalFormatting sqref="M172:N225">
    <cfRule type="expression" dxfId="66" priority="47">
      <formula>OR(#REF!=M171,M172=#REF!)</formula>
    </cfRule>
  </conditionalFormatting>
  <conditionalFormatting sqref="M172:M225">
    <cfRule type="expression" dxfId="65" priority="48">
      <formula>OR(#REF!=#REF!,M172=M171)</formula>
    </cfRule>
  </conditionalFormatting>
  <conditionalFormatting sqref="M172:N225">
    <cfRule type="expression" dxfId="64" priority="49">
      <formula>OR(#REF!=M173,M172=M170)</formula>
    </cfRule>
  </conditionalFormatting>
  <conditionalFormatting sqref="N198:N199 M173:M205">
    <cfRule type="expression" dxfId="63" priority="44">
      <formula>OR($H173=M172,M173=M174)</formula>
    </cfRule>
  </conditionalFormatting>
  <conditionalFormatting sqref="N198:N199 M173:M205">
    <cfRule type="expression" dxfId="62" priority="45">
      <formula>OR($H173=M174,M173=M172)</formula>
    </cfRule>
  </conditionalFormatting>
  <conditionalFormatting sqref="M174">
    <cfRule type="expression" dxfId="61" priority="50">
      <formula>OR($H174=M173,M174=#REF!)</formula>
    </cfRule>
  </conditionalFormatting>
  <conditionalFormatting sqref="M174 M205:M225">
    <cfRule type="expression" dxfId="60" priority="51">
      <formula>OR($H174=#REF!,M174=M173)</formula>
    </cfRule>
  </conditionalFormatting>
  <conditionalFormatting sqref="N172:N225">
    <cfRule type="expression" dxfId="59" priority="43">
      <formula>OR(#REF!=N173,N172=N170)</formula>
    </cfRule>
  </conditionalFormatting>
  <conditionalFormatting sqref="M205:M225">
    <cfRule type="expression" dxfId="58" priority="52">
      <formula>OR($H205=M204,M205=#REF!)</formula>
    </cfRule>
  </conditionalFormatting>
  <conditionalFormatting sqref="M205:N225">
    <cfRule type="expression" dxfId="57" priority="53">
      <formula>OR(#REF!=#REF!,M205=M203)</formula>
    </cfRule>
  </conditionalFormatting>
  <conditionalFormatting sqref="M210">
    <cfRule type="expression" dxfId="56" priority="54">
      <formula>OR(#REF!=M211,M210=M209)</formula>
    </cfRule>
  </conditionalFormatting>
  <conditionalFormatting sqref="M209">
    <cfRule type="expression" dxfId="55" priority="55">
      <formula>OR(#REF!=#REF!,M209=M207)</formula>
    </cfRule>
  </conditionalFormatting>
  <conditionalFormatting sqref="M211">
    <cfRule type="expression" dxfId="54" priority="56">
      <formula>OR(#REF!=M212,M211=#REF!)</formula>
    </cfRule>
  </conditionalFormatting>
  <conditionalFormatting sqref="N210">
    <cfRule type="expression" dxfId="53" priority="57">
      <formula>OR(#REF!=N211,N210=N209)</formula>
    </cfRule>
  </conditionalFormatting>
  <conditionalFormatting sqref="N209">
    <cfRule type="expression" dxfId="52" priority="58">
      <formula>OR(#REF!=#REF!,N209=N207)</formula>
    </cfRule>
  </conditionalFormatting>
  <conditionalFormatting sqref="N211">
    <cfRule type="expression" dxfId="51" priority="59">
      <formula>OR(#REF!=N212,N211=#REF!)</formula>
    </cfRule>
  </conditionalFormatting>
  <conditionalFormatting sqref="M210">
    <cfRule type="expression" dxfId="50" priority="60">
      <formula>OR($H210=#REF!,M210=#REF!)</formula>
    </cfRule>
  </conditionalFormatting>
  <conditionalFormatting sqref="M210">
    <cfRule type="expression" dxfId="49" priority="61">
      <formula>OR($H210=#REF!,M210=#REF!)</formula>
    </cfRule>
  </conditionalFormatting>
  <conditionalFormatting sqref="M210:N210">
    <cfRule type="expression" dxfId="48" priority="62">
      <formula>OR(#REF!=#REF!,M210=M209)</formula>
    </cfRule>
  </conditionalFormatting>
  <conditionalFormatting sqref="M211:N211">
    <cfRule type="expression" dxfId="47" priority="63">
      <formula>OR(#REF!=#REF!,M211=#REF!)</formula>
    </cfRule>
  </conditionalFormatting>
  <conditionalFormatting sqref="M213">
    <cfRule type="expression" dxfId="46" priority="40">
      <formula>OR(#REF!=M212,M213=M214)</formula>
    </cfRule>
  </conditionalFormatting>
  <conditionalFormatting sqref="M213">
    <cfRule type="expression" dxfId="45" priority="41">
      <formula>OR(#REF!=M214,M213=M212)</formula>
    </cfRule>
  </conditionalFormatting>
  <conditionalFormatting sqref="M213">
    <cfRule type="expression" dxfId="44" priority="42">
      <formula>OR(#REF!=M214,M213=M211)</formula>
    </cfRule>
  </conditionalFormatting>
  <conditionalFormatting sqref="M209">
    <cfRule type="expression" dxfId="43" priority="30">
      <formula>OR(#REF!=M210,M209=M208)</formula>
    </cfRule>
  </conditionalFormatting>
  <conditionalFormatting sqref="M208">
    <cfRule type="expression" dxfId="42" priority="31">
      <formula>OR(#REF!=#REF!,M208=M206)</formula>
    </cfRule>
  </conditionalFormatting>
  <conditionalFormatting sqref="M210">
    <cfRule type="expression" dxfId="41" priority="32">
      <formula>OR(#REF!=M211,M210=#REF!)</formula>
    </cfRule>
  </conditionalFormatting>
  <conditionalFormatting sqref="N209">
    <cfRule type="expression" dxfId="40" priority="33">
      <formula>OR(#REF!=N210,N209=N208)</formula>
    </cfRule>
  </conditionalFormatting>
  <conditionalFormatting sqref="N208">
    <cfRule type="expression" dxfId="39" priority="34">
      <formula>OR(#REF!=#REF!,N208=N206)</formula>
    </cfRule>
  </conditionalFormatting>
  <conditionalFormatting sqref="N210">
    <cfRule type="expression" dxfId="38" priority="35">
      <formula>OR(#REF!=N211,N210=#REF!)</formula>
    </cfRule>
  </conditionalFormatting>
  <conditionalFormatting sqref="M209">
    <cfRule type="expression" dxfId="37" priority="36">
      <formula>OR($H209=#REF!,M209=#REF!)</formula>
    </cfRule>
  </conditionalFormatting>
  <conditionalFormatting sqref="M209">
    <cfRule type="expression" dxfId="36" priority="37">
      <formula>OR($H209=#REF!,M209=#REF!)</formula>
    </cfRule>
  </conditionalFormatting>
  <conditionalFormatting sqref="M209:N209">
    <cfRule type="expression" dxfId="35" priority="38">
      <formula>OR(#REF!=#REF!,M209=M208)</formula>
    </cfRule>
  </conditionalFormatting>
  <conditionalFormatting sqref="M210:N210">
    <cfRule type="expression" dxfId="34" priority="39">
      <formula>OR(#REF!=#REF!,M210=#REF!)</formula>
    </cfRule>
  </conditionalFormatting>
  <conditionalFormatting sqref="M212">
    <cfRule type="expression" dxfId="33" priority="27">
      <formula>OR(#REF!=M211,M212=M213)</formula>
    </cfRule>
  </conditionalFormatting>
  <conditionalFormatting sqref="M212">
    <cfRule type="expression" dxfId="32" priority="28">
      <formula>OR(#REF!=M213,M212=M211)</formula>
    </cfRule>
  </conditionalFormatting>
  <conditionalFormatting sqref="M212">
    <cfRule type="expression" dxfId="31" priority="29">
      <formula>OR(#REF!=M213,M212=M210)</formula>
    </cfRule>
  </conditionalFormatting>
  <conditionalFormatting sqref="M208">
    <cfRule type="expression" dxfId="30" priority="17">
      <formula>OR(#REF!=M209,M208=M207)</formula>
    </cfRule>
  </conditionalFormatting>
  <conditionalFormatting sqref="M207">
    <cfRule type="expression" dxfId="29" priority="18">
      <formula>OR(#REF!=#REF!,M207=M205)</formula>
    </cfRule>
  </conditionalFormatting>
  <conditionalFormatting sqref="M209">
    <cfRule type="expression" dxfId="28" priority="19">
      <formula>OR(#REF!=M210,M209=#REF!)</formula>
    </cfRule>
  </conditionalFormatting>
  <conditionalFormatting sqref="N208">
    <cfRule type="expression" dxfId="27" priority="20">
      <formula>OR(#REF!=N209,N208=N207)</formula>
    </cfRule>
  </conditionalFormatting>
  <conditionalFormatting sqref="N207">
    <cfRule type="expression" dxfId="26" priority="21">
      <formula>OR(#REF!=#REF!,N207=N205)</formula>
    </cfRule>
  </conditionalFormatting>
  <conditionalFormatting sqref="N209">
    <cfRule type="expression" dxfId="25" priority="22">
      <formula>OR(#REF!=N210,N209=#REF!)</formula>
    </cfRule>
  </conditionalFormatting>
  <conditionalFormatting sqref="M208:N208">
    <cfRule type="expression" dxfId="24" priority="25">
      <formula>OR(#REF!=#REF!,M208=M207)</formula>
    </cfRule>
  </conditionalFormatting>
  <conditionalFormatting sqref="M209:N209">
    <cfRule type="expression" dxfId="23" priority="26">
      <formula>OR(#REF!=#REF!,M209=#REF!)</formula>
    </cfRule>
  </conditionalFormatting>
  <conditionalFormatting sqref="M211">
    <cfRule type="expression" dxfId="22" priority="14">
      <formula>OR(#REF!=M210,M211=M212)</formula>
    </cfRule>
  </conditionalFormatting>
  <conditionalFormatting sqref="M211">
    <cfRule type="expression" dxfId="21" priority="15">
      <formula>OR(#REF!=M212,M211=M210)</formula>
    </cfRule>
  </conditionalFormatting>
  <conditionalFormatting sqref="M211">
    <cfRule type="expression" dxfId="20" priority="16">
      <formula>OR(#REF!=M212,M211=M209)</formula>
    </cfRule>
  </conditionalFormatting>
  <conditionalFormatting sqref="M207">
    <cfRule type="expression" dxfId="19" priority="4">
      <formula>OR(#REF!=M208,M207=M206)</formula>
    </cfRule>
  </conditionalFormatting>
  <conditionalFormatting sqref="M206">
    <cfRule type="expression" dxfId="18" priority="5">
      <formula>OR(#REF!=#REF!,M206=M204)</formula>
    </cfRule>
  </conditionalFormatting>
  <conditionalFormatting sqref="M208">
    <cfRule type="expression" dxfId="17" priority="6">
      <formula>OR(#REF!=M209,M208=#REF!)</formula>
    </cfRule>
  </conditionalFormatting>
  <conditionalFormatting sqref="N207">
    <cfRule type="expression" dxfId="16" priority="7">
      <formula>OR(#REF!=N208,N207=N206)</formula>
    </cfRule>
  </conditionalFormatting>
  <conditionalFormatting sqref="N206">
    <cfRule type="expression" dxfId="15" priority="8">
      <formula>OR(#REF!=#REF!,N206=N204)</formula>
    </cfRule>
  </conditionalFormatting>
  <conditionalFormatting sqref="N208">
    <cfRule type="expression" dxfId="14" priority="9">
      <formula>OR(#REF!=N209,N208=#REF!)</formula>
    </cfRule>
  </conditionalFormatting>
  <conditionalFormatting sqref="M207">
    <cfRule type="expression" dxfId="13" priority="10">
      <formula>OR($H207=#REF!,M207=#REF!)</formula>
    </cfRule>
  </conditionalFormatting>
  <conditionalFormatting sqref="M207">
    <cfRule type="expression" dxfId="12" priority="11">
      <formula>OR($H207=#REF!,M207=#REF!)</formula>
    </cfRule>
  </conditionalFormatting>
  <conditionalFormatting sqref="M207:N207">
    <cfRule type="expression" dxfId="11" priority="12">
      <formula>OR(#REF!=#REF!,M207=M206)</formula>
    </cfRule>
  </conditionalFormatting>
  <conditionalFormatting sqref="M208:N208">
    <cfRule type="expression" dxfId="10" priority="13">
      <formula>OR(#REF!=#REF!,M208=#REF!)</formula>
    </cfRule>
  </conditionalFormatting>
  <conditionalFormatting sqref="M210">
    <cfRule type="expression" dxfId="9" priority="1">
      <formula>OR(#REF!=M209,M210=M211)</formula>
    </cfRule>
  </conditionalFormatting>
  <conditionalFormatting sqref="M210">
    <cfRule type="expression" dxfId="8" priority="2">
      <formula>OR(#REF!=M211,M210=M209)</formula>
    </cfRule>
  </conditionalFormatting>
  <conditionalFormatting sqref="M210">
    <cfRule type="expression" dxfId="7" priority="3">
      <formula>OR(#REF!=M211,M210=M208)</formula>
    </cfRule>
  </conditionalFormatting>
  <conditionalFormatting sqref="M248:N248">
    <cfRule type="expression" dxfId="6" priority="4465">
      <formula>OR($M248=M247,M248=#REF!)</formula>
    </cfRule>
  </conditionalFormatting>
  <conditionalFormatting sqref="M203:M205">
    <cfRule type="expression" dxfId="5" priority="4466">
      <formula>OR($H203=M202,M203=#REF!)</formula>
    </cfRule>
  </conditionalFormatting>
  <conditionalFormatting sqref="M206:M207">
    <cfRule type="expression" dxfId="4" priority="4467">
      <formula>OR($H206=M205,M206=M249)</formula>
    </cfRule>
  </conditionalFormatting>
  <conditionalFormatting sqref="M203:M205">
    <cfRule type="expression" dxfId="3" priority="4468">
      <formula>OR($H203=#REF!,M203=M202)</formula>
    </cfRule>
  </conditionalFormatting>
  <conditionalFormatting sqref="M206:M207">
    <cfRule type="expression" dxfId="2" priority="4469">
      <formula>OR($H206=M249,M206=M205)</formula>
    </cfRule>
  </conditionalFormatting>
  <conditionalFormatting sqref="M203:N205">
    <cfRule type="expression" dxfId="1" priority="4470">
      <formula>OR(#REF!=#REF!,M203=M201)</formula>
    </cfRule>
  </conditionalFormatting>
  <conditionalFormatting sqref="M206:N207">
    <cfRule type="expression" dxfId="0" priority="4471">
      <formula>OR(#REF!=M249,M206=M204)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/>
  </sheetViews>
  <sheetFormatPr baseColWidth="10" defaultRowHeight="11.25" x14ac:dyDescent="0.2"/>
  <cols>
    <col min="8" max="8" width="46.5" customWidth="1"/>
  </cols>
  <sheetData>
    <row r="1" spans="1:10" x14ac:dyDescent="0.2">
      <c r="A1" t="s">
        <v>182</v>
      </c>
    </row>
    <row r="3" spans="1:10" ht="12" x14ac:dyDescent="0.2">
      <c r="G3" s="25"/>
      <c r="H3" s="26" t="s">
        <v>183</v>
      </c>
      <c r="I3" s="25"/>
    </row>
    <row r="4" spans="1:10" ht="12" x14ac:dyDescent="0.2">
      <c r="G4" s="25"/>
      <c r="H4" s="25"/>
      <c r="I4" s="7"/>
    </row>
    <row r="5" spans="1:10" ht="12" x14ac:dyDescent="0.2">
      <c r="G5" s="27" t="s">
        <v>184</v>
      </c>
      <c r="H5" s="27" t="s">
        <v>184</v>
      </c>
      <c r="I5" s="28" t="s">
        <v>185</v>
      </c>
    </row>
    <row r="6" spans="1:10" x14ac:dyDescent="0.2">
      <c r="G6" s="7"/>
      <c r="H6" s="7"/>
      <c r="I6" s="7"/>
    </row>
    <row r="7" spans="1:10" x14ac:dyDescent="0.2">
      <c r="G7" s="7" t="s">
        <v>435</v>
      </c>
      <c r="H7" s="7" t="s">
        <v>79</v>
      </c>
      <c r="I7" s="7" t="s">
        <v>186</v>
      </c>
    </row>
    <row r="8" spans="1:10" x14ac:dyDescent="0.2">
      <c r="G8" s="58">
        <v>0</v>
      </c>
      <c r="H8" s="58" t="s">
        <v>5</v>
      </c>
      <c r="I8" s="58"/>
    </row>
    <row r="9" spans="1:10" x14ac:dyDescent="0.2">
      <c r="G9" s="58">
        <v>1</v>
      </c>
      <c r="H9" s="58" t="s">
        <v>440</v>
      </c>
      <c r="I9" s="58" t="s">
        <v>187</v>
      </c>
      <c r="J9" t="s">
        <v>312</v>
      </c>
    </row>
    <row r="10" spans="1:10" x14ac:dyDescent="0.2">
      <c r="G10" s="58">
        <v>1</v>
      </c>
      <c r="H10" s="58"/>
      <c r="I10" s="58" t="s">
        <v>187</v>
      </c>
      <c r="J10" t="s">
        <v>313</v>
      </c>
    </row>
    <row r="11" spans="1:10" x14ac:dyDescent="0.2">
      <c r="G11" s="58" t="s">
        <v>428</v>
      </c>
      <c r="H11" s="59" t="s">
        <v>441</v>
      </c>
      <c r="I11" s="59" t="s">
        <v>431</v>
      </c>
      <c r="J11" t="s">
        <v>313</v>
      </c>
    </row>
    <row r="12" spans="1:10" x14ac:dyDescent="0.2">
      <c r="G12" s="58" t="s">
        <v>428</v>
      </c>
      <c r="H12" s="59" t="s">
        <v>441</v>
      </c>
      <c r="I12" s="59" t="s">
        <v>431</v>
      </c>
      <c r="J12" t="s">
        <v>314</v>
      </c>
    </row>
    <row r="13" spans="1:10" x14ac:dyDescent="0.2">
      <c r="G13" s="59" t="s">
        <v>429</v>
      </c>
      <c r="H13" s="59" t="s">
        <v>441</v>
      </c>
      <c r="I13" s="59" t="s">
        <v>432</v>
      </c>
      <c r="J13" t="s">
        <v>315</v>
      </c>
    </row>
    <row r="14" spans="1:10" x14ac:dyDescent="0.2">
      <c r="G14" s="58">
        <v>3</v>
      </c>
      <c r="H14" s="58" t="s">
        <v>442</v>
      </c>
      <c r="I14" s="58" t="s">
        <v>188</v>
      </c>
      <c r="J14" t="s">
        <v>316</v>
      </c>
    </row>
    <row r="15" spans="1:10" x14ac:dyDescent="0.2">
      <c r="G15" s="58">
        <v>4</v>
      </c>
      <c r="H15" s="58" t="s">
        <v>443</v>
      </c>
      <c r="I15" s="58" t="s">
        <v>189</v>
      </c>
      <c r="J15" t="s">
        <v>316</v>
      </c>
    </row>
    <row r="16" spans="1:10" x14ac:dyDescent="0.2">
      <c r="G16" s="58"/>
      <c r="H16" s="58"/>
      <c r="I16" s="58"/>
      <c r="J16" t="s">
        <v>316</v>
      </c>
    </row>
    <row r="17" spans="7:10" x14ac:dyDescent="0.2">
      <c r="G17" s="58">
        <v>5</v>
      </c>
      <c r="H17" s="59" t="s">
        <v>444</v>
      </c>
      <c r="I17" s="58" t="s">
        <v>190</v>
      </c>
    </row>
    <row r="18" spans="7:10" x14ac:dyDescent="0.2">
      <c r="G18" s="58"/>
      <c r="H18" s="58"/>
      <c r="I18" s="58"/>
    </row>
    <row r="19" spans="7:10" x14ac:dyDescent="0.2">
      <c r="G19" s="58">
        <v>6</v>
      </c>
      <c r="H19" s="58" t="s">
        <v>445</v>
      </c>
      <c r="I19" s="58" t="s">
        <v>191</v>
      </c>
      <c r="J19" t="s">
        <v>317</v>
      </c>
    </row>
    <row r="20" spans="7:10" x14ac:dyDescent="0.2">
      <c r="G20" s="58"/>
      <c r="H20" s="58"/>
      <c r="I20" s="58"/>
      <c r="J20" t="s">
        <v>318</v>
      </c>
    </row>
    <row r="21" spans="7:10" x14ac:dyDescent="0.2">
      <c r="G21" s="58">
        <v>7</v>
      </c>
      <c r="H21" s="58" t="s">
        <v>446</v>
      </c>
      <c r="I21" s="58" t="s">
        <v>192</v>
      </c>
      <c r="J21" t="s">
        <v>317</v>
      </c>
    </row>
    <row r="22" spans="7:10" x14ac:dyDescent="0.2">
      <c r="G22" s="58"/>
      <c r="H22" s="58"/>
      <c r="I22" s="58"/>
      <c r="J22" t="s">
        <v>318</v>
      </c>
    </row>
    <row r="23" spans="7:10" x14ac:dyDescent="0.2">
      <c r="G23" s="58">
        <v>8</v>
      </c>
      <c r="H23" s="58" t="s">
        <v>447</v>
      </c>
      <c r="I23" s="58" t="s">
        <v>193</v>
      </c>
      <c r="J23" t="s">
        <v>318</v>
      </c>
    </row>
    <row r="24" spans="7:10" x14ac:dyDescent="0.2">
      <c r="G24" s="58"/>
      <c r="H24" s="58"/>
      <c r="I24" s="58"/>
    </row>
    <row r="25" spans="7:10" x14ac:dyDescent="0.2">
      <c r="G25" s="58">
        <v>9</v>
      </c>
      <c r="H25" s="58"/>
      <c r="I25" s="58" t="s">
        <v>194</v>
      </c>
      <c r="J25" s="1" t="s">
        <v>319</v>
      </c>
    </row>
    <row r="26" spans="7:10" x14ac:dyDescent="0.2">
      <c r="G26" s="58"/>
      <c r="H26" s="58"/>
      <c r="I26" s="58"/>
    </row>
    <row r="27" spans="7:10" x14ac:dyDescent="0.2">
      <c r="G27" s="58"/>
      <c r="H27" s="58"/>
      <c r="I27" s="58"/>
    </row>
    <row r="28" spans="7:10" x14ac:dyDescent="0.2">
      <c r="G28" s="58"/>
      <c r="H28" s="58"/>
      <c r="I28" s="58"/>
    </row>
    <row r="29" spans="7:10" x14ac:dyDescent="0.2">
      <c r="G29" s="58"/>
      <c r="H29" s="58"/>
      <c r="I29" s="58"/>
    </row>
    <row r="30" spans="7:10" x14ac:dyDescent="0.2">
      <c r="G30" s="58">
        <v>99</v>
      </c>
      <c r="H30" s="59" t="s">
        <v>433</v>
      </c>
      <c r="I30" s="58" t="s">
        <v>434</v>
      </c>
    </row>
    <row r="31" spans="7:10" x14ac:dyDescent="0.2">
      <c r="G31" s="58">
        <v>100</v>
      </c>
      <c r="H31" s="58" t="s">
        <v>5</v>
      </c>
      <c r="I31" s="58" t="s">
        <v>195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 élèves</vt:lpstr>
      <vt:lpstr>Base constante</vt:lpstr>
      <vt:lpstr>anglaispayant</vt:lpstr>
      <vt:lpstr>élèvescol</vt:lpstr>
      <vt:lpstr>famillescol</vt:lpstr>
      <vt:lpstr>maitres2</vt:lpstr>
      <vt:lpstr>ordreFamille</vt:lpstr>
    </vt:vector>
  </TitlesOfParts>
  <Company>CE2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Nicolas</dc:creator>
  <cp:lastModifiedBy>Nicolas Jean-François</cp:lastModifiedBy>
  <cp:lastPrinted>2015-11-06T15:57:27Z</cp:lastPrinted>
  <dcterms:created xsi:type="dcterms:W3CDTF">2008-10-25T08:20:13Z</dcterms:created>
  <dcterms:modified xsi:type="dcterms:W3CDTF">2016-10-07T07:12:10Z</dcterms:modified>
</cp:coreProperties>
</file>