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a.agbekponou\Desktop\"/>
    </mc:Choice>
  </mc:AlternateContent>
  <bookViews>
    <workbookView xWindow="0" yWindow="0" windowWidth="24000" windowHeight="9435" tabRatio="892"/>
  </bookViews>
  <sheets>
    <sheet name="Accueil" sheetId="2" r:id="rId1"/>
    <sheet name="Listes deroulantes" sheetId="36" r:id="rId2"/>
    <sheet name="Personnel" sheetId="17" r:id="rId3"/>
    <sheet name="Contrats" sheetId="28" r:id="rId4"/>
  </sheets>
  <functionGroups builtInGroupCount="18"/>
  <definedNames>
    <definedName name="_xlnm._FilterDatabase" localSheetId="3" hidden="1">Contrats!$C$2:$C$2</definedName>
    <definedName name="_xlnm._FilterDatabase" localSheetId="2" hidden="1">Personnel!$A$1:$Y$17</definedName>
  </definedNames>
  <calcPr calcId="152511" calcMode="manual" calcCompleted="0" calcOnSave="0"/>
</workbook>
</file>

<file path=xl/calcChain.xml><?xml version="1.0" encoding="utf-8"?>
<calcChain xmlns="http://schemas.openxmlformats.org/spreadsheetml/2006/main">
  <c r="L16" i="17" l="1"/>
  <c r="L14" i="17"/>
  <c r="L4" i="17"/>
  <c r="AM15" i="28" l="1"/>
  <c r="AM70" i="28"/>
  <c r="AM81" i="28"/>
  <c r="AM3" i="28"/>
  <c r="D81" i="28" l="1"/>
  <c r="B81" i="28" s="1"/>
  <c r="C81" i="28"/>
  <c r="D80" i="28"/>
  <c r="C80" i="28"/>
  <c r="D79" i="28"/>
  <c r="C79" i="28"/>
  <c r="D78" i="28"/>
  <c r="C78" i="28"/>
  <c r="D77" i="28"/>
  <c r="C77" i="28"/>
  <c r="D76" i="28"/>
  <c r="C76" i="28"/>
  <c r="D75" i="28"/>
  <c r="C75" i="28"/>
  <c r="D74" i="28"/>
  <c r="C74" i="28"/>
  <c r="D73" i="28"/>
  <c r="C73" i="28"/>
  <c r="D72" i="28"/>
  <c r="C72" i="28"/>
  <c r="D71" i="28"/>
  <c r="C71" i="28"/>
  <c r="D70" i="28"/>
  <c r="C70" i="28"/>
  <c r="D69" i="28"/>
  <c r="C69" i="28"/>
  <c r="D68" i="28"/>
  <c r="C68" i="28"/>
  <c r="D67" i="28"/>
  <c r="C67" i="28"/>
  <c r="D66" i="28"/>
  <c r="C66" i="28"/>
  <c r="D65" i="28"/>
  <c r="C65" i="28"/>
  <c r="D64" i="28"/>
  <c r="C64" i="28"/>
  <c r="D63" i="28"/>
  <c r="C63" i="28"/>
  <c r="D62" i="28"/>
  <c r="C62" i="28"/>
  <c r="D61" i="28"/>
  <c r="C61" i="28"/>
  <c r="D60" i="28"/>
  <c r="C60" i="28"/>
  <c r="D59" i="28"/>
  <c r="C59" i="28"/>
  <c r="D58" i="28"/>
  <c r="C58" i="28"/>
  <c r="D57" i="28"/>
  <c r="C57" i="28"/>
  <c r="D56" i="28"/>
  <c r="C56" i="28"/>
  <c r="D55" i="28"/>
  <c r="C55" i="28"/>
  <c r="D54" i="28"/>
  <c r="C54" i="28"/>
  <c r="D53" i="28"/>
  <c r="C53" i="28"/>
  <c r="D52" i="28"/>
  <c r="C52" i="28"/>
  <c r="D51" i="28"/>
  <c r="C51" i="28"/>
  <c r="D50" i="28"/>
  <c r="C50" i="28"/>
  <c r="D49" i="28"/>
  <c r="C49" i="28"/>
  <c r="D48" i="28"/>
  <c r="C48" i="28"/>
  <c r="D47" i="28"/>
  <c r="C47" i="28"/>
  <c r="D46" i="28"/>
  <c r="C46" i="28"/>
  <c r="D45" i="28"/>
  <c r="C45" i="28"/>
  <c r="D44" i="28"/>
  <c r="C44" i="28"/>
  <c r="D43" i="28"/>
  <c r="C43" i="28"/>
  <c r="D42" i="28"/>
  <c r="C42" i="28"/>
  <c r="D41" i="28"/>
  <c r="C41" i="28"/>
  <c r="D40" i="28"/>
  <c r="C40" i="28"/>
  <c r="D39" i="28"/>
  <c r="C39" i="28"/>
  <c r="D38" i="28"/>
  <c r="C38" i="28"/>
  <c r="D37" i="28"/>
  <c r="C37" i="28"/>
  <c r="D36" i="28"/>
  <c r="C36" i="28"/>
  <c r="D35" i="28"/>
  <c r="C35" i="28"/>
  <c r="D34" i="28"/>
  <c r="C34" i="28"/>
  <c r="D33" i="28"/>
  <c r="C33" i="28"/>
  <c r="D32" i="28"/>
  <c r="C32" i="28"/>
  <c r="D31" i="28"/>
  <c r="C31" i="28"/>
  <c r="D30" i="28"/>
  <c r="C30" i="28"/>
  <c r="D29" i="28"/>
  <c r="C29" i="28"/>
  <c r="D28" i="28"/>
  <c r="C28" i="28"/>
  <c r="D27" i="28"/>
  <c r="C27" i="28"/>
  <c r="D26" i="28"/>
  <c r="C26" i="28"/>
  <c r="D25" i="28"/>
  <c r="C25" i="28"/>
  <c r="D24" i="28"/>
  <c r="C24" i="28"/>
  <c r="D23" i="28"/>
  <c r="C23" i="28"/>
  <c r="D22" i="28"/>
  <c r="C22" i="28"/>
  <c r="D21" i="28"/>
  <c r="C21" i="28"/>
  <c r="D20" i="28"/>
  <c r="C20" i="28"/>
  <c r="D19" i="28"/>
  <c r="C19" i="28"/>
  <c r="D18" i="28"/>
  <c r="C18" i="28"/>
  <c r="D17" i="28"/>
  <c r="C17" i="28"/>
  <c r="D16" i="28"/>
  <c r="C16" i="28"/>
  <c r="D15" i="28"/>
  <c r="C15" i="28"/>
  <c r="D14" i="28"/>
  <c r="C14" i="28"/>
  <c r="D13" i="28"/>
  <c r="C13" i="28"/>
  <c r="D12" i="28"/>
  <c r="C12" i="28"/>
  <c r="D11" i="28"/>
  <c r="C11" i="28"/>
  <c r="D10" i="28"/>
  <c r="C10" i="28"/>
  <c r="D9" i="28"/>
  <c r="C9" i="28"/>
  <c r="D8" i="28"/>
  <c r="C8" i="28"/>
  <c r="D7" i="28"/>
  <c r="C7" i="28"/>
  <c r="D6" i="28"/>
  <c r="C6" i="28"/>
  <c r="D5" i="28"/>
  <c r="C5" i="28"/>
  <c r="D4" i="28"/>
  <c r="C4" i="28"/>
  <c r="D3" i="28"/>
  <c r="C3" i="28"/>
  <c r="B80" i="28" l="1"/>
  <c r="B79" i="28" s="1"/>
  <c r="B78" i="28" s="1"/>
  <c r="B77" i="28" s="1"/>
  <c r="B76" i="28" s="1"/>
  <c r="B75" i="28" s="1"/>
  <c r="B74" i="28" s="1"/>
  <c r="B73" i="28" s="1"/>
  <c r="B72" i="28" s="1"/>
  <c r="B71" i="28" s="1"/>
  <c r="B70" i="28" s="1"/>
  <c r="B69" i="28" s="1"/>
  <c r="B68" i="28" s="1"/>
  <c r="B67" i="28" s="1"/>
  <c r="B66" i="28" s="1"/>
  <c r="B65" i="28" s="1"/>
  <c r="B64" i="28" s="1"/>
  <c r="B63" i="28" s="1"/>
  <c r="B62" i="28" s="1"/>
  <c r="B61" i="28" s="1"/>
  <c r="B60" i="28" s="1"/>
  <c r="B59" i="28" s="1"/>
  <c r="B58" i="28" s="1"/>
  <c r="B57" i="28" s="1"/>
  <c r="B56" i="28" s="1"/>
  <c r="B55" i="28" s="1"/>
  <c r="B54" i="28" s="1"/>
  <c r="B53" i="28" s="1"/>
  <c r="B52" i="28" s="1"/>
  <c r="B51" i="28" s="1"/>
  <c r="B50" i="28" s="1"/>
  <c r="B49" i="28" s="1"/>
  <c r="B48" i="28" s="1"/>
  <c r="B47" i="28" s="1"/>
  <c r="B46" i="28" s="1"/>
  <c r="B45" i="28" s="1"/>
  <c r="B44" i="28" s="1"/>
  <c r="B43" i="28" s="1"/>
  <c r="B42" i="28" s="1"/>
  <c r="B41" i="28" s="1"/>
  <c r="B40" i="28" s="1"/>
  <c r="B39" i="28" s="1"/>
  <c r="B38" i="28" s="1"/>
  <c r="B37" i="28" s="1"/>
  <c r="B36" i="28" s="1"/>
  <c r="B35" i="28" s="1"/>
  <c r="B34" i="28" s="1"/>
  <c r="B33" i="28" s="1"/>
  <c r="B32" i="28" s="1"/>
  <c r="B31" i="28" s="1"/>
  <c r="B30" i="28" s="1"/>
  <c r="B29" i="28" s="1"/>
  <c r="B28" i="28" s="1"/>
  <c r="B27" i="28" s="1"/>
  <c r="B26" i="28" s="1"/>
  <c r="B25" i="28" s="1"/>
  <c r="B24" i="28" s="1"/>
  <c r="B23" i="28" s="1"/>
  <c r="B22" i="28" s="1"/>
  <c r="B21" i="28" s="1"/>
  <c r="B20" i="28" s="1"/>
  <c r="B19" i="28" s="1"/>
  <c r="B18" i="28" s="1"/>
  <c r="B17" i="28" s="1"/>
  <c r="B16" i="28" s="1"/>
  <c r="B15" i="28" s="1"/>
  <c r="B14" i="28" s="1"/>
  <c r="B13" i="28" s="1"/>
  <c r="B12" i="28" s="1"/>
  <c r="B11" i="28" s="1"/>
  <c r="B10" i="28" s="1"/>
  <c r="B9" i="28" s="1"/>
  <c r="B8" i="28" s="1"/>
  <c r="B7" i="28" s="1"/>
  <c r="B6" i="28" s="1"/>
  <c r="B5" i="28" s="1"/>
  <c r="B4" i="28" s="1"/>
  <c r="B3" i="28" s="1"/>
  <c r="AN15" i="28" l="1"/>
  <c r="AN70" i="28"/>
  <c r="AN81" i="28"/>
  <c r="AN3" i="28"/>
  <c r="AG3" i="28" l="1"/>
  <c r="L7" i="17" l="1"/>
  <c r="L17" i="17"/>
  <c r="L6" i="17"/>
  <c r="K42" i="28"/>
  <c r="K43" i="28"/>
  <c r="K44" i="28"/>
  <c r="K45" i="28"/>
  <c r="K46" i="28"/>
  <c r="K47" i="28"/>
  <c r="K48" i="28"/>
  <c r="K49" i="28"/>
  <c r="K50" i="28"/>
  <c r="K51" i="28"/>
  <c r="K52" i="28"/>
  <c r="K53" i="28"/>
  <c r="K54" i="28"/>
  <c r="K55" i="28"/>
  <c r="K56" i="28"/>
  <c r="K57" i="28"/>
  <c r="K58" i="28"/>
  <c r="K59" i="28"/>
  <c r="K60" i="28"/>
  <c r="K61" i="28"/>
  <c r="K62" i="28"/>
  <c r="K63" i="28"/>
  <c r="K64" i="28"/>
  <c r="K65" i="28"/>
  <c r="K66" i="28"/>
  <c r="K67" i="28"/>
  <c r="K68" i="28"/>
  <c r="K69" i="28"/>
  <c r="K70" i="28"/>
  <c r="K71" i="28"/>
  <c r="K72" i="28"/>
  <c r="K73" i="28"/>
  <c r="K74" i="28"/>
  <c r="K75" i="28"/>
  <c r="K76" i="28"/>
  <c r="K77" i="28"/>
  <c r="K78" i="28"/>
  <c r="K79" i="28"/>
  <c r="K80" i="28"/>
  <c r="K81" i="28"/>
  <c r="K3" i="28"/>
  <c r="K4" i="28"/>
  <c r="K5" i="28"/>
  <c r="K6" i="28"/>
  <c r="K7" i="28"/>
  <c r="K8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K34" i="28"/>
  <c r="K35" i="28"/>
  <c r="K36" i="28"/>
  <c r="K37" i="28"/>
  <c r="K38" i="28"/>
  <c r="K39" i="28"/>
  <c r="K40" i="28"/>
  <c r="K41" i="28"/>
  <c r="B16" i="17" l="1" a="1"/>
  <c r="B16" i="17" s="1"/>
  <c r="B14" i="17" a="1"/>
  <c r="B14" i="17" s="1"/>
  <c r="B4" i="17" a="1"/>
  <c r="B4" i="17" s="1"/>
  <c r="B3" i="17" a="1"/>
  <c r="B3" i="17" s="1"/>
  <c r="B8" i="17" a="1"/>
  <c r="B8" i="17" s="1"/>
  <c r="B9" i="17" a="1"/>
  <c r="B9" i="17" s="1"/>
  <c r="B7" i="17" a="1"/>
  <c r="B7" i="17" s="1"/>
  <c r="B10" i="17" a="1"/>
  <c r="B10" i="17" s="1"/>
  <c r="B6" i="17" a="1"/>
  <c r="B6" i="17" s="1"/>
  <c r="H4" i="28" l="1"/>
  <c r="H5" i="28"/>
  <c r="H6" i="28"/>
  <c r="H7" i="28"/>
  <c r="H8" i="28"/>
  <c r="H9" i="28"/>
  <c r="H10" i="28"/>
  <c r="H11" i="28"/>
  <c r="H12" i="28"/>
  <c r="H13" i="28"/>
  <c r="H14" i="28"/>
  <c r="H15" i="28"/>
  <c r="H16" i="28"/>
  <c r="H17" i="28"/>
  <c r="H18" i="28"/>
  <c r="H19" i="28"/>
  <c r="H20" i="28"/>
  <c r="H21" i="28"/>
  <c r="H22" i="28"/>
  <c r="H23" i="28"/>
  <c r="H24" i="28"/>
  <c r="H25" i="28"/>
  <c r="H26" i="28"/>
  <c r="H27" i="28"/>
  <c r="H28" i="28"/>
  <c r="H29" i="28"/>
  <c r="H30" i="28"/>
  <c r="H31" i="28"/>
  <c r="H32" i="28"/>
  <c r="H33" i="28"/>
  <c r="H34" i="28"/>
  <c r="H35" i="28"/>
  <c r="H36" i="28"/>
  <c r="H37" i="28"/>
  <c r="H38" i="28"/>
  <c r="H39" i="28"/>
  <c r="H40" i="28"/>
  <c r="H41" i="28"/>
  <c r="H42" i="28"/>
  <c r="H43" i="28"/>
  <c r="H44" i="28"/>
  <c r="H45" i="28"/>
  <c r="H46" i="28"/>
  <c r="H47" i="28"/>
  <c r="H48" i="28"/>
  <c r="H49" i="28"/>
  <c r="H50" i="28"/>
  <c r="H51" i="28"/>
  <c r="H52" i="28"/>
  <c r="H53" i="28"/>
  <c r="H54" i="28"/>
  <c r="H55" i="28"/>
  <c r="H56" i="28"/>
  <c r="H57" i="28"/>
  <c r="H58" i="28"/>
  <c r="H59" i="28"/>
  <c r="H60" i="28"/>
  <c r="H61" i="28"/>
  <c r="H62" i="28"/>
  <c r="H63" i="28"/>
  <c r="H64" i="28"/>
  <c r="H65" i="28"/>
  <c r="H66" i="28"/>
  <c r="H67" i="28"/>
  <c r="H68" i="28"/>
  <c r="H69" i="28"/>
  <c r="H70" i="28"/>
  <c r="H71" i="28"/>
  <c r="H72" i="28"/>
  <c r="H73" i="28"/>
  <c r="H74" i="28"/>
  <c r="H75" i="28"/>
  <c r="H76" i="28"/>
  <c r="H77" i="28"/>
  <c r="H78" i="28"/>
  <c r="H79" i="28"/>
  <c r="H80" i="28"/>
  <c r="H81" i="28"/>
  <c r="H3" i="28"/>
  <c r="AB81" i="28"/>
  <c r="AB70" i="28"/>
  <c r="AB15" i="28"/>
  <c r="L4" i="28" l="1"/>
  <c r="AA4" i="28" s="1"/>
  <c r="L5" i="28"/>
  <c r="AA5" i="28" s="1"/>
  <c r="L6" i="28"/>
  <c r="AA6" i="28" s="1"/>
  <c r="L7" i="28"/>
  <c r="AA7" i="28" s="1"/>
  <c r="L8" i="28"/>
  <c r="AA8" i="28" s="1"/>
  <c r="L9" i="28"/>
  <c r="AA9" i="28" s="1"/>
  <c r="L10" i="28"/>
  <c r="AA10" i="28" s="1"/>
  <c r="L11" i="28"/>
  <c r="AA11" i="28" s="1"/>
  <c r="L12" i="28"/>
  <c r="AA12" i="28" s="1"/>
  <c r="L13" i="28"/>
  <c r="AA13" i="28" s="1"/>
  <c r="L14" i="28"/>
  <c r="AA14" i="28" s="1"/>
  <c r="L16" i="28"/>
  <c r="AA16" i="28" s="1"/>
  <c r="L17" i="28"/>
  <c r="AA17" i="28" s="1"/>
  <c r="L18" i="28"/>
  <c r="AA18" i="28" s="1"/>
  <c r="L19" i="28"/>
  <c r="AA19" i="28" s="1"/>
  <c r="L20" i="28"/>
  <c r="AA20" i="28" s="1"/>
  <c r="L21" i="28"/>
  <c r="AA21" i="28" s="1"/>
  <c r="L22" i="28"/>
  <c r="AA22" i="28" s="1"/>
  <c r="L23" i="28"/>
  <c r="AA23" i="28" s="1"/>
  <c r="L24" i="28"/>
  <c r="AA24" i="28" s="1"/>
  <c r="L25" i="28"/>
  <c r="AA25" i="28" s="1"/>
  <c r="L26" i="28"/>
  <c r="AA26" i="28" s="1"/>
  <c r="L27" i="28"/>
  <c r="AA27" i="28" s="1"/>
  <c r="L28" i="28"/>
  <c r="AA28" i="28" s="1"/>
  <c r="L29" i="28"/>
  <c r="AA29" i="28" s="1"/>
  <c r="L30" i="28"/>
  <c r="AA30" i="28" s="1"/>
  <c r="L31" i="28"/>
  <c r="AA31" i="28" s="1"/>
  <c r="L32" i="28"/>
  <c r="AA32" i="28" s="1"/>
  <c r="L33" i="28"/>
  <c r="AA33" i="28" s="1"/>
  <c r="L34" i="28"/>
  <c r="AA34" i="28" s="1"/>
  <c r="L35" i="28"/>
  <c r="AA35" i="28" s="1"/>
  <c r="L36" i="28"/>
  <c r="AA36" i="28" s="1"/>
  <c r="L37" i="28"/>
  <c r="AA37" i="28" s="1"/>
  <c r="L38" i="28"/>
  <c r="AA38" i="28" s="1"/>
  <c r="L39" i="28"/>
  <c r="AA39" i="28" s="1"/>
  <c r="L40" i="28"/>
  <c r="AA40" i="28" s="1"/>
  <c r="L41" i="28"/>
  <c r="AA41" i="28" s="1"/>
  <c r="L42" i="28"/>
  <c r="AA42" i="28" s="1"/>
  <c r="L43" i="28"/>
  <c r="AA43" i="28" s="1"/>
  <c r="L44" i="28"/>
  <c r="AA44" i="28" s="1"/>
  <c r="L45" i="28"/>
  <c r="AA45" i="28" s="1"/>
  <c r="L46" i="28"/>
  <c r="L47" i="28"/>
  <c r="AA47" i="28" s="1"/>
  <c r="L48" i="28"/>
  <c r="AA48" i="28" s="1"/>
  <c r="L49" i="28"/>
  <c r="AA49" i="28" s="1"/>
  <c r="L50" i="28"/>
  <c r="AA50" i="28" s="1"/>
  <c r="L51" i="28"/>
  <c r="AA51" i="28" s="1"/>
  <c r="L52" i="28"/>
  <c r="AA52" i="28" s="1"/>
  <c r="L53" i="28"/>
  <c r="AA53" i="28" s="1"/>
  <c r="L54" i="28"/>
  <c r="AA54" i="28" s="1"/>
  <c r="L55" i="28"/>
  <c r="AA55" i="28" s="1"/>
  <c r="L56" i="28"/>
  <c r="AA56" i="28" s="1"/>
  <c r="L57" i="28"/>
  <c r="AA57" i="28" s="1"/>
  <c r="L58" i="28"/>
  <c r="AA58" i="28" s="1"/>
  <c r="L59" i="28"/>
  <c r="AA59" i="28" s="1"/>
  <c r="L60" i="28"/>
  <c r="AA60" i="28" s="1"/>
  <c r="L61" i="28"/>
  <c r="AA61" i="28" s="1"/>
  <c r="L62" i="28"/>
  <c r="AA62" i="28" s="1"/>
  <c r="L63" i="28"/>
  <c r="AA63" i="28" s="1"/>
  <c r="L64" i="28"/>
  <c r="AA64" i="28" s="1"/>
  <c r="L65" i="28"/>
  <c r="AA65" i="28" s="1"/>
  <c r="L66" i="28"/>
  <c r="AA66" i="28" s="1"/>
  <c r="L67" i="28"/>
  <c r="AA67" i="28" s="1"/>
  <c r="L68" i="28"/>
  <c r="AA68" i="28" s="1"/>
  <c r="L69" i="28"/>
  <c r="AA69" i="28" s="1"/>
  <c r="L71" i="28"/>
  <c r="AA71" i="28" s="1"/>
  <c r="L72" i="28"/>
  <c r="AA72" i="28" s="1"/>
  <c r="L73" i="28"/>
  <c r="AA73" i="28" s="1"/>
  <c r="L74" i="28"/>
  <c r="AA74" i="28" s="1"/>
  <c r="L75" i="28"/>
  <c r="AA75" i="28" s="1"/>
  <c r="L76" i="28"/>
  <c r="AA76" i="28" s="1"/>
  <c r="L77" i="28"/>
  <c r="AA77" i="28" s="1"/>
  <c r="L78" i="28"/>
  <c r="AA78" i="28" s="1"/>
  <c r="L79" i="28"/>
  <c r="AA79" i="28" s="1"/>
  <c r="L80" i="28"/>
  <c r="AA80" i="28" s="1"/>
  <c r="L3" i="28"/>
  <c r="L15" i="28"/>
  <c r="L70" i="28"/>
  <c r="L81" i="28"/>
  <c r="AA46" i="28" l="1"/>
  <c r="AA81" i="28"/>
  <c r="AA3" i="28"/>
  <c r="AA70" i="28"/>
  <c r="AA15" i="28"/>
  <c r="B17" i="17" l="1" a="1"/>
  <c r="B17" i="17" s="1"/>
  <c r="B11" i="17" a="1"/>
  <c r="B11" i="17" s="1"/>
  <c r="B12" i="17" a="1"/>
  <c r="B12" i="17" s="1"/>
  <c r="B15" i="17" a="1"/>
  <c r="B15" i="17" s="1"/>
  <c r="B13" i="17" a="1"/>
  <c r="B13" i="17" s="1"/>
  <c r="B5" i="17" a="1"/>
  <c r="B5" i="17" s="1"/>
  <c r="AP3" i="28"/>
  <c r="AP15" i="28"/>
  <c r="AP70" i="28"/>
  <c r="AP81" i="28"/>
  <c r="AE3" i="28"/>
  <c r="AE15" i="28"/>
  <c r="AG15" i="28" s="1"/>
  <c r="AE70" i="28"/>
  <c r="AG70" i="28" s="1"/>
  <c r="AE81" i="28"/>
  <c r="M3" i="28"/>
  <c r="M15" i="28"/>
  <c r="M70" i="28"/>
  <c r="M81" i="28"/>
  <c r="E81" i="28"/>
  <c r="F81" i="28"/>
  <c r="L5" i="17"/>
  <c r="L8" i="17"/>
  <c r="L9" i="17"/>
  <c r="L10" i="17"/>
  <c r="L11" i="17"/>
  <c r="L12" i="17"/>
  <c r="L13" i="17"/>
  <c r="L15" i="17"/>
  <c r="G70" i="28" s="1"/>
  <c r="L3" i="17"/>
  <c r="G3" i="28" s="1"/>
  <c r="G15" i="28"/>
  <c r="G81" i="28"/>
  <c r="E3" i="28"/>
  <c r="F3" i="28"/>
  <c r="E15" i="28"/>
  <c r="F15" i="28"/>
  <c r="E70" i="28"/>
  <c r="F70" i="28"/>
  <c r="E4" i="28" l="1"/>
  <c r="E5" i="28"/>
  <c r="E6" i="28"/>
  <c r="E7" i="28"/>
  <c r="E8" i="28"/>
  <c r="E9" i="28"/>
  <c r="E10" i="28"/>
  <c r="E11" i="28"/>
  <c r="E12" i="28"/>
  <c r="E13" i="28"/>
  <c r="E14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40" i="28"/>
  <c r="E41" i="28"/>
  <c r="E42" i="28"/>
  <c r="E43" i="28"/>
  <c r="E44" i="28"/>
  <c r="E45" i="28"/>
  <c r="E46" i="28"/>
  <c r="E47" i="28"/>
  <c r="E48" i="28"/>
  <c r="E49" i="28"/>
  <c r="E50" i="28"/>
  <c r="E51" i="28"/>
  <c r="E52" i="28"/>
  <c r="E53" i="28"/>
  <c r="E54" i="28"/>
  <c r="E55" i="28"/>
  <c r="E56" i="28"/>
  <c r="E57" i="28"/>
  <c r="E58" i="28"/>
  <c r="E59" i="28"/>
  <c r="E60" i="28"/>
  <c r="E61" i="28"/>
  <c r="E62" i="28"/>
  <c r="E63" i="28"/>
  <c r="E64" i="28"/>
  <c r="E65" i="28"/>
  <c r="E66" i="28"/>
  <c r="E67" i="28"/>
  <c r="E68" i="28"/>
  <c r="E69" i="28"/>
  <c r="E71" i="28"/>
  <c r="E72" i="28"/>
  <c r="E73" i="28"/>
  <c r="E74" i="28"/>
  <c r="E75" i="28"/>
  <c r="E76" i="28"/>
  <c r="E77" i="28"/>
  <c r="E78" i="28"/>
  <c r="E79" i="28"/>
  <c r="E80" i="28"/>
  <c r="A2" i="36" l="1"/>
  <c r="A3" i="36" s="1"/>
  <c r="A4" i="36" s="1"/>
  <c r="A5" i="36" s="1"/>
  <c r="A6" i="36" s="1"/>
  <c r="A7" i="36" s="1"/>
  <c r="A8" i="36" l="1"/>
  <c r="A9" i="36" s="1"/>
  <c r="A10" i="36" s="1"/>
  <c r="A11" i="36" s="1"/>
  <c r="A12" i="36" s="1"/>
  <c r="A13" i="36" s="1"/>
  <c r="A14" i="36" s="1"/>
  <c r="A15" i="36" s="1"/>
  <c r="A16" i="36" s="1"/>
  <c r="F4" i="28"/>
  <c r="F5" i="28"/>
  <c r="F6" i="28"/>
  <c r="F7" i="28"/>
  <c r="F8" i="28"/>
  <c r="F9" i="28"/>
  <c r="F10" i="28"/>
  <c r="F11" i="28"/>
  <c r="F12" i="28"/>
  <c r="F13" i="28"/>
  <c r="F14" i="28"/>
  <c r="F16" i="28"/>
  <c r="F17" i="28"/>
  <c r="F18" i="28"/>
  <c r="F19" i="28"/>
  <c r="F20" i="28"/>
  <c r="F21" i="28"/>
  <c r="F22" i="28"/>
  <c r="F23" i="28"/>
  <c r="F24" i="28"/>
  <c r="F25" i="28"/>
  <c r="F26" i="28"/>
  <c r="F27" i="28"/>
  <c r="F28" i="28"/>
  <c r="F29" i="28"/>
  <c r="F30" i="28"/>
  <c r="F31" i="28"/>
  <c r="F32" i="28"/>
  <c r="F33" i="28"/>
  <c r="F34" i="28"/>
  <c r="F35" i="28"/>
  <c r="F36" i="28"/>
  <c r="F37" i="28"/>
  <c r="F38" i="28"/>
  <c r="F39" i="28"/>
  <c r="F40" i="28"/>
  <c r="F41" i="28"/>
  <c r="F42" i="28"/>
  <c r="F43" i="28"/>
  <c r="F44" i="28"/>
  <c r="F45" i="28"/>
  <c r="F46" i="28"/>
  <c r="F47" i="28"/>
  <c r="F48" i="28"/>
  <c r="F49" i="28"/>
  <c r="F50" i="28"/>
  <c r="F51" i="28"/>
  <c r="F52" i="28"/>
  <c r="F53" i="28"/>
  <c r="F54" i="28"/>
  <c r="F55" i="28"/>
  <c r="F56" i="28"/>
  <c r="F57" i="28"/>
  <c r="F58" i="28"/>
  <c r="F59" i="28"/>
  <c r="F60" i="28"/>
  <c r="F61" i="28"/>
  <c r="F62" i="28"/>
  <c r="F63" i="28"/>
  <c r="F64" i="28"/>
  <c r="F65" i="28"/>
  <c r="F66" i="28"/>
  <c r="F67" i="28"/>
  <c r="F68" i="28"/>
  <c r="F69" i="28"/>
  <c r="F71" i="28"/>
  <c r="F72" i="28"/>
  <c r="F73" i="28"/>
  <c r="F74" i="28"/>
  <c r="F75" i="28"/>
  <c r="F76" i="28"/>
  <c r="F77" i="28"/>
  <c r="F78" i="28"/>
  <c r="F79" i="28"/>
  <c r="F80" i="28"/>
  <c r="M4" i="28" l="1"/>
  <c r="M5" i="28"/>
  <c r="M6" i="28"/>
  <c r="M7" i="28"/>
  <c r="M8" i="28"/>
  <c r="M9" i="28"/>
  <c r="M10" i="28"/>
  <c r="M11" i="28"/>
  <c r="M12" i="28"/>
  <c r="M13" i="28"/>
  <c r="M14" i="28"/>
  <c r="M16" i="28"/>
  <c r="M17" i="28"/>
  <c r="M18" i="28"/>
  <c r="M19" i="28"/>
  <c r="M20" i="28"/>
  <c r="M21" i="28"/>
  <c r="M22" i="28"/>
  <c r="M23" i="28"/>
  <c r="M24" i="28"/>
  <c r="M25" i="28"/>
  <c r="M26" i="28"/>
  <c r="M27" i="28"/>
  <c r="M28" i="28"/>
  <c r="M29" i="28"/>
  <c r="M30" i="28"/>
  <c r="M31" i="28"/>
  <c r="M32" i="28"/>
  <c r="M33" i="28"/>
  <c r="M34" i="28"/>
  <c r="M35" i="28"/>
  <c r="M36" i="28"/>
  <c r="M37" i="28"/>
  <c r="M38" i="28"/>
  <c r="M39" i="28"/>
  <c r="M40" i="28"/>
  <c r="M41" i="28"/>
  <c r="M42" i="28"/>
  <c r="M43" i="28"/>
  <c r="M44" i="28"/>
  <c r="M45" i="28"/>
  <c r="M46" i="28"/>
  <c r="M47" i="28"/>
  <c r="M48" i="28"/>
  <c r="M49" i="28"/>
  <c r="M50" i="28"/>
  <c r="M51" i="28"/>
  <c r="M52" i="28"/>
  <c r="M53" i="28"/>
  <c r="M54" i="28"/>
  <c r="M55" i="28"/>
  <c r="M56" i="28"/>
  <c r="M57" i="28"/>
  <c r="M58" i="28"/>
  <c r="M59" i="28"/>
  <c r="M60" i="28"/>
  <c r="M61" i="28"/>
  <c r="M62" i="28"/>
  <c r="M63" i="28"/>
  <c r="M64" i="28"/>
  <c r="M65" i="28"/>
  <c r="M66" i="28"/>
  <c r="M67" i="28"/>
  <c r="M68" i="28"/>
  <c r="M69" i="28"/>
  <c r="M71" i="28"/>
  <c r="M72" i="28"/>
  <c r="M73" i="28"/>
  <c r="M74" i="28"/>
  <c r="M75" i="28"/>
  <c r="M76" i="28"/>
  <c r="M77" i="28"/>
  <c r="M78" i="28"/>
  <c r="M79" i="28"/>
  <c r="M80" i="28"/>
  <c r="AE4" i="28"/>
  <c r="AG4" i="28" s="1"/>
  <c r="AM4" i="28" s="1"/>
  <c r="AE5" i="28"/>
  <c r="AE6" i="28"/>
  <c r="AE7" i="28"/>
  <c r="AE8" i="28"/>
  <c r="AE9" i="28"/>
  <c r="AE10" i="28"/>
  <c r="AG10" i="28" s="1"/>
  <c r="AM10" i="28" s="1"/>
  <c r="AE11" i="28"/>
  <c r="AE12" i="28"/>
  <c r="AG12" i="28" s="1"/>
  <c r="AM12" i="28" s="1"/>
  <c r="AE13" i="28"/>
  <c r="AE14" i="28"/>
  <c r="AE16" i="28"/>
  <c r="AG16" i="28" s="1"/>
  <c r="AM16" i="28" s="1"/>
  <c r="AE17" i="28"/>
  <c r="AE18" i="28"/>
  <c r="AE19" i="28"/>
  <c r="AE20" i="28"/>
  <c r="AE21" i="28"/>
  <c r="AE22" i="28"/>
  <c r="AE23" i="28"/>
  <c r="AE24" i="28"/>
  <c r="AE25" i="28"/>
  <c r="AE26" i="28"/>
  <c r="AE27" i="28"/>
  <c r="AE28" i="28"/>
  <c r="AE29" i="28"/>
  <c r="AE30" i="28"/>
  <c r="AE31" i="28"/>
  <c r="AG31" i="28" s="1"/>
  <c r="AM31" i="28" s="1"/>
  <c r="AE32" i="28"/>
  <c r="AE33" i="28"/>
  <c r="AE34" i="28"/>
  <c r="AE35" i="28"/>
  <c r="AG35" i="28" s="1"/>
  <c r="AM35" i="28" s="1"/>
  <c r="AE36" i="28"/>
  <c r="AE37" i="28"/>
  <c r="AE38" i="28"/>
  <c r="AE39" i="28"/>
  <c r="AE40" i="28"/>
  <c r="AE41" i="28"/>
  <c r="AE42" i="28"/>
  <c r="AG42" i="28" s="1"/>
  <c r="AM42" i="28" s="1"/>
  <c r="AE43" i="28"/>
  <c r="AE44" i="28"/>
  <c r="AE45" i="28"/>
  <c r="AE46" i="28"/>
  <c r="AG46" i="28" s="1"/>
  <c r="AM46" i="28" s="1"/>
  <c r="AE47" i="28"/>
  <c r="AE48" i="28"/>
  <c r="AE49" i="28"/>
  <c r="AE50" i="28"/>
  <c r="AE51" i="28"/>
  <c r="AE52" i="28"/>
  <c r="AG52" i="28" s="1"/>
  <c r="AM52" i="28" s="1"/>
  <c r="AE53" i="28"/>
  <c r="AE54" i="28"/>
  <c r="AE55" i="28"/>
  <c r="AG55" i="28" s="1"/>
  <c r="AM55" i="28" s="1"/>
  <c r="AE56" i="28"/>
  <c r="AE57" i="28"/>
  <c r="AE58" i="28"/>
  <c r="AE59" i="28"/>
  <c r="AE60" i="28"/>
  <c r="AG60" i="28" s="1"/>
  <c r="AM60" i="28" s="1"/>
  <c r="AE61" i="28"/>
  <c r="AE62" i="28"/>
  <c r="AE63" i="28"/>
  <c r="AE64" i="28"/>
  <c r="AE65" i="28"/>
  <c r="AG65" i="28" s="1"/>
  <c r="AM65" i="28" s="1"/>
  <c r="AE66" i="28"/>
  <c r="AE67" i="28"/>
  <c r="AE68" i="28"/>
  <c r="AE69" i="28"/>
  <c r="AE71" i="28"/>
  <c r="AG71" i="28" s="1"/>
  <c r="AM71" i="28" s="1"/>
  <c r="AE72" i="28"/>
  <c r="AE73" i="28"/>
  <c r="AG73" i="28" s="1"/>
  <c r="AM73" i="28" s="1"/>
  <c r="AE74" i="28"/>
  <c r="AE75" i="28"/>
  <c r="AE76" i="28"/>
  <c r="AE77" i="28"/>
  <c r="AE78" i="28"/>
  <c r="AE79" i="28"/>
  <c r="AE80" i="28"/>
  <c r="AG80" i="28" s="1"/>
  <c r="AM80" i="28" l="1"/>
  <c r="AG81" i="28"/>
  <c r="AN60" i="28"/>
  <c r="AN35" i="28"/>
  <c r="AN12" i="28"/>
  <c r="AN4" i="28"/>
  <c r="AN71" i="28"/>
  <c r="AN55" i="28"/>
  <c r="AN46" i="28"/>
  <c r="AN42" i="28"/>
  <c r="AN31" i="28"/>
  <c r="AN10" i="28"/>
  <c r="AN80" i="28"/>
  <c r="AN73" i="28"/>
  <c r="AN65" i="28"/>
  <c r="AN52" i="28"/>
  <c r="AN16" i="28"/>
  <c r="AG61" i="28"/>
  <c r="AM61" i="28" s="1"/>
  <c r="AG36" i="28"/>
  <c r="AM36" i="28" s="1"/>
  <c r="AG72" i="28"/>
  <c r="AM72" i="28" s="1"/>
  <c r="AG74" i="28"/>
  <c r="AM74" i="28" s="1"/>
  <c r="AG66" i="28"/>
  <c r="AM66" i="28" s="1"/>
  <c r="AG53" i="28"/>
  <c r="AM53" i="28" s="1"/>
  <c r="AG17" i="28"/>
  <c r="AM17" i="28" s="1"/>
  <c r="AG13" i="28"/>
  <c r="AM13" i="28" s="1"/>
  <c r="AG5" i="28"/>
  <c r="AM5" i="28" s="1"/>
  <c r="AG56" i="28"/>
  <c r="AM56" i="28" s="1"/>
  <c r="AG47" i="28"/>
  <c r="AM47" i="28" s="1"/>
  <c r="AG43" i="28"/>
  <c r="AM43" i="28" s="1"/>
  <c r="AG32" i="28"/>
  <c r="AM32" i="28" s="1"/>
  <c r="AG67" i="28"/>
  <c r="AM67" i="28" s="1"/>
  <c r="AG11" i="28"/>
  <c r="AM11" i="28" s="1"/>
  <c r="AG62" i="28" l="1"/>
  <c r="AM62" i="28" s="1"/>
  <c r="AN62" i="28" s="1"/>
  <c r="AN11" i="28"/>
  <c r="AN17" i="28"/>
  <c r="AN36" i="28"/>
  <c r="AN13" i="28"/>
  <c r="AN53" i="28"/>
  <c r="AG18" i="28"/>
  <c r="AM18" i="28" s="1"/>
  <c r="AG54" i="28"/>
  <c r="AM54" i="28" s="1"/>
  <c r="AN47" i="28"/>
  <c r="AN74" i="28"/>
  <c r="AN56" i="28"/>
  <c r="AN67" i="28"/>
  <c r="AN32" i="28"/>
  <c r="AN5" i="28"/>
  <c r="AN66" i="28"/>
  <c r="AN72" i="28"/>
  <c r="AN61" i="28"/>
  <c r="AG37" i="28"/>
  <c r="AM37" i="28" s="1"/>
  <c r="AG75" i="28"/>
  <c r="AM75" i="28" s="1"/>
  <c r="AG6" i="28"/>
  <c r="AM6" i="28" s="1"/>
  <c r="AG14" i="28"/>
  <c r="AM14" i="28" s="1"/>
  <c r="AG48" i="28"/>
  <c r="AM48" i="28" s="1"/>
  <c r="AG44" i="28"/>
  <c r="AM44" i="28" s="1"/>
  <c r="AN43" i="28"/>
  <c r="AG19" i="28"/>
  <c r="AM19" i="28" s="1"/>
  <c r="AG68" i="28"/>
  <c r="AM68" i="28" s="1"/>
  <c r="AG33" i="28"/>
  <c r="AM33" i="28" s="1"/>
  <c r="AG57" i="28"/>
  <c r="AM57" i="28" s="1"/>
  <c r="G80" i="28"/>
  <c r="AG63" i="28" l="1"/>
  <c r="AN75" i="28"/>
  <c r="AN54" i="28"/>
  <c r="AN14" i="28"/>
  <c r="AN18" i="28"/>
  <c r="AN37" i="28"/>
  <c r="AG38" i="28"/>
  <c r="AM38" i="28" s="1"/>
  <c r="AG76" i="28"/>
  <c r="AM76" i="28" s="1"/>
  <c r="AG7" i="28"/>
  <c r="AM7" i="28" s="1"/>
  <c r="AN6" i="28"/>
  <c r="AN48" i="28"/>
  <c r="AG49" i="28"/>
  <c r="AM49" i="28" s="1"/>
  <c r="AN57" i="28"/>
  <c r="AG58" i="28"/>
  <c r="AM58" i="28" s="1"/>
  <c r="AN19" i="28"/>
  <c r="AG20" i="28"/>
  <c r="AM20" i="28" s="1"/>
  <c r="AN68" i="28"/>
  <c r="AG69" i="28"/>
  <c r="AM69" i="28" s="1"/>
  <c r="AN33" i="28"/>
  <c r="AG34" i="28"/>
  <c r="AM34" i="28" s="1"/>
  <c r="AN44" i="28"/>
  <c r="AG45" i="28"/>
  <c r="AM45" i="28" s="1"/>
  <c r="G12" i="28"/>
  <c r="G11" i="28"/>
  <c r="G10" i="28"/>
  <c r="G63" i="28"/>
  <c r="G60" i="28"/>
  <c r="G64" i="28"/>
  <c r="G61" i="28"/>
  <c r="G62" i="28"/>
  <c r="G31" i="28"/>
  <c r="G32" i="28"/>
  <c r="G33" i="28"/>
  <c r="G34" i="28"/>
  <c r="G18" i="28"/>
  <c r="G22" i="28"/>
  <c r="G26" i="28"/>
  <c r="G30" i="28"/>
  <c r="G19" i="28"/>
  <c r="G23" i="28"/>
  <c r="G27" i="28"/>
  <c r="G16" i="28"/>
  <c r="G20" i="28"/>
  <c r="G24" i="28"/>
  <c r="G28" i="28"/>
  <c r="G21" i="28"/>
  <c r="G25" i="28"/>
  <c r="G17" i="28"/>
  <c r="G29" i="28"/>
  <c r="G46" i="28"/>
  <c r="G50" i="28"/>
  <c r="G54" i="28"/>
  <c r="G47" i="28"/>
  <c r="G51" i="28"/>
  <c r="G48" i="28"/>
  <c r="G52" i="28"/>
  <c r="G49" i="28"/>
  <c r="G53" i="28"/>
  <c r="G38" i="28"/>
  <c r="G35" i="28"/>
  <c r="G39" i="28"/>
  <c r="G36" i="28"/>
  <c r="G40" i="28"/>
  <c r="G37" i="28"/>
  <c r="G41" i="28"/>
  <c r="G13" i="28"/>
  <c r="G14" i="28"/>
  <c r="G71" i="28"/>
  <c r="G75" i="28"/>
  <c r="G79" i="28"/>
  <c r="G72" i="28"/>
  <c r="G76" i="28"/>
  <c r="G73" i="28"/>
  <c r="G77" i="28"/>
  <c r="G74" i="28"/>
  <c r="G78" i="28"/>
  <c r="G55" i="28"/>
  <c r="G59" i="28"/>
  <c r="G56" i="28"/>
  <c r="G57" i="28"/>
  <c r="G58" i="28"/>
  <c r="G42" i="28"/>
  <c r="G43" i="28"/>
  <c r="G44" i="28"/>
  <c r="G45" i="28"/>
  <c r="G7" i="28"/>
  <c r="G4" i="28"/>
  <c r="G8" i="28"/>
  <c r="G5" i="28"/>
  <c r="G9" i="28"/>
  <c r="G6" i="28"/>
  <c r="G67" i="28"/>
  <c r="G68" i="28"/>
  <c r="G65" i="28"/>
  <c r="G69" i="28"/>
  <c r="G66" i="28"/>
  <c r="AM63" i="28" l="1"/>
  <c r="AN63" i="28" s="1"/>
  <c r="AG64" i="28"/>
  <c r="AM64" i="28" s="1"/>
  <c r="AN64" i="28" s="1"/>
  <c r="AN45" i="28"/>
  <c r="AN69" i="28"/>
  <c r="AG77" i="28"/>
  <c r="AM77" i="28" s="1"/>
  <c r="AN76" i="28"/>
  <c r="AN34" i="28"/>
  <c r="AN38" i="28"/>
  <c r="AG39" i="28"/>
  <c r="AM39" i="28" s="1"/>
  <c r="AN7" i="28"/>
  <c r="AG8" i="28"/>
  <c r="AM8" i="28" s="1"/>
  <c r="AN49" i="28"/>
  <c r="AG50" i="28"/>
  <c r="AM50" i="28" s="1"/>
  <c r="AN77" i="28"/>
  <c r="AG78" i="28"/>
  <c r="AM78" i="28" s="1"/>
  <c r="AN20" i="28"/>
  <c r="AG21" i="28"/>
  <c r="AM21" i="28" s="1"/>
  <c r="AN58" i="28"/>
  <c r="AG59" i="28"/>
  <c r="AM59" i="28" s="1"/>
  <c r="AN59" i="28" l="1"/>
  <c r="AN39" i="28"/>
  <c r="AG40" i="28"/>
  <c r="AM40" i="28" s="1"/>
  <c r="AN8" i="28"/>
  <c r="AG9" i="28"/>
  <c r="AM9" i="28" s="1"/>
  <c r="AN50" i="28"/>
  <c r="AG51" i="28"/>
  <c r="AM51" i="28" s="1"/>
  <c r="AN21" i="28"/>
  <c r="AG22" i="28"/>
  <c r="AM22" i="28" s="1"/>
  <c r="AN78" i="28"/>
  <c r="AG79" i="28"/>
  <c r="AM79" i="28" s="1"/>
  <c r="AN79" i="28" l="1"/>
  <c r="AN51" i="28"/>
  <c r="AN9" i="28"/>
  <c r="AN40" i="28"/>
  <c r="AG41" i="28"/>
  <c r="AM41" i="28" s="1"/>
  <c r="AN22" i="28"/>
  <c r="AG23" i="28"/>
  <c r="AM23" i="28" s="1"/>
  <c r="AN41" i="28" l="1"/>
  <c r="AN23" i="28"/>
  <c r="AG24" i="28"/>
  <c r="AM24" i="28" s="1"/>
  <c r="AN24" i="28" l="1"/>
  <c r="AG25" i="28"/>
  <c r="AM25" i="28" s="1"/>
  <c r="AN25" i="28" l="1"/>
  <c r="AG26" i="28"/>
  <c r="AM26" i="28" s="1"/>
  <c r="AP50" i="28"/>
  <c r="AP8" i="28"/>
  <c r="AP58" i="28"/>
  <c r="AP19" i="28"/>
  <c r="AP53" i="28"/>
  <c r="AP29" i="28"/>
  <c r="AP26" i="28"/>
  <c r="AP77" i="28"/>
  <c r="AP59" i="28"/>
  <c r="AP34" i="28"/>
  <c r="AP57" i="28"/>
  <c r="AP6" i="28"/>
  <c r="AP44" i="28"/>
  <c r="AP74" i="28"/>
  <c r="AP17" i="28"/>
  <c r="AP43" i="28"/>
  <c r="AP60" i="28"/>
  <c r="AP31" i="28"/>
  <c r="AP10" i="28"/>
  <c r="AP80" i="28"/>
  <c r="AP73" i="28"/>
  <c r="AP55" i="28"/>
  <c r="AP72" i="28"/>
  <c r="AP46" i="28"/>
  <c r="AP28" i="28"/>
  <c r="AP41" i="28"/>
  <c r="AP20" i="28"/>
  <c r="AP76" i="28"/>
  <c r="AP67" i="28"/>
  <c r="AP32" i="28"/>
  <c r="AP42" i="28"/>
  <c r="AP30" i="28"/>
  <c r="AP25" i="28"/>
  <c r="AP78" i="28"/>
  <c r="AP79" i="28"/>
  <c r="AP21" i="28"/>
  <c r="AP39" i="28"/>
  <c r="AP68" i="28"/>
  <c r="AP64" i="28"/>
  <c r="AP38" i="28"/>
  <c r="AP49" i="28"/>
  <c r="AP63" i="28"/>
  <c r="AP33" i="28"/>
  <c r="AP62" i="28"/>
  <c r="AP75" i="28"/>
  <c r="AP66" i="28"/>
  <c r="AP54" i="28"/>
  <c r="AP4" i="28"/>
  <c r="AP65" i="28"/>
  <c r="AP16" i="28"/>
  <c r="AP24" i="28"/>
  <c r="AP22" i="28"/>
  <c r="AP9" i="28"/>
  <c r="AP69" i="28"/>
  <c r="AP18" i="28"/>
  <c r="AP56" i="28"/>
  <c r="AP52" i="28"/>
  <c r="AP14" i="28"/>
  <c r="AP11" i="28"/>
  <c r="AP27" i="28"/>
  <c r="AP23" i="28"/>
  <c r="AP40" i="28"/>
  <c r="AP51" i="28"/>
  <c r="AP7" i="28"/>
  <c r="AP48" i="28"/>
  <c r="AP45" i="28"/>
  <c r="AP37" i="28"/>
  <c r="AP61" i="28"/>
  <c r="AP5" i="28"/>
  <c r="AP47" i="28"/>
  <c r="AP36" i="28"/>
  <c r="AP35" i="28"/>
  <c r="AP71" i="28"/>
  <c r="AP13" i="28"/>
  <c r="AP12" i="28"/>
  <c r="AN26" i="28" l="1"/>
  <c r="AG27" i="28"/>
  <c r="AM27" i="28" s="1"/>
  <c r="AN27" i="28" l="1"/>
  <c r="AG28" i="28"/>
  <c r="AM28" i="28" s="1"/>
  <c r="AN28" i="28" l="1"/>
  <c r="AG29" i="28"/>
  <c r="AM29" i="28" s="1"/>
  <c r="AN29" i="28" l="1"/>
  <c r="AG30" i="28"/>
  <c r="AM30" i="28" s="1"/>
  <c r="AN30" i="28" l="1"/>
</calcChain>
</file>

<file path=xl/sharedStrings.xml><?xml version="1.0" encoding="utf-8"?>
<sst xmlns="http://schemas.openxmlformats.org/spreadsheetml/2006/main" count="939" uniqueCount="322">
  <si>
    <t>CDD</t>
  </si>
  <si>
    <t>CDI</t>
  </si>
  <si>
    <t>Prénom</t>
  </si>
  <si>
    <t>IC</t>
  </si>
  <si>
    <t>ETAM</t>
  </si>
  <si>
    <t>Niveau</t>
  </si>
  <si>
    <t>Echelon</t>
  </si>
  <si>
    <t>Emploi</t>
  </si>
  <si>
    <t>CDDU</t>
  </si>
  <si>
    <t>ID</t>
  </si>
  <si>
    <t>Nom d'usage</t>
  </si>
  <si>
    <t>Nom de naissance</t>
  </si>
  <si>
    <t>Nom marital</t>
  </si>
  <si>
    <t>Sexe</t>
  </si>
  <si>
    <t>Date de naissance</t>
  </si>
  <si>
    <t>Age</t>
  </si>
  <si>
    <t>Situation familiale</t>
  </si>
  <si>
    <t>Nombre d'enfants</t>
  </si>
  <si>
    <t>Ville</t>
  </si>
  <si>
    <t>Adresse</t>
  </si>
  <si>
    <t>Code postal</t>
  </si>
  <si>
    <t>Type de contrat</t>
  </si>
  <si>
    <t>Temps de travail (%)</t>
  </si>
  <si>
    <t>Handicap (%)</t>
  </si>
  <si>
    <t>Date de sortie</t>
  </si>
  <si>
    <t>Coefficient</t>
  </si>
  <si>
    <t>Pays</t>
  </si>
  <si>
    <t>Maladie</t>
  </si>
  <si>
    <t>Sans solde</t>
  </si>
  <si>
    <t>Accident de travail</t>
  </si>
  <si>
    <t>Maladie professionnelle</t>
  </si>
  <si>
    <t>-</t>
  </si>
  <si>
    <t>Célibataire</t>
  </si>
  <si>
    <t>Concubinage</t>
  </si>
  <si>
    <t>Marié</t>
  </si>
  <si>
    <t>Divorcé</t>
  </si>
  <si>
    <t>Veuf</t>
  </si>
  <si>
    <t>Caisse de sécu</t>
  </si>
  <si>
    <t>Prenom</t>
  </si>
  <si>
    <t>Nom superieur</t>
  </si>
  <si>
    <t>Absences</t>
  </si>
  <si>
    <t>Contrats</t>
  </si>
  <si>
    <t>Stage</t>
  </si>
  <si>
    <t>VSI</t>
  </si>
  <si>
    <t>Acronyme</t>
  </si>
  <si>
    <t>Acronyme Superieur</t>
  </si>
  <si>
    <t>Points de base</t>
  </si>
  <si>
    <t>Points d'ancienneté</t>
  </si>
  <si>
    <t>Categorie</t>
  </si>
  <si>
    <t>Motifs de contrat ou avenant</t>
  </si>
  <si>
    <t>ETP</t>
  </si>
  <si>
    <t>Consultants</t>
  </si>
  <si>
    <t>Lieu Tele-Travail</t>
  </si>
  <si>
    <t>Tele-travail
(%)</t>
  </si>
  <si>
    <t>Intitulé du poste</t>
  </si>
  <si>
    <t>Metier</t>
  </si>
  <si>
    <t>NUMERO</t>
  </si>
  <si>
    <t xml:space="preserve"> </t>
  </si>
  <si>
    <t>Pacsé</t>
  </si>
  <si>
    <t>Contrat pro</t>
  </si>
  <si>
    <t>Service civique</t>
  </si>
  <si>
    <t>Contrat aidé</t>
  </si>
  <si>
    <t>Actif</t>
  </si>
  <si>
    <t>Union libre</t>
  </si>
  <si>
    <t>Objet de la visite</t>
  </si>
  <si>
    <t>Date debut handicap</t>
  </si>
  <si>
    <t>Date fin handicap</t>
  </si>
  <si>
    <t>Pays de naissance</t>
  </si>
  <si>
    <t>Ville de naissance</t>
  </si>
  <si>
    <t>Statuts ayants droits</t>
  </si>
  <si>
    <t>Conjoint</t>
  </si>
  <si>
    <t>Pays de travail</t>
  </si>
  <si>
    <t>Homme</t>
  </si>
  <si>
    <t>Femme</t>
  </si>
  <si>
    <t>PAYS</t>
  </si>
  <si>
    <t>Motif fin de contrat</t>
  </si>
  <si>
    <t>Service</t>
  </si>
  <si>
    <t>Motif de recours au CDD (Si CDD)</t>
  </si>
  <si>
    <t>Motifs de recours au CDD</t>
  </si>
  <si>
    <t>Remplacement</t>
  </si>
  <si>
    <t>Accroissement</t>
  </si>
  <si>
    <t>Tache ponctuelle ou exceptionnelle</t>
  </si>
  <si>
    <t>Usage</t>
  </si>
  <si>
    <t>Contrat à objet defini</t>
  </si>
  <si>
    <t>Date d'effet du contrat ou avenant</t>
  </si>
  <si>
    <t>Date d'entree initiale au GERES</t>
  </si>
  <si>
    <t>Amandine</t>
  </si>
  <si>
    <t>Antoine</t>
  </si>
  <si>
    <t>Pauline</t>
  </si>
  <si>
    <t>Sandra</t>
  </si>
  <si>
    <t>H</t>
  </si>
  <si>
    <t>F</t>
  </si>
  <si>
    <t>France</t>
  </si>
  <si>
    <t>Maroc</t>
  </si>
  <si>
    <t>Tadjikistan</t>
  </si>
  <si>
    <t>Marseille</t>
  </si>
  <si>
    <t>Paris</t>
  </si>
  <si>
    <t>Strasbourg</t>
  </si>
  <si>
    <t>Lille</t>
  </si>
  <si>
    <t>Rouen</t>
  </si>
  <si>
    <t>Chambery</t>
  </si>
  <si>
    <t>Toulouse</t>
  </si>
  <si>
    <t>Nancy</t>
  </si>
  <si>
    <t>Pays de nationnalité</t>
  </si>
  <si>
    <t>Cambodge</t>
  </si>
  <si>
    <t>Burkina Faso</t>
  </si>
  <si>
    <t>Perou</t>
  </si>
  <si>
    <t>MARSEILLE</t>
  </si>
  <si>
    <t>CASSIS</t>
  </si>
  <si>
    <t>LYON</t>
  </si>
  <si>
    <t>ARES</t>
  </si>
  <si>
    <t>JOUQUES</t>
  </si>
  <si>
    <t>MORLAIX</t>
  </si>
  <si>
    <t>QUIMPER</t>
  </si>
  <si>
    <t>MENNECY</t>
  </si>
  <si>
    <t>VALENCE</t>
  </si>
  <si>
    <t>St CYR SUR MER</t>
  </si>
  <si>
    <t>33740</t>
  </si>
  <si>
    <t>Contrat</t>
  </si>
  <si>
    <t>Nature 
(Contrat ou Avenant)</t>
  </si>
  <si>
    <t>Avenant</t>
  </si>
  <si>
    <t>Durée du contrat</t>
  </si>
  <si>
    <t>C20</t>
  </si>
  <si>
    <t>C43</t>
  </si>
  <si>
    <t>C19</t>
  </si>
  <si>
    <t>C18</t>
  </si>
  <si>
    <t>C21</t>
  </si>
  <si>
    <t>C22</t>
  </si>
  <si>
    <t>C23</t>
  </si>
  <si>
    <t>C51</t>
  </si>
  <si>
    <t>C52</t>
  </si>
  <si>
    <t>C56</t>
  </si>
  <si>
    <t>C57</t>
  </si>
  <si>
    <t>C58</t>
  </si>
  <si>
    <t>C59</t>
  </si>
  <si>
    <t>C75</t>
  </si>
  <si>
    <t>C76</t>
  </si>
  <si>
    <t>C98</t>
  </si>
  <si>
    <t>C99</t>
  </si>
  <si>
    <t>C100</t>
  </si>
  <si>
    <t>C101</t>
  </si>
  <si>
    <t>C102</t>
  </si>
  <si>
    <t>C116</t>
  </si>
  <si>
    <t>C117</t>
  </si>
  <si>
    <t>C118</t>
  </si>
  <si>
    <t>C138</t>
  </si>
  <si>
    <t>C139</t>
  </si>
  <si>
    <t>C140</t>
  </si>
  <si>
    <t>C141</t>
  </si>
  <si>
    <t>C162</t>
  </si>
  <si>
    <t>C163</t>
  </si>
  <si>
    <t>C164</t>
  </si>
  <si>
    <t>C180</t>
  </si>
  <si>
    <t>4.2</t>
  </si>
  <si>
    <t>Pôle / Région</t>
  </si>
  <si>
    <t>remun</t>
  </si>
  <si>
    <t>pass cadre / remun</t>
  </si>
  <si>
    <t>poste rémun</t>
  </si>
  <si>
    <t>TX de temps</t>
  </si>
  <si>
    <t>télétravail remun tx tps</t>
  </si>
  <si>
    <t>prolong</t>
  </si>
  <si>
    <t>passe cadre</t>
  </si>
  <si>
    <t>prol statut rémun</t>
  </si>
  <si>
    <t>tx de temps</t>
  </si>
  <si>
    <t>poste</t>
  </si>
  <si>
    <t>prolong, statut</t>
  </si>
  <si>
    <t>prol, tx de tps</t>
  </si>
  <si>
    <t>poste, rémun</t>
  </si>
  <si>
    <t>prolong, rémun</t>
  </si>
  <si>
    <t>statut, rémun</t>
  </si>
  <si>
    <t>rémun</t>
  </si>
  <si>
    <t>contrat de remplacement (Richeux)</t>
  </si>
  <si>
    <t>retout pl tps</t>
  </si>
  <si>
    <t>prol, tx de temps</t>
  </si>
  <si>
    <t>poste, statut, lieu trav, rémun</t>
  </si>
  <si>
    <t>fin CDD - réemb J+1</t>
  </si>
  <si>
    <t>fin CDDU</t>
  </si>
  <si>
    <t>rupture conventionnelle</t>
  </si>
  <si>
    <t>fin CDD</t>
  </si>
  <si>
    <t>fin CDDU - réem j+103</t>
  </si>
  <si>
    <t>fin CDDU - réem j+523</t>
  </si>
  <si>
    <t>fin CDD - réemb J+61</t>
  </si>
  <si>
    <t>fin CDDU - réemb J+23</t>
  </si>
  <si>
    <t>Fin de CDDU anticipée commun accord - réem J+63</t>
  </si>
  <si>
    <t>fin CDD - réemb J+7</t>
  </si>
  <si>
    <t>fin CDD / réembauche J+1</t>
  </si>
  <si>
    <t>démission / réemb J+124</t>
  </si>
  <si>
    <t>fin CDD / réemb J+12</t>
  </si>
  <si>
    <t>fin CDDU / réemb J+487</t>
  </si>
  <si>
    <t>Fin CDDU</t>
  </si>
  <si>
    <t>Fin CDDU - réemb J+52</t>
  </si>
  <si>
    <t>Fin CDDU - réemb J+51</t>
  </si>
  <si>
    <t>fin CDD - réemb J+543</t>
  </si>
  <si>
    <t>urssaf</t>
  </si>
  <si>
    <t>CFE</t>
  </si>
  <si>
    <t>Total jours tous contrats
(Durée d'ancienneté)</t>
  </si>
  <si>
    <t>Afghanistan</t>
  </si>
  <si>
    <t>Senegal</t>
  </si>
  <si>
    <t>France domicile</t>
  </si>
  <si>
    <t>Benin</t>
  </si>
  <si>
    <t>Mali</t>
  </si>
  <si>
    <t>Myanmar</t>
  </si>
  <si>
    <t>Indonésie</t>
  </si>
  <si>
    <t>Mongolie</t>
  </si>
  <si>
    <t>ANNEE</t>
  </si>
  <si>
    <t>Type de population</t>
  </si>
  <si>
    <t>Expatriés</t>
  </si>
  <si>
    <t>REPEATER AGE</t>
  </si>
  <si>
    <t>Salariés</t>
  </si>
  <si>
    <t>POP (Expats = 0)</t>
  </si>
  <si>
    <t>TOO OLD</t>
  </si>
  <si>
    <t>REPEATER SEXE</t>
  </si>
  <si>
    <t>Apprentissage</t>
  </si>
  <si>
    <t>Interim</t>
  </si>
  <si>
    <t>Departement / pays</t>
  </si>
  <si>
    <t>DURAND</t>
  </si>
  <si>
    <t>QUEFEULOU</t>
  </si>
  <si>
    <t>XX1</t>
  </si>
  <si>
    <t>XX3</t>
  </si>
  <si>
    <t>XX4</t>
  </si>
  <si>
    <t>XX5</t>
  </si>
  <si>
    <t>XX6</t>
  </si>
  <si>
    <t>XX7</t>
  </si>
  <si>
    <t>XX8</t>
  </si>
  <si>
    <t>XX9</t>
  </si>
  <si>
    <t>XX10</t>
  </si>
  <si>
    <t>XX11</t>
  </si>
  <si>
    <t>XX12</t>
  </si>
  <si>
    <t>XX13</t>
  </si>
  <si>
    <t>XX14</t>
  </si>
  <si>
    <t>XX15</t>
  </si>
  <si>
    <t>Complement d'adresse</t>
  </si>
  <si>
    <t>C183</t>
  </si>
  <si>
    <t>C194</t>
  </si>
  <si>
    <t>C218</t>
  </si>
  <si>
    <t>C223</t>
  </si>
  <si>
    <t>Enfant</t>
  </si>
  <si>
    <t>Convention</t>
  </si>
  <si>
    <t>Stage / VSI</t>
  </si>
  <si>
    <t>FILTRE</t>
  </si>
  <si>
    <t>Departement</t>
  </si>
  <si>
    <t>Accident de trajet</t>
  </si>
  <si>
    <t>Congé pathologique</t>
  </si>
  <si>
    <t>Maternité</t>
  </si>
  <si>
    <t>Paternité</t>
  </si>
  <si>
    <t>Congé parental 100%</t>
  </si>
  <si>
    <t>Congé parental partiel</t>
  </si>
  <si>
    <t>Congé payé</t>
  </si>
  <si>
    <t>Recup</t>
  </si>
  <si>
    <t>Congé exceptionnel</t>
  </si>
  <si>
    <t>Congé sabatique</t>
  </si>
  <si>
    <t>CIF</t>
  </si>
  <si>
    <t>Absence injustifiée</t>
  </si>
  <si>
    <t>Consequence</t>
  </si>
  <si>
    <t>Incapacité temporaire</t>
  </si>
  <si>
    <t>Incapacité permanente</t>
  </si>
  <si>
    <t>Accident mortel</t>
  </si>
  <si>
    <t>Modulation</t>
  </si>
  <si>
    <t>Pôle</t>
  </si>
  <si>
    <t>SINGLE YEAR</t>
  </si>
  <si>
    <t>YEAR INTERVAL 1</t>
  </si>
  <si>
    <t>YEAR INTERVAL 2</t>
  </si>
  <si>
    <t>NIR</t>
  </si>
  <si>
    <t>Clé NIR</t>
  </si>
  <si>
    <t>SMR</t>
  </si>
  <si>
    <t>Complementaire santé</t>
  </si>
  <si>
    <t>Periodicité</t>
  </si>
  <si>
    <t>Mensuelle</t>
  </si>
  <si>
    <t>Trimestrielle</t>
  </si>
  <si>
    <t>Annuelle</t>
  </si>
  <si>
    <t>Semestrielle</t>
  </si>
  <si>
    <t>GRAS SAVOYE</t>
  </si>
  <si>
    <t>GRAS SAVOYE GSIS</t>
  </si>
  <si>
    <t>REFUS GRAS SAVOYE</t>
  </si>
  <si>
    <t>Rapatriement</t>
  </si>
  <si>
    <t>Seul</t>
  </si>
  <si>
    <t>Famille</t>
  </si>
  <si>
    <t>Structure</t>
  </si>
  <si>
    <t>GIMS</t>
  </si>
  <si>
    <t>Medecine tropicale</t>
  </si>
  <si>
    <t>Demande medecine du travail</t>
  </si>
  <si>
    <t>Demande de l'employeur</t>
  </si>
  <si>
    <t>Embauche</t>
  </si>
  <si>
    <t>Visite periodique</t>
  </si>
  <si>
    <t>Reprise maternité</t>
  </si>
  <si>
    <t>Service infirmiés</t>
  </si>
  <si>
    <t>Autre</t>
  </si>
  <si>
    <t>Oui</t>
  </si>
  <si>
    <t>Non</t>
  </si>
  <si>
    <t>STAGE / VSI</t>
  </si>
  <si>
    <t>Salaire brut temps plein / Indemnité</t>
  </si>
  <si>
    <t>Salaire brut proratisé / Indemnité</t>
  </si>
  <si>
    <t>XX2</t>
  </si>
  <si>
    <t>FRIPOUILLE</t>
  </si>
  <si>
    <t>BALLON</t>
  </si>
  <si>
    <t>FORDRING</t>
  </si>
  <si>
    <t>LICHTENSTEIN</t>
  </si>
  <si>
    <t>EVREST</t>
  </si>
  <si>
    <t>TORNADE</t>
  </si>
  <si>
    <t>PAPOU</t>
  </si>
  <si>
    <t>ANTUNES</t>
  </si>
  <si>
    <t>DUPONT</t>
  </si>
  <si>
    <t>BUVARD</t>
  </si>
  <si>
    <t>PIOU</t>
  </si>
  <si>
    <t>OLIVETTE</t>
  </si>
  <si>
    <t>HOLLANDE</t>
  </si>
  <si>
    <t>AFFELELOU</t>
  </si>
  <si>
    <t>DOULETTE</t>
  </si>
  <si>
    <t>Elioth</t>
  </si>
  <si>
    <t>Sebastien</t>
  </si>
  <si>
    <t>Phillipe</t>
  </si>
  <si>
    <t>Alan</t>
  </si>
  <si>
    <t>Marie</t>
  </si>
  <si>
    <t>Jean-Claude</t>
  </si>
  <si>
    <t>Killian</t>
  </si>
  <si>
    <t>Gerard</t>
  </si>
  <si>
    <t>Emma</t>
  </si>
  <si>
    <t>Samantha</t>
  </si>
  <si>
    <t>Jayna</t>
  </si>
  <si>
    <t>Aubagne</t>
  </si>
  <si>
    <t>Aix-en-Provence</t>
  </si>
  <si>
    <t>15 rue XXXXXXXXXXX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</si>
</sst>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.0"/>
    <numFmt numFmtId="166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0"/>
      <color theme="1"/>
      <name val="Arial Black"/>
      <family val="2"/>
    </font>
    <font>
      <sz val="11"/>
      <name val="Times New Roman"/>
      <family val="1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9" fillId="0" borderId="0"/>
  </cellStyleXfs>
  <cellXfs count="126">
    <xf numFmtId="0" fontId="0" fillId="0" borderId="0" xfId="0"/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0" xfId="0"/>
    <xf numFmtId="14" fontId="0" fillId="2" borderId="1" xfId="0" applyNumberFormat="1" applyFill="1" applyBorder="1" applyAlignment="1">
      <alignment horizontal="center"/>
    </xf>
    <xf numFmtId="0" fontId="1" fillId="2" borderId="1" xfId="0" applyFont="1" applyFill="1" applyBorder="1"/>
    <xf numFmtId="0" fontId="0" fillId="2" borderId="1" xfId="0" applyFill="1" applyBorder="1" applyAlignment="1">
      <alignment horizontal="left"/>
    </xf>
    <xf numFmtId="0" fontId="0" fillId="0" borderId="1" xfId="0" applyBorder="1" applyAlignment="1">
      <alignment horizontal="center"/>
    </xf>
    <xf numFmtId="166" fontId="1" fillId="2" borderId="1" xfId="0" applyNumberFormat="1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6" borderId="0" xfId="0" applyFill="1" applyBorder="1"/>
    <xf numFmtId="0" fontId="1" fillId="2" borderId="0" xfId="0" applyNumberFormat="1" applyFont="1" applyFill="1" applyAlignment="1">
      <alignment vertical="center" wrapText="1"/>
    </xf>
    <xf numFmtId="1" fontId="0" fillId="2" borderId="1" xfId="0" applyNumberFormat="1" applyFont="1" applyFill="1" applyBorder="1" applyAlignment="1">
      <alignment horizontal="center"/>
    </xf>
    <xf numFmtId="9" fontId="0" fillId="2" borderId="1" xfId="1" applyFont="1" applyFill="1" applyBorder="1" applyAlignment="1">
      <alignment horizontal="center"/>
    </xf>
    <xf numFmtId="9" fontId="0" fillId="2" borderId="1" xfId="1" applyFont="1" applyFill="1" applyBorder="1"/>
    <xf numFmtId="1" fontId="1" fillId="2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/>
    </xf>
    <xf numFmtId="0" fontId="0" fillId="2" borderId="1" xfId="0" applyFont="1" applyFill="1" applyBorder="1"/>
    <xf numFmtId="9" fontId="0" fillId="2" borderId="1" xfId="0" applyNumberFormat="1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2" borderId="1" xfId="0" applyNumberFormat="1" applyFont="1" applyFill="1" applyBorder="1"/>
    <xf numFmtId="14" fontId="3" fillId="2" borderId="1" xfId="0" applyNumberFormat="1" applyFont="1" applyFill="1" applyBorder="1" applyAlignment="1">
      <alignment horizontal="center"/>
    </xf>
    <xf numFmtId="0" fontId="0" fillId="0" borderId="0" xfId="0" applyBorder="1"/>
    <xf numFmtId="49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3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166" fontId="1" fillId="2" borderId="1" xfId="0" quotePrefix="1" applyNumberFormat="1" applyFont="1" applyFill="1" applyBorder="1" applyAlignment="1">
      <alignment horizontal="center"/>
    </xf>
    <xf numFmtId="164" fontId="0" fillId="3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/>
    <xf numFmtId="0" fontId="5" fillId="4" borderId="1" xfId="0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12" xfId="0" applyFont="1" applyFill="1" applyBorder="1" applyAlignment="1">
      <alignment horizontal="center"/>
    </xf>
    <xf numFmtId="0" fontId="0" fillId="2" borderId="2" xfId="0" applyFill="1" applyBorder="1" applyAlignment="1">
      <alignment horizontal="left"/>
    </xf>
    <xf numFmtId="0" fontId="1" fillId="5" borderId="4" xfId="0" applyFont="1" applyFill="1" applyBorder="1" applyAlignment="1"/>
    <xf numFmtId="0" fontId="1" fillId="5" borderId="21" xfId="0" applyFont="1" applyFill="1" applyBorder="1" applyAlignment="1"/>
    <xf numFmtId="0" fontId="1" fillId="5" borderId="3" xfId="0" applyFont="1" applyFill="1" applyBorder="1" applyAlignment="1"/>
    <xf numFmtId="0" fontId="1" fillId="5" borderId="14" xfId="0" applyFont="1" applyFill="1" applyBorder="1" applyAlignment="1"/>
    <xf numFmtId="0" fontId="1" fillId="5" borderId="6" xfId="0" applyFont="1" applyFill="1" applyBorder="1" applyAlignment="1"/>
    <xf numFmtId="0" fontId="1" fillId="5" borderId="29" xfId="0" applyFont="1" applyFill="1" applyBorder="1" applyAlignment="1"/>
    <xf numFmtId="0" fontId="0" fillId="0" borderId="17" xfId="0" applyFill="1" applyBorder="1" applyAlignment="1"/>
    <xf numFmtId="0" fontId="0" fillId="0" borderId="16" xfId="0" applyFill="1" applyBorder="1" applyAlignment="1"/>
    <xf numFmtId="0" fontId="0" fillId="0" borderId="34" xfId="0" applyFill="1" applyBorder="1" applyAlignment="1"/>
    <xf numFmtId="0" fontId="0" fillId="0" borderId="30" xfId="0" applyFill="1" applyBorder="1" applyAlignment="1"/>
    <xf numFmtId="0" fontId="0" fillId="2" borderId="17" xfId="0" applyFill="1" applyBorder="1" applyAlignment="1"/>
    <xf numFmtId="0" fontId="0" fillId="2" borderId="18" xfId="0" applyFill="1" applyBorder="1" applyAlignment="1"/>
    <xf numFmtId="0" fontId="0" fillId="2" borderId="19" xfId="0" applyFill="1" applyBorder="1" applyAlignment="1"/>
    <xf numFmtId="0" fontId="0" fillId="2" borderId="20" xfId="0" applyFill="1" applyBorder="1" applyAlignment="1"/>
    <xf numFmtId="0" fontId="0" fillId="2" borderId="16" xfId="0" applyFill="1" applyBorder="1" applyAlignment="1"/>
    <xf numFmtId="0" fontId="0" fillId="0" borderId="7" xfId="0" applyFill="1" applyBorder="1" applyAlignment="1"/>
    <xf numFmtId="0" fontId="0" fillId="0" borderId="8" xfId="0" applyFill="1" applyBorder="1" applyAlignment="1"/>
    <xf numFmtId="0" fontId="0" fillId="0" borderId="28" xfId="0" applyFill="1" applyBorder="1" applyAlignment="1"/>
    <xf numFmtId="0" fontId="0" fillId="0" borderId="9" xfId="0" applyFill="1" applyBorder="1" applyAlignment="1"/>
    <xf numFmtId="0" fontId="0" fillId="2" borderId="7" xfId="0" applyFill="1" applyBorder="1" applyAlignment="1"/>
    <xf numFmtId="0" fontId="0" fillId="2" borderId="32" xfId="0" applyFill="1" applyBorder="1" applyAlignment="1"/>
    <xf numFmtId="0" fontId="0" fillId="2" borderId="27" xfId="0" applyFill="1" applyBorder="1" applyAlignment="1"/>
    <xf numFmtId="0" fontId="0" fillId="2" borderId="28" xfId="0" applyFill="1" applyBorder="1" applyAlignment="1"/>
    <xf numFmtId="0" fontId="0" fillId="2" borderId="30" xfId="0" applyFill="1" applyBorder="1" applyAlignment="1"/>
    <xf numFmtId="0" fontId="0" fillId="2" borderId="9" xfId="0" applyFill="1" applyBorder="1" applyAlignment="1"/>
    <xf numFmtId="0" fontId="0" fillId="2" borderId="8" xfId="0" applyFill="1" applyBorder="1" applyAlignment="1"/>
    <xf numFmtId="0" fontId="0" fillId="2" borderId="5" xfId="0" applyFill="1" applyBorder="1" applyAlignment="1"/>
    <xf numFmtId="0" fontId="0" fillId="0" borderId="0" xfId="0" applyFill="1" applyBorder="1" applyAlignment="1"/>
    <xf numFmtId="0" fontId="0" fillId="0" borderId="13" xfId="0" applyFill="1" applyBorder="1" applyAlignment="1"/>
    <xf numFmtId="0" fontId="0" fillId="0" borderId="0" xfId="0" applyAlignment="1"/>
    <xf numFmtId="0" fontId="0" fillId="2" borderId="26" xfId="0" applyFill="1" applyBorder="1" applyAlignment="1"/>
    <xf numFmtId="0" fontId="0" fillId="0" borderId="5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5" xfId="0" applyFill="1" applyBorder="1" applyAlignment="1"/>
    <xf numFmtId="0" fontId="0" fillId="2" borderId="33" xfId="0" applyFill="1" applyBorder="1" applyAlignment="1"/>
    <xf numFmtId="0" fontId="0" fillId="0" borderId="0" xfId="0" applyBorder="1" applyAlignment="1"/>
    <xf numFmtId="0" fontId="0" fillId="0" borderId="0" xfId="0" applyFill="1" applyAlignment="1"/>
    <xf numFmtId="0" fontId="5" fillId="4" borderId="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/>
    </xf>
    <xf numFmtId="14" fontId="5" fillId="4" borderId="1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 wrapText="1"/>
    </xf>
    <xf numFmtId="0" fontId="5" fillId="4" borderId="25" xfId="0" applyNumberFormat="1" applyFont="1" applyFill="1" applyBorder="1" applyAlignment="1">
      <alignment horizontal="center" vertical="center" wrapText="1"/>
    </xf>
    <xf numFmtId="0" fontId="5" fillId="4" borderId="24" xfId="0" applyNumberFormat="1" applyFont="1" applyFill="1" applyBorder="1" applyAlignment="1">
      <alignment horizontal="center" vertical="center" wrapText="1"/>
    </xf>
    <xf numFmtId="0" fontId="5" fillId="4" borderId="1" xfId="0" applyNumberFormat="1" applyFont="1" applyFill="1" applyBorder="1" applyAlignment="1">
      <alignment horizontal="center" vertical="center" textRotation="90" wrapText="1"/>
    </xf>
    <xf numFmtId="164" fontId="5" fillId="4" borderId="1" xfId="0" applyNumberFormat="1" applyFont="1" applyFill="1" applyBorder="1" applyAlignment="1">
      <alignment horizontal="center" vertical="center" textRotation="90" wrapText="1"/>
    </xf>
    <xf numFmtId="0" fontId="5" fillId="4" borderId="2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164" fontId="5" fillId="4" borderId="22" xfId="0" applyNumberFormat="1" applyFont="1" applyFill="1" applyBorder="1" applyAlignment="1">
      <alignment horizontal="center" vertical="center" wrapText="1"/>
    </xf>
    <xf numFmtId="164" fontId="5" fillId="4" borderId="1" xfId="0" applyNumberFormat="1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49" fontId="5" fillId="4" borderId="22" xfId="0" applyNumberFormat="1" applyFont="1" applyFill="1" applyBorder="1" applyAlignment="1">
      <alignment horizontal="center" vertical="center" textRotation="90" wrapText="1"/>
    </xf>
    <xf numFmtId="49" fontId="5" fillId="4" borderId="1" xfId="0" applyNumberFormat="1" applyFont="1" applyFill="1" applyBorder="1" applyAlignment="1">
      <alignment horizontal="center" vertical="center" textRotation="90" wrapText="1"/>
    </xf>
    <xf numFmtId="14" fontId="5" fillId="4" borderId="22" xfId="0" applyNumberFormat="1" applyFont="1" applyFill="1" applyBorder="1" applyAlignment="1">
      <alignment horizontal="center" vertical="center" wrapText="1"/>
    </xf>
    <xf numFmtId="0" fontId="5" fillId="4" borderId="3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9" fontId="5" fillId="4" borderId="22" xfId="1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textRotation="90" wrapText="1"/>
    </xf>
    <xf numFmtId="0" fontId="5" fillId="4" borderId="12" xfId="0" applyFont="1" applyFill="1" applyBorder="1" applyAlignment="1">
      <alignment horizontal="center" vertical="center" textRotation="90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 wrapText="1"/>
    </xf>
    <xf numFmtId="1" fontId="5" fillId="4" borderId="22" xfId="0" applyNumberFormat="1" applyFont="1" applyFill="1" applyBorder="1" applyAlignment="1">
      <alignment horizontal="center" vertical="center" textRotation="90" wrapText="1"/>
    </xf>
    <xf numFmtId="1" fontId="5" fillId="4" borderId="1" xfId="0" applyNumberFormat="1" applyFont="1" applyFill="1" applyBorder="1" applyAlignment="1">
      <alignment horizontal="center" vertical="center" textRotation="90" wrapText="1"/>
    </xf>
    <xf numFmtId="0" fontId="5" fillId="4" borderId="31" xfId="0" applyFont="1" applyFill="1" applyBorder="1" applyAlignment="1">
      <alignment horizontal="center" vertical="center" textRotation="90" wrapText="1"/>
    </xf>
    <xf numFmtId="0" fontId="5" fillId="4" borderId="24" xfId="0" applyFont="1" applyFill="1" applyBorder="1" applyAlignment="1">
      <alignment horizontal="center" vertical="center" textRotation="90" wrapText="1"/>
    </xf>
    <xf numFmtId="0" fontId="5" fillId="4" borderId="15" xfId="0" applyFont="1" applyFill="1" applyBorder="1" applyAlignment="1">
      <alignment horizontal="center" vertical="center" textRotation="90" wrapText="1"/>
    </xf>
    <xf numFmtId="0" fontId="5" fillId="4" borderId="23" xfId="0" applyFont="1" applyFill="1" applyBorder="1" applyAlignment="1">
      <alignment horizontal="center" vertical="center" textRotation="90" wrapText="1"/>
    </xf>
    <xf numFmtId="0" fontId="6" fillId="0" borderId="24" xfId="0" applyFont="1" applyBorder="1" applyAlignment="1">
      <alignment horizontal="left"/>
    </xf>
    <xf numFmtId="0" fontId="0" fillId="0" borderId="24" xfId="0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left"/>
    </xf>
    <xf numFmtId="0" fontId="0" fillId="2" borderId="0" xfId="0" applyFill="1" applyBorder="1" applyAlignment="1">
      <alignment horizontal="center"/>
    </xf>
    <xf numFmtId="0" fontId="7" fillId="2" borderId="0" xfId="0" applyFont="1" applyFill="1" applyBorder="1" applyAlignment="1">
      <alignment horizontal="left"/>
    </xf>
  </cellXfs>
  <cellStyles count="4">
    <cellStyle name="Milliers 2" xfId="2"/>
    <cellStyle name="Normal" xfId="0" builtinId="0"/>
    <cellStyle name="Normal 2" xfId="3"/>
    <cellStyle name="Pourcentage" xfId="1" builtinId="5"/>
  </cellStyles>
  <dxfs count="52"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  <dxf>
      <fill>
        <patternFill>
          <bgColor rgb="FFFF6600"/>
        </patternFill>
      </fill>
    </dxf>
  </dxfs>
  <tableStyles count="0" defaultTableStyle="TableStyleMedium2" defaultPivotStyle="PivotStyleMedium9"/>
  <colors>
    <mruColors>
      <color rgb="FF1C5840"/>
      <color rgb="FFFF6600"/>
      <color rgb="FF0DFF7A"/>
      <color rgb="FFFF5050"/>
      <color rgb="FFFF3300"/>
      <color rgb="FFFF3399"/>
      <color rgb="FFFF8FFF"/>
      <color rgb="FFFF5D37"/>
      <color rgb="FF29FF8A"/>
      <color rgb="FF65F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571500</xdr:colOff>
          <xdr:row>0</xdr:row>
          <xdr:rowOff>142875</xdr:rowOff>
        </xdr:from>
        <xdr:to>
          <xdr:col>9</xdr:col>
          <xdr:colOff>504825</xdr:colOff>
          <xdr:row>2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Lancer le programme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8" tint="0.39997558519241921"/>
  </sheetPr>
  <dimension ref="D1:M54"/>
  <sheetViews>
    <sheetView showGridLines="0" tabSelected="1" zoomScaleNormal="100" workbookViewId="0">
      <selection activeCell="E6" sqref="E6"/>
    </sheetView>
  </sheetViews>
  <sheetFormatPr baseColWidth="10" defaultRowHeight="15" x14ac:dyDescent="0.25"/>
  <cols>
    <col min="7" max="11" width="11.42578125" style="28"/>
    <col min="12" max="12" width="3.140625" style="25" customWidth="1"/>
  </cols>
  <sheetData>
    <row r="1" spans="4:13" s="28" customFormat="1" x14ac:dyDescent="0.25">
      <c r="L1" s="30"/>
    </row>
    <row r="2" spans="4:13" s="28" customFormat="1" x14ac:dyDescent="0.25">
      <c r="L2" s="30" t="s">
        <v>57</v>
      </c>
    </row>
    <row r="3" spans="4:13" s="28" customFormat="1" x14ac:dyDescent="0.25">
      <c r="L3" s="30"/>
    </row>
    <row r="4" spans="4:13" ht="31.5" x14ac:dyDescent="0.6">
      <c r="G4" s="122"/>
      <c r="H4" s="122"/>
      <c r="I4" s="122"/>
      <c r="J4" s="122"/>
      <c r="K4" s="122"/>
      <c r="L4" s="122"/>
    </row>
    <row r="5" spans="4:13" ht="18.75" x14ac:dyDescent="0.3">
      <c r="G5" s="123"/>
      <c r="H5" s="123"/>
      <c r="I5" s="123"/>
      <c r="J5" s="123"/>
      <c r="K5" s="123"/>
      <c r="L5" s="124"/>
      <c r="M5" s="4"/>
    </row>
    <row r="6" spans="4:13" ht="18.75" x14ac:dyDescent="0.3">
      <c r="D6" t="s">
        <v>57</v>
      </c>
      <c r="G6" s="123"/>
      <c r="H6" s="123"/>
      <c r="I6" s="123"/>
      <c r="J6" s="123"/>
      <c r="K6" s="123"/>
      <c r="L6" s="124"/>
      <c r="M6" s="4"/>
    </row>
    <row r="7" spans="4:13" ht="18.75" x14ac:dyDescent="0.3">
      <c r="G7" s="123"/>
      <c r="H7" s="123"/>
      <c r="I7" s="123"/>
      <c r="J7" s="123"/>
      <c r="K7" s="123"/>
      <c r="L7" s="124"/>
    </row>
    <row r="8" spans="4:13" ht="18.75" x14ac:dyDescent="0.3">
      <c r="G8" s="125"/>
      <c r="H8" s="125"/>
      <c r="I8" s="125"/>
      <c r="J8" s="125"/>
      <c r="K8" s="125"/>
      <c r="L8" s="124"/>
    </row>
    <row r="9" spans="4:13" ht="18.75" x14ac:dyDescent="0.3">
      <c r="G9" s="125"/>
      <c r="H9" s="125"/>
      <c r="I9" s="125"/>
      <c r="J9" s="125"/>
      <c r="K9" s="125"/>
      <c r="L9" s="124"/>
    </row>
    <row r="10" spans="4:13" ht="18.75" x14ac:dyDescent="0.3">
      <c r="G10" s="123"/>
      <c r="H10" s="123"/>
      <c r="I10" s="123"/>
      <c r="J10" s="123"/>
      <c r="K10" s="123"/>
      <c r="L10" s="124"/>
    </row>
    <row r="11" spans="4:13" ht="18.75" x14ac:dyDescent="0.3">
      <c r="G11" s="123"/>
      <c r="H11" s="123"/>
      <c r="I11" s="123"/>
      <c r="J11" s="123"/>
      <c r="K11" s="123"/>
      <c r="L11" s="124"/>
    </row>
    <row r="12" spans="4:13" ht="18.75" x14ac:dyDescent="0.3">
      <c r="G12" s="123"/>
      <c r="H12" s="123"/>
      <c r="I12" s="123"/>
      <c r="J12" s="123"/>
      <c r="K12" s="123"/>
      <c r="L12" s="124"/>
    </row>
    <row r="13" spans="4:13" ht="18.75" x14ac:dyDescent="0.3">
      <c r="G13" s="123"/>
      <c r="H13" s="123"/>
      <c r="I13" s="123"/>
      <c r="J13" s="123"/>
      <c r="K13" s="123"/>
      <c r="L13" s="124"/>
    </row>
    <row r="14" spans="4:13" ht="18.75" x14ac:dyDescent="0.3">
      <c r="G14" s="123"/>
      <c r="H14" s="123"/>
      <c r="I14" s="123"/>
      <c r="J14" s="123"/>
      <c r="K14" s="123"/>
      <c r="L14" s="124"/>
    </row>
    <row r="15" spans="4:13" ht="18.75" x14ac:dyDescent="0.3">
      <c r="G15" s="123"/>
      <c r="H15" s="123"/>
      <c r="I15" s="123"/>
      <c r="J15" s="123"/>
      <c r="K15" s="123"/>
      <c r="L15" s="124"/>
    </row>
    <row r="16" spans="4:13" ht="18.75" x14ac:dyDescent="0.3">
      <c r="G16" s="123"/>
      <c r="H16" s="123"/>
      <c r="I16" s="123"/>
      <c r="J16" s="123"/>
      <c r="K16" s="123"/>
      <c r="L16" s="124"/>
    </row>
    <row r="17" spans="7:12" ht="18.75" x14ac:dyDescent="0.3">
      <c r="G17" s="123"/>
      <c r="H17" s="123"/>
      <c r="I17" s="123"/>
      <c r="J17" s="123"/>
      <c r="K17" s="123"/>
      <c r="L17" s="124"/>
    </row>
    <row r="18" spans="7:12" ht="18.75" x14ac:dyDescent="0.3">
      <c r="G18" s="120"/>
      <c r="H18" s="120"/>
      <c r="I18" s="120"/>
      <c r="J18" s="120"/>
      <c r="K18" s="120"/>
      <c r="L18" s="121"/>
    </row>
    <row r="19" spans="7:12" ht="18.75" x14ac:dyDescent="0.3">
      <c r="G19" s="87"/>
      <c r="H19" s="87"/>
      <c r="I19" s="87"/>
      <c r="J19" s="87"/>
      <c r="K19" s="87"/>
      <c r="L19" s="8"/>
    </row>
    <row r="20" spans="7:12" ht="18.75" x14ac:dyDescent="0.3">
      <c r="G20" s="87"/>
      <c r="H20" s="87"/>
      <c r="I20" s="87"/>
      <c r="J20" s="87"/>
      <c r="K20" s="87"/>
      <c r="L20" s="8"/>
    </row>
    <row r="21" spans="7:12" ht="18.75" x14ac:dyDescent="0.3">
      <c r="G21" s="87"/>
      <c r="H21" s="87"/>
      <c r="I21" s="87"/>
      <c r="J21" s="87"/>
      <c r="K21" s="87"/>
      <c r="L21" s="8"/>
    </row>
    <row r="22" spans="7:12" ht="18.75" x14ac:dyDescent="0.3">
      <c r="G22" s="87"/>
      <c r="H22" s="87"/>
      <c r="I22" s="87"/>
      <c r="J22" s="87"/>
      <c r="K22" s="87"/>
      <c r="L22" s="8"/>
    </row>
    <row r="23" spans="7:12" ht="18.75" x14ac:dyDescent="0.3">
      <c r="G23" s="87"/>
      <c r="H23" s="87"/>
      <c r="I23" s="87"/>
      <c r="J23" s="87"/>
      <c r="K23" s="87"/>
      <c r="L23" s="8"/>
    </row>
    <row r="24" spans="7:12" ht="18.75" x14ac:dyDescent="0.3">
      <c r="G24" s="87"/>
      <c r="H24" s="87"/>
      <c r="I24" s="87"/>
      <c r="J24" s="87"/>
      <c r="K24" s="87"/>
      <c r="L24" s="8"/>
    </row>
    <row r="25" spans="7:12" ht="18.75" x14ac:dyDescent="0.3">
      <c r="G25" s="87"/>
      <c r="H25" s="87"/>
      <c r="I25" s="87"/>
      <c r="J25" s="87"/>
      <c r="K25" s="87"/>
      <c r="L25" s="8"/>
    </row>
    <row r="26" spans="7:12" ht="18.75" x14ac:dyDescent="0.3">
      <c r="G26" s="87"/>
      <c r="H26" s="87"/>
      <c r="I26" s="87"/>
      <c r="J26" s="87"/>
      <c r="K26" s="87"/>
      <c r="L26" s="8"/>
    </row>
    <row r="27" spans="7:12" ht="18.75" x14ac:dyDescent="0.3">
      <c r="G27" s="87"/>
      <c r="H27" s="87"/>
      <c r="I27" s="87"/>
      <c r="J27" s="87"/>
      <c r="K27" s="87"/>
      <c r="L27" s="8"/>
    </row>
    <row r="28" spans="7:12" ht="18.75" x14ac:dyDescent="0.3">
      <c r="G28" s="87"/>
      <c r="H28" s="87"/>
      <c r="I28" s="87"/>
      <c r="J28" s="87"/>
      <c r="K28" s="87"/>
      <c r="L28" s="8"/>
    </row>
    <row r="29" spans="7:12" ht="18.75" x14ac:dyDescent="0.3">
      <c r="G29" s="87"/>
      <c r="H29" s="87"/>
      <c r="I29" s="87"/>
      <c r="J29" s="87"/>
      <c r="K29" s="87"/>
      <c r="L29" s="8"/>
    </row>
    <row r="30" spans="7:12" ht="18.75" x14ac:dyDescent="0.3">
      <c r="G30" s="87"/>
      <c r="H30" s="87"/>
      <c r="I30" s="87"/>
      <c r="J30" s="87"/>
      <c r="K30" s="87"/>
      <c r="L30" s="8"/>
    </row>
    <row r="31" spans="7:12" ht="18.75" x14ac:dyDescent="0.3">
      <c r="G31" s="87"/>
      <c r="H31" s="87"/>
      <c r="I31" s="87"/>
      <c r="J31" s="87"/>
      <c r="K31" s="87"/>
      <c r="L31" s="8"/>
    </row>
    <row r="32" spans="7:12" ht="18.75" x14ac:dyDescent="0.3">
      <c r="G32" s="87"/>
      <c r="H32" s="87"/>
      <c r="I32" s="87"/>
      <c r="J32" s="87"/>
      <c r="K32" s="87"/>
      <c r="L32" s="8"/>
    </row>
    <row r="33" spans="7:12" ht="18.75" x14ac:dyDescent="0.3">
      <c r="G33" s="87"/>
      <c r="H33" s="87"/>
      <c r="I33" s="87"/>
      <c r="J33" s="87"/>
      <c r="K33" s="87"/>
      <c r="L33" s="8"/>
    </row>
    <row r="34" spans="7:12" ht="18.75" x14ac:dyDescent="0.3">
      <c r="G34" s="87"/>
      <c r="H34" s="87"/>
      <c r="I34" s="87"/>
      <c r="J34" s="87"/>
      <c r="K34" s="87"/>
      <c r="L34" s="8"/>
    </row>
    <row r="35" spans="7:12" ht="18.75" x14ac:dyDescent="0.3">
      <c r="G35" s="87"/>
      <c r="H35" s="87"/>
      <c r="I35" s="87"/>
      <c r="J35" s="87"/>
      <c r="K35" s="87"/>
      <c r="L35" s="8"/>
    </row>
    <row r="36" spans="7:12" ht="18.75" x14ac:dyDescent="0.3">
      <c r="G36" s="87"/>
      <c r="H36" s="87"/>
      <c r="I36" s="87"/>
      <c r="J36" s="87"/>
      <c r="K36" s="87"/>
      <c r="L36" s="8"/>
    </row>
    <row r="37" spans="7:12" ht="18.75" x14ac:dyDescent="0.3">
      <c r="G37" s="87"/>
      <c r="H37" s="87"/>
      <c r="I37" s="87"/>
      <c r="J37" s="87"/>
      <c r="K37" s="87"/>
      <c r="L37" s="8"/>
    </row>
    <row r="38" spans="7:12" ht="18.75" x14ac:dyDescent="0.3">
      <c r="G38" s="87"/>
      <c r="H38" s="87"/>
      <c r="I38" s="87"/>
      <c r="J38" s="87"/>
      <c r="K38" s="87"/>
      <c r="L38" s="8"/>
    </row>
    <row r="39" spans="7:12" ht="18.75" x14ac:dyDescent="0.3">
      <c r="G39" s="87"/>
      <c r="H39" s="87"/>
      <c r="I39" s="87"/>
      <c r="J39" s="87"/>
      <c r="K39" s="87"/>
      <c r="L39" s="8"/>
    </row>
    <row r="40" spans="7:12" ht="18.75" x14ac:dyDescent="0.3">
      <c r="G40" s="87"/>
      <c r="H40" s="87"/>
      <c r="I40" s="87"/>
      <c r="J40" s="87"/>
      <c r="K40" s="87"/>
      <c r="L40" s="8"/>
    </row>
    <row r="41" spans="7:12" ht="18.75" x14ac:dyDescent="0.3">
      <c r="G41" s="87"/>
      <c r="H41" s="87"/>
      <c r="I41" s="87"/>
      <c r="J41" s="87"/>
      <c r="K41" s="87"/>
      <c r="L41" s="8"/>
    </row>
    <row r="42" spans="7:12" ht="18.75" x14ac:dyDescent="0.3">
      <c r="G42" s="87"/>
      <c r="H42" s="87"/>
      <c r="I42" s="87"/>
      <c r="J42" s="87"/>
      <c r="K42" s="87"/>
      <c r="L42" s="8"/>
    </row>
    <row r="43" spans="7:12" ht="18.75" x14ac:dyDescent="0.3">
      <c r="G43" s="87"/>
      <c r="H43" s="87"/>
      <c r="I43" s="87"/>
      <c r="J43" s="87"/>
      <c r="K43" s="87"/>
      <c r="L43" s="8"/>
    </row>
    <row r="44" spans="7:12" ht="18.75" x14ac:dyDescent="0.3">
      <c r="G44" s="87"/>
      <c r="H44" s="87"/>
      <c r="I44" s="87"/>
      <c r="J44" s="87"/>
      <c r="K44" s="87"/>
      <c r="L44" s="8"/>
    </row>
    <row r="45" spans="7:12" ht="18.75" x14ac:dyDescent="0.3">
      <c r="G45" s="87"/>
      <c r="H45" s="87"/>
      <c r="I45" s="87"/>
      <c r="J45" s="87"/>
      <c r="K45" s="87"/>
      <c r="L45" s="8"/>
    </row>
    <row r="46" spans="7:12" ht="18.75" x14ac:dyDescent="0.3">
      <c r="G46" s="87"/>
      <c r="H46" s="87"/>
      <c r="I46" s="87"/>
      <c r="J46" s="87"/>
      <c r="K46" s="87"/>
      <c r="L46" s="8"/>
    </row>
    <row r="47" spans="7:12" ht="18.75" x14ac:dyDescent="0.3">
      <c r="G47" s="87"/>
      <c r="H47" s="87"/>
      <c r="I47" s="87"/>
      <c r="J47" s="87"/>
      <c r="K47" s="87"/>
      <c r="L47" s="8"/>
    </row>
    <row r="48" spans="7:12" ht="18.75" x14ac:dyDescent="0.3">
      <c r="G48" s="87"/>
      <c r="H48" s="87"/>
      <c r="I48" s="87"/>
      <c r="J48" s="87"/>
      <c r="K48" s="87"/>
      <c r="L48" s="8"/>
    </row>
    <row r="49" spans="7:12" ht="18.75" x14ac:dyDescent="0.3">
      <c r="G49" s="87"/>
      <c r="H49" s="87"/>
      <c r="I49" s="87"/>
      <c r="J49" s="87"/>
      <c r="K49" s="87"/>
      <c r="L49" s="8"/>
    </row>
    <row r="50" spans="7:12" ht="18.75" x14ac:dyDescent="0.3">
      <c r="G50" s="87"/>
      <c r="H50" s="87"/>
      <c r="I50" s="87"/>
      <c r="J50" s="87"/>
      <c r="K50" s="87"/>
      <c r="L50" s="8"/>
    </row>
    <row r="51" spans="7:12" ht="18.75" x14ac:dyDescent="0.3">
      <c r="G51" s="87"/>
      <c r="H51" s="87"/>
      <c r="I51" s="87"/>
      <c r="J51" s="87"/>
      <c r="K51" s="87"/>
      <c r="L51" s="8"/>
    </row>
    <row r="52" spans="7:12" ht="18.75" x14ac:dyDescent="0.3">
      <c r="G52" s="87"/>
      <c r="H52" s="87"/>
      <c r="I52" s="87"/>
      <c r="J52" s="87"/>
      <c r="K52" s="87"/>
      <c r="L52" s="8"/>
    </row>
    <row r="53" spans="7:12" ht="18.75" x14ac:dyDescent="0.3">
      <c r="G53" s="87"/>
      <c r="H53" s="87"/>
      <c r="I53" s="87"/>
      <c r="J53" s="87"/>
      <c r="K53" s="87"/>
      <c r="L53" s="8"/>
    </row>
    <row r="54" spans="7:12" ht="18.75" x14ac:dyDescent="0.3">
      <c r="G54" s="87"/>
      <c r="H54" s="87"/>
      <c r="I54" s="87"/>
      <c r="J54" s="87"/>
      <c r="K54" s="87"/>
      <c r="L54" s="8"/>
    </row>
  </sheetData>
  <mergeCells count="51">
    <mergeCell ref="G5:K5"/>
    <mergeCell ref="G10:K10"/>
    <mergeCell ref="G11:K11"/>
    <mergeCell ref="G12:K12"/>
    <mergeCell ref="G13:K13"/>
    <mergeCell ref="G14:K14"/>
    <mergeCell ref="G6:K6"/>
    <mergeCell ref="G7:K7"/>
    <mergeCell ref="G8:K8"/>
    <mergeCell ref="G9:K9"/>
    <mergeCell ref="G21:K21"/>
    <mergeCell ref="G22:K22"/>
    <mergeCell ref="G15:K15"/>
    <mergeCell ref="G16:K16"/>
    <mergeCell ref="G17:K17"/>
    <mergeCell ref="G18:K18"/>
    <mergeCell ref="G19:K19"/>
    <mergeCell ref="G20:K20"/>
    <mergeCell ref="G23:K23"/>
    <mergeCell ref="G24:K24"/>
    <mergeCell ref="G25:K25"/>
    <mergeCell ref="G26:K26"/>
    <mergeCell ref="G27:K27"/>
    <mergeCell ref="G28:K28"/>
    <mergeCell ref="G29:K29"/>
    <mergeCell ref="G30:K30"/>
    <mergeCell ref="G31:K31"/>
    <mergeCell ref="G32:K32"/>
    <mergeCell ref="G41:K41"/>
    <mergeCell ref="G42:K42"/>
    <mergeCell ref="G33:K33"/>
    <mergeCell ref="G34:K34"/>
    <mergeCell ref="G35:K35"/>
    <mergeCell ref="G36:K36"/>
    <mergeCell ref="G37:K37"/>
    <mergeCell ref="G53:K53"/>
    <mergeCell ref="G54:K54"/>
    <mergeCell ref="G4:L4"/>
    <mergeCell ref="G48:K48"/>
    <mergeCell ref="G49:K49"/>
    <mergeCell ref="G50:K50"/>
    <mergeCell ref="G51:K51"/>
    <mergeCell ref="G52:K52"/>
    <mergeCell ref="G43:K43"/>
    <mergeCell ref="G44:K44"/>
    <mergeCell ref="G45:K45"/>
    <mergeCell ref="G46:K46"/>
    <mergeCell ref="G47:K47"/>
    <mergeCell ref="G38:K38"/>
    <mergeCell ref="G39:K39"/>
    <mergeCell ref="G40:K40"/>
  </mergeCells>
  <conditionalFormatting sqref="L8:L10 L12 L14:L54">
    <cfRule type="iconSet" priority="7">
      <iconSet iconSet="5Quarters" showValue="0">
        <cfvo type="percent" val="0"/>
        <cfvo type="num" val="0.25"/>
        <cfvo type="num" val="0.5"/>
        <cfvo type="num" val="0.75"/>
        <cfvo type="num" val="1"/>
      </iconSet>
    </cfRule>
  </conditionalFormatting>
  <conditionalFormatting sqref="L7">
    <cfRule type="iconSet" priority="4">
      <iconSet iconSet="5Quarters" showValue="0">
        <cfvo type="percent" val="0"/>
        <cfvo type="num" val="0.25"/>
        <cfvo type="num" val="0.5"/>
        <cfvo type="num" val="0.75"/>
        <cfvo type="num" val="1"/>
      </iconSet>
    </cfRule>
  </conditionalFormatting>
  <conditionalFormatting sqref="L5:L6">
    <cfRule type="iconSet" priority="3">
      <iconSet iconSet="5Quarters" showValue="0">
        <cfvo type="percent" val="0"/>
        <cfvo type="num" val="0.25"/>
        <cfvo type="num" val="0.5"/>
        <cfvo type="num" val="0.75"/>
        <cfvo type="num" val="1"/>
      </iconSet>
    </cfRule>
  </conditionalFormatting>
  <conditionalFormatting sqref="L11">
    <cfRule type="iconSet" priority="2">
      <iconSet iconSet="5Quarters" showValue="0">
        <cfvo type="percent" val="0"/>
        <cfvo type="num" val="0.25"/>
        <cfvo type="num" val="0.5"/>
        <cfvo type="num" val="0.75"/>
        <cfvo type="num" val="1"/>
      </iconSet>
    </cfRule>
  </conditionalFormatting>
  <conditionalFormatting sqref="L13">
    <cfRule type="iconSet" priority="1">
      <iconSet iconSet="5Quarters" showValue="0">
        <cfvo type="percent" val="0"/>
        <cfvo type="num" val="0.25"/>
        <cfvo type="num" val="0.5"/>
        <cfvo type="num" val="0.75"/>
        <cfvo type="num" val="1"/>
      </iconSet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uncher">
                <anchor moveWithCells="1" sizeWithCells="1">
                  <from>
                    <xdr:col>7</xdr:col>
                    <xdr:colOff>571500</xdr:colOff>
                    <xdr:row>0</xdr:row>
                    <xdr:rowOff>142875</xdr:rowOff>
                  </from>
                  <to>
                    <xdr:col>9</xdr:col>
                    <xdr:colOff>504825</xdr:colOff>
                    <xdr:row>2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FFC000"/>
  </sheetPr>
  <dimension ref="A1:S385"/>
  <sheetViews>
    <sheetView workbookViewId="0">
      <selection activeCell="F15" sqref="F15"/>
    </sheetView>
  </sheetViews>
  <sheetFormatPr baseColWidth="10" defaultRowHeight="15" x14ac:dyDescent="0.25"/>
  <cols>
    <col min="1" max="2" width="6.85546875" style="74" customWidth="1"/>
    <col min="3" max="3" width="12.85546875" style="74" customWidth="1"/>
    <col min="4" max="4" width="15.7109375" style="74" customWidth="1"/>
    <col min="5" max="5" width="8.7109375" style="74" customWidth="1"/>
    <col min="6" max="6" width="19" style="84" customWidth="1"/>
    <col min="7" max="7" width="15.28515625" style="76" customWidth="1"/>
    <col min="8" max="8" width="16.7109375" style="76" customWidth="1"/>
    <col min="9" max="9" width="20.7109375" style="76" customWidth="1"/>
    <col min="10" max="10" width="19.42578125" style="76" customWidth="1"/>
    <col min="11" max="11" width="32.42578125" style="76" customWidth="1"/>
    <col min="12" max="12" width="11" style="76" customWidth="1"/>
    <col min="13" max="13" width="21.7109375" style="76" customWidth="1"/>
    <col min="14" max="14" width="22.5703125" style="76" customWidth="1"/>
    <col min="15" max="15" width="14.42578125" style="76" customWidth="1"/>
    <col min="16" max="16" width="16.5703125" style="76" customWidth="1"/>
    <col min="17" max="17" width="18.7109375" style="76" customWidth="1"/>
    <col min="18" max="18" width="27.5703125" style="76" customWidth="1"/>
    <col min="19" max="19" width="9.5703125" style="76" customWidth="1"/>
  </cols>
  <sheetData>
    <row r="1" spans="1:19" ht="15.75" customHeight="1" thickBot="1" x14ac:dyDescent="0.3">
      <c r="A1" s="47" t="s">
        <v>204</v>
      </c>
      <c r="B1" s="47" t="s">
        <v>258</v>
      </c>
      <c r="C1" s="48" t="s">
        <v>240</v>
      </c>
      <c r="D1" s="48" t="s">
        <v>74</v>
      </c>
      <c r="E1" s="49" t="s">
        <v>13</v>
      </c>
      <c r="F1" s="47" t="s">
        <v>205</v>
      </c>
      <c r="G1" s="50" t="s">
        <v>41</v>
      </c>
      <c r="H1" s="51" t="s">
        <v>16</v>
      </c>
      <c r="I1" s="48" t="s">
        <v>40</v>
      </c>
      <c r="J1" s="48" t="s">
        <v>69</v>
      </c>
      <c r="K1" s="52" t="s">
        <v>78</v>
      </c>
      <c r="L1" s="52" t="s">
        <v>239</v>
      </c>
      <c r="M1" s="48" t="s">
        <v>253</v>
      </c>
      <c r="N1" s="48" t="s">
        <v>265</v>
      </c>
      <c r="O1" s="48" t="s">
        <v>274</v>
      </c>
      <c r="P1" s="48" t="s">
        <v>266</v>
      </c>
      <c r="Q1" s="52" t="s">
        <v>277</v>
      </c>
      <c r="R1" s="52" t="s">
        <v>64</v>
      </c>
      <c r="S1" s="52" t="s">
        <v>264</v>
      </c>
    </row>
    <row r="2" spans="1:19" x14ac:dyDescent="0.25">
      <c r="A2" s="34">
        <f ca="1">IFERROR(IF(YEAR(TODAY())&lt;=2014,"",YEAR(TODAY())),"")</f>
        <v>2016</v>
      </c>
      <c r="B2" s="53"/>
      <c r="C2" s="54"/>
      <c r="D2" s="53" t="s">
        <v>92</v>
      </c>
      <c r="E2" s="55" t="s">
        <v>72</v>
      </c>
      <c r="F2" s="56" t="s">
        <v>92</v>
      </c>
      <c r="G2" s="57" t="s">
        <v>1</v>
      </c>
      <c r="H2" s="58" t="s">
        <v>32</v>
      </c>
      <c r="I2" s="57" t="s">
        <v>27</v>
      </c>
      <c r="J2" s="59" t="s">
        <v>70</v>
      </c>
      <c r="K2" s="57" t="s">
        <v>79</v>
      </c>
      <c r="L2" s="60" t="s">
        <v>208</v>
      </c>
      <c r="M2" s="61" t="s">
        <v>254</v>
      </c>
      <c r="N2" s="57" t="s">
        <v>271</v>
      </c>
      <c r="O2" s="61" t="s">
        <v>275</v>
      </c>
      <c r="P2" s="61" t="s">
        <v>267</v>
      </c>
      <c r="Q2" s="61" t="s">
        <v>278</v>
      </c>
      <c r="R2" s="57" t="s">
        <v>280</v>
      </c>
      <c r="S2" s="57" t="s">
        <v>287</v>
      </c>
    </row>
    <row r="3" spans="1:19" ht="15.75" thickBot="1" x14ac:dyDescent="0.3">
      <c r="A3" s="35">
        <f t="shared" ref="A3:A16" ca="1" si="0">IFERROR(IF((A2-1)&lt;2014,"",A2-1),"")</f>
        <v>2015</v>
      </c>
      <c r="B3" s="62"/>
      <c r="C3" s="63"/>
      <c r="D3" s="62" t="s">
        <v>198</v>
      </c>
      <c r="E3" s="64" t="s">
        <v>73</v>
      </c>
      <c r="F3" s="65" t="s">
        <v>206</v>
      </c>
      <c r="G3" s="66" t="s">
        <v>8</v>
      </c>
      <c r="H3" s="67" t="s">
        <v>33</v>
      </c>
      <c r="I3" s="66" t="s">
        <v>30</v>
      </c>
      <c r="J3" s="68" t="s">
        <v>236</v>
      </c>
      <c r="K3" s="66" t="s">
        <v>80</v>
      </c>
      <c r="L3" s="69" t="s">
        <v>238</v>
      </c>
      <c r="M3" s="70" t="s">
        <v>255</v>
      </c>
      <c r="N3" s="66" t="s">
        <v>272</v>
      </c>
      <c r="O3" s="71" t="s">
        <v>276</v>
      </c>
      <c r="P3" s="72" t="s">
        <v>268</v>
      </c>
      <c r="Q3" s="71" t="s">
        <v>279</v>
      </c>
      <c r="R3" s="66" t="s">
        <v>281</v>
      </c>
      <c r="S3" s="73" t="s">
        <v>288</v>
      </c>
    </row>
    <row r="4" spans="1:19" ht="15.75" thickBot="1" x14ac:dyDescent="0.3">
      <c r="A4" s="35">
        <f t="shared" ca="1" si="0"/>
        <v>2014</v>
      </c>
      <c r="B4" s="62"/>
      <c r="C4" s="63"/>
      <c r="D4" s="62" t="s">
        <v>106</v>
      </c>
      <c r="F4" s="74"/>
      <c r="G4" s="66" t="s">
        <v>0</v>
      </c>
      <c r="H4" s="67" t="s">
        <v>34</v>
      </c>
      <c r="I4" s="66" t="s">
        <v>29</v>
      </c>
      <c r="J4" s="75"/>
      <c r="K4" s="66" t="s">
        <v>81</v>
      </c>
      <c r="M4" s="77" t="s">
        <v>256</v>
      </c>
      <c r="N4" s="78" t="s">
        <v>273</v>
      </c>
      <c r="P4" s="79" t="s">
        <v>269</v>
      </c>
      <c r="R4" s="79" t="s">
        <v>282</v>
      </c>
    </row>
    <row r="5" spans="1:19" ht="15.75" thickBot="1" x14ac:dyDescent="0.3">
      <c r="A5" s="35" t="str">
        <f t="shared" ca="1" si="0"/>
        <v/>
      </c>
      <c r="B5" s="62"/>
      <c r="C5" s="63"/>
      <c r="D5" s="62" t="s">
        <v>93</v>
      </c>
      <c r="F5" s="74"/>
      <c r="G5" s="66" t="s">
        <v>42</v>
      </c>
      <c r="H5" s="67" t="s">
        <v>58</v>
      </c>
      <c r="I5" s="66" t="s">
        <v>241</v>
      </c>
      <c r="J5" s="74"/>
      <c r="K5" s="66" t="s">
        <v>82</v>
      </c>
      <c r="L5" s="74"/>
      <c r="M5" s="74"/>
      <c r="N5" s="74"/>
      <c r="O5" s="74"/>
      <c r="P5" s="78" t="s">
        <v>270</v>
      </c>
      <c r="R5" s="79" t="s">
        <v>283</v>
      </c>
    </row>
    <row r="6" spans="1:19" ht="15.75" thickBot="1" x14ac:dyDescent="0.3">
      <c r="A6" s="35" t="str">
        <f t="shared" ca="1" si="0"/>
        <v/>
      </c>
      <c r="B6" s="62"/>
      <c r="C6" s="80"/>
      <c r="D6" s="62" t="s">
        <v>199</v>
      </c>
      <c r="F6" s="74"/>
      <c r="G6" s="66" t="s">
        <v>43</v>
      </c>
      <c r="H6" s="67" t="s">
        <v>35</v>
      </c>
      <c r="I6" s="66" t="s">
        <v>242</v>
      </c>
      <c r="J6" s="74"/>
      <c r="K6" s="73" t="s">
        <v>83</v>
      </c>
      <c r="L6" s="74"/>
      <c r="M6" s="74"/>
      <c r="N6" s="74"/>
      <c r="O6" s="74"/>
      <c r="R6" s="79" t="s">
        <v>284</v>
      </c>
    </row>
    <row r="7" spans="1:19" ht="15.75" thickBot="1" x14ac:dyDescent="0.3">
      <c r="A7" s="35" t="str">
        <f t="shared" ca="1" si="0"/>
        <v/>
      </c>
      <c r="B7" s="81"/>
      <c r="C7" s="80"/>
      <c r="D7" s="62" t="s">
        <v>200</v>
      </c>
      <c r="F7" s="74"/>
      <c r="G7" s="66" t="s">
        <v>213</v>
      </c>
      <c r="H7" s="67" t="s">
        <v>36</v>
      </c>
      <c r="I7" s="66" t="s">
        <v>243</v>
      </c>
      <c r="J7" s="74"/>
      <c r="L7" s="74"/>
      <c r="M7" s="74"/>
      <c r="N7" s="74"/>
      <c r="O7" s="74"/>
      <c r="R7" s="79" t="s">
        <v>285</v>
      </c>
    </row>
    <row r="8" spans="1:19" ht="15.75" thickBot="1" x14ac:dyDescent="0.3">
      <c r="A8" s="35" t="str">
        <f t="shared" ca="1" si="0"/>
        <v/>
      </c>
      <c r="C8" s="80"/>
      <c r="D8" s="62" t="s">
        <v>197</v>
      </c>
      <c r="F8" s="74"/>
      <c r="G8" s="66" t="s">
        <v>59</v>
      </c>
      <c r="H8" s="82" t="s">
        <v>63</v>
      </c>
      <c r="I8" s="66" t="s">
        <v>244</v>
      </c>
      <c r="J8" s="74"/>
      <c r="L8" s="74"/>
      <c r="M8" s="74"/>
      <c r="N8" s="74"/>
      <c r="O8" s="74"/>
      <c r="R8" s="78" t="s">
        <v>286</v>
      </c>
    </row>
    <row r="9" spans="1:19" x14ac:dyDescent="0.25">
      <c r="A9" s="35" t="str">
        <f t="shared" ca="1" si="0"/>
        <v/>
      </c>
      <c r="C9" s="80"/>
      <c r="D9" s="62" t="s">
        <v>105</v>
      </c>
      <c r="F9" s="74"/>
      <c r="G9" s="66" t="s">
        <v>212</v>
      </c>
      <c r="I9" s="66" t="s">
        <v>245</v>
      </c>
      <c r="J9" s="74"/>
      <c r="L9" s="74"/>
      <c r="M9" s="74"/>
      <c r="N9" s="74"/>
      <c r="O9" s="74"/>
    </row>
    <row r="10" spans="1:19" x14ac:dyDescent="0.25">
      <c r="A10" s="35" t="str">
        <f t="shared" ca="1" si="0"/>
        <v/>
      </c>
      <c r="C10" s="80"/>
      <c r="D10" s="62" t="s">
        <v>196</v>
      </c>
      <c r="F10" s="74"/>
      <c r="G10" s="66" t="s">
        <v>60</v>
      </c>
      <c r="I10" s="66" t="s">
        <v>246</v>
      </c>
      <c r="J10" s="83"/>
      <c r="L10" s="74"/>
      <c r="M10" s="74"/>
      <c r="N10" s="74"/>
      <c r="O10" s="74"/>
    </row>
    <row r="11" spans="1:19" x14ac:dyDescent="0.25">
      <c r="A11" s="35" t="str">
        <f t="shared" ca="1" si="0"/>
        <v/>
      </c>
      <c r="C11" s="80"/>
      <c r="D11" s="62" t="s">
        <v>203</v>
      </c>
      <c r="F11" s="74"/>
      <c r="G11" s="66" t="s">
        <v>61</v>
      </c>
      <c r="I11" s="66" t="s">
        <v>247</v>
      </c>
      <c r="J11" s="83"/>
      <c r="L11" s="74"/>
      <c r="M11" s="74"/>
      <c r="N11" s="74"/>
      <c r="O11" s="74"/>
    </row>
    <row r="12" spans="1:19" ht="15.75" thickBot="1" x14ac:dyDescent="0.3">
      <c r="A12" s="35" t="str">
        <f t="shared" ca="1" si="0"/>
        <v/>
      </c>
      <c r="B12" s="76"/>
      <c r="C12" s="80"/>
      <c r="D12" s="62" t="s">
        <v>94</v>
      </c>
      <c r="F12" s="74"/>
      <c r="G12" s="73" t="s">
        <v>51</v>
      </c>
      <c r="I12" s="66" t="s">
        <v>248</v>
      </c>
      <c r="J12" s="83"/>
      <c r="L12" s="74"/>
      <c r="M12" s="74"/>
      <c r="N12" s="74"/>
      <c r="O12" s="74"/>
    </row>
    <row r="13" spans="1:19" x14ac:dyDescent="0.25">
      <c r="A13" s="35" t="str">
        <f t="shared" ca="1" si="0"/>
        <v/>
      </c>
      <c r="B13" s="76"/>
      <c r="C13" s="80"/>
      <c r="D13" s="62" t="s">
        <v>104</v>
      </c>
      <c r="F13" s="74"/>
      <c r="I13" s="66" t="s">
        <v>28</v>
      </c>
      <c r="J13" s="83"/>
      <c r="L13" s="74"/>
      <c r="M13" s="74"/>
      <c r="N13" s="74"/>
      <c r="O13" s="74"/>
    </row>
    <row r="14" spans="1:19" x14ac:dyDescent="0.25">
      <c r="A14" s="35" t="str">
        <f t="shared" ca="1" si="0"/>
        <v/>
      </c>
      <c r="B14" s="76"/>
      <c r="C14" s="80"/>
      <c r="D14" s="62" t="s">
        <v>201</v>
      </c>
      <c r="F14" s="74"/>
      <c r="I14" s="66" t="s">
        <v>249</v>
      </c>
      <c r="J14" s="83"/>
      <c r="L14" s="74"/>
      <c r="M14" s="74"/>
      <c r="N14" s="74"/>
      <c r="O14" s="74"/>
    </row>
    <row r="15" spans="1:19" ht="15.75" thickBot="1" x14ac:dyDescent="0.3">
      <c r="A15" s="35" t="str">
        <f t="shared" ca="1" si="0"/>
        <v/>
      </c>
      <c r="B15" s="76"/>
      <c r="C15" s="80"/>
      <c r="D15" s="81" t="s">
        <v>202</v>
      </c>
      <c r="F15" s="74"/>
      <c r="I15" s="66" t="s">
        <v>250</v>
      </c>
      <c r="L15" s="74"/>
      <c r="M15" s="74"/>
      <c r="N15" s="74"/>
      <c r="O15" s="74"/>
    </row>
    <row r="16" spans="1:19" ht="15.75" thickBot="1" x14ac:dyDescent="0.3">
      <c r="A16" s="36" t="str">
        <f t="shared" ca="1" si="0"/>
        <v/>
      </c>
      <c r="B16" s="76"/>
      <c r="C16" s="79"/>
      <c r="F16" s="74"/>
      <c r="I16" s="66" t="s">
        <v>251</v>
      </c>
      <c r="L16" s="74"/>
      <c r="M16" s="74"/>
      <c r="N16" s="74"/>
      <c r="O16" s="74"/>
    </row>
    <row r="17" spans="2:15" ht="15.75" thickBot="1" x14ac:dyDescent="0.3">
      <c r="B17" s="76"/>
      <c r="C17" s="79"/>
      <c r="F17" s="74"/>
      <c r="I17" s="73" t="s">
        <v>252</v>
      </c>
      <c r="L17" s="74"/>
      <c r="M17" s="74"/>
      <c r="N17" s="74"/>
      <c r="O17" s="74"/>
    </row>
    <row r="18" spans="2:15" x14ac:dyDescent="0.25">
      <c r="B18" s="76"/>
      <c r="C18" s="79"/>
      <c r="E18" s="84"/>
      <c r="L18" s="74"/>
      <c r="M18" s="74"/>
      <c r="N18" s="74"/>
      <c r="O18" s="74"/>
    </row>
    <row r="19" spans="2:15" ht="15.75" thickBot="1" x14ac:dyDescent="0.3">
      <c r="B19" s="76"/>
      <c r="C19" s="78"/>
      <c r="E19" s="84"/>
      <c r="L19" s="74"/>
      <c r="M19" s="74"/>
      <c r="N19" s="74"/>
      <c r="O19" s="74"/>
    </row>
    <row r="20" spans="2:15" x14ac:dyDescent="0.25">
      <c r="B20" s="76"/>
      <c r="D20" s="84"/>
      <c r="E20" s="84"/>
      <c r="L20" s="74"/>
      <c r="M20" s="74"/>
      <c r="N20" s="74"/>
      <c r="O20" s="74"/>
    </row>
    <row r="21" spans="2:15" x14ac:dyDescent="0.25">
      <c r="B21" s="76"/>
      <c r="C21" s="76"/>
      <c r="D21" s="84"/>
      <c r="E21" s="84"/>
    </row>
    <row r="22" spans="2:15" x14ac:dyDescent="0.25">
      <c r="B22" s="76"/>
      <c r="C22" s="76"/>
      <c r="D22" s="84"/>
    </row>
    <row r="23" spans="2:15" x14ac:dyDescent="0.25">
      <c r="B23" s="76"/>
      <c r="C23" s="76"/>
      <c r="D23" s="84"/>
      <c r="E23" s="84"/>
    </row>
    <row r="24" spans="2:15" x14ac:dyDescent="0.25">
      <c r="B24" s="76"/>
      <c r="C24" s="76"/>
      <c r="D24" s="84"/>
      <c r="E24" s="84"/>
    </row>
    <row r="25" spans="2:15" x14ac:dyDescent="0.25">
      <c r="B25" s="76"/>
      <c r="C25" s="76"/>
      <c r="D25" s="84"/>
      <c r="E25" s="84"/>
    </row>
    <row r="26" spans="2:15" x14ac:dyDescent="0.25">
      <c r="B26" s="76"/>
      <c r="C26" s="76"/>
      <c r="D26" s="84"/>
      <c r="E26" s="84"/>
    </row>
    <row r="27" spans="2:15" x14ac:dyDescent="0.25">
      <c r="B27" s="76"/>
      <c r="C27" s="76"/>
      <c r="D27" s="84"/>
      <c r="E27" s="84"/>
    </row>
    <row r="28" spans="2:15" x14ac:dyDescent="0.25">
      <c r="B28" s="76"/>
      <c r="C28" s="76"/>
      <c r="D28" s="84"/>
      <c r="E28" s="84"/>
    </row>
    <row r="29" spans="2:15" x14ac:dyDescent="0.25">
      <c r="B29" s="76"/>
      <c r="C29" s="76"/>
      <c r="D29" s="84"/>
      <c r="E29" s="84"/>
    </row>
    <row r="30" spans="2:15" x14ac:dyDescent="0.25">
      <c r="B30" s="76"/>
      <c r="C30" s="76"/>
      <c r="D30" s="84"/>
      <c r="E30" s="84"/>
    </row>
    <row r="31" spans="2:15" x14ac:dyDescent="0.25">
      <c r="B31" s="76"/>
      <c r="C31" s="76"/>
      <c r="D31" s="84"/>
      <c r="E31" s="84"/>
    </row>
    <row r="32" spans="2:15" x14ac:dyDescent="0.25">
      <c r="B32" s="76"/>
      <c r="C32" s="76"/>
      <c r="D32" s="84"/>
      <c r="E32" s="84"/>
    </row>
    <row r="33" spans="2:5" x14ac:dyDescent="0.25">
      <c r="B33" s="76"/>
      <c r="C33" s="76"/>
      <c r="D33" s="84"/>
      <c r="E33" s="84"/>
    </row>
    <row r="34" spans="2:5" x14ac:dyDescent="0.25">
      <c r="B34" s="76"/>
      <c r="C34" s="76"/>
      <c r="D34" s="84"/>
      <c r="E34" s="84"/>
    </row>
    <row r="35" spans="2:5" x14ac:dyDescent="0.25">
      <c r="B35" s="76"/>
      <c r="C35" s="76"/>
      <c r="D35" s="84"/>
      <c r="E35" s="84"/>
    </row>
    <row r="36" spans="2:5" x14ac:dyDescent="0.25">
      <c r="B36" s="76"/>
      <c r="C36" s="76"/>
      <c r="D36" s="84"/>
      <c r="E36" s="84"/>
    </row>
    <row r="37" spans="2:5" x14ac:dyDescent="0.25">
      <c r="B37" s="76"/>
      <c r="C37" s="76"/>
      <c r="D37" s="84"/>
      <c r="E37" s="84"/>
    </row>
    <row r="38" spans="2:5" x14ac:dyDescent="0.25">
      <c r="B38" s="76"/>
      <c r="C38" s="76"/>
      <c r="D38" s="84"/>
      <c r="E38" s="84"/>
    </row>
    <row r="39" spans="2:5" x14ac:dyDescent="0.25">
      <c r="B39" s="76"/>
      <c r="C39" s="76"/>
      <c r="D39" s="84"/>
      <c r="E39" s="84"/>
    </row>
    <row r="40" spans="2:5" x14ac:dyDescent="0.25">
      <c r="B40" s="76"/>
      <c r="C40" s="76"/>
      <c r="D40" s="84"/>
    </row>
    <row r="41" spans="2:5" x14ac:dyDescent="0.25">
      <c r="B41" s="76"/>
      <c r="C41" s="76"/>
      <c r="D41" s="84"/>
      <c r="E41" s="84"/>
    </row>
    <row r="42" spans="2:5" x14ac:dyDescent="0.25">
      <c r="B42" s="76"/>
      <c r="C42" s="76"/>
      <c r="D42" s="84"/>
      <c r="E42" s="84"/>
    </row>
    <row r="43" spans="2:5" x14ac:dyDescent="0.25">
      <c r="B43" s="76"/>
      <c r="C43" s="76"/>
      <c r="D43" s="84"/>
    </row>
    <row r="44" spans="2:5" x14ac:dyDescent="0.25">
      <c r="B44" s="76"/>
      <c r="C44" s="76"/>
      <c r="D44" s="84"/>
      <c r="E44" s="84"/>
    </row>
    <row r="45" spans="2:5" x14ac:dyDescent="0.25">
      <c r="B45" s="76"/>
      <c r="C45" s="76"/>
      <c r="D45" s="84"/>
      <c r="E45" s="84"/>
    </row>
    <row r="46" spans="2:5" x14ac:dyDescent="0.25">
      <c r="B46" s="76"/>
      <c r="C46" s="76"/>
      <c r="D46" s="84"/>
      <c r="E46" s="84"/>
    </row>
    <row r="47" spans="2:5" x14ac:dyDescent="0.25">
      <c r="B47" s="76"/>
      <c r="C47" s="76"/>
      <c r="D47" s="84"/>
      <c r="E47" s="84"/>
    </row>
    <row r="48" spans="2:5" x14ac:dyDescent="0.25">
      <c r="B48" s="76"/>
      <c r="C48" s="76"/>
      <c r="D48" s="84"/>
      <c r="E48" s="84"/>
    </row>
    <row r="49" spans="2:5" x14ac:dyDescent="0.25">
      <c r="B49" s="76"/>
      <c r="C49" s="76"/>
      <c r="D49" s="84"/>
      <c r="E49" s="84"/>
    </row>
    <row r="50" spans="2:5" x14ac:dyDescent="0.25">
      <c r="B50" s="76"/>
      <c r="C50" s="76"/>
      <c r="D50" s="84"/>
      <c r="E50" s="84"/>
    </row>
    <row r="51" spans="2:5" x14ac:dyDescent="0.25">
      <c r="B51" s="76"/>
      <c r="C51" s="76"/>
      <c r="D51" s="84"/>
      <c r="E51" s="84"/>
    </row>
    <row r="52" spans="2:5" x14ac:dyDescent="0.25">
      <c r="B52" s="76"/>
      <c r="C52" s="76"/>
      <c r="D52" s="84"/>
      <c r="E52" s="84"/>
    </row>
    <row r="53" spans="2:5" x14ac:dyDescent="0.25">
      <c r="B53" s="76"/>
      <c r="C53" s="76"/>
      <c r="D53" s="84"/>
      <c r="E53" s="84"/>
    </row>
    <row r="54" spans="2:5" x14ac:dyDescent="0.25">
      <c r="B54" s="76"/>
      <c r="C54" s="76"/>
      <c r="D54" s="84"/>
    </row>
    <row r="55" spans="2:5" x14ac:dyDescent="0.25">
      <c r="B55" s="76"/>
      <c r="C55" s="76"/>
      <c r="D55" s="84"/>
      <c r="E55" s="84"/>
    </row>
    <row r="56" spans="2:5" x14ac:dyDescent="0.25">
      <c r="B56" s="76"/>
      <c r="C56" s="76"/>
      <c r="D56" s="84"/>
    </row>
    <row r="57" spans="2:5" x14ac:dyDescent="0.25">
      <c r="B57" s="76"/>
      <c r="C57" s="76"/>
      <c r="D57" s="84"/>
      <c r="E57" s="84"/>
    </row>
    <row r="58" spans="2:5" x14ac:dyDescent="0.25">
      <c r="B58" s="76"/>
      <c r="C58" s="76"/>
      <c r="D58" s="84"/>
      <c r="E58" s="84"/>
    </row>
    <row r="59" spans="2:5" x14ac:dyDescent="0.25">
      <c r="B59" s="76"/>
      <c r="C59" s="76"/>
      <c r="D59" s="84"/>
      <c r="E59" s="84"/>
    </row>
    <row r="60" spans="2:5" x14ac:dyDescent="0.25">
      <c r="B60" s="76"/>
      <c r="C60" s="76"/>
      <c r="D60" s="84"/>
      <c r="E60" s="84"/>
    </row>
    <row r="61" spans="2:5" x14ac:dyDescent="0.25">
      <c r="B61" s="76"/>
      <c r="C61" s="76"/>
      <c r="D61" s="84"/>
      <c r="E61" s="84"/>
    </row>
    <row r="62" spans="2:5" x14ac:dyDescent="0.25">
      <c r="B62" s="76"/>
      <c r="C62" s="76"/>
      <c r="D62" s="84"/>
      <c r="E62" s="84"/>
    </row>
    <row r="63" spans="2:5" x14ac:dyDescent="0.25">
      <c r="B63" s="76"/>
      <c r="C63" s="76"/>
      <c r="D63" s="84"/>
      <c r="E63" s="84"/>
    </row>
    <row r="64" spans="2:5" x14ac:dyDescent="0.25">
      <c r="B64" s="76"/>
      <c r="C64" s="76"/>
      <c r="D64" s="84"/>
      <c r="E64" s="84"/>
    </row>
    <row r="65" spans="2:5" x14ac:dyDescent="0.25">
      <c r="B65" s="76"/>
      <c r="C65" s="76"/>
      <c r="D65" s="84"/>
      <c r="E65" s="84"/>
    </row>
    <row r="66" spans="2:5" x14ac:dyDescent="0.25">
      <c r="B66" s="76"/>
      <c r="C66" s="76"/>
      <c r="D66" s="84"/>
      <c r="E66" s="84"/>
    </row>
    <row r="67" spans="2:5" x14ac:dyDescent="0.25">
      <c r="B67" s="76"/>
      <c r="C67" s="76"/>
      <c r="D67" s="84"/>
      <c r="E67" s="84"/>
    </row>
    <row r="68" spans="2:5" x14ac:dyDescent="0.25">
      <c r="B68" s="76"/>
      <c r="C68" s="76"/>
      <c r="D68" s="84"/>
      <c r="E68" s="84"/>
    </row>
    <row r="69" spans="2:5" x14ac:dyDescent="0.25">
      <c r="B69" s="76"/>
      <c r="C69" s="76"/>
      <c r="D69" s="84"/>
      <c r="E69" s="84"/>
    </row>
    <row r="70" spans="2:5" x14ac:dyDescent="0.25">
      <c r="B70" s="76"/>
      <c r="C70" s="76"/>
      <c r="D70" s="84"/>
      <c r="E70" s="84"/>
    </row>
    <row r="71" spans="2:5" x14ac:dyDescent="0.25">
      <c r="B71" s="76"/>
      <c r="C71" s="76"/>
      <c r="D71" s="84"/>
      <c r="E71" s="84"/>
    </row>
    <row r="72" spans="2:5" x14ac:dyDescent="0.25">
      <c r="B72" s="76"/>
      <c r="C72" s="76"/>
      <c r="D72" s="84"/>
      <c r="E72" s="84"/>
    </row>
    <row r="73" spans="2:5" x14ac:dyDescent="0.25">
      <c r="B73" s="76"/>
      <c r="C73" s="76"/>
      <c r="D73" s="84"/>
      <c r="E73" s="84"/>
    </row>
    <row r="74" spans="2:5" x14ac:dyDescent="0.25">
      <c r="B74" s="76"/>
      <c r="C74" s="76"/>
      <c r="D74" s="84"/>
      <c r="E74" s="84"/>
    </row>
    <row r="75" spans="2:5" x14ac:dyDescent="0.25">
      <c r="B75" s="76"/>
      <c r="C75" s="76"/>
      <c r="D75" s="84"/>
      <c r="E75" s="84"/>
    </row>
    <row r="76" spans="2:5" x14ac:dyDescent="0.25">
      <c r="B76" s="76"/>
      <c r="C76" s="76"/>
      <c r="D76" s="84"/>
      <c r="E76" s="84"/>
    </row>
    <row r="77" spans="2:5" x14ac:dyDescent="0.25">
      <c r="B77" s="76"/>
      <c r="C77" s="76"/>
      <c r="D77" s="84"/>
      <c r="E77" s="84"/>
    </row>
    <row r="78" spans="2:5" x14ac:dyDescent="0.25">
      <c r="B78" s="76"/>
      <c r="C78" s="76"/>
      <c r="D78" s="84"/>
      <c r="E78" s="84"/>
    </row>
    <row r="79" spans="2:5" x14ac:dyDescent="0.25">
      <c r="B79" s="76"/>
      <c r="C79" s="76"/>
      <c r="D79" s="84"/>
      <c r="E79" s="84"/>
    </row>
    <row r="80" spans="2:5" x14ac:dyDescent="0.25">
      <c r="B80" s="76"/>
      <c r="C80" s="76"/>
      <c r="D80" s="84"/>
      <c r="E80" s="84"/>
    </row>
    <row r="81" spans="2:5" x14ac:dyDescent="0.25">
      <c r="B81" s="76"/>
      <c r="C81" s="76"/>
      <c r="D81" s="84"/>
      <c r="E81" s="84"/>
    </row>
    <row r="82" spans="2:5" x14ac:dyDescent="0.25">
      <c r="B82" s="76"/>
      <c r="C82" s="76"/>
      <c r="D82" s="84"/>
      <c r="E82" s="84"/>
    </row>
    <row r="83" spans="2:5" x14ac:dyDescent="0.25">
      <c r="B83" s="76"/>
      <c r="C83" s="76"/>
      <c r="D83" s="84"/>
      <c r="E83" s="84"/>
    </row>
    <row r="84" spans="2:5" x14ac:dyDescent="0.25">
      <c r="B84" s="76"/>
      <c r="C84" s="76"/>
      <c r="D84" s="84"/>
      <c r="E84" s="84"/>
    </row>
    <row r="85" spans="2:5" x14ac:dyDescent="0.25">
      <c r="B85" s="76"/>
      <c r="C85" s="76"/>
      <c r="D85" s="84"/>
      <c r="E85" s="84"/>
    </row>
    <row r="86" spans="2:5" x14ac:dyDescent="0.25">
      <c r="B86" s="76"/>
      <c r="C86" s="76"/>
      <c r="D86" s="84"/>
      <c r="E86" s="84"/>
    </row>
    <row r="87" spans="2:5" x14ac:dyDescent="0.25">
      <c r="B87" s="76"/>
      <c r="C87" s="76"/>
      <c r="D87" s="84"/>
      <c r="E87" s="84"/>
    </row>
    <row r="88" spans="2:5" x14ac:dyDescent="0.25">
      <c r="B88" s="76"/>
      <c r="C88" s="76"/>
      <c r="D88" s="84"/>
      <c r="E88" s="84"/>
    </row>
    <row r="89" spans="2:5" x14ac:dyDescent="0.25">
      <c r="B89" s="76"/>
      <c r="C89" s="76"/>
      <c r="D89" s="84"/>
    </row>
    <row r="90" spans="2:5" x14ac:dyDescent="0.25">
      <c r="B90" s="76"/>
      <c r="C90" s="76"/>
      <c r="D90" s="84"/>
      <c r="E90" s="84"/>
    </row>
    <row r="91" spans="2:5" x14ac:dyDescent="0.25">
      <c r="B91" s="76"/>
      <c r="C91" s="76"/>
      <c r="D91" s="84"/>
      <c r="E91" s="84"/>
    </row>
    <row r="92" spans="2:5" x14ac:dyDescent="0.25">
      <c r="B92" s="76"/>
      <c r="C92" s="76"/>
      <c r="D92" s="84"/>
      <c r="E92" s="84"/>
    </row>
    <row r="93" spans="2:5" x14ac:dyDescent="0.25">
      <c r="B93" s="76"/>
      <c r="C93" s="76"/>
      <c r="D93" s="84"/>
      <c r="E93" s="84"/>
    </row>
    <row r="94" spans="2:5" x14ac:dyDescent="0.25">
      <c r="B94" s="76"/>
      <c r="C94" s="76"/>
      <c r="D94" s="84"/>
      <c r="E94" s="84"/>
    </row>
    <row r="95" spans="2:5" x14ac:dyDescent="0.25">
      <c r="B95" s="76"/>
      <c r="C95" s="76"/>
      <c r="D95" s="84"/>
      <c r="E95" s="84"/>
    </row>
    <row r="96" spans="2:5" x14ac:dyDescent="0.25">
      <c r="B96" s="76"/>
      <c r="C96" s="76"/>
      <c r="D96" s="84"/>
      <c r="E96" s="84"/>
    </row>
    <row r="97" spans="2:5" x14ac:dyDescent="0.25">
      <c r="B97" s="76"/>
      <c r="C97" s="76"/>
      <c r="D97" s="84"/>
      <c r="E97" s="84"/>
    </row>
    <row r="98" spans="2:5" x14ac:dyDescent="0.25">
      <c r="B98" s="76"/>
      <c r="C98" s="76"/>
      <c r="D98" s="84"/>
      <c r="E98" s="84"/>
    </row>
    <row r="99" spans="2:5" x14ac:dyDescent="0.25">
      <c r="B99" s="76"/>
      <c r="C99" s="76"/>
      <c r="D99" s="84"/>
      <c r="E99" s="84"/>
    </row>
    <row r="100" spans="2:5" x14ac:dyDescent="0.25">
      <c r="B100" s="76"/>
      <c r="C100" s="76"/>
      <c r="D100" s="84"/>
      <c r="E100" s="84"/>
    </row>
    <row r="101" spans="2:5" x14ac:dyDescent="0.25">
      <c r="B101" s="76"/>
      <c r="C101" s="76"/>
      <c r="D101" s="84"/>
      <c r="E101" s="84"/>
    </row>
    <row r="102" spans="2:5" x14ac:dyDescent="0.25">
      <c r="B102" s="76"/>
      <c r="C102" s="76"/>
      <c r="D102" s="84"/>
      <c r="E102" s="84"/>
    </row>
    <row r="103" spans="2:5" x14ac:dyDescent="0.25">
      <c r="B103" s="76"/>
      <c r="C103" s="76"/>
      <c r="D103" s="84"/>
      <c r="E103" s="84"/>
    </row>
    <row r="104" spans="2:5" x14ac:dyDescent="0.25">
      <c r="B104" s="76"/>
      <c r="C104" s="76"/>
      <c r="D104" s="84"/>
      <c r="E104" s="84"/>
    </row>
    <row r="105" spans="2:5" x14ac:dyDescent="0.25">
      <c r="B105" s="76"/>
      <c r="C105" s="76"/>
      <c r="D105" s="84"/>
      <c r="E105" s="84"/>
    </row>
    <row r="106" spans="2:5" x14ac:dyDescent="0.25">
      <c r="B106" s="76"/>
      <c r="C106" s="76"/>
      <c r="D106" s="84"/>
      <c r="E106" s="84"/>
    </row>
    <row r="107" spans="2:5" x14ac:dyDescent="0.25">
      <c r="B107" s="76"/>
      <c r="C107" s="76"/>
      <c r="D107" s="84"/>
      <c r="E107" s="84"/>
    </row>
    <row r="108" spans="2:5" x14ac:dyDescent="0.25">
      <c r="B108" s="76"/>
      <c r="C108" s="76"/>
      <c r="D108" s="84"/>
      <c r="E108" s="84"/>
    </row>
    <row r="109" spans="2:5" x14ac:dyDescent="0.25">
      <c r="B109" s="76"/>
      <c r="C109" s="76"/>
      <c r="D109" s="84"/>
      <c r="E109" s="84"/>
    </row>
    <row r="110" spans="2:5" x14ac:dyDescent="0.25">
      <c r="B110" s="76"/>
      <c r="C110" s="76"/>
      <c r="D110" s="84"/>
      <c r="E110" s="84"/>
    </row>
    <row r="111" spans="2:5" x14ac:dyDescent="0.25">
      <c r="B111" s="76"/>
      <c r="C111" s="76"/>
      <c r="D111" s="84"/>
      <c r="E111" s="84"/>
    </row>
    <row r="112" spans="2:5" x14ac:dyDescent="0.25">
      <c r="B112" s="76"/>
      <c r="C112" s="76"/>
      <c r="D112" s="84"/>
      <c r="E112" s="84"/>
    </row>
    <row r="113" spans="2:5" x14ac:dyDescent="0.25">
      <c r="B113" s="76"/>
      <c r="C113" s="76"/>
      <c r="D113" s="84"/>
      <c r="E113" s="84"/>
    </row>
    <row r="114" spans="2:5" x14ac:dyDescent="0.25">
      <c r="B114" s="76"/>
      <c r="C114" s="76"/>
      <c r="D114" s="84"/>
      <c r="E114" s="84"/>
    </row>
    <row r="115" spans="2:5" x14ac:dyDescent="0.25">
      <c r="B115" s="76"/>
      <c r="C115" s="76"/>
      <c r="D115" s="84"/>
      <c r="E115" s="84"/>
    </row>
    <row r="116" spans="2:5" x14ac:dyDescent="0.25">
      <c r="B116" s="76"/>
      <c r="C116" s="76"/>
      <c r="D116" s="84"/>
      <c r="E116" s="84"/>
    </row>
    <row r="117" spans="2:5" x14ac:dyDescent="0.25">
      <c r="B117" s="76"/>
      <c r="C117" s="76"/>
      <c r="D117" s="84"/>
      <c r="E117" s="84"/>
    </row>
    <row r="118" spans="2:5" x14ac:dyDescent="0.25">
      <c r="B118" s="76"/>
      <c r="C118" s="76"/>
      <c r="D118" s="84"/>
      <c r="E118" s="84"/>
    </row>
    <row r="119" spans="2:5" x14ac:dyDescent="0.25">
      <c r="B119" s="76"/>
      <c r="C119" s="76"/>
      <c r="D119" s="84"/>
      <c r="E119" s="84"/>
    </row>
    <row r="120" spans="2:5" x14ac:dyDescent="0.25">
      <c r="B120" s="76"/>
      <c r="C120" s="76"/>
      <c r="D120" s="84"/>
      <c r="E120" s="84"/>
    </row>
    <row r="121" spans="2:5" x14ac:dyDescent="0.25">
      <c r="B121" s="76"/>
      <c r="C121" s="76"/>
      <c r="D121" s="84"/>
      <c r="E121" s="84"/>
    </row>
    <row r="122" spans="2:5" x14ac:dyDescent="0.25">
      <c r="B122" s="76"/>
      <c r="C122" s="76"/>
      <c r="D122" s="84"/>
      <c r="E122" s="84"/>
    </row>
    <row r="123" spans="2:5" x14ac:dyDescent="0.25">
      <c r="B123" s="76"/>
      <c r="C123" s="76"/>
      <c r="D123" s="84"/>
      <c r="E123" s="84"/>
    </row>
    <row r="124" spans="2:5" x14ac:dyDescent="0.25">
      <c r="B124" s="76"/>
      <c r="C124" s="76"/>
      <c r="D124" s="84"/>
      <c r="E124" s="84"/>
    </row>
    <row r="125" spans="2:5" x14ac:dyDescent="0.25">
      <c r="B125" s="76"/>
      <c r="C125" s="76"/>
      <c r="D125" s="84"/>
      <c r="E125" s="84"/>
    </row>
    <row r="126" spans="2:5" x14ac:dyDescent="0.25">
      <c r="B126" s="76"/>
      <c r="C126" s="76"/>
      <c r="D126" s="84"/>
      <c r="E126" s="84"/>
    </row>
    <row r="127" spans="2:5" x14ac:dyDescent="0.25">
      <c r="B127" s="76"/>
      <c r="C127" s="76"/>
      <c r="D127" s="84"/>
      <c r="E127" s="84"/>
    </row>
    <row r="128" spans="2:5" x14ac:dyDescent="0.25">
      <c r="B128" s="76"/>
      <c r="C128" s="76"/>
      <c r="D128" s="84"/>
      <c r="E128" s="84"/>
    </row>
    <row r="129" spans="2:5" x14ac:dyDescent="0.25">
      <c r="B129" s="76"/>
      <c r="C129" s="76"/>
      <c r="D129" s="84"/>
      <c r="E129" s="84"/>
    </row>
    <row r="130" spans="2:5" x14ac:dyDescent="0.25">
      <c r="B130" s="76"/>
      <c r="C130" s="76"/>
      <c r="D130" s="84"/>
      <c r="E130" s="84"/>
    </row>
    <row r="131" spans="2:5" x14ac:dyDescent="0.25">
      <c r="B131" s="76"/>
      <c r="C131" s="76"/>
      <c r="D131" s="84"/>
      <c r="E131" s="84"/>
    </row>
    <row r="132" spans="2:5" x14ac:dyDescent="0.25">
      <c r="B132" s="76"/>
      <c r="C132" s="76"/>
      <c r="D132" s="84"/>
      <c r="E132" s="84"/>
    </row>
    <row r="133" spans="2:5" x14ac:dyDescent="0.25">
      <c r="B133" s="76"/>
      <c r="C133" s="76"/>
      <c r="D133" s="84"/>
      <c r="E133" s="84"/>
    </row>
    <row r="134" spans="2:5" x14ac:dyDescent="0.25">
      <c r="B134" s="76"/>
      <c r="C134" s="76"/>
      <c r="D134" s="84"/>
      <c r="E134" s="84"/>
    </row>
    <row r="135" spans="2:5" x14ac:dyDescent="0.25">
      <c r="B135" s="76"/>
      <c r="C135" s="76"/>
      <c r="D135" s="84"/>
      <c r="E135" s="84"/>
    </row>
    <row r="136" spans="2:5" x14ac:dyDescent="0.25">
      <c r="B136" s="76"/>
      <c r="C136" s="76"/>
      <c r="D136" s="84"/>
      <c r="E136" s="84"/>
    </row>
    <row r="137" spans="2:5" x14ac:dyDescent="0.25">
      <c r="B137" s="76"/>
      <c r="C137" s="76"/>
      <c r="D137" s="84"/>
      <c r="E137" s="84"/>
    </row>
    <row r="138" spans="2:5" x14ac:dyDescent="0.25">
      <c r="B138" s="76"/>
      <c r="C138" s="76"/>
      <c r="D138" s="84"/>
      <c r="E138" s="84"/>
    </row>
    <row r="139" spans="2:5" x14ac:dyDescent="0.25">
      <c r="B139" s="76"/>
      <c r="C139" s="76"/>
      <c r="D139" s="84"/>
      <c r="E139" s="84"/>
    </row>
    <row r="140" spans="2:5" x14ac:dyDescent="0.25">
      <c r="B140" s="76"/>
      <c r="C140" s="76"/>
      <c r="D140" s="84"/>
      <c r="E140" s="84"/>
    </row>
    <row r="141" spans="2:5" x14ac:dyDescent="0.25">
      <c r="B141" s="76"/>
      <c r="C141" s="76"/>
      <c r="D141" s="84"/>
      <c r="E141" s="84"/>
    </row>
    <row r="142" spans="2:5" x14ac:dyDescent="0.25">
      <c r="B142" s="76"/>
      <c r="C142" s="76"/>
      <c r="D142" s="84"/>
      <c r="E142" s="84"/>
    </row>
    <row r="143" spans="2:5" x14ac:dyDescent="0.25">
      <c r="B143" s="76"/>
      <c r="C143" s="76"/>
      <c r="D143" s="84"/>
      <c r="E143" s="84"/>
    </row>
    <row r="144" spans="2:5" x14ac:dyDescent="0.25">
      <c r="B144" s="76"/>
      <c r="C144" s="76"/>
      <c r="D144" s="84"/>
      <c r="E144" s="84"/>
    </row>
    <row r="145" spans="2:5" x14ac:dyDescent="0.25">
      <c r="B145" s="76"/>
      <c r="C145" s="76"/>
      <c r="D145" s="84"/>
      <c r="E145" s="84"/>
    </row>
    <row r="146" spans="2:5" x14ac:dyDescent="0.25">
      <c r="B146" s="76"/>
      <c r="C146" s="76"/>
      <c r="D146" s="84"/>
      <c r="E146" s="84"/>
    </row>
    <row r="147" spans="2:5" x14ac:dyDescent="0.25">
      <c r="B147" s="76"/>
      <c r="C147" s="76"/>
      <c r="D147" s="84"/>
      <c r="E147" s="84"/>
    </row>
    <row r="148" spans="2:5" x14ac:dyDescent="0.25">
      <c r="B148" s="76"/>
      <c r="C148" s="76"/>
      <c r="D148" s="84"/>
      <c r="E148" s="84"/>
    </row>
    <row r="149" spans="2:5" x14ac:dyDescent="0.25">
      <c r="B149" s="76"/>
      <c r="C149" s="76"/>
      <c r="D149" s="84"/>
      <c r="E149" s="84"/>
    </row>
    <row r="150" spans="2:5" x14ac:dyDescent="0.25">
      <c r="B150" s="76"/>
      <c r="C150" s="76"/>
      <c r="D150" s="84"/>
      <c r="E150" s="84"/>
    </row>
    <row r="151" spans="2:5" x14ac:dyDescent="0.25">
      <c r="B151" s="76"/>
      <c r="C151" s="76"/>
      <c r="D151" s="84"/>
      <c r="E151" s="84"/>
    </row>
    <row r="152" spans="2:5" x14ac:dyDescent="0.25">
      <c r="B152" s="76"/>
      <c r="C152" s="76"/>
      <c r="D152" s="84"/>
    </row>
    <row r="153" spans="2:5" x14ac:dyDescent="0.25">
      <c r="B153" s="76"/>
      <c r="C153" s="76"/>
      <c r="D153" s="84"/>
      <c r="E153" s="84"/>
    </row>
    <row r="154" spans="2:5" x14ac:dyDescent="0.25">
      <c r="B154" s="76"/>
      <c r="C154" s="76"/>
      <c r="D154" s="84"/>
      <c r="E154" s="84"/>
    </row>
    <row r="155" spans="2:5" x14ac:dyDescent="0.25">
      <c r="B155" s="76"/>
      <c r="C155" s="76"/>
      <c r="D155" s="84"/>
      <c r="E155" s="84"/>
    </row>
    <row r="156" spans="2:5" x14ac:dyDescent="0.25">
      <c r="B156" s="76"/>
      <c r="C156" s="76"/>
      <c r="D156" s="84"/>
      <c r="E156" s="84"/>
    </row>
    <row r="157" spans="2:5" x14ac:dyDescent="0.25">
      <c r="B157" s="76"/>
      <c r="C157" s="76"/>
      <c r="D157" s="84"/>
      <c r="E157" s="84"/>
    </row>
    <row r="158" spans="2:5" x14ac:dyDescent="0.25">
      <c r="B158" s="76"/>
      <c r="C158" s="76"/>
      <c r="D158" s="84"/>
      <c r="E158" s="84"/>
    </row>
    <row r="159" spans="2:5" x14ac:dyDescent="0.25">
      <c r="B159" s="76"/>
      <c r="C159" s="76"/>
      <c r="D159" s="84"/>
      <c r="E159" s="84"/>
    </row>
    <row r="160" spans="2:5" x14ac:dyDescent="0.25">
      <c r="B160" s="76"/>
      <c r="C160" s="76"/>
      <c r="D160" s="84"/>
      <c r="E160" s="84"/>
    </row>
    <row r="161" spans="2:5" x14ac:dyDescent="0.25">
      <c r="B161" s="76"/>
      <c r="C161" s="76"/>
      <c r="D161" s="84"/>
      <c r="E161" s="84"/>
    </row>
    <row r="162" spans="2:5" x14ac:dyDescent="0.25">
      <c r="B162" s="76"/>
      <c r="C162" s="76"/>
      <c r="D162" s="84"/>
      <c r="E162" s="84"/>
    </row>
    <row r="163" spans="2:5" x14ac:dyDescent="0.25">
      <c r="B163" s="76"/>
      <c r="C163" s="76"/>
      <c r="D163" s="84"/>
      <c r="E163" s="84"/>
    </row>
    <row r="164" spans="2:5" x14ac:dyDescent="0.25">
      <c r="B164" s="76"/>
      <c r="C164" s="76"/>
      <c r="D164" s="84"/>
      <c r="E164" s="84"/>
    </row>
    <row r="165" spans="2:5" x14ac:dyDescent="0.25">
      <c r="B165" s="76"/>
      <c r="C165" s="76"/>
      <c r="D165" s="84"/>
      <c r="E165" s="84"/>
    </row>
    <row r="166" spans="2:5" x14ac:dyDescent="0.25">
      <c r="B166" s="76"/>
      <c r="C166" s="76"/>
      <c r="D166" s="84"/>
      <c r="E166" s="84"/>
    </row>
    <row r="167" spans="2:5" x14ac:dyDescent="0.25">
      <c r="B167" s="76"/>
      <c r="C167" s="76"/>
      <c r="D167" s="84"/>
      <c r="E167" s="84"/>
    </row>
    <row r="168" spans="2:5" x14ac:dyDescent="0.25">
      <c r="B168" s="76"/>
      <c r="C168" s="76"/>
      <c r="D168" s="84"/>
      <c r="E168" s="84"/>
    </row>
    <row r="169" spans="2:5" x14ac:dyDescent="0.25">
      <c r="B169" s="76"/>
      <c r="C169" s="76"/>
      <c r="D169" s="84"/>
      <c r="E169" s="84"/>
    </row>
    <row r="170" spans="2:5" x14ac:dyDescent="0.25">
      <c r="B170" s="76"/>
      <c r="C170" s="76"/>
      <c r="D170" s="84"/>
      <c r="E170" s="84"/>
    </row>
    <row r="171" spans="2:5" x14ac:dyDescent="0.25">
      <c r="B171" s="76"/>
      <c r="C171" s="76"/>
      <c r="D171" s="84"/>
      <c r="E171" s="84"/>
    </row>
    <row r="172" spans="2:5" x14ac:dyDescent="0.25">
      <c r="B172" s="76"/>
      <c r="C172" s="76"/>
      <c r="D172" s="84"/>
      <c r="E172" s="84"/>
    </row>
    <row r="173" spans="2:5" x14ac:dyDescent="0.25">
      <c r="B173" s="76"/>
      <c r="C173" s="76"/>
      <c r="D173" s="84"/>
      <c r="E173" s="84"/>
    </row>
    <row r="174" spans="2:5" x14ac:dyDescent="0.25">
      <c r="B174" s="76"/>
      <c r="C174" s="76"/>
      <c r="D174" s="84"/>
      <c r="E174" s="84"/>
    </row>
    <row r="175" spans="2:5" x14ac:dyDescent="0.25">
      <c r="B175" s="76"/>
      <c r="C175" s="76"/>
      <c r="D175" s="84"/>
      <c r="E175" s="84"/>
    </row>
    <row r="176" spans="2:5" x14ac:dyDescent="0.25">
      <c r="B176" s="76"/>
      <c r="C176" s="76"/>
      <c r="D176" s="84"/>
      <c r="E176" s="84"/>
    </row>
    <row r="177" spans="2:5" x14ac:dyDescent="0.25">
      <c r="B177" s="76"/>
      <c r="C177" s="76"/>
      <c r="D177" s="84"/>
      <c r="E177" s="84"/>
    </row>
    <row r="178" spans="2:5" x14ac:dyDescent="0.25">
      <c r="B178" s="76"/>
      <c r="C178" s="76"/>
      <c r="D178" s="84"/>
    </row>
    <row r="179" spans="2:5" x14ac:dyDescent="0.25">
      <c r="B179" s="76"/>
      <c r="C179" s="76"/>
      <c r="D179" s="84"/>
      <c r="E179" s="84"/>
    </row>
    <row r="180" spans="2:5" x14ac:dyDescent="0.25">
      <c r="B180" s="76"/>
      <c r="C180" s="76"/>
      <c r="D180" s="84"/>
      <c r="E180" s="84"/>
    </row>
    <row r="181" spans="2:5" x14ac:dyDescent="0.25">
      <c r="B181" s="76"/>
      <c r="C181" s="76"/>
      <c r="D181" s="84"/>
      <c r="E181" s="84"/>
    </row>
    <row r="182" spans="2:5" x14ac:dyDescent="0.25">
      <c r="B182" s="76"/>
      <c r="C182" s="76"/>
      <c r="D182" s="84"/>
      <c r="E182" s="84"/>
    </row>
    <row r="183" spans="2:5" x14ac:dyDescent="0.25">
      <c r="B183" s="76"/>
      <c r="C183" s="76"/>
      <c r="D183" s="84"/>
      <c r="E183" s="84"/>
    </row>
    <row r="184" spans="2:5" x14ac:dyDescent="0.25">
      <c r="B184" s="76"/>
      <c r="C184" s="76"/>
      <c r="D184" s="84"/>
      <c r="E184" s="84"/>
    </row>
    <row r="185" spans="2:5" x14ac:dyDescent="0.25">
      <c r="B185" s="76"/>
      <c r="C185" s="76"/>
      <c r="D185" s="84"/>
      <c r="E185" s="84"/>
    </row>
    <row r="186" spans="2:5" x14ac:dyDescent="0.25">
      <c r="B186" s="76"/>
      <c r="C186" s="76"/>
      <c r="D186" s="84"/>
      <c r="E186" s="84"/>
    </row>
    <row r="187" spans="2:5" x14ac:dyDescent="0.25">
      <c r="B187" s="76"/>
      <c r="C187" s="76"/>
      <c r="D187" s="84"/>
      <c r="E187" s="84"/>
    </row>
    <row r="188" spans="2:5" x14ac:dyDescent="0.25">
      <c r="B188" s="76"/>
      <c r="C188" s="76"/>
      <c r="D188" s="84"/>
      <c r="E188" s="84"/>
    </row>
    <row r="189" spans="2:5" x14ac:dyDescent="0.25">
      <c r="B189" s="76"/>
      <c r="C189" s="76"/>
      <c r="D189" s="84"/>
    </row>
    <row r="190" spans="2:5" x14ac:dyDescent="0.25">
      <c r="B190" s="76"/>
      <c r="C190" s="76"/>
      <c r="D190" s="84"/>
      <c r="E190" s="84"/>
    </row>
    <row r="191" spans="2:5" x14ac:dyDescent="0.25">
      <c r="B191" s="76"/>
      <c r="C191" s="76"/>
      <c r="D191" s="84"/>
      <c r="E191" s="84"/>
    </row>
    <row r="192" spans="2:5" x14ac:dyDescent="0.25">
      <c r="B192" s="76"/>
      <c r="C192" s="76"/>
      <c r="D192" s="84"/>
      <c r="E192" s="84"/>
    </row>
    <row r="193" spans="2:5" x14ac:dyDescent="0.25">
      <c r="B193" s="76"/>
      <c r="C193" s="76"/>
      <c r="D193" s="84"/>
      <c r="E193" s="84"/>
    </row>
    <row r="194" spans="2:5" x14ac:dyDescent="0.25">
      <c r="B194" s="76"/>
      <c r="C194" s="76"/>
      <c r="D194" s="84"/>
      <c r="E194" s="84"/>
    </row>
    <row r="195" spans="2:5" x14ac:dyDescent="0.25">
      <c r="B195" s="76"/>
      <c r="C195" s="76"/>
      <c r="D195" s="84"/>
      <c r="E195" s="84"/>
    </row>
    <row r="196" spans="2:5" x14ac:dyDescent="0.25">
      <c r="B196" s="76"/>
      <c r="C196" s="76"/>
      <c r="D196" s="84"/>
      <c r="E196" s="84"/>
    </row>
    <row r="197" spans="2:5" x14ac:dyDescent="0.25">
      <c r="B197" s="76"/>
      <c r="C197" s="76"/>
      <c r="D197" s="84"/>
      <c r="E197" s="84"/>
    </row>
    <row r="198" spans="2:5" x14ac:dyDescent="0.25">
      <c r="B198" s="76"/>
      <c r="C198" s="76"/>
      <c r="D198" s="84"/>
      <c r="E198" s="84"/>
    </row>
    <row r="199" spans="2:5" x14ac:dyDescent="0.25">
      <c r="B199" s="76"/>
      <c r="C199" s="76"/>
      <c r="D199" s="84"/>
      <c r="E199" s="84"/>
    </row>
    <row r="200" spans="2:5" x14ac:dyDescent="0.25">
      <c r="B200" s="76"/>
      <c r="C200" s="76"/>
      <c r="D200" s="84"/>
      <c r="E200" s="84"/>
    </row>
    <row r="201" spans="2:5" x14ac:dyDescent="0.25">
      <c r="B201" s="76"/>
      <c r="C201" s="76"/>
      <c r="D201" s="84"/>
      <c r="E201" s="84"/>
    </row>
    <row r="202" spans="2:5" x14ac:dyDescent="0.25">
      <c r="B202" s="76"/>
      <c r="C202" s="76"/>
      <c r="D202" s="84"/>
      <c r="E202" s="84"/>
    </row>
    <row r="203" spans="2:5" x14ac:dyDescent="0.25">
      <c r="B203" s="76"/>
      <c r="C203" s="76"/>
      <c r="D203" s="84"/>
      <c r="E203" s="84"/>
    </row>
    <row r="204" spans="2:5" x14ac:dyDescent="0.25">
      <c r="B204" s="76"/>
      <c r="C204" s="76"/>
      <c r="D204" s="84"/>
      <c r="E204" s="84"/>
    </row>
    <row r="205" spans="2:5" x14ac:dyDescent="0.25">
      <c r="B205" s="76"/>
      <c r="C205" s="76"/>
      <c r="D205" s="84"/>
      <c r="E205" s="84"/>
    </row>
    <row r="206" spans="2:5" x14ac:dyDescent="0.25">
      <c r="B206" s="76"/>
      <c r="C206" s="76"/>
      <c r="D206" s="84"/>
      <c r="E206" s="84"/>
    </row>
    <row r="207" spans="2:5" x14ac:dyDescent="0.25">
      <c r="B207" s="76"/>
      <c r="C207" s="76"/>
      <c r="D207" s="84"/>
      <c r="E207" s="84"/>
    </row>
    <row r="208" spans="2:5" x14ac:dyDescent="0.25">
      <c r="B208" s="76"/>
      <c r="C208" s="76"/>
      <c r="D208" s="84"/>
      <c r="E208" s="84"/>
    </row>
    <row r="209" spans="2:5" x14ac:dyDescent="0.25">
      <c r="B209" s="76"/>
      <c r="C209" s="76"/>
      <c r="D209" s="84"/>
      <c r="E209" s="84"/>
    </row>
    <row r="210" spans="2:5" x14ac:dyDescent="0.25">
      <c r="B210" s="76"/>
      <c r="C210" s="76"/>
      <c r="D210" s="84"/>
      <c r="E210" s="84"/>
    </row>
    <row r="211" spans="2:5" x14ac:dyDescent="0.25">
      <c r="B211" s="76"/>
      <c r="C211" s="76"/>
      <c r="D211" s="84"/>
      <c r="E211" s="84"/>
    </row>
    <row r="212" spans="2:5" x14ac:dyDescent="0.25">
      <c r="B212" s="76"/>
      <c r="C212" s="76"/>
      <c r="D212" s="84"/>
      <c r="E212" s="84"/>
    </row>
    <row r="213" spans="2:5" x14ac:dyDescent="0.25">
      <c r="B213" s="76"/>
      <c r="C213" s="76"/>
      <c r="D213" s="84"/>
      <c r="E213" s="84"/>
    </row>
    <row r="214" spans="2:5" x14ac:dyDescent="0.25">
      <c r="B214" s="76"/>
      <c r="C214" s="76"/>
      <c r="D214" s="84"/>
      <c r="E214" s="84"/>
    </row>
    <row r="215" spans="2:5" x14ac:dyDescent="0.25">
      <c r="B215" s="76"/>
      <c r="C215" s="76"/>
      <c r="D215" s="84"/>
      <c r="E215" s="84"/>
    </row>
    <row r="216" spans="2:5" x14ac:dyDescent="0.25">
      <c r="B216" s="76"/>
      <c r="C216" s="76"/>
      <c r="D216" s="84"/>
      <c r="E216" s="84"/>
    </row>
    <row r="217" spans="2:5" x14ac:dyDescent="0.25">
      <c r="B217" s="76"/>
      <c r="C217" s="76"/>
      <c r="D217" s="84"/>
      <c r="E217" s="84"/>
    </row>
    <row r="218" spans="2:5" x14ac:dyDescent="0.25">
      <c r="B218" s="76"/>
      <c r="C218" s="76"/>
      <c r="D218" s="84"/>
      <c r="E218" s="84"/>
    </row>
    <row r="219" spans="2:5" x14ac:dyDescent="0.25">
      <c r="B219" s="76"/>
      <c r="C219" s="76"/>
      <c r="D219" s="84"/>
      <c r="E219" s="84"/>
    </row>
    <row r="220" spans="2:5" x14ac:dyDescent="0.25">
      <c r="B220" s="76"/>
      <c r="C220" s="76"/>
      <c r="D220" s="84"/>
      <c r="E220" s="84"/>
    </row>
    <row r="221" spans="2:5" x14ac:dyDescent="0.25">
      <c r="B221" s="76"/>
      <c r="C221" s="76"/>
      <c r="D221" s="84"/>
      <c r="E221" s="84"/>
    </row>
    <row r="222" spans="2:5" x14ac:dyDescent="0.25">
      <c r="B222" s="76"/>
      <c r="C222" s="76"/>
      <c r="D222" s="84"/>
      <c r="E222" s="84"/>
    </row>
    <row r="223" spans="2:5" x14ac:dyDescent="0.25">
      <c r="B223" s="76"/>
      <c r="C223" s="76"/>
      <c r="D223" s="84"/>
      <c r="E223" s="84"/>
    </row>
    <row r="224" spans="2:5" x14ac:dyDescent="0.25">
      <c r="B224" s="76"/>
      <c r="C224" s="76"/>
      <c r="D224" s="84"/>
      <c r="E224" s="84"/>
    </row>
    <row r="225" spans="2:5" x14ac:dyDescent="0.25">
      <c r="B225" s="76"/>
      <c r="C225" s="76"/>
      <c r="D225" s="84"/>
      <c r="E225" s="84"/>
    </row>
    <row r="226" spans="2:5" x14ac:dyDescent="0.25">
      <c r="B226" s="76"/>
      <c r="C226" s="76"/>
      <c r="D226" s="84"/>
      <c r="E226" s="84"/>
    </row>
    <row r="227" spans="2:5" x14ac:dyDescent="0.25">
      <c r="B227" s="76"/>
      <c r="C227" s="76"/>
      <c r="D227" s="84"/>
      <c r="E227" s="84"/>
    </row>
    <row r="228" spans="2:5" x14ac:dyDescent="0.25">
      <c r="B228" s="76"/>
      <c r="C228" s="76"/>
      <c r="D228" s="84"/>
      <c r="E228" s="84"/>
    </row>
    <row r="229" spans="2:5" x14ac:dyDescent="0.25">
      <c r="B229" s="76"/>
      <c r="C229" s="76"/>
      <c r="D229" s="84"/>
      <c r="E229" s="84"/>
    </row>
    <row r="230" spans="2:5" x14ac:dyDescent="0.25">
      <c r="B230" s="76"/>
      <c r="C230" s="76"/>
      <c r="D230" s="84"/>
      <c r="E230" s="84"/>
    </row>
    <row r="231" spans="2:5" x14ac:dyDescent="0.25">
      <c r="B231" s="76"/>
      <c r="C231" s="76"/>
      <c r="D231" s="84"/>
      <c r="E231" s="84"/>
    </row>
    <row r="232" spans="2:5" x14ac:dyDescent="0.25">
      <c r="B232" s="76"/>
      <c r="C232" s="76"/>
      <c r="D232" s="84"/>
      <c r="E232" s="84"/>
    </row>
    <row r="233" spans="2:5" x14ac:dyDescent="0.25">
      <c r="B233" s="76"/>
      <c r="C233" s="76"/>
      <c r="D233" s="84"/>
      <c r="E233" s="84"/>
    </row>
    <row r="234" spans="2:5" x14ac:dyDescent="0.25">
      <c r="B234" s="76"/>
      <c r="C234" s="76"/>
      <c r="D234" s="84"/>
      <c r="E234" s="84"/>
    </row>
    <row r="235" spans="2:5" x14ac:dyDescent="0.25">
      <c r="B235" s="76"/>
      <c r="C235" s="76"/>
      <c r="D235" s="84"/>
      <c r="E235" s="84"/>
    </row>
    <row r="236" spans="2:5" x14ac:dyDescent="0.25">
      <c r="B236" s="76"/>
      <c r="C236" s="76"/>
      <c r="D236" s="84"/>
      <c r="E236" s="84"/>
    </row>
    <row r="237" spans="2:5" x14ac:dyDescent="0.25">
      <c r="B237" s="76"/>
      <c r="C237" s="76"/>
      <c r="D237" s="84"/>
      <c r="E237" s="84"/>
    </row>
    <row r="238" spans="2:5" x14ac:dyDescent="0.25">
      <c r="B238" s="76"/>
      <c r="C238" s="76"/>
      <c r="D238" s="84"/>
      <c r="E238" s="84"/>
    </row>
    <row r="239" spans="2:5" x14ac:dyDescent="0.25">
      <c r="B239" s="76"/>
      <c r="C239" s="76"/>
      <c r="D239" s="84"/>
      <c r="E239" s="84"/>
    </row>
    <row r="240" spans="2:5" x14ac:dyDescent="0.25">
      <c r="B240" s="76"/>
      <c r="C240" s="76"/>
      <c r="D240" s="84"/>
      <c r="E240" s="84"/>
    </row>
    <row r="241" spans="2:5" x14ac:dyDescent="0.25">
      <c r="B241" s="76"/>
      <c r="C241" s="76"/>
      <c r="D241" s="84"/>
      <c r="E241" s="84"/>
    </row>
    <row r="242" spans="2:5" x14ac:dyDescent="0.25">
      <c r="B242" s="76"/>
      <c r="C242" s="76"/>
      <c r="D242" s="84"/>
      <c r="E242" s="84"/>
    </row>
    <row r="243" spans="2:5" x14ac:dyDescent="0.25">
      <c r="B243" s="76"/>
      <c r="C243" s="76"/>
      <c r="D243" s="84"/>
      <c r="E243" s="84"/>
    </row>
    <row r="244" spans="2:5" x14ac:dyDescent="0.25">
      <c r="B244" s="76"/>
      <c r="C244" s="76"/>
      <c r="D244" s="84"/>
      <c r="E244" s="84"/>
    </row>
    <row r="245" spans="2:5" x14ac:dyDescent="0.25">
      <c r="B245" s="76"/>
      <c r="C245" s="76"/>
      <c r="D245" s="84"/>
      <c r="E245" s="84"/>
    </row>
    <row r="246" spans="2:5" x14ac:dyDescent="0.25">
      <c r="B246" s="76"/>
      <c r="C246" s="76"/>
      <c r="D246" s="84"/>
      <c r="E246" s="84"/>
    </row>
    <row r="247" spans="2:5" x14ac:dyDescent="0.25">
      <c r="B247" s="76"/>
      <c r="C247" s="76"/>
      <c r="D247" s="84"/>
      <c r="E247" s="84"/>
    </row>
    <row r="248" spans="2:5" x14ac:dyDescent="0.25">
      <c r="B248" s="76"/>
      <c r="C248" s="76"/>
      <c r="D248" s="84"/>
      <c r="E248" s="84"/>
    </row>
    <row r="249" spans="2:5" x14ac:dyDescent="0.25">
      <c r="B249" s="76"/>
      <c r="C249" s="76"/>
      <c r="D249" s="84"/>
      <c r="E249" s="84"/>
    </row>
    <row r="250" spans="2:5" x14ac:dyDescent="0.25">
      <c r="B250" s="76"/>
      <c r="C250" s="76"/>
      <c r="D250" s="84"/>
      <c r="E250" s="84"/>
    </row>
    <row r="251" spans="2:5" x14ac:dyDescent="0.25">
      <c r="B251" s="76"/>
      <c r="C251" s="76"/>
      <c r="D251" s="84"/>
      <c r="E251" s="84"/>
    </row>
    <row r="252" spans="2:5" x14ac:dyDescent="0.25">
      <c r="B252" s="76"/>
      <c r="C252" s="76"/>
      <c r="D252" s="84"/>
      <c r="E252" s="84"/>
    </row>
    <row r="253" spans="2:5" x14ac:dyDescent="0.25">
      <c r="B253" s="76"/>
      <c r="C253" s="76"/>
      <c r="D253" s="84"/>
      <c r="E253" s="84"/>
    </row>
    <row r="254" spans="2:5" x14ac:dyDescent="0.25">
      <c r="B254" s="76"/>
      <c r="C254" s="76"/>
      <c r="D254" s="84"/>
      <c r="E254" s="84"/>
    </row>
    <row r="255" spans="2:5" x14ac:dyDescent="0.25">
      <c r="B255" s="76"/>
      <c r="C255" s="76"/>
      <c r="D255" s="84"/>
      <c r="E255" s="84"/>
    </row>
    <row r="256" spans="2:5" x14ac:dyDescent="0.25">
      <c r="B256" s="76"/>
      <c r="C256" s="76"/>
      <c r="D256" s="84"/>
      <c r="E256" s="84"/>
    </row>
    <row r="257" spans="2:5" x14ac:dyDescent="0.25">
      <c r="B257" s="76"/>
      <c r="C257" s="76"/>
      <c r="D257" s="84"/>
      <c r="E257" s="84"/>
    </row>
    <row r="258" spans="2:5" x14ac:dyDescent="0.25">
      <c r="B258" s="76"/>
      <c r="C258" s="76"/>
      <c r="D258" s="84"/>
      <c r="E258" s="84"/>
    </row>
    <row r="259" spans="2:5" x14ac:dyDescent="0.25">
      <c r="B259" s="76"/>
      <c r="C259" s="76"/>
      <c r="D259" s="84"/>
      <c r="E259" s="84"/>
    </row>
    <row r="260" spans="2:5" x14ac:dyDescent="0.25">
      <c r="B260" s="76"/>
      <c r="C260" s="76"/>
      <c r="D260" s="84"/>
      <c r="E260" s="84"/>
    </row>
    <row r="261" spans="2:5" x14ac:dyDescent="0.25">
      <c r="B261" s="76"/>
      <c r="C261" s="76"/>
      <c r="D261" s="84"/>
      <c r="E261" s="84"/>
    </row>
    <row r="262" spans="2:5" x14ac:dyDescent="0.25">
      <c r="B262" s="76"/>
      <c r="C262" s="76"/>
      <c r="D262" s="84"/>
      <c r="E262" s="84"/>
    </row>
    <row r="263" spans="2:5" x14ac:dyDescent="0.25">
      <c r="B263" s="76"/>
      <c r="C263" s="76"/>
      <c r="D263" s="84"/>
      <c r="E263" s="84"/>
    </row>
    <row r="264" spans="2:5" x14ac:dyDescent="0.25">
      <c r="B264" s="76"/>
      <c r="C264" s="76"/>
      <c r="D264" s="84"/>
      <c r="E264" s="84"/>
    </row>
    <row r="265" spans="2:5" x14ac:dyDescent="0.25">
      <c r="B265" s="76"/>
      <c r="C265" s="76"/>
      <c r="D265" s="84"/>
      <c r="E265" s="84"/>
    </row>
    <row r="266" spans="2:5" x14ac:dyDescent="0.25">
      <c r="B266" s="76"/>
      <c r="C266" s="76"/>
      <c r="D266" s="84"/>
      <c r="E266" s="84"/>
    </row>
    <row r="267" spans="2:5" x14ac:dyDescent="0.25">
      <c r="B267" s="76"/>
      <c r="C267" s="76"/>
      <c r="D267" s="84"/>
      <c r="E267" s="84"/>
    </row>
    <row r="268" spans="2:5" x14ac:dyDescent="0.25">
      <c r="B268" s="76"/>
      <c r="C268" s="76"/>
      <c r="D268" s="84"/>
      <c r="E268" s="84"/>
    </row>
    <row r="269" spans="2:5" x14ac:dyDescent="0.25">
      <c r="B269" s="76"/>
      <c r="C269" s="76"/>
      <c r="D269" s="84"/>
      <c r="E269" s="84"/>
    </row>
    <row r="270" spans="2:5" x14ac:dyDescent="0.25">
      <c r="B270" s="76"/>
      <c r="C270" s="76"/>
      <c r="D270" s="84"/>
      <c r="E270" s="84"/>
    </row>
    <row r="271" spans="2:5" x14ac:dyDescent="0.25">
      <c r="B271" s="76"/>
      <c r="C271" s="76"/>
      <c r="D271" s="84"/>
      <c r="E271" s="84"/>
    </row>
    <row r="272" spans="2:5" x14ac:dyDescent="0.25">
      <c r="B272" s="76"/>
      <c r="C272" s="76"/>
      <c r="D272" s="84"/>
      <c r="E272" s="84"/>
    </row>
    <row r="273" spans="2:5" x14ac:dyDescent="0.25">
      <c r="B273" s="76"/>
      <c r="C273" s="76"/>
      <c r="D273" s="84"/>
      <c r="E273" s="84"/>
    </row>
    <row r="274" spans="2:5" x14ac:dyDescent="0.25">
      <c r="B274" s="76"/>
      <c r="C274" s="76"/>
      <c r="D274" s="84"/>
      <c r="E274" s="84"/>
    </row>
    <row r="275" spans="2:5" x14ac:dyDescent="0.25">
      <c r="B275" s="76"/>
      <c r="C275" s="76"/>
      <c r="D275" s="84"/>
      <c r="E275" s="84"/>
    </row>
    <row r="276" spans="2:5" x14ac:dyDescent="0.25">
      <c r="B276" s="76"/>
      <c r="C276" s="76"/>
      <c r="D276" s="84"/>
      <c r="E276" s="84"/>
    </row>
    <row r="277" spans="2:5" x14ac:dyDescent="0.25">
      <c r="B277" s="76"/>
      <c r="C277" s="76"/>
      <c r="D277" s="84"/>
      <c r="E277" s="84"/>
    </row>
    <row r="278" spans="2:5" x14ac:dyDescent="0.25">
      <c r="B278" s="76"/>
      <c r="C278" s="76"/>
      <c r="D278" s="84"/>
      <c r="E278" s="84"/>
    </row>
    <row r="279" spans="2:5" x14ac:dyDescent="0.25">
      <c r="B279" s="76"/>
      <c r="C279" s="76"/>
      <c r="D279" s="84"/>
      <c r="E279" s="84"/>
    </row>
    <row r="280" spans="2:5" x14ac:dyDescent="0.25">
      <c r="B280" s="76"/>
      <c r="C280" s="76"/>
      <c r="D280" s="84"/>
      <c r="E280" s="84"/>
    </row>
    <row r="281" spans="2:5" x14ac:dyDescent="0.25">
      <c r="B281" s="76"/>
      <c r="C281" s="76"/>
      <c r="D281" s="84"/>
    </row>
    <row r="282" spans="2:5" x14ac:dyDescent="0.25">
      <c r="B282" s="76"/>
      <c r="C282" s="76"/>
      <c r="D282" s="84"/>
      <c r="E282" s="84"/>
    </row>
    <row r="283" spans="2:5" x14ac:dyDescent="0.25">
      <c r="B283" s="76"/>
      <c r="C283" s="76"/>
      <c r="D283" s="84"/>
      <c r="E283" s="84"/>
    </row>
    <row r="284" spans="2:5" x14ac:dyDescent="0.25">
      <c r="B284" s="76"/>
      <c r="C284" s="76"/>
      <c r="D284" s="84"/>
      <c r="E284" s="84"/>
    </row>
    <row r="285" spans="2:5" x14ac:dyDescent="0.25">
      <c r="B285" s="76"/>
      <c r="C285" s="76"/>
      <c r="D285" s="84"/>
      <c r="E285" s="84"/>
    </row>
    <row r="286" spans="2:5" x14ac:dyDescent="0.25">
      <c r="B286" s="76"/>
      <c r="C286" s="76"/>
      <c r="D286" s="84"/>
      <c r="E286" s="84"/>
    </row>
    <row r="287" spans="2:5" x14ac:dyDescent="0.25">
      <c r="B287" s="76"/>
      <c r="C287" s="76"/>
      <c r="D287" s="84"/>
      <c r="E287" s="84"/>
    </row>
    <row r="288" spans="2:5" x14ac:dyDescent="0.25">
      <c r="B288" s="76"/>
      <c r="C288" s="76"/>
      <c r="D288" s="84"/>
      <c r="E288" s="84"/>
    </row>
    <row r="289" spans="2:5" x14ac:dyDescent="0.25">
      <c r="B289" s="76"/>
      <c r="C289" s="76"/>
      <c r="D289" s="84"/>
      <c r="E289" s="84"/>
    </row>
    <row r="290" spans="2:5" x14ac:dyDescent="0.25">
      <c r="B290" s="76"/>
      <c r="C290" s="76"/>
      <c r="D290" s="84"/>
      <c r="E290" s="84"/>
    </row>
    <row r="291" spans="2:5" x14ac:dyDescent="0.25">
      <c r="B291" s="76"/>
      <c r="C291" s="76"/>
      <c r="D291" s="84"/>
      <c r="E291" s="84"/>
    </row>
    <row r="292" spans="2:5" x14ac:dyDescent="0.25">
      <c r="B292" s="76"/>
      <c r="C292" s="76"/>
      <c r="D292" s="84"/>
      <c r="E292" s="84"/>
    </row>
    <row r="293" spans="2:5" x14ac:dyDescent="0.25">
      <c r="B293" s="76"/>
      <c r="C293" s="76"/>
      <c r="D293" s="84"/>
      <c r="E293" s="84"/>
    </row>
    <row r="294" spans="2:5" x14ac:dyDescent="0.25">
      <c r="B294" s="76"/>
      <c r="C294" s="76"/>
      <c r="D294" s="84"/>
      <c r="E294" s="84"/>
    </row>
    <row r="295" spans="2:5" x14ac:dyDescent="0.25">
      <c r="B295" s="76"/>
      <c r="C295" s="76"/>
      <c r="D295" s="84"/>
      <c r="E295" s="84"/>
    </row>
    <row r="296" spans="2:5" x14ac:dyDescent="0.25">
      <c r="B296" s="76"/>
      <c r="C296" s="76"/>
      <c r="D296" s="84"/>
      <c r="E296" s="84"/>
    </row>
    <row r="297" spans="2:5" x14ac:dyDescent="0.25">
      <c r="B297" s="76"/>
      <c r="C297" s="76"/>
      <c r="D297" s="84"/>
      <c r="E297" s="84"/>
    </row>
    <row r="298" spans="2:5" x14ac:dyDescent="0.25">
      <c r="B298" s="76"/>
      <c r="C298" s="76"/>
      <c r="D298" s="84"/>
      <c r="E298" s="84"/>
    </row>
    <row r="299" spans="2:5" x14ac:dyDescent="0.25">
      <c r="B299" s="76"/>
      <c r="C299" s="76"/>
      <c r="D299" s="84"/>
      <c r="E299" s="84"/>
    </row>
    <row r="300" spans="2:5" x14ac:dyDescent="0.25">
      <c r="B300" s="76"/>
      <c r="C300" s="76"/>
      <c r="D300" s="84"/>
      <c r="E300" s="84"/>
    </row>
    <row r="301" spans="2:5" x14ac:dyDescent="0.25">
      <c r="B301" s="76"/>
      <c r="C301" s="76"/>
      <c r="D301" s="84"/>
      <c r="E301" s="84"/>
    </row>
    <row r="302" spans="2:5" x14ac:dyDescent="0.25">
      <c r="B302" s="76"/>
      <c r="C302" s="76"/>
      <c r="D302" s="84"/>
      <c r="E302" s="84"/>
    </row>
    <row r="303" spans="2:5" x14ac:dyDescent="0.25">
      <c r="B303" s="76"/>
      <c r="C303" s="76"/>
      <c r="D303" s="84"/>
      <c r="E303" s="84"/>
    </row>
    <row r="304" spans="2:5" x14ac:dyDescent="0.25">
      <c r="B304" s="76"/>
      <c r="C304" s="76"/>
      <c r="D304" s="84"/>
      <c r="E304" s="84"/>
    </row>
    <row r="305" spans="2:5" x14ac:dyDescent="0.25">
      <c r="B305" s="76"/>
      <c r="C305" s="76"/>
      <c r="D305" s="84"/>
      <c r="E305" s="84"/>
    </row>
    <row r="306" spans="2:5" x14ac:dyDescent="0.25">
      <c r="B306" s="76"/>
      <c r="C306" s="76"/>
      <c r="D306" s="84"/>
      <c r="E306" s="84"/>
    </row>
    <row r="307" spans="2:5" x14ac:dyDescent="0.25">
      <c r="B307" s="76"/>
      <c r="C307" s="76"/>
      <c r="D307" s="84"/>
      <c r="E307" s="84"/>
    </row>
    <row r="308" spans="2:5" x14ac:dyDescent="0.25">
      <c r="B308" s="76"/>
      <c r="C308" s="76"/>
      <c r="D308" s="84"/>
      <c r="E308" s="84"/>
    </row>
    <row r="309" spans="2:5" x14ac:dyDescent="0.25">
      <c r="B309" s="76"/>
      <c r="C309" s="76"/>
      <c r="D309" s="84"/>
      <c r="E309" s="84"/>
    </row>
    <row r="310" spans="2:5" x14ac:dyDescent="0.25">
      <c r="B310" s="76"/>
      <c r="C310" s="76"/>
      <c r="D310" s="84"/>
      <c r="E310" s="84"/>
    </row>
    <row r="311" spans="2:5" x14ac:dyDescent="0.25">
      <c r="B311" s="76"/>
      <c r="C311" s="76"/>
      <c r="D311" s="84"/>
      <c r="E311" s="84"/>
    </row>
    <row r="312" spans="2:5" x14ac:dyDescent="0.25">
      <c r="B312" s="76"/>
      <c r="C312" s="76"/>
      <c r="D312" s="84"/>
      <c r="E312" s="84"/>
    </row>
    <row r="313" spans="2:5" x14ac:dyDescent="0.25">
      <c r="B313" s="76"/>
      <c r="C313" s="76"/>
      <c r="D313" s="84"/>
      <c r="E313" s="84"/>
    </row>
    <row r="314" spans="2:5" x14ac:dyDescent="0.25">
      <c r="B314" s="76"/>
      <c r="C314" s="76"/>
      <c r="D314" s="84"/>
      <c r="E314" s="84"/>
    </row>
    <row r="315" spans="2:5" x14ac:dyDescent="0.25">
      <c r="B315" s="76"/>
      <c r="C315" s="76"/>
      <c r="D315" s="84"/>
      <c r="E315" s="84"/>
    </row>
    <row r="316" spans="2:5" x14ac:dyDescent="0.25">
      <c r="B316" s="76"/>
      <c r="C316" s="76"/>
      <c r="D316" s="84"/>
      <c r="E316" s="84"/>
    </row>
    <row r="317" spans="2:5" x14ac:dyDescent="0.25">
      <c r="B317" s="76"/>
      <c r="C317" s="76"/>
      <c r="D317" s="84"/>
      <c r="E317" s="84"/>
    </row>
    <row r="318" spans="2:5" x14ac:dyDescent="0.25">
      <c r="B318" s="76"/>
      <c r="C318" s="76"/>
      <c r="D318" s="84"/>
      <c r="E318" s="84"/>
    </row>
    <row r="319" spans="2:5" x14ac:dyDescent="0.25">
      <c r="B319" s="76"/>
      <c r="C319" s="76"/>
      <c r="D319" s="84"/>
      <c r="E319" s="84"/>
    </row>
    <row r="320" spans="2:5" x14ac:dyDescent="0.25">
      <c r="B320" s="76"/>
      <c r="C320" s="76"/>
      <c r="D320" s="84"/>
      <c r="E320" s="84"/>
    </row>
    <row r="321" spans="2:5" x14ac:dyDescent="0.25">
      <c r="B321" s="76"/>
      <c r="C321" s="76"/>
      <c r="D321" s="84"/>
      <c r="E321" s="84"/>
    </row>
    <row r="322" spans="2:5" x14ac:dyDescent="0.25">
      <c r="B322" s="76"/>
      <c r="C322" s="76"/>
      <c r="D322" s="84"/>
      <c r="E322" s="84"/>
    </row>
    <row r="323" spans="2:5" x14ac:dyDescent="0.25">
      <c r="B323" s="76"/>
      <c r="C323" s="76"/>
      <c r="D323" s="84"/>
      <c r="E323" s="84"/>
    </row>
    <row r="324" spans="2:5" x14ac:dyDescent="0.25">
      <c r="B324" s="76"/>
      <c r="C324" s="76"/>
      <c r="D324" s="84"/>
      <c r="E324" s="84"/>
    </row>
    <row r="325" spans="2:5" x14ac:dyDescent="0.25">
      <c r="B325" s="76"/>
      <c r="C325" s="76"/>
      <c r="D325" s="84"/>
      <c r="E325" s="84"/>
    </row>
    <row r="326" spans="2:5" x14ac:dyDescent="0.25">
      <c r="B326" s="76"/>
      <c r="C326" s="76"/>
      <c r="D326" s="84"/>
      <c r="E326" s="84"/>
    </row>
    <row r="327" spans="2:5" x14ac:dyDescent="0.25">
      <c r="B327" s="76"/>
      <c r="C327" s="76"/>
      <c r="D327" s="84"/>
      <c r="E327" s="84"/>
    </row>
    <row r="328" spans="2:5" x14ac:dyDescent="0.25">
      <c r="B328" s="76"/>
      <c r="C328" s="76"/>
      <c r="D328" s="84"/>
      <c r="E328" s="84"/>
    </row>
    <row r="329" spans="2:5" x14ac:dyDescent="0.25">
      <c r="B329" s="76"/>
      <c r="C329" s="76"/>
      <c r="D329" s="84"/>
      <c r="E329" s="84"/>
    </row>
    <row r="330" spans="2:5" x14ac:dyDescent="0.25">
      <c r="B330" s="76"/>
      <c r="C330" s="76"/>
      <c r="D330" s="84"/>
      <c r="E330" s="84"/>
    </row>
    <row r="331" spans="2:5" x14ac:dyDescent="0.25">
      <c r="B331" s="76"/>
      <c r="C331" s="76"/>
      <c r="D331" s="84"/>
      <c r="E331" s="84"/>
    </row>
    <row r="332" spans="2:5" x14ac:dyDescent="0.25">
      <c r="B332" s="76"/>
      <c r="C332" s="76"/>
      <c r="D332" s="84"/>
      <c r="E332" s="84"/>
    </row>
    <row r="333" spans="2:5" x14ac:dyDescent="0.25">
      <c r="B333" s="76"/>
      <c r="C333" s="76"/>
      <c r="D333" s="84"/>
    </row>
    <row r="334" spans="2:5" x14ac:dyDescent="0.25">
      <c r="B334" s="76"/>
      <c r="C334" s="76"/>
      <c r="D334" s="84"/>
      <c r="E334" s="84"/>
    </row>
    <row r="335" spans="2:5" x14ac:dyDescent="0.25">
      <c r="B335" s="76"/>
      <c r="C335" s="76"/>
      <c r="D335" s="84"/>
      <c r="E335" s="84"/>
    </row>
    <row r="336" spans="2:5" x14ac:dyDescent="0.25">
      <c r="B336" s="76"/>
      <c r="C336" s="76"/>
      <c r="D336" s="84"/>
      <c r="E336" s="84"/>
    </row>
    <row r="337" spans="2:5" x14ac:dyDescent="0.25">
      <c r="B337" s="76"/>
      <c r="C337" s="76"/>
      <c r="D337" s="84"/>
      <c r="E337" s="84"/>
    </row>
    <row r="338" spans="2:5" x14ac:dyDescent="0.25">
      <c r="B338" s="76"/>
      <c r="C338" s="76"/>
      <c r="D338" s="84"/>
      <c r="E338" s="84"/>
    </row>
    <row r="339" spans="2:5" x14ac:dyDescent="0.25">
      <c r="B339" s="76"/>
      <c r="C339" s="76"/>
      <c r="D339" s="84"/>
    </row>
    <row r="340" spans="2:5" x14ac:dyDescent="0.25">
      <c r="B340" s="76"/>
      <c r="C340" s="76"/>
      <c r="D340" s="84"/>
      <c r="E340" s="84"/>
    </row>
    <row r="341" spans="2:5" x14ac:dyDescent="0.25">
      <c r="B341" s="76"/>
      <c r="C341" s="76"/>
    </row>
    <row r="342" spans="2:5" x14ac:dyDescent="0.25">
      <c r="C342" s="76"/>
    </row>
    <row r="343" spans="2:5" x14ac:dyDescent="0.25">
      <c r="C343" s="76"/>
    </row>
    <row r="344" spans="2:5" x14ac:dyDescent="0.25">
      <c r="C344" s="76"/>
    </row>
    <row r="345" spans="2:5" x14ac:dyDescent="0.25">
      <c r="C345" s="76"/>
    </row>
    <row r="346" spans="2:5" x14ac:dyDescent="0.25">
      <c r="C346" s="76"/>
    </row>
    <row r="347" spans="2:5" x14ac:dyDescent="0.25">
      <c r="C347" s="76"/>
    </row>
    <row r="348" spans="2:5" x14ac:dyDescent="0.25">
      <c r="C348" s="76"/>
    </row>
    <row r="349" spans="2:5" x14ac:dyDescent="0.25">
      <c r="C349" s="76"/>
    </row>
    <row r="350" spans="2:5" x14ac:dyDescent="0.25">
      <c r="C350" s="76"/>
    </row>
    <row r="351" spans="2:5" x14ac:dyDescent="0.25">
      <c r="C351" s="76"/>
    </row>
    <row r="352" spans="2:5" x14ac:dyDescent="0.25">
      <c r="C352" s="76"/>
    </row>
    <row r="353" spans="3:3" x14ac:dyDescent="0.25">
      <c r="C353" s="76"/>
    </row>
    <row r="354" spans="3:3" x14ac:dyDescent="0.25">
      <c r="C354" s="76"/>
    </row>
    <row r="355" spans="3:3" x14ac:dyDescent="0.25">
      <c r="C355" s="76"/>
    </row>
    <row r="356" spans="3:3" x14ac:dyDescent="0.25">
      <c r="C356" s="76"/>
    </row>
    <row r="357" spans="3:3" x14ac:dyDescent="0.25">
      <c r="C357" s="76"/>
    </row>
    <row r="358" spans="3:3" x14ac:dyDescent="0.25">
      <c r="C358" s="76"/>
    </row>
    <row r="359" spans="3:3" x14ac:dyDescent="0.25">
      <c r="C359" s="76"/>
    </row>
    <row r="360" spans="3:3" x14ac:dyDescent="0.25">
      <c r="C360" s="76"/>
    </row>
    <row r="361" spans="3:3" x14ac:dyDescent="0.25">
      <c r="C361" s="76"/>
    </row>
    <row r="362" spans="3:3" x14ac:dyDescent="0.25">
      <c r="C362" s="76"/>
    </row>
    <row r="363" spans="3:3" x14ac:dyDescent="0.25">
      <c r="C363" s="76"/>
    </row>
    <row r="364" spans="3:3" x14ac:dyDescent="0.25">
      <c r="C364" s="76"/>
    </row>
    <row r="365" spans="3:3" x14ac:dyDescent="0.25">
      <c r="C365" s="76"/>
    </row>
    <row r="366" spans="3:3" x14ac:dyDescent="0.25">
      <c r="C366" s="76"/>
    </row>
    <row r="367" spans="3:3" x14ac:dyDescent="0.25">
      <c r="C367" s="76"/>
    </row>
    <row r="368" spans="3:3" x14ac:dyDescent="0.25">
      <c r="C368" s="76"/>
    </row>
    <row r="369" spans="3:3" x14ac:dyDescent="0.25">
      <c r="C369" s="76"/>
    </row>
    <row r="370" spans="3:3" x14ac:dyDescent="0.25">
      <c r="C370" s="76"/>
    </row>
    <row r="371" spans="3:3" x14ac:dyDescent="0.25">
      <c r="C371" s="76"/>
    </row>
    <row r="372" spans="3:3" x14ac:dyDescent="0.25">
      <c r="C372" s="76"/>
    </row>
    <row r="373" spans="3:3" x14ac:dyDescent="0.25">
      <c r="C373" s="76"/>
    </row>
    <row r="374" spans="3:3" x14ac:dyDescent="0.25">
      <c r="C374" s="76"/>
    </row>
    <row r="375" spans="3:3" x14ac:dyDescent="0.25">
      <c r="C375" s="76"/>
    </row>
    <row r="376" spans="3:3" x14ac:dyDescent="0.25">
      <c r="C376" s="76"/>
    </row>
    <row r="377" spans="3:3" x14ac:dyDescent="0.25">
      <c r="C377" s="76"/>
    </row>
    <row r="378" spans="3:3" x14ac:dyDescent="0.25">
      <c r="C378" s="76"/>
    </row>
    <row r="379" spans="3:3" x14ac:dyDescent="0.25">
      <c r="C379" s="76"/>
    </row>
    <row r="380" spans="3:3" x14ac:dyDescent="0.25">
      <c r="C380" s="76"/>
    </row>
    <row r="381" spans="3:3" x14ac:dyDescent="0.25">
      <c r="C381" s="76"/>
    </row>
    <row r="382" spans="3:3" x14ac:dyDescent="0.25">
      <c r="C382" s="76"/>
    </row>
    <row r="383" spans="3:3" x14ac:dyDescent="0.25">
      <c r="C383" s="76"/>
    </row>
    <row r="384" spans="3:3" x14ac:dyDescent="0.25">
      <c r="C384" s="76"/>
    </row>
    <row r="385" spans="3:3" x14ac:dyDescent="0.25">
      <c r="C385" s="76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0000"/>
  </sheetPr>
  <dimension ref="A1:Y17"/>
  <sheetViews>
    <sheetView zoomScaleNormal="100" workbookViewId="0">
      <pane ySplit="2" topLeftCell="A3" activePane="bottomLeft" state="frozen"/>
      <selection activeCell="E13" sqref="E13"/>
      <selection pane="bottomLeft" activeCell="A3" sqref="A3:XFD3"/>
    </sheetView>
  </sheetViews>
  <sheetFormatPr baseColWidth="10" defaultRowHeight="15" x14ac:dyDescent="0.25"/>
  <cols>
    <col min="1" max="1" width="5.5703125" style="10" customWidth="1"/>
    <col min="2" max="2" width="3.28515625" style="40" customWidth="1"/>
    <col min="3" max="4" width="17.42578125" style="21" customWidth="1"/>
    <col min="5" max="5" width="12.7109375" style="21" customWidth="1"/>
    <col min="6" max="6" width="13.140625" style="21" customWidth="1"/>
    <col min="7" max="7" width="5.7109375" style="17" customWidth="1"/>
    <col min="8" max="8" width="13.140625" style="20" customWidth="1"/>
    <col min="9" max="9" width="13.140625" style="17" customWidth="1"/>
    <col min="10" max="10" width="15.5703125" style="17" customWidth="1"/>
    <col min="11" max="11" width="13.140625" style="21" customWidth="1"/>
    <col min="12" max="12" width="7.28515625" style="6" customWidth="1"/>
    <col min="13" max="13" width="13.140625" style="17" customWidth="1"/>
    <col min="14" max="14" width="10" style="17" customWidth="1"/>
    <col min="15" max="15" width="9.5703125" style="21" customWidth="1"/>
    <col min="16" max="16" width="15.5703125" style="21" customWidth="1"/>
    <col min="17" max="17" width="8.42578125" style="13" customWidth="1"/>
    <col min="18" max="19" width="26.140625" style="21" customWidth="1"/>
    <col min="20" max="20" width="5.85546875" style="6" customWidth="1"/>
    <col min="21" max="21" width="12.5703125" style="17" customWidth="1"/>
    <col min="22" max="23" width="12.5703125" style="27" customWidth="1"/>
    <col min="24" max="25" width="26.140625" style="21" customWidth="1"/>
    <col min="26" max="16384" width="11.42578125" style="1"/>
  </cols>
  <sheetData>
    <row r="1" spans="1:25" s="11" customFormat="1" ht="18.75" customHeight="1" x14ac:dyDescent="0.25">
      <c r="A1" s="93" t="s">
        <v>44</v>
      </c>
      <c r="B1" s="94" t="s">
        <v>62</v>
      </c>
      <c r="C1" s="89" t="s">
        <v>11</v>
      </c>
      <c r="D1" s="89" t="s">
        <v>12</v>
      </c>
      <c r="E1" s="89" t="s">
        <v>10</v>
      </c>
      <c r="F1" s="89" t="s">
        <v>2</v>
      </c>
      <c r="G1" s="89" t="s">
        <v>13</v>
      </c>
      <c r="H1" s="88" t="s">
        <v>14</v>
      </c>
      <c r="I1" s="89" t="s">
        <v>67</v>
      </c>
      <c r="J1" s="89" t="s">
        <v>68</v>
      </c>
      <c r="K1" s="89" t="s">
        <v>103</v>
      </c>
      <c r="L1" s="89" t="s">
        <v>15</v>
      </c>
      <c r="M1" s="89" t="s">
        <v>16</v>
      </c>
      <c r="N1" s="89" t="s">
        <v>17</v>
      </c>
      <c r="O1" s="89" t="s">
        <v>26</v>
      </c>
      <c r="P1" s="89" t="s">
        <v>18</v>
      </c>
      <c r="Q1" s="90" t="s">
        <v>20</v>
      </c>
      <c r="R1" s="89" t="s">
        <v>19</v>
      </c>
      <c r="S1" s="91" t="s">
        <v>231</v>
      </c>
      <c r="T1" s="89" t="s">
        <v>50</v>
      </c>
      <c r="U1" s="89" t="s">
        <v>23</v>
      </c>
      <c r="V1" s="88" t="s">
        <v>65</v>
      </c>
      <c r="W1" s="88" t="s">
        <v>66</v>
      </c>
      <c r="X1" s="89" t="s">
        <v>262</v>
      </c>
      <c r="Y1" s="89" t="s">
        <v>263</v>
      </c>
    </row>
    <row r="2" spans="1:25" s="12" customFormat="1" ht="75" customHeight="1" x14ac:dyDescent="0.25">
      <c r="A2" s="93"/>
      <c r="B2" s="94"/>
      <c r="C2" s="89"/>
      <c r="D2" s="89"/>
      <c r="E2" s="89"/>
      <c r="F2" s="89"/>
      <c r="G2" s="89"/>
      <c r="H2" s="88"/>
      <c r="I2" s="89"/>
      <c r="J2" s="89"/>
      <c r="K2" s="89"/>
      <c r="L2" s="89"/>
      <c r="M2" s="89"/>
      <c r="N2" s="89"/>
      <c r="O2" s="89"/>
      <c r="P2" s="89"/>
      <c r="Q2" s="90"/>
      <c r="R2" s="89"/>
      <c r="S2" s="92"/>
      <c r="T2" s="89"/>
      <c r="U2" s="89"/>
      <c r="V2" s="88"/>
      <c r="W2" s="88"/>
      <c r="X2" s="89"/>
      <c r="Y2" s="89"/>
    </row>
    <row r="3" spans="1:25" x14ac:dyDescent="0.25">
      <c r="A3" s="10" t="s">
        <v>217</v>
      </c>
      <c r="B3" s="39">
        <f t="array" aca="1" ref="B3" ca="1">IFERROR(INDEX(Contrats!K:K,MATCH(1,(Contrats!K:K&gt;=0.5)*(Contrats!J:J=A3),0)),0)</f>
        <v>0.5</v>
      </c>
      <c r="C3" s="21" t="s">
        <v>293</v>
      </c>
      <c r="E3" s="21" t="s">
        <v>293</v>
      </c>
      <c r="F3" s="21" t="s">
        <v>308</v>
      </c>
      <c r="G3" s="17" t="s">
        <v>90</v>
      </c>
      <c r="H3" s="20">
        <v>34309</v>
      </c>
      <c r="I3" s="17" t="s">
        <v>92</v>
      </c>
      <c r="J3" s="17" t="s">
        <v>99</v>
      </c>
      <c r="K3" s="21" t="s">
        <v>92</v>
      </c>
      <c r="L3" s="16">
        <f t="shared" ref="L3:L6" ca="1" si="0">IFERROR(INT((TODAY()-H3)/365),"NO DATE")</f>
        <v>22</v>
      </c>
      <c r="M3" s="17" t="s">
        <v>32</v>
      </c>
      <c r="N3" s="17">
        <v>0</v>
      </c>
      <c r="O3" s="21" t="s">
        <v>92</v>
      </c>
      <c r="P3" s="21" t="s">
        <v>107</v>
      </c>
      <c r="Q3" s="13">
        <v>13008</v>
      </c>
      <c r="R3" s="21" t="s">
        <v>321</v>
      </c>
      <c r="T3" s="18" t="s">
        <v>31</v>
      </c>
      <c r="U3" s="22">
        <v>0</v>
      </c>
    </row>
    <row r="4" spans="1:25" x14ac:dyDescent="0.25">
      <c r="A4" s="10" t="s">
        <v>292</v>
      </c>
      <c r="B4" s="39">
        <f t="array" aca="1" ref="B4" ca="1">IFERROR(INDEX(Contrats!K:K,MATCH(1,(Contrats!K:K&gt;=0.5)*(Contrats!J:J=A4),0)),0)</f>
        <v>1</v>
      </c>
      <c r="C4" s="21" t="s">
        <v>294</v>
      </c>
      <c r="D4" s="21" t="s">
        <v>294</v>
      </c>
      <c r="E4" s="21" t="s">
        <v>294</v>
      </c>
      <c r="F4" s="21" t="s">
        <v>87</v>
      </c>
      <c r="G4" s="17" t="s">
        <v>90</v>
      </c>
      <c r="H4" s="20">
        <v>30074</v>
      </c>
      <c r="I4" s="17" t="s">
        <v>92</v>
      </c>
      <c r="J4" s="17" t="s">
        <v>100</v>
      </c>
      <c r="K4" s="21" t="s">
        <v>92</v>
      </c>
      <c r="L4" s="16">
        <f t="shared" ca="1" si="0"/>
        <v>34</v>
      </c>
      <c r="M4" s="17" t="s">
        <v>34</v>
      </c>
      <c r="N4" s="17">
        <v>2</v>
      </c>
      <c r="O4" s="21" t="s">
        <v>92</v>
      </c>
      <c r="P4" s="21" t="s">
        <v>107</v>
      </c>
      <c r="Q4" s="13">
        <v>13005</v>
      </c>
      <c r="R4" s="21" t="s">
        <v>321</v>
      </c>
      <c r="T4" s="18" t="s">
        <v>31</v>
      </c>
      <c r="U4" s="22">
        <v>0</v>
      </c>
    </row>
    <row r="5" spans="1:25" x14ac:dyDescent="0.25">
      <c r="A5" s="10" t="s">
        <v>218</v>
      </c>
      <c r="B5" s="39">
        <f t="array" aca="1" ref="B5" ca="1">IFERROR(INDEX(Contrats!K:K,MATCH(1,(Contrats!K:K&gt;=0.5)*(Contrats!J:J=A5),0)),0)</f>
        <v>0</v>
      </c>
      <c r="C5" s="21" t="s">
        <v>295</v>
      </c>
      <c r="D5" s="21" t="s">
        <v>295</v>
      </c>
      <c r="E5" s="21" t="s">
        <v>295</v>
      </c>
      <c r="F5" s="21" t="s">
        <v>309</v>
      </c>
      <c r="G5" s="17" t="s">
        <v>90</v>
      </c>
      <c r="H5" s="20">
        <v>30651</v>
      </c>
      <c r="I5" s="17" t="s">
        <v>92</v>
      </c>
      <c r="J5" s="17" t="s">
        <v>98</v>
      </c>
      <c r="K5" s="21" t="s">
        <v>92</v>
      </c>
      <c r="L5" s="16">
        <f t="shared" ca="1" si="0"/>
        <v>32</v>
      </c>
      <c r="M5" s="17" t="s">
        <v>34</v>
      </c>
      <c r="N5" s="17">
        <v>1</v>
      </c>
      <c r="O5" s="21" t="s">
        <v>92</v>
      </c>
      <c r="P5" s="21" t="s">
        <v>109</v>
      </c>
      <c r="Q5" s="13">
        <v>69007</v>
      </c>
      <c r="R5" s="21" t="s">
        <v>321</v>
      </c>
      <c r="T5" s="18" t="s">
        <v>31</v>
      </c>
      <c r="U5" s="22">
        <v>0</v>
      </c>
    </row>
    <row r="6" spans="1:25" x14ac:dyDescent="0.25">
      <c r="A6" s="10" t="s">
        <v>219</v>
      </c>
      <c r="B6" s="39">
        <f t="array" aca="1" ref="B6" ca="1">IFERROR(INDEX(Contrats!K:K,MATCH(1,(Contrats!K:K&gt;=0.5)*(Contrats!J:J=A6),0)),0)</f>
        <v>0</v>
      </c>
      <c r="C6" s="21" t="s">
        <v>296</v>
      </c>
      <c r="E6" s="21" t="s">
        <v>296</v>
      </c>
      <c r="F6" s="21" t="s">
        <v>312</v>
      </c>
      <c r="G6" s="17" t="s">
        <v>91</v>
      </c>
      <c r="H6" s="20">
        <v>34309</v>
      </c>
      <c r="I6" s="17" t="s">
        <v>92</v>
      </c>
      <c r="J6" s="17" t="s">
        <v>96</v>
      </c>
      <c r="K6" s="21" t="s">
        <v>92</v>
      </c>
      <c r="L6" s="16">
        <f t="shared" ca="1" si="0"/>
        <v>22</v>
      </c>
      <c r="M6" s="17" t="s">
        <v>32</v>
      </c>
      <c r="N6" s="17">
        <v>0</v>
      </c>
      <c r="O6" s="21" t="s">
        <v>92</v>
      </c>
      <c r="P6" s="21" t="s">
        <v>107</v>
      </c>
      <c r="Q6" s="13">
        <v>13006</v>
      </c>
      <c r="R6" s="21" t="s">
        <v>321</v>
      </c>
      <c r="T6" s="18" t="s">
        <v>31</v>
      </c>
      <c r="U6" s="22">
        <v>0</v>
      </c>
    </row>
    <row r="7" spans="1:25" x14ac:dyDescent="0.25">
      <c r="A7" s="10" t="s">
        <v>220</v>
      </c>
      <c r="B7" s="39">
        <f t="array" aca="1" ref="B7" ca="1">IFERROR(INDEX(Contrats!K:K,MATCH(1,(Contrats!K:K&gt;=0.5)*(Contrats!J:J=A7),0)),0)</f>
        <v>1</v>
      </c>
      <c r="C7" s="21" t="s">
        <v>297</v>
      </c>
      <c r="E7" s="21" t="s">
        <v>297</v>
      </c>
      <c r="F7" s="21" t="s">
        <v>311</v>
      </c>
      <c r="G7" s="17" t="s">
        <v>90</v>
      </c>
      <c r="H7" s="20">
        <v>33003</v>
      </c>
      <c r="I7" s="17" t="s">
        <v>92</v>
      </c>
      <c r="J7" s="17" t="s">
        <v>95</v>
      </c>
      <c r="K7" s="21" t="s">
        <v>92</v>
      </c>
      <c r="L7" s="16">
        <f t="shared" ref="L7:L10" ca="1" si="1">IFERROR(INT((TODAY()-H7)/365),"NO DATE")</f>
        <v>26</v>
      </c>
      <c r="M7" s="17" t="s">
        <v>32</v>
      </c>
      <c r="N7" s="17">
        <v>0</v>
      </c>
      <c r="O7" s="21" t="s">
        <v>92</v>
      </c>
      <c r="P7" s="21" t="s">
        <v>107</v>
      </c>
      <c r="Q7" s="13">
        <v>13001</v>
      </c>
      <c r="R7" s="21" t="s">
        <v>321</v>
      </c>
      <c r="T7" s="18" t="s">
        <v>31</v>
      </c>
      <c r="U7" s="22">
        <v>0</v>
      </c>
    </row>
    <row r="8" spans="1:25" x14ac:dyDescent="0.25">
      <c r="A8" s="10" t="s">
        <v>221</v>
      </c>
      <c r="B8" s="39">
        <f t="array" aca="1" ref="B8" ca="1">IFERROR(INDEX(Contrats!K:K,MATCH(1,(Contrats!K:K&gt;=0.5)*(Contrats!J:J=A8),0)),0)</f>
        <v>1</v>
      </c>
      <c r="C8" s="21" t="s">
        <v>298</v>
      </c>
      <c r="D8" s="21" t="s">
        <v>298</v>
      </c>
      <c r="E8" s="21" t="s">
        <v>298</v>
      </c>
      <c r="F8" s="21" t="s">
        <v>310</v>
      </c>
      <c r="G8" s="17" t="s">
        <v>90</v>
      </c>
      <c r="H8" s="20">
        <v>22296</v>
      </c>
      <c r="I8" s="17" t="s">
        <v>92</v>
      </c>
      <c r="J8" s="17" t="s">
        <v>99</v>
      </c>
      <c r="K8" s="21" t="s">
        <v>92</v>
      </c>
      <c r="L8" s="16">
        <f t="shared" ca="1" si="1"/>
        <v>55</v>
      </c>
      <c r="M8" s="17" t="s">
        <v>35</v>
      </c>
      <c r="N8" s="17">
        <v>2</v>
      </c>
      <c r="O8" s="21" t="s">
        <v>92</v>
      </c>
      <c r="P8" s="21" t="s">
        <v>110</v>
      </c>
      <c r="Q8" s="13" t="s">
        <v>117</v>
      </c>
      <c r="R8" s="21" t="s">
        <v>321</v>
      </c>
      <c r="T8" s="18" t="s">
        <v>31</v>
      </c>
      <c r="U8" s="22">
        <v>0</v>
      </c>
    </row>
    <row r="9" spans="1:25" x14ac:dyDescent="0.25">
      <c r="A9" s="10" t="s">
        <v>222</v>
      </c>
      <c r="B9" s="39">
        <f t="array" aca="1" ref="B9" ca="1">IFERROR(INDEX(Contrats!K:K,MATCH(1,(Contrats!K:K&gt;=0.5)*(Contrats!J:J=A9),0)),0)</f>
        <v>0</v>
      </c>
      <c r="C9" s="21" t="s">
        <v>299</v>
      </c>
      <c r="D9" s="21" t="s">
        <v>307</v>
      </c>
      <c r="E9" s="21" t="s">
        <v>307</v>
      </c>
      <c r="F9" s="21" t="s">
        <v>88</v>
      </c>
      <c r="G9" s="17" t="s">
        <v>91</v>
      </c>
      <c r="H9" s="20">
        <v>21033</v>
      </c>
      <c r="I9" s="17" t="s">
        <v>92</v>
      </c>
      <c r="J9" s="17" t="s">
        <v>95</v>
      </c>
      <c r="K9" s="21" t="s">
        <v>92</v>
      </c>
      <c r="L9" s="16">
        <f t="shared" ca="1" si="1"/>
        <v>58</v>
      </c>
      <c r="M9" s="17" t="s">
        <v>34</v>
      </c>
      <c r="N9" s="17">
        <v>1</v>
      </c>
      <c r="O9" s="21" t="s">
        <v>92</v>
      </c>
      <c r="P9" s="21" t="s">
        <v>111</v>
      </c>
      <c r="Q9" s="13">
        <v>13490</v>
      </c>
      <c r="R9" s="21" t="s">
        <v>321</v>
      </c>
      <c r="T9" s="18" t="s">
        <v>31</v>
      </c>
      <c r="U9" s="22">
        <v>0</v>
      </c>
    </row>
    <row r="10" spans="1:25" x14ac:dyDescent="0.25">
      <c r="A10" s="10" t="s">
        <v>223</v>
      </c>
      <c r="B10" s="39">
        <f t="array" aca="1" ref="B10" ca="1">IFERROR(INDEX(Contrats!K:K,MATCH(1,(Contrats!K:K&gt;=0.5)*(Contrats!J:J=A10),0)),0)</f>
        <v>0</v>
      </c>
      <c r="C10" s="21" t="s">
        <v>215</v>
      </c>
      <c r="D10" s="21" t="s">
        <v>215</v>
      </c>
      <c r="E10" s="21" t="s">
        <v>215</v>
      </c>
      <c r="F10" s="21" t="s">
        <v>313</v>
      </c>
      <c r="G10" s="17" t="s">
        <v>90</v>
      </c>
      <c r="H10" s="20">
        <v>32238</v>
      </c>
      <c r="I10" s="17" t="s">
        <v>92</v>
      </c>
      <c r="J10" s="17" t="s">
        <v>102</v>
      </c>
      <c r="K10" s="21" t="s">
        <v>92</v>
      </c>
      <c r="L10" s="16">
        <f t="shared" ca="1" si="1"/>
        <v>28</v>
      </c>
      <c r="M10" s="17" t="s">
        <v>32</v>
      </c>
      <c r="N10" s="17">
        <v>0</v>
      </c>
      <c r="O10" s="21" t="s">
        <v>92</v>
      </c>
      <c r="P10" s="21" t="s">
        <v>112</v>
      </c>
      <c r="Q10" s="13">
        <v>29600</v>
      </c>
      <c r="R10" s="21" t="s">
        <v>321</v>
      </c>
      <c r="T10" s="18" t="s">
        <v>31</v>
      </c>
      <c r="U10" s="22">
        <v>0</v>
      </c>
    </row>
    <row r="11" spans="1:25" x14ac:dyDescent="0.25">
      <c r="A11" s="10" t="s">
        <v>224</v>
      </c>
      <c r="B11" s="39">
        <f t="array" aca="1" ref="B11" ca="1">IFERROR(INDEX(Contrats!K:K,MATCH(1,(Contrats!K:K&gt;=0.5)*(Contrats!J:J=A11),0)),0)</f>
        <v>1</v>
      </c>
      <c r="C11" s="21" t="s">
        <v>300</v>
      </c>
      <c r="D11" s="21" t="s">
        <v>300</v>
      </c>
      <c r="E11" s="21" t="s">
        <v>300</v>
      </c>
      <c r="F11" s="21" t="s">
        <v>314</v>
      </c>
      <c r="G11" s="17" t="s">
        <v>90</v>
      </c>
      <c r="H11" s="20">
        <v>31163</v>
      </c>
      <c r="I11" s="17" t="s">
        <v>92</v>
      </c>
      <c r="J11" s="17" t="s">
        <v>101</v>
      </c>
      <c r="K11" s="21" t="s">
        <v>92</v>
      </c>
      <c r="L11" s="16">
        <f t="shared" ref="L11:L13" ca="1" si="2">IFERROR(INT((TODAY()-H11)/365),"NO DATE")</f>
        <v>31</v>
      </c>
      <c r="M11" s="17" t="s">
        <v>34</v>
      </c>
      <c r="N11" s="17">
        <v>2</v>
      </c>
      <c r="O11" s="21" t="s">
        <v>92</v>
      </c>
      <c r="P11" s="21" t="s">
        <v>113</v>
      </c>
      <c r="Q11" s="13">
        <v>29000</v>
      </c>
      <c r="R11" s="21" t="s">
        <v>321</v>
      </c>
      <c r="T11" s="18" t="s">
        <v>31</v>
      </c>
      <c r="U11" s="22">
        <v>0</v>
      </c>
    </row>
    <row r="12" spans="1:25" x14ac:dyDescent="0.25">
      <c r="A12" s="10" t="s">
        <v>225</v>
      </c>
      <c r="B12" s="39">
        <f t="array" aca="1" ref="B12" ca="1">IFERROR(INDEX(Contrats!K:K,MATCH(1,(Contrats!K:K&gt;=0.5)*(Contrats!J:J=A12),0)),0)</f>
        <v>0</v>
      </c>
      <c r="C12" s="21" t="s">
        <v>301</v>
      </c>
      <c r="E12" s="21" t="s">
        <v>301</v>
      </c>
      <c r="F12" s="21" t="s">
        <v>86</v>
      </c>
      <c r="G12" s="17" t="s">
        <v>91</v>
      </c>
      <c r="H12" s="20">
        <v>31768</v>
      </c>
      <c r="I12" s="17" t="s">
        <v>92</v>
      </c>
      <c r="J12" s="17" t="s">
        <v>96</v>
      </c>
      <c r="K12" s="21" t="s">
        <v>92</v>
      </c>
      <c r="L12" s="16">
        <f t="shared" ca="1" si="2"/>
        <v>29</v>
      </c>
      <c r="M12" s="17" t="s">
        <v>32</v>
      </c>
      <c r="N12" s="17">
        <v>0</v>
      </c>
      <c r="O12" s="21" t="s">
        <v>92</v>
      </c>
      <c r="P12" s="21" t="s">
        <v>108</v>
      </c>
      <c r="Q12" s="13">
        <v>13260</v>
      </c>
      <c r="R12" s="21" t="s">
        <v>321</v>
      </c>
      <c r="T12" s="18" t="s">
        <v>31</v>
      </c>
      <c r="U12" s="22">
        <v>0</v>
      </c>
    </row>
    <row r="13" spans="1:25" x14ac:dyDescent="0.25">
      <c r="A13" s="10" t="s">
        <v>226</v>
      </c>
      <c r="B13" s="39">
        <f t="array" aca="1" ref="B13" ca="1">IFERROR(INDEX(Contrats!K:K,MATCH(1,(Contrats!K:K&gt;=0.5)*(Contrats!J:J=A13),0)),0)</f>
        <v>1</v>
      </c>
      <c r="C13" s="21" t="s">
        <v>302</v>
      </c>
      <c r="D13" s="21" t="s">
        <v>302</v>
      </c>
      <c r="E13" s="21" t="s">
        <v>302</v>
      </c>
      <c r="F13" s="21" t="s">
        <v>315</v>
      </c>
      <c r="G13" s="17" t="s">
        <v>90</v>
      </c>
      <c r="H13" s="20">
        <v>28328</v>
      </c>
      <c r="I13" s="17" t="s">
        <v>92</v>
      </c>
      <c r="J13" s="17" t="s">
        <v>95</v>
      </c>
      <c r="K13" s="21" t="s">
        <v>92</v>
      </c>
      <c r="L13" s="16">
        <f t="shared" ca="1" si="2"/>
        <v>38</v>
      </c>
      <c r="M13" s="17" t="s">
        <v>34</v>
      </c>
      <c r="N13" s="17">
        <v>2</v>
      </c>
      <c r="O13" s="21" t="s">
        <v>92</v>
      </c>
      <c r="P13" s="21" t="s">
        <v>114</v>
      </c>
      <c r="Q13" s="13">
        <v>91540</v>
      </c>
      <c r="R13" s="21" t="s">
        <v>321</v>
      </c>
      <c r="T13" s="18" t="s">
        <v>31</v>
      </c>
      <c r="U13" s="22">
        <v>0</v>
      </c>
    </row>
    <row r="14" spans="1:25" x14ac:dyDescent="0.25">
      <c r="A14" s="10" t="s">
        <v>227</v>
      </c>
      <c r="B14" s="39">
        <f t="array" aca="1" ref="B14" ca="1">IFERROR(INDEX(Contrats!K:K,MATCH(1,(Contrats!K:K&gt;=0.5)*(Contrats!J:J=A14),0)),0)</f>
        <v>1</v>
      </c>
      <c r="C14" s="21" t="s">
        <v>303</v>
      </c>
      <c r="D14" s="21" t="s">
        <v>303</v>
      </c>
      <c r="E14" s="21" t="s">
        <v>303</v>
      </c>
      <c r="F14" s="21" t="s">
        <v>316</v>
      </c>
      <c r="G14" s="17" t="s">
        <v>91</v>
      </c>
      <c r="H14" s="20">
        <v>22698</v>
      </c>
      <c r="I14" s="17" t="s">
        <v>92</v>
      </c>
      <c r="J14" s="17" t="s">
        <v>95</v>
      </c>
      <c r="K14" s="21" t="s">
        <v>92</v>
      </c>
      <c r="L14" s="16">
        <f t="shared" ref="L14:L16" ca="1" si="3">IFERROR(INT((TODAY()-H14)/365),"NO DATE")</f>
        <v>54</v>
      </c>
      <c r="M14" s="17" t="s">
        <v>32</v>
      </c>
      <c r="N14" s="17">
        <v>0</v>
      </c>
      <c r="O14" s="21" t="s">
        <v>92</v>
      </c>
      <c r="P14" s="21" t="s">
        <v>115</v>
      </c>
      <c r="Q14" s="13">
        <v>26000</v>
      </c>
      <c r="R14" s="21" t="s">
        <v>321</v>
      </c>
      <c r="T14" s="18" t="s">
        <v>31</v>
      </c>
      <c r="U14" s="22">
        <v>0</v>
      </c>
    </row>
    <row r="15" spans="1:25" x14ac:dyDescent="0.25">
      <c r="A15" s="10" t="s">
        <v>228</v>
      </c>
      <c r="B15" s="39">
        <f t="array" aca="1" ref="B15" ca="1">IFERROR(INDEX(Contrats!K:K,MATCH(1,(Contrats!K:K&gt;=0.5)*(Contrats!J:J=A15),0)),0)</f>
        <v>0</v>
      </c>
      <c r="C15" s="21" t="s">
        <v>304</v>
      </c>
      <c r="D15" s="21" t="s">
        <v>304</v>
      </c>
      <c r="E15" s="21" t="s">
        <v>304</v>
      </c>
      <c r="F15" s="21" t="s">
        <v>317</v>
      </c>
      <c r="G15" s="17" t="s">
        <v>91</v>
      </c>
      <c r="H15" s="20">
        <v>25747</v>
      </c>
      <c r="I15" s="17" t="s">
        <v>92</v>
      </c>
      <c r="J15" s="17" t="s">
        <v>319</v>
      </c>
      <c r="K15" s="21" t="s">
        <v>92</v>
      </c>
      <c r="L15" s="16">
        <f t="shared" ca="1" si="3"/>
        <v>46</v>
      </c>
      <c r="M15" s="17" t="s">
        <v>32</v>
      </c>
      <c r="N15" s="17">
        <v>0</v>
      </c>
      <c r="O15" s="21" t="s">
        <v>92</v>
      </c>
      <c r="P15" s="21" t="s">
        <v>107</v>
      </c>
      <c r="Q15" s="13">
        <v>13001</v>
      </c>
      <c r="R15" s="21" t="s">
        <v>321</v>
      </c>
      <c r="T15" s="18" t="s">
        <v>31</v>
      </c>
      <c r="U15" s="22">
        <v>0</v>
      </c>
    </row>
    <row r="16" spans="1:25" x14ac:dyDescent="0.25">
      <c r="A16" s="10" t="s">
        <v>229</v>
      </c>
      <c r="B16" s="39">
        <f t="array" aca="1" ref="B16" ca="1">IFERROR(INDEX(Contrats!K:K,MATCH(1,(Contrats!K:K&gt;=0.5)*(Contrats!J:J=A16),0)),0)</f>
        <v>1</v>
      </c>
      <c r="C16" s="21" t="s">
        <v>305</v>
      </c>
      <c r="D16" s="21" t="s">
        <v>305</v>
      </c>
      <c r="E16" s="21" t="s">
        <v>305</v>
      </c>
      <c r="F16" s="21" t="s">
        <v>318</v>
      </c>
      <c r="G16" s="17" t="s">
        <v>91</v>
      </c>
      <c r="H16" s="20">
        <v>30737</v>
      </c>
      <c r="I16" s="17" t="s">
        <v>92</v>
      </c>
      <c r="J16" s="17" t="s">
        <v>320</v>
      </c>
      <c r="K16" s="21" t="s">
        <v>92</v>
      </c>
      <c r="L16" s="16">
        <f t="shared" ca="1" si="3"/>
        <v>32</v>
      </c>
      <c r="M16" s="17" t="s">
        <v>32</v>
      </c>
      <c r="N16" s="17">
        <v>0</v>
      </c>
      <c r="O16" s="21" t="s">
        <v>92</v>
      </c>
      <c r="P16" s="21" t="s">
        <v>116</v>
      </c>
      <c r="Q16" s="13">
        <v>83270</v>
      </c>
      <c r="R16" s="21" t="s">
        <v>321</v>
      </c>
      <c r="T16" s="18" t="s">
        <v>31</v>
      </c>
      <c r="U16" s="22">
        <v>0</v>
      </c>
    </row>
    <row r="17" spans="1:21" x14ac:dyDescent="0.25">
      <c r="A17" s="10" t="s">
        <v>230</v>
      </c>
      <c r="B17" s="39">
        <f t="array" aca="1" ref="B17" ca="1">IFERROR(INDEX(Contrats!K:K,MATCH(1,(Contrats!K:K&gt;=0.5)*(Contrats!J:J=A17),0)),0)</f>
        <v>0</v>
      </c>
      <c r="C17" s="21" t="s">
        <v>306</v>
      </c>
      <c r="E17" s="21" t="s">
        <v>216</v>
      </c>
      <c r="F17" s="21" t="s">
        <v>89</v>
      </c>
      <c r="G17" s="17" t="s">
        <v>91</v>
      </c>
      <c r="H17" s="20">
        <v>33199</v>
      </c>
      <c r="I17" s="17" t="s">
        <v>92</v>
      </c>
      <c r="J17" s="17" t="s">
        <v>97</v>
      </c>
      <c r="K17" s="21" t="s">
        <v>92</v>
      </c>
      <c r="L17" s="16">
        <f t="shared" ref="L17" ca="1" si="4">IFERROR(INT((TODAY()-H17)/365),"NO DATE")</f>
        <v>25</v>
      </c>
      <c r="M17" s="17" t="s">
        <v>32</v>
      </c>
      <c r="N17" s="17">
        <v>0</v>
      </c>
      <c r="O17" s="21" t="s">
        <v>92</v>
      </c>
      <c r="P17" s="21" t="s">
        <v>107</v>
      </c>
      <c r="Q17" s="13">
        <v>13008</v>
      </c>
      <c r="R17" s="21" t="s">
        <v>321</v>
      </c>
      <c r="T17" s="18" t="s">
        <v>31</v>
      </c>
      <c r="U17" s="22">
        <v>0</v>
      </c>
    </row>
  </sheetData>
  <mergeCells count="25">
    <mergeCell ref="X1:X2"/>
    <mergeCell ref="Y1:Y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T1:T2"/>
    <mergeCell ref="U1:U2"/>
    <mergeCell ref="V1:V2"/>
    <mergeCell ref="W1:W2"/>
    <mergeCell ref="M1:M2"/>
    <mergeCell ref="N1:N2"/>
    <mergeCell ref="O1:O2"/>
    <mergeCell ref="P1:P2"/>
    <mergeCell ref="Q1:Q2"/>
    <mergeCell ref="R1:R2"/>
    <mergeCell ref="S1:S2"/>
  </mergeCells>
  <conditionalFormatting sqref="A1:W1 A18:Y1048576 A6 A8 A10 A12 A14 A16 A4:J4 B5:J17 L4:Q17 S4:Y17">
    <cfRule type="cellIs" dxfId="51" priority="37" operator="equal">
      <formula>""</formula>
    </cfRule>
  </conditionalFormatting>
  <conditionalFormatting sqref="B4:B1048576 B1:B2">
    <cfRule type="iconSet" priority="34">
      <iconSet iconSet="3Symbols" showValue="0">
        <cfvo type="percent" val="0"/>
        <cfvo type="num" val="0.5"/>
        <cfvo type="num" val="1"/>
      </iconSet>
    </cfRule>
  </conditionalFormatting>
  <conditionalFormatting sqref="X1">
    <cfRule type="cellIs" dxfId="50" priority="33" operator="equal">
      <formula>""</formula>
    </cfRule>
  </conditionalFormatting>
  <conditionalFormatting sqref="Y1">
    <cfRule type="cellIs" dxfId="49" priority="32" operator="equal">
      <formula>""</formula>
    </cfRule>
  </conditionalFormatting>
  <conditionalFormatting sqref="A3:J3 A5 A7 A9 A11 A13 A15 A17 L3:W3">
    <cfRule type="cellIs" dxfId="48" priority="31" operator="equal">
      <formula>""</formula>
    </cfRule>
  </conditionalFormatting>
  <conditionalFormatting sqref="B3">
    <cfRule type="iconSet" priority="30">
      <iconSet iconSet="3Symbols" showValue="0">
        <cfvo type="percent" val="0"/>
        <cfvo type="num" val="0.5"/>
        <cfvo type="num" val="1"/>
      </iconSet>
    </cfRule>
  </conditionalFormatting>
  <conditionalFormatting sqref="X3">
    <cfRule type="cellIs" dxfId="47" priority="29" operator="equal">
      <formula>""</formula>
    </cfRule>
  </conditionalFormatting>
  <conditionalFormatting sqref="Y3">
    <cfRule type="cellIs" dxfId="46" priority="28" operator="equal">
      <formula>""</formula>
    </cfRule>
  </conditionalFormatting>
  <conditionalFormatting sqref="K3:K17">
    <cfRule type="cellIs" dxfId="45" priority="23" operator="equal">
      <formula>""</formula>
    </cfRule>
  </conditionalFormatting>
  <conditionalFormatting sqref="R4">
    <cfRule type="cellIs" dxfId="44" priority="22" operator="equal">
      <formula>""</formula>
    </cfRule>
  </conditionalFormatting>
  <conditionalFormatting sqref="R5">
    <cfRule type="cellIs" dxfId="43" priority="21" operator="equal">
      <formula>""</formula>
    </cfRule>
  </conditionalFormatting>
  <conditionalFormatting sqref="R6">
    <cfRule type="cellIs" dxfId="42" priority="20" operator="equal">
      <formula>""</formula>
    </cfRule>
  </conditionalFormatting>
  <conditionalFormatting sqref="R7">
    <cfRule type="cellIs" dxfId="41" priority="19" operator="equal">
      <formula>""</formula>
    </cfRule>
  </conditionalFormatting>
  <conditionalFormatting sqref="R8">
    <cfRule type="cellIs" dxfId="40" priority="17" operator="equal">
      <formula>""</formula>
    </cfRule>
  </conditionalFormatting>
  <conditionalFormatting sqref="R9">
    <cfRule type="cellIs" dxfId="39" priority="16" operator="equal">
      <formula>""</formula>
    </cfRule>
  </conditionalFormatting>
  <conditionalFormatting sqref="R10">
    <cfRule type="cellIs" dxfId="38" priority="15" operator="equal">
      <formula>""</formula>
    </cfRule>
  </conditionalFormatting>
  <conditionalFormatting sqref="R11">
    <cfRule type="cellIs" dxfId="37" priority="14" operator="equal">
      <formula>""</formula>
    </cfRule>
  </conditionalFormatting>
  <conditionalFormatting sqref="R12">
    <cfRule type="cellIs" dxfId="36" priority="13" operator="equal">
      <formula>""</formula>
    </cfRule>
  </conditionalFormatting>
  <conditionalFormatting sqref="R13">
    <cfRule type="cellIs" dxfId="35" priority="12" operator="equal">
      <formula>""</formula>
    </cfRule>
  </conditionalFormatting>
  <conditionalFormatting sqref="R15">
    <cfRule type="cellIs" dxfId="34" priority="11" operator="equal">
      <formula>""</formula>
    </cfRule>
  </conditionalFormatting>
  <conditionalFormatting sqref="R14">
    <cfRule type="cellIs" dxfId="33" priority="10" operator="equal">
      <formula>""</formula>
    </cfRule>
  </conditionalFormatting>
  <conditionalFormatting sqref="R16">
    <cfRule type="cellIs" dxfId="32" priority="9" operator="equal">
      <formula>""</formula>
    </cfRule>
  </conditionalFormatting>
  <conditionalFormatting sqref="R17">
    <cfRule type="cellIs" dxfId="31" priority="8" operator="equal">
      <formula>""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FF0000"/>
  </sheetPr>
  <dimension ref="A1:AS81"/>
  <sheetViews>
    <sheetView zoomScaleNormal="100" workbookViewId="0">
      <pane ySplit="2" topLeftCell="A3" activePane="bottomLeft" state="frozen"/>
      <selection activeCell="M12" sqref="M12"/>
      <selection pane="bottomLeft" activeCell="R3" sqref="R3:Y81"/>
    </sheetView>
  </sheetViews>
  <sheetFormatPr baseColWidth="10" defaultRowHeight="15" x14ac:dyDescent="0.25"/>
  <cols>
    <col min="1" max="1" width="4.7109375" style="23" customWidth="1"/>
    <col min="2" max="2" width="2.85546875" style="41" hidden="1" customWidth="1"/>
    <col min="3" max="4" width="6.42578125" style="41" hidden="1" customWidth="1"/>
    <col min="5" max="5" width="3.28515625" style="41" hidden="1" customWidth="1"/>
    <col min="6" max="6" width="2.7109375" style="41" hidden="1" customWidth="1"/>
    <col min="7" max="7" width="5.28515625" style="41" hidden="1" customWidth="1"/>
    <col min="8" max="8" width="3.85546875" style="24" hidden="1" customWidth="1"/>
    <col min="9" max="9" width="5.140625" style="42" customWidth="1"/>
    <col min="10" max="10" width="5.42578125" style="10" customWidth="1"/>
    <col min="11" max="11" width="3.42578125" style="31" customWidth="1"/>
    <col min="12" max="12" width="13.5703125" style="2" customWidth="1"/>
    <col min="13" max="13" width="13.5703125" style="44" customWidth="1"/>
    <col min="14" max="14" width="11.42578125" style="45" customWidth="1"/>
    <col min="15" max="15" width="7.85546875" style="17" customWidth="1"/>
    <col min="16" max="16" width="12" style="21" customWidth="1"/>
    <col min="17" max="17" width="9.42578125" style="21" customWidth="1"/>
    <col min="18" max="18" width="18.85546875" style="21" customWidth="1"/>
    <col min="19" max="19" width="7.7109375" style="2" bestFit="1" customWidth="1"/>
    <col min="20" max="20" width="11.7109375" style="2" customWidth="1"/>
    <col min="21" max="21" width="7.7109375" style="2" customWidth="1"/>
    <col min="22" max="22" width="11.5703125" style="2" customWidth="1"/>
    <col min="23" max="23" width="9" style="14" customWidth="1"/>
    <col min="24" max="24" width="7.140625" style="15" customWidth="1"/>
    <col min="25" max="25" width="7.140625" style="3" customWidth="1"/>
    <col min="26" max="26" width="7.7109375" style="2" customWidth="1"/>
    <col min="27" max="27" width="18.7109375" style="3" customWidth="1"/>
    <col min="28" max="28" width="10.5703125" style="26" customWidth="1"/>
    <col min="29" max="30" width="10.42578125" style="5" customWidth="1"/>
    <col min="31" max="31" width="12.85546875" style="2" customWidth="1"/>
    <col min="32" max="32" width="11.28515625" style="17" customWidth="1"/>
    <col min="33" max="33" width="13.5703125" style="2" customWidth="1"/>
    <col min="34" max="34" width="7" style="2" customWidth="1"/>
    <col min="35" max="36" width="4" style="29" customWidth="1"/>
    <col min="37" max="37" width="11" style="8" customWidth="1"/>
    <col min="38" max="38" width="8.42578125" style="33" customWidth="1"/>
    <col min="39" max="39" width="8.5703125" style="32" customWidth="1"/>
    <col min="40" max="40" width="11.28515625" style="32" customWidth="1"/>
    <col min="41" max="42" width="13" style="18" customWidth="1"/>
    <col min="43" max="43" width="13.85546875" style="7" customWidth="1"/>
    <col min="44" max="44" width="12.42578125" style="7" customWidth="1"/>
    <col min="45" max="45" width="12.42578125" style="46" customWidth="1"/>
  </cols>
  <sheetData>
    <row r="1" spans="1:45" s="11" customFormat="1" ht="18.75" customHeight="1" x14ac:dyDescent="0.25">
      <c r="A1" s="110" t="s">
        <v>56</v>
      </c>
      <c r="B1" s="116" t="s">
        <v>259</v>
      </c>
      <c r="C1" s="116" t="s">
        <v>260</v>
      </c>
      <c r="D1" s="116" t="s">
        <v>261</v>
      </c>
      <c r="E1" s="116" t="s">
        <v>209</v>
      </c>
      <c r="F1" s="101" t="s">
        <v>211</v>
      </c>
      <c r="G1" s="101" t="s">
        <v>207</v>
      </c>
      <c r="H1" s="118" t="s">
        <v>289</v>
      </c>
      <c r="I1" s="112" t="s">
        <v>9</v>
      </c>
      <c r="J1" s="101" t="s">
        <v>44</v>
      </c>
      <c r="K1" s="114" t="s">
        <v>62</v>
      </c>
      <c r="L1" s="95" t="s">
        <v>10</v>
      </c>
      <c r="M1" s="99" t="s">
        <v>38</v>
      </c>
      <c r="N1" s="112" t="s">
        <v>119</v>
      </c>
      <c r="O1" s="95" t="s">
        <v>21</v>
      </c>
      <c r="P1" s="95" t="s">
        <v>55</v>
      </c>
      <c r="Q1" s="95" t="s">
        <v>7</v>
      </c>
      <c r="R1" s="95" t="s">
        <v>54</v>
      </c>
      <c r="S1" s="95" t="s">
        <v>154</v>
      </c>
      <c r="T1" s="95" t="s">
        <v>214</v>
      </c>
      <c r="U1" s="106" t="s">
        <v>76</v>
      </c>
      <c r="V1" s="95" t="s">
        <v>71</v>
      </c>
      <c r="W1" s="108" t="s">
        <v>22</v>
      </c>
      <c r="X1" s="108" t="s">
        <v>53</v>
      </c>
      <c r="Y1" s="95" t="s">
        <v>52</v>
      </c>
      <c r="Z1" s="101" t="s">
        <v>45</v>
      </c>
      <c r="AA1" s="95" t="s">
        <v>39</v>
      </c>
      <c r="AB1" s="105" t="s">
        <v>85</v>
      </c>
      <c r="AC1" s="105" t="s">
        <v>84</v>
      </c>
      <c r="AD1" s="105" t="s">
        <v>24</v>
      </c>
      <c r="AE1" s="95" t="s">
        <v>121</v>
      </c>
      <c r="AF1" s="95" t="s">
        <v>257</v>
      </c>
      <c r="AG1" s="95" t="s">
        <v>195</v>
      </c>
      <c r="AH1" s="101" t="s">
        <v>37</v>
      </c>
      <c r="AI1" s="103" t="s">
        <v>5</v>
      </c>
      <c r="AJ1" s="103" t="s">
        <v>6</v>
      </c>
      <c r="AK1" s="101" t="s">
        <v>48</v>
      </c>
      <c r="AL1" s="97" t="s">
        <v>46</v>
      </c>
      <c r="AM1" s="97" t="s">
        <v>47</v>
      </c>
      <c r="AN1" s="97" t="s">
        <v>25</v>
      </c>
      <c r="AO1" s="95" t="s">
        <v>290</v>
      </c>
      <c r="AP1" s="95" t="s">
        <v>291</v>
      </c>
      <c r="AQ1" s="95" t="s">
        <v>49</v>
      </c>
      <c r="AR1" s="95" t="s">
        <v>75</v>
      </c>
      <c r="AS1" s="99" t="s">
        <v>77</v>
      </c>
    </row>
    <row r="2" spans="1:45" ht="78.75" customHeight="1" x14ac:dyDescent="0.25">
      <c r="A2" s="111"/>
      <c r="B2" s="117"/>
      <c r="C2" s="117"/>
      <c r="D2" s="117"/>
      <c r="E2" s="117"/>
      <c r="F2" s="102"/>
      <c r="G2" s="102"/>
      <c r="H2" s="119"/>
      <c r="I2" s="113"/>
      <c r="J2" s="102"/>
      <c r="K2" s="115"/>
      <c r="L2" s="96"/>
      <c r="M2" s="100"/>
      <c r="N2" s="113"/>
      <c r="O2" s="96"/>
      <c r="P2" s="96"/>
      <c r="Q2" s="96"/>
      <c r="R2" s="96"/>
      <c r="S2" s="96"/>
      <c r="T2" s="96"/>
      <c r="U2" s="107"/>
      <c r="V2" s="96"/>
      <c r="W2" s="109"/>
      <c r="X2" s="109"/>
      <c r="Y2" s="96"/>
      <c r="Z2" s="102"/>
      <c r="AA2" s="96"/>
      <c r="AB2" s="88"/>
      <c r="AC2" s="88"/>
      <c r="AD2" s="88"/>
      <c r="AE2" s="96"/>
      <c r="AF2" s="96"/>
      <c r="AG2" s="96"/>
      <c r="AH2" s="102"/>
      <c r="AI2" s="104"/>
      <c r="AJ2" s="104"/>
      <c r="AK2" s="102"/>
      <c r="AL2" s="98"/>
      <c r="AM2" s="98"/>
      <c r="AN2" s="98"/>
      <c r="AO2" s="96"/>
      <c r="AP2" s="96"/>
      <c r="AQ2" s="96"/>
      <c r="AR2" s="96" t="s">
        <v>75</v>
      </c>
      <c r="AS2" s="100" t="s">
        <v>75</v>
      </c>
    </row>
    <row r="3" spans="1:45" s="4" customFormat="1" x14ac:dyDescent="0.25">
      <c r="A3" s="23">
        <v>1</v>
      </c>
      <c r="B3" s="85">
        <f t="shared" ref="B3:B66" ca="1" si="0">IF(AND(C4=D3,J3=J4,B4=1),0,1)</f>
        <v>1</v>
      </c>
      <c r="C3" s="41">
        <f t="shared" ref="C3:D15" ca="1" si="1">IFERROR(IF(YEAR(AC3)&gt;YEAR(TODAY()),YEAR(TODAY()),YEAR(AC3)),YEAR(TODAY()))</f>
        <v>2016</v>
      </c>
      <c r="D3" s="41">
        <f t="shared" ca="1" si="1"/>
        <v>2016</v>
      </c>
      <c r="E3" s="41">
        <f t="shared" ref="E3:E15" ca="1" si="2">IF(V3="France",1,0)</f>
        <v>1</v>
      </c>
      <c r="F3" s="41" t="str">
        <f ca="1">VLOOKUP(J3,Personnel!A:G,7,0)</f>
        <v>H</v>
      </c>
      <c r="G3" s="41">
        <f ca="1">VLOOKUP(J3,Personnel!A:L,12,0)</f>
        <v>22</v>
      </c>
      <c r="H3" s="24">
        <f>IF(OR(O3="Stage",O3="VSI",O3="Interim"),1,0)</f>
        <v>1</v>
      </c>
      <c r="I3" s="42" t="s">
        <v>232</v>
      </c>
      <c r="J3" s="10" t="s">
        <v>217</v>
      </c>
      <c r="K3" s="38">
        <f t="shared" ref="K3:K15" ca="1" si="3">IF(AD3="-",1,IF(AND(AD3&gt;=TODAY(),AD3&lt;TODAY()+60),0.5,IF(TODAY()&lt;=AD3,1,0)))</f>
        <v>0.5</v>
      </c>
      <c r="L3" s="18" t="str">
        <f ca="1">IF(J3="","Aucun",IFERROR(VLOOKUP(J3,Personnel!$A$2:$J396,5,0),"Inconnu"))</f>
        <v>FRIPOUILLE</v>
      </c>
      <c r="M3" s="43" t="str">
        <f ca="1">IF(J3="","Aucun",IFERROR(VLOOKUP(J3,Personnel!$A$2:$J396,6,0),"Inconnu"))</f>
        <v>Elioth</v>
      </c>
      <c r="N3" s="45" t="s">
        <v>237</v>
      </c>
      <c r="O3" s="17" t="s">
        <v>42</v>
      </c>
      <c r="P3" s="21"/>
      <c r="Q3" s="21"/>
      <c r="R3" s="21"/>
      <c r="S3" s="2"/>
      <c r="T3" s="2"/>
      <c r="U3" s="2"/>
      <c r="V3" s="2"/>
      <c r="W3" s="14"/>
      <c r="X3" s="15"/>
      <c r="Y3" s="3"/>
      <c r="Z3" s="2" t="s">
        <v>230</v>
      </c>
      <c r="AA3" s="18" t="str">
        <f ca="1">IF(Z3="","Aucun",IFERROR(VLOOKUP(Z3,Personnel!$A$2:$J52,3,0) &amp; " " &amp; VLOOKUP(Z3,Personnel!$A$2:$J52,6,0),"Inconnu"))</f>
        <v>AFFELELOU Sandra</v>
      </c>
      <c r="AB3" s="5">
        <v>42374</v>
      </c>
      <c r="AC3" s="5">
        <v>42374</v>
      </c>
      <c r="AD3" s="5">
        <v>42556</v>
      </c>
      <c r="AE3" s="16">
        <f t="shared" ref="AE3:AE15" si="4">IF(AD3="-","-",AD3-AC3)</f>
        <v>182</v>
      </c>
      <c r="AF3" s="13">
        <v>0</v>
      </c>
      <c r="AG3" s="16">
        <f ca="1">IFERROR(IF(J3=J2,IF(IF(AD2="-",TODAY(),AD2)&gt;=EDATE(AC3,-6),IF(AE3="-",AG2+TODAY()-AC3,AG2+IF(AD3&gt;TODAY(),TODAY()-AC3,AE3)),IF(AD3&gt;TODAY(),AG2+(TODAY()-AC3),AE3)),IF(AD3&gt;TODAY(),TODAY()-AC3,IF(AD3&gt;TODAY(),TODAY()-AC3,AE3)))+AF3,TODAY()-AC3)+AF3</f>
        <v>167</v>
      </c>
      <c r="AH3" s="2"/>
      <c r="AI3" s="29"/>
      <c r="AJ3" s="29"/>
      <c r="AK3" s="8"/>
      <c r="AL3" s="33"/>
      <c r="AM3" s="19" t="str">
        <f ca="1">IF(OR(O3="Stage",O3="VSI",O3="Interim"),"",IF(AK3=#REF!,IF(AG3&gt;#REF!,#REF!,IF(AG3&gt;#REF!,#REF!,IF(AG3&gt;#REF!,#REF!,IF(AG3&gt;#REF!,#REF!,IF(AG3&gt;#REF!,#REF!,0))))),IF(AK3=#REF!,IF(AG3&gt;#REF!,#REF!,IF(AG3&gt;#REF!,#REF!,IF(AG3&gt;#REF!,#REF!,IF(AG3&gt;#REF!,#REF!,IF(AG3&gt;#REF!,#REF!,IF(AG3&gt;#REF!,#REF!,0)))))),0)))</f>
        <v/>
      </c>
      <c r="AN3" s="19" t="str">
        <f ca="1">IFERROR(IF(AK3="-","-",AL3+AM3),"")</f>
        <v/>
      </c>
      <c r="AO3" s="37">
        <v>554.4</v>
      </c>
      <c r="AP3" s="9">
        <f t="shared" ref="AP3:AP15" ca="1" si="5">IFERROR(IF(AO3="TOO OLD","TOO OLD",AO3*W3),"ERROR")</f>
        <v>554.4</v>
      </c>
      <c r="AQ3" s="7"/>
      <c r="AR3" s="7"/>
      <c r="AS3" s="46"/>
    </row>
    <row r="4" spans="1:45" x14ac:dyDescent="0.25">
      <c r="A4" s="23">
        <v>2</v>
      </c>
      <c r="B4" s="85">
        <f t="shared" ca="1" si="0"/>
        <v>1</v>
      </c>
      <c r="C4" s="41">
        <f t="shared" ca="1" si="1"/>
        <v>2009</v>
      </c>
      <c r="D4" s="41">
        <f t="shared" ca="1" si="1"/>
        <v>2009</v>
      </c>
      <c r="E4" s="41">
        <f t="shared" ca="1" si="2"/>
        <v>1</v>
      </c>
      <c r="F4" s="41" t="str">
        <f ca="1">VLOOKUP(J4,Personnel!A:G,7,0)</f>
        <v>H</v>
      </c>
      <c r="G4" s="41">
        <f ca="1">VLOOKUP(J4,Personnel!A:L,12,0)</f>
        <v>34</v>
      </c>
      <c r="H4" s="24">
        <f t="shared" ref="H4:H15" si="6">IF(OR(O4="Stage",O4="VSI",O4="Interim"),1,0)</f>
        <v>0</v>
      </c>
      <c r="I4" s="42" t="s">
        <v>125</v>
      </c>
      <c r="J4" s="10" t="s">
        <v>292</v>
      </c>
      <c r="K4" s="38">
        <f t="shared" ca="1" si="3"/>
        <v>0</v>
      </c>
      <c r="L4" s="18" t="str">
        <f ca="1">IF(J4="","Aucun",IFERROR(VLOOKUP(J4,Personnel!$A$2:$J87,5,0),"Inconnu"))</f>
        <v>BALLON</v>
      </c>
      <c r="M4" s="43" t="str">
        <f ca="1">IF(J4="","Aucun",IFERROR(VLOOKUP(J4,Personnel!$A$2:$J87,6,0),"Inconnu"))</f>
        <v>Antoine</v>
      </c>
      <c r="N4" s="45" t="s">
        <v>118</v>
      </c>
      <c r="O4" s="17" t="s">
        <v>1</v>
      </c>
      <c r="AA4" s="18" t="str">
        <f ca="1">IF(Z4="","Aucun",IFERROR(VLOOKUP(Z4,Personnel!$A$2:$J91,3,0) &amp; " " &amp; VLOOKUP(Z4,Personnel!$A$2:$J91,6,0),"Inconnu"))</f>
        <v>Aucun</v>
      </c>
      <c r="AB4" s="26">
        <v>39818</v>
      </c>
      <c r="AC4" s="5">
        <v>39818</v>
      </c>
      <c r="AD4" s="5">
        <v>40178</v>
      </c>
      <c r="AE4" s="16">
        <f t="shared" si="4"/>
        <v>360</v>
      </c>
      <c r="AF4" s="13">
        <v>0</v>
      </c>
      <c r="AG4" s="16">
        <f ca="1">IFERROR(IF(J4=#REF!,IF(IF(#REF!="-",TODAY(),#REF!)&gt;=EDATE(AC4,-6),IF(AE4="-",#REF!+TODAY()-AC4,#REF!+IF(AD4&gt;TODAY(),TODAY()-AC4,AE4)),IF(AD4&gt;TODAY(),#REF!+(TODAY()-AC4),AE4)),IF(AD4&gt;TODAY(),TODAY()-AC4,IF(AD4&gt;TODAY(),TODAY()-AC4,AE4)))+AF4,TODAY()-AC4)+AF4</f>
        <v>2723</v>
      </c>
      <c r="AH4" s="2" t="s">
        <v>193</v>
      </c>
      <c r="AI4" s="29">
        <v>2</v>
      </c>
      <c r="AJ4" s="29">
        <v>2</v>
      </c>
      <c r="AK4" s="8" t="s">
        <v>4</v>
      </c>
      <c r="AL4" s="33">
        <v>348.6</v>
      </c>
      <c r="AM4" s="19">
        <f ca="1">IF(OR(O4="Stage",O4="VSI",O4="Interim"),"",IF(AK4=#REF!,IF(AG4&gt;#REF!,#REF!,IF(AG4&gt;#REF!,#REF!,IF(AG4&gt;#REF!,#REF!,IF(AG4&gt;#REF!,#REF!,IF(AG4&gt;#REF!,#REF!,0))))),IF(AK4=#REF!,IF(AG4&gt;#REF!,#REF!,IF(AG4&gt;#REF!,#REF!,IF(AG4&gt;#REF!,#REF!,IF(AG4&gt;#REF!,#REF!,IF(AG4&gt;#REF!,#REF!,IF(AG4&gt;#REF!,#REF!,0)))))),0)))</f>
        <v>111.5</v>
      </c>
      <c r="AN4" s="19">
        <f t="shared" ref="AN4:AN15" ca="1" si="7">IFERROR(IF(AK4="-","-",AL4+AM4),"")</f>
        <v>460.1</v>
      </c>
      <c r="AO4" s="37">
        <v>1774.3396000000002</v>
      </c>
      <c r="AP4" s="9">
        <f t="shared" ca="1" si="5"/>
        <v>1774.3396000000002</v>
      </c>
    </row>
    <row r="5" spans="1:45" x14ac:dyDescent="0.25">
      <c r="A5" s="86">
        <v>3</v>
      </c>
      <c r="B5" s="85">
        <f t="shared" ca="1" si="0"/>
        <v>1</v>
      </c>
      <c r="C5" s="41">
        <f t="shared" ca="1" si="1"/>
        <v>2010</v>
      </c>
      <c r="D5" s="41">
        <f t="shared" ca="1" si="1"/>
        <v>2010</v>
      </c>
      <c r="E5" s="41">
        <f t="shared" ca="1" si="2"/>
        <v>1</v>
      </c>
      <c r="F5" s="41" t="str">
        <f ca="1">VLOOKUP(J5,Personnel!A:G,7,0)</f>
        <v>H</v>
      </c>
      <c r="G5" s="41">
        <f ca="1">VLOOKUP(J5,Personnel!A:L,12,0)</f>
        <v>34</v>
      </c>
      <c r="H5" s="24">
        <f t="shared" si="6"/>
        <v>0</v>
      </c>
      <c r="I5" s="42" t="s">
        <v>125</v>
      </c>
      <c r="J5" s="10" t="s">
        <v>292</v>
      </c>
      <c r="K5" s="38">
        <f t="shared" ca="1" si="3"/>
        <v>0</v>
      </c>
      <c r="L5" s="18" t="str">
        <f ca="1">IF(J5="","Aucun",IFERROR(VLOOKUP(J5,Personnel!$A$2:$J88,5,0),"Inconnu"))</f>
        <v>BALLON</v>
      </c>
      <c r="M5" s="43" t="str">
        <f ca="1">IF(J5="","Aucun",IFERROR(VLOOKUP(J5,Personnel!$A$2:$J88,6,0),"Inconnu"))</f>
        <v>Antoine</v>
      </c>
      <c r="N5" s="45" t="s">
        <v>120</v>
      </c>
      <c r="O5" s="17" t="s">
        <v>1</v>
      </c>
      <c r="AA5" s="18" t="str">
        <f ca="1">IF(Z5="","Aucun",IFERROR(VLOOKUP(Z5,Personnel!$A$2:$J92,3,0) &amp; " " &amp; VLOOKUP(Z5,Personnel!$A$2:$J92,6,0),"Inconnu"))</f>
        <v>Aucun</v>
      </c>
      <c r="AB5" s="26">
        <v>39818</v>
      </c>
      <c r="AC5" s="5">
        <v>40179</v>
      </c>
      <c r="AD5" s="5">
        <v>40543</v>
      </c>
      <c r="AE5" s="16">
        <f t="shared" si="4"/>
        <v>364</v>
      </c>
      <c r="AF5" s="13">
        <v>0</v>
      </c>
      <c r="AG5" s="16">
        <f t="shared" ref="AG5:AG15" ca="1" si="8">IFERROR(IF(J5=J4,IF(IF(AD4="-",TODAY(),AD4)&gt;=EDATE(AC5,-6),IF(AE5="-",AG4+TODAY()-AC5,AG4+IF(AD5&gt;TODAY(),TODAY()-AC5,AE5)),IF(AD5&gt;TODAY(),AG4+(TODAY()-AC5),AE5)),IF(AD5&gt;TODAY(),TODAY()-AC5,IF(AD5&gt;TODAY(),TODAY()-AC5,AE5)))+AF5,TODAY()-AC5)+AF5</f>
        <v>3087</v>
      </c>
      <c r="AH5" s="2" t="s">
        <v>193</v>
      </c>
      <c r="AI5" s="29">
        <v>2</v>
      </c>
      <c r="AJ5" s="29">
        <v>2</v>
      </c>
      <c r="AK5" s="8" t="s">
        <v>4</v>
      </c>
      <c r="AL5" s="33">
        <v>429.2</v>
      </c>
      <c r="AM5" s="19">
        <f ca="1">IF(OR(O5="Stage",O5="VSI",O5="Interim"),"",IF(AK5=#REF!,IF(AG5&gt;#REF!,#REF!,IF(AG5&gt;#REF!,#REF!,IF(AG5&gt;#REF!,#REF!,IF(AG5&gt;#REF!,#REF!,IF(AG5&gt;#REF!,#REF!,0))))),IF(AK5=#REF!,IF(AG5&gt;#REF!,#REF!,IF(AG5&gt;#REF!,#REF!,IF(AG5&gt;#REF!,#REF!,IF(AG5&gt;#REF!,#REF!,IF(AG5&gt;#REF!,#REF!,IF(AG5&gt;#REF!,#REF!,0)))))),0)))</f>
        <v>77</v>
      </c>
      <c r="AN5" s="19">
        <f t="shared" ca="1" si="7"/>
        <v>506.2</v>
      </c>
      <c r="AO5" s="37">
        <v>2110.8239999999996</v>
      </c>
      <c r="AP5" s="9">
        <f t="shared" ca="1" si="5"/>
        <v>2110.8239999999996</v>
      </c>
      <c r="AQ5" s="7" t="s">
        <v>155</v>
      </c>
    </row>
    <row r="6" spans="1:45" x14ac:dyDescent="0.25">
      <c r="A6" s="86">
        <v>4</v>
      </c>
      <c r="B6" s="85">
        <f t="shared" ca="1" si="0"/>
        <v>0</v>
      </c>
      <c r="C6" s="41">
        <f t="shared" ca="1" si="1"/>
        <v>2011</v>
      </c>
      <c r="D6" s="41">
        <f t="shared" ca="1" si="1"/>
        <v>2012</v>
      </c>
      <c r="E6" s="41">
        <f t="shared" ca="1" si="2"/>
        <v>1</v>
      </c>
      <c r="F6" s="41" t="str">
        <f ca="1">VLOOKUP(J6,Personnel!A:G,7,0)</f>
        <v>H</v>
      </c>
      <c r="G6" s="41">
        <f ca="1">VLOOKUP(J6,Personnel!A:L,12,0)</f>
        <v>34</v>
      </c>
      <c r="H6" s="24">
        <f t="shared" si="6"/>
        <v>0</v>
      </c>
      <c r="I6" s="42" t="s">
        <v>125</v>
      </c>
      <c r="J6" s="10" t="s">
        <v>292</v>
      </c>
      <c r="K6" s="38">
        <f t="shared" ca="1" si="3"/>
        <v>0</v>
      </c>
      <c r="L6" s="18" t="str">
        <f ca="1">IF(J6="","Aucun",IFERROR(VLOOKUP(J6,Personnel!$A$2:$J89,5,0),"Inconnu"))</f>
        <v>BALLON</v>
      </c>
      <c r="M6" s="43" t="str">
        <f ca="1">IF(J6="","Aucun",IFERROR(VLOOKUP(J6,Personnel!$A$2:$J89,6,0),"Inconnu"))</f>
        <v>Antoine</v>
      </c>
      <c r="N6" s="45" t="s">
        <v>120</v>
      </c>
      <c r="O6" s="17" t="s">
        <v>1</v>
      </c>
      <c r="AA6" s="18" t="str">
        <f ca="1">IF(Z6="","Aucun",IFERROR(VLOOKUP(Z6,Personnel!$A$2:$J93,3,0) &amp; " " &amp; VLOOKUP(Z6,Personnel!$A$2:$J93,6,0),"Inconnu"))</f>
        <v>Aucun</v>
      </c>
      <c r="AB6" s="26">
        <v>39818</v>
      </c>
      <c r="AC6" s="5">
        <v>40544</v>
      </c>
      <c r="AD6" s="5">
        <v>40968</v>
      </c>
      <c r="AE6" s="16">
        <f t="shared" si="4"/>
        <v>424</v>
      </c>
      <c r="AF6" s="13">
        <v>0</v>
      </c>
      <c r="AG6" s="16">
        <f t="shared" ca="1" si="8"/>
        <v>3511</v>
      </c>
      <c r="AH6" s="2" t="s">
        <v>193</v>
      </c>
      <c r="AI6" s="29">
        <v>2</v>
      </c>
      <c r="AJ6" s="29">
        <v>2</v>
      </c>
      <c r="AK6" s="8" t="s">
        <v>4</v>
      </c>
      <c r="AL6" s="33">
        <v>479.38</v>
      </c>
      <c r="AM6" s="19">
        <f ca="1">IF(OR(O6="Stage",O6="VSI",O6="Interim"),"",IF(AK6=#REF!,IF(AG6&gt;#REF!,#REF!,IF(AG6&gt;#REF!,#REF!,IF(AG6&gt;#REF!,#REF!,IF(AG6&gt;#REF!,#REF!,IF(AG6&gt;#REF!,#REF!,0))))),IF(AK6=#REF!,IF(AG6&gt;#REF!,#REF!,IF(AG6&gt;#REF!,#REF!,IF(AG6&gt;#REF!,#REF!,IF(AG6&gt;#REF!,#REF!,IF(AG6&gt;#REF!,#REF!,IF(AG6&gt;#REF!,#REF!,0)))))),0)))</f>
        <v>77</v>
      </c>
      <c r="AN6" s="19">
        <f t="shared" ca="1" si="7"/>
        <v>556.38</v>
      </c>
      <c r="AO6" s="37">
        <v>2415.6073399999996</v>
      </c>
      <c r="AP6" s="9">
        <f t="shared" ca="1" si="5"/>
        <v>2415.6073399999996</v>
      </c>
      <c r="AQ6" s="7" t="s">
        <v>155</v>
      </c>
    </row>
    <row r="7" spans="1:45" x14ac:dyDescent="0.25">
      <c r="A7" s="86">
        <v>5</v>
      </c>
      <c r="B7" s="85">
        <f t="shared" ca="1" si="0"/>
        <v>1</v>
      </c>
      <c r="C7" s="41">
        <f t="shared" ca="1" si="1"/>
        <v>2012</v>
      </c>
      <c r="D7" s="41">
        <f t="shared" ca="1" si="1"/>
        <v>2014</v>
      </c>
      <c r="E7" s="41">
        <f t="shared" ca="1" si="2"/>
        <v>1</v>
      </c>
      <c r="F7" s="41" t="str">
        <f ca="1">VLOOKUP(J7,Personnel!A:G,7,0)</f>
        <v>H</v>
      </c>
      <c r="G7" s="41">
        <f ca="1">VLOOKUP(J7,Personnel!A:L,12,0)</f>
        <v>34</v>
      </c>
      <c r="H7" s="24">
        <f t="shared" si="6"/>
        <v>0</v>
      </c>
      <c r="I7" s="42" t="s">
        <v>125</v>
      </c>
      <c r="J7" s="10" t="s">
        <v>292</v>
      </c>
      <c r="K7" s="38">
        <f t="shared" ca="1" si="3"/>
        <v>0</v>
      </c>
      <c r="L7" s="18" t="str">
        <f ca="1">IF(J7="","Aucun",IFERROR(VLOOKUP(J7,Personnel!$A$2:$J90,5,0),"Inconnu"))</f>
        <v>BALLON</v>
      </c>
      <c r="M7" s="43" t="str">
        <f ca="1">IF(J7="","Aucun",IFERROR(VLOOKUP(J7,Personnel!$A$2:$J90,6,0),"Inconnu"))</f>
        <v>Antoine</v>
      </c>
      <c r="N7" s="45" t="s">
        <v>120</v>
      </c>
      <c r="O7" s="17" t="s">
        <v>1</v>
      </c>
      <c r="AA7" s="18" t="str">
        <f ca="1">IF(Z7="","Aucun",IFERROR(VLOOKUP(Z7,Personnel!$A$2:$J94,3,0) &amp; " " &amp; VLOOKUP(Z7,Personnel!$A$2:$J94,6,0),"Inconnu"))</f>
        <v>Aucun</v>
      </c>
      <c r="AB7" s="26">
        <v>39818</v>
      </c>
      <c r="AC7" s="5">
        <v>40969</v>
      </c>
      <c r="AD7" s="5">
        <v>41882</v>
      </c>
      <c r="AE7" s="16">
        <f t="shared" si="4"/>
        <v>913</v>
      </c>
      <c r="AF7" s="13">
        <v>0</v>
      </c>
      <c r="AG7" s="16">
        <f t="shared" ca="1" si="8"/>
        <v>4424</v>
      </c>
      <c r="AH7" s="2" t="s">
        <v>193</v>
      </c>
      <c r="AI7" s="29">
        <v>2</v>
      </c>
      <c r="AJ7" s="29">
        <v>2</v>
      </c>
      <c r="AK7" s="8" t="s">
        <v>4</v>
      </c>
      <c r="AL7" s="33">
        <v>520</v>
      </c>
      <c r="AM7" s="19">
        <f ca="1">IF(OR(O7="Stage",O7="VSI",O7="Interim"),"",IF(AK7=#REF!,IF(AG7&gt;#REF!,#REF!,IF(AG7&gt;#REF!,#REF!,IF(AG7&gt;#REF!,#REF!,IF(AG7&gt;#REF!,#REF!,IF(AG7&gt;#REF!,#REF!,0))))),IF(AK7=#REF!,IF(AG7&gt;#REF!,#REF!,IF(AG7&gt;#REF!,#REF!,IF(AG7&gt;#REF!,#REF!,IF(AG7&gt;#REF!,#REF!,IF(AG7&gt;#REF!,#REF!,IF(AG7&gt;#REF!,#REF!,0)))))),0)))</f>
        <v>77</v>
      </c>
      <c r="AN7" s="19">
        <f t="shared" ca="1" si="7"/>
        <v>597</v>
      </c>
      <c r="AO7" s="37">
        <v>2711.3975</v>
      </c>
      <c r="AP7" s="9">
        <f t="shared" ca="1" si="5"/>
        <v>2711.3975</v>
      </c>
      <c r="AQ7" s="7" t="s">
        <v>155</v>
      </c>
    </row>
    <row r="8" spans="1:45" x14ac:dyDescent="0.25">
      <c r="A8" s="86">
        <v>6</v>
      </c>
      <c r="B8" s="85">
        <f t="shared" ca="1" si="0"/>
        <v>0</v>
      </c>
      <c r="C8" s="41">
        <f t="shared" ca="1" si="1"/>
        <v>2014</v>
      </c>
      <c r="D8" s="41">
        <f t="shared" ca="1" si="1"/>
        <v>2015</v>
      </c>
      <c r="E8" s="41">
        <f t="shared" ca="1" si="2"/>
        <v>1</v>
      </c>
      <c r="F8" s="41" t="str">
        <f ca="1">VLOOKUP(J8,Personnel!A:G,7,0)</f>
        <v>H</v>
      </c>
      <c r="G8" s="41">
        <f ca="1">VLOOKUP(J8,Personnel!A:L,12,0)</f>
        <v>34</v>
      </c>
      <c r="H8" s="24">
        <f t="shared" si="6"/>
        <v>0</v>
      </c>
      <c r="I8" s="42" t="s">
        <v>125</v>
      </c>
      <c r="J8" s="10" t="s">
        <v>292</v>
      </c>
      <c r="K8" s="38">
        <f t="shared" ca="1" si="3"/>
        <v>0</v>
      </c>
      <c r="L8" s="18" t="str">
        <f ca="1">IF(J8="","Aucun",IFERROR(VLOOKUP(J8,Personnel!$A$2:$J91,5,0),"Inconnu"))</f>
        <v>BALLON</v>
      </c>
      <c r="M8" s="43" t="str">
        <f ca="1">IF(J8="","Aucun",IFERROR(VLOOKUP(J8,Personnel!$A$2:$J91,6,0),"Inconnu"))</f>
        <v>Antoine</v>
      </c>
      <c r="N8" s="45" t="s">
        <v>120</v>
      </c>
      <c r="O8" s="17" t="s">
        <v>1</v>
      </c>
      <c r="Z8" s="2" t="s">
        <v>218</v>
      </c>
      <c r="AA8" s="18" t="str">
        <f ca="1">IF(Z8="","Aucun",IFERROR(VLOOKUP(Z8,Personnel!$A$2:$J95,3,0) &amp; " " &amp; VLOOKUP(Z8,Personnel!$A$2:$J95,6,0),"Inconnu"))</f>
        <v>FORDRING Sebastien</v>
      </c>
      <c r="AB8" s="26">
        <v>39818</v>
      </c>
      <c r="AC8" s="5">
        <v>41883</v>
      </c>
      <c r="AD8" s="5">
        <v>42035</v>
      </c>
      <c r="AE8" s="16">
        <f t="shared" si="4"/>
        <v>152</v>
      </c>
      <c r="AF8" s="13">
        <v>0</v>
      </c>
      <c r="AG8" s="16">
        <f t="shared" ca="1" si="8"/>
        <v>4576</v>
      </c>
      <c r="AH8" s="2" t="s">
        <v>193</v>
      </c>
      <c r="AI8" s="29">
        <v>1</v>
      </c>
      <c r="AJ8" s="29">
        <v>2</v>
      </c>
      <c r="AK8" s="8" t="s">
        <v>3</v>
      </c>
      <c r="AL8" s="33">
        <v>115</v>
      </c>
      <c r="AM8" s="19">
        <f ca="1">IF(OR(O8="Stage",O8="VSI",O8="Interim"),"",IF(AK8=#REF!,IF(AG8&gt;#REF!,#REF!,IF(AG8&gt;#REF!,#REF!,IF(AG8&gt;#REF!,#REF!,IF(AG8&gt;#REF!,#REF!,IF(AG8&gt;#REF!,#REF!,0))))),IF(AK8=#REF!,IF(AG8&gt;#REF!,#REF!,IF(AG8&gt;#REF!,#REF!,IF(AG8&gt;#REF!,#REF!,IF(AG8&gt;#REF!,#REF!,IF(AG8&gt;#REF!,#REF!,IF(AG8&gt;#REF!,#REF!,0)))))),0)))</f>
        <v>35</v>
      </c>
      <c r="AN8" s="19">
        <f t="shared" ca="1" si="7"/>
        <v>150</v>
      </c>
      <c r="AO8" s="37">
        <v>2934.36</v>
      </c>
      <c r="AP8" s="9">
        <f t="shared" ca="1" si="5"/>
        <v>2934.36</v>
      </c>
      <c r="AQ8" s="7" t="s">
        <v>156</v>
      </c>
    </row>
    <row r="9" spans="1:45" x14ac:dyDescent="0.25">
      <c r="A9" s="86">
        <v>7</v>
      </c>
      <c r="B9" s="85">
        <f t="shared" ca="1" si="0"/>
        <v>1</v>
      </c>
      <c r="C9" s="41">
        <f t="shared" ca="1" si="1"/>
        <v>2015</v>
      </c>
      <c r="D9" s="41">
        <f t="shared" ca="1" si="1"/>
        <v>2016</v>
      </c>
      <c r="E9" s="41">
        <f t="shared" ca="1" si="2"/>
        <v>1</v>
      </c>
      <c r="F9" s="41" t="str">
        <f ca="1">VLOOKUP(J9,Personnel!A:G,7,0)</f>
        <v>H</v>
      </c>
      <c r="G9" s="41">
        <f ca="1">VLOOKUP(J9,Personnel!A:L,12,0)</f>
        <v>34</v>
      </c>
      <c r="H9" s="24">
        <f t="shared" si="6"/>
        <v>0</v>
      </c>
      <c r="I9" s="42" t="s">
        <v>125</v>
      </c>
      <c r="J9" s="10" t="s">
        <v>292</v>
      </c>
      <c r="K9" s="38">
        <f t="shared" ca="1" si="3"/>
        <v>1</v>
      </c>
      <c r="L9" s="18" t="str">
        <f ca="1">IF(J9="","Aucun",IFERROR(VLOOKUP(J9,Personnel!$A$2:$J92,5,0),"Inconnu"))</f>
        <v>BALLON</v>
      </c>
      <c r="M9" s="43" t="str">
        <f ca="1">IF(J9="","Aucun",IFERROR(VLOOKUP(J9,Personnel!$A$2:$J92,6,0),"Inconnu"))</f>
        <v>Antoine</v>
      </c>
      <c r="N9" s="45" t="s">
        <v>120</v>
      </c>
      <c r="O9" s="17" t="s">
        <v>1</v>
      </c>
      <c r="Z9" s="2" t="s">
        <v>218</v>
      </c>
      <c r="AA9" s="18" t="str">
        <f ca="1">IF(Z9="","Aucun",IFERROR(VLOOKUP(Z9,Personnel!$A$2:$J96,3,0) &amp; " " &amp; VLOOKUP(Z9,Personnel!$A$2:$J96,6,0),"Inconnu"))</f>
        <v>FORDRING Sebastien</v>
      </c>
      <c r="AB9" s="26">
        <v>39818</v>
      </c>
      <c r="AC9" s="5">
        <v>42036</v>
      </c>
      <c r="AD9" s="5" t="s">
        <v>31</v>
      </c>
      <c r="AE9" s="16" t="str">
        <f t="shared" si="4"/>
        <v>-</v>
      </c>
      <c r="AF9" s="13">
        <v>0</v>
      </c>
      <c r="AG9" s="16">
        <f t="shared" ca="1" si="8"/>
        <v>5081</v>
      </c>
      <c r="AH9" s="2" t="s">
        <v>193</v>
      </c>
      <c r="AI9" s="29">
        <v>1</v>
      </c>
      <c r="AJ9" s="29">
        <v>2</v>
      </c>
      <c r="AK9" s="8" t="s">
        <v>3</v>
      </c>
      <c r="AL9" s="33">
        <v>115</v>
      </c>
      <c r="AM9" s="19">
        <f ca="1">IF(OR(O9="Stage",O9="VSI",O9="Interim"),"",IF(AK9=#REF!,IF(AG9&gt;#REF!,#REF!,IF(AG9&gt;#REF!,#REF!,IF(AG9&gt;#REF!,#REF!,IF(AG9&gt;#REF!,#REF!,IF(AG9&gt;#REF!,#REF!,0))))),IF(AK9=#REF!,IF(AG9&gt;#REF!,#REF!,IF(AG9&gt;#REF!,#REF!,IF(AG9&gt;#REF!,#REF!,IF(AG9&gt;#REF!,#REF!,IF(AG9&gt;#REF!,#REF!,IF(AG9&gt;#REF!,#REF!,0)))))),0)))</f>
        <v>35</v>
      </c>
      <c r="AN9" s="19">
        <f t="shared" ca="1" si="7"/>
        <v>150</v>
      </c>
      <c r="AO9" s="37">
        <v>3112.5</v>
      </c>
      <c r="AP9" s="9">
        <f t="shared" ca="1" si="5"/>
        <v>3112.5</v>
      </c>
      <c r="AQ9" s="7" t="s">
        <v>155</v>
      </c>
    </row>
    <row r="10" spans="1:45" x14ac:dyDescent="0.25">
      <c r="A10" s="86">
        <v>8</v>
      </c>
      <c r="B10" s="85">
        <f t="shared" ca="1" si="0"/>
        <v>1</v>
      </c>
      <c r="C10" s="41">
        <f t="shared" ca="1" si="1"/>
        <v>2008</v>
      </c>
      <c r="D10" s="41">
        <f t="shared" ca="1" si="1"/>
        <v>2008</v>
      </c>
      <c r="E10" s="41">
        <f t="shared" ca="1" si="2"/>
        <v>0</v>
      </c>
      <c r="F10" s="41" t="str">
        <f ca="1">VLOOKUP(J10,Personnel!A:G,7,0)</f>
        <v>H</v>
      </c>
      <c r="G10" s="41">
        <f ca="1">VLOOKUP(J10,Personnel!A:L,12,0)</f>
        <v>32</v>
      </c>
      <c r="H10" s="24">
        <f t="shared" si="6"/>
        <v>0</v>
      </c>
      <c r="I10" s="42" t="s">
        <v>124</v>
      </c>
      <c r="J10" s="10" t="s">
        <v>218</v>
      </c>
      <c r="K10" s="38">
        <f t="shared" ca="1" si="3"/>
        <v>0</v>
      </c>
      <c r="L10" s="18" t="str">
        <f ca="1">IF(J10="","Aucun",IFERROR(VLOOKUP(J10,Personnel!$A$2:$J93,5,0),"Inconnu"))</f>
        <v>FORDRING</v>
      </c>
      <c r="M10" s="43" t="str">
        <f ca="1">IF(J10="","Aucun",IFERROR(VLOOKUP(J10,Personnel!$A$2:$J93,6,0),"Inconnu"))</f>
        <v>Sebastien</v>
      </c>
      <c r="N10" s="45" t="s">
        <v>118</v>
      </c>
      <c r="O10" s="17" t="s">
        <v>8</v>
      </c>
      <c r="AA10" s="18" t="str">
        <f ca="1">IF(Z10="","Aucun",IFERROR(VLOOKUP(Z10,Personnel!$A$2:$J99,3,0) &amp; " " &amp; VLOOKUP(Z10,Personnel!$A$2:$J99,6,0),"Inconnu"))</f>
        <v>Aucun</v>
      </c>
      <c r="AB10" s="26">
        <v>39553</v>
      </c>
      <c r="AC10" s="5">
        <v>39553</v>
      </c>
      <c r="AD10" s="5">
        <v>39759</v>
      </c>
      <c r="AE10" s="16">
        <f t="shared" si="4"/>
        <v>206</v>
      </c>
      <c r="AF10" s="13">
        <v>0</v>
      </c>
      <c r="AG10" s="16">
        <f ca="1">IFERROR(IF(J10=#REF!,IF(IF(#REF!="-",TODAY(),#REF!)&gt;=EDATE(AC10,-6),IF(AE10="-",#REF!+TODAY()-AC10,#REF!+IF(AD10&gt;TODAY(),TODAY()-AC10,AE10)),IF(AD10&gt;TODAY(),#REF!+(TODAY()-AC10),AE10)),IF(AD10&gt;TODAY(),TODAY()-AC10,IF(AD10&gt;TODAY(),TODAY()-AC10,AE10)))+AF10,TODAY()-AC10)+AF10</f>
        <v>2988</v>
      </c>
      <c r="AH10" s="2" t="s">
        <v>194</v>
      </c>
      <c r="AI10" s="29">
        <v>1</v>
      </c>
      <c r="AJ10" s="29" t="s">
        <v>153</v>
      </c>
      <c r="AK10" s="8" t="s">
        <v>4</v>
      </c>
      <c r="AL10" s="33">
        <v>265</v>
      </c>
      <c r="AM10" s="19">
        <f ca="1">IF(OR(O10="Stage",O10="VSI",O10="Interim"),"",IF(AK10=#REF!,IF(AG10&gt;#REF!,#REF!,IF(AG10&gt;#REF!,#REF!,IF(AG10&gt;#REF!,#REF!,IF(AG10&gt;#REF!,#REF!,IF(AG10&gt;#REF!,#REF!,0))))),IF(AK10=#REF!,IF(AG10&gt;#REF!,#REF!,IF(AG10&gt;#REF!,#REF!,IF(AG10&gt;#REF!,#REF!,IF(AG10&gt;#REF!,#REF!,IF(AG10&gt;#REF!,#REF!,IF(AG10&gt;#REF!,#REF!,0)))))),0)))</f>
        <v>77</v>
      </c>
      <c r="AN10" s="19">
        <f t="shared" ca="1" si="7"/>
        <v>342</v>
      </c>
      <c r="AO10" s="37">
        <v>1534.25</v>
      </c>
      <c r="AP10" s="9">
        <f t="shared" ca="1" si="5"/>
        <v>1534.25</v>
      </c>
      <c r="AR10" s="7" t="s">
        <v>179</v>
      </c>
    </row>
    <row r="11" spans="1:45" x14ac:dyDescent="0.25">
      <c r="A11" s="86">
        <v>9</v>
      </c>
      <c r="B11" s="85">
        <f t="shared" ca="1" si="0"/>
        <v>1</v>
      </c>
      <c r="C11" s="41">
        <f t="shared" ca="1" si="1"/>
        <v>2009</v>
      </c>
      <c r="D11" s="41">
        <f t="shared" ca="1" si="1"/>
        <v>2012</v>
      </c>
      <c r="E11" s="41">
        <f t="shared" ca="1" si="2"/>
        <v>0</v>
      </c>
      <c r="F11" s="41" t="str">
        <f ca="1">VLOOKUP(J11,Personnel!A:G,7,0)</f>
        <v>H</v>
      </c>
      <c r="G11" s="41">
        <f ca="1">VLOOKUP(J11,Personnel!A:L,12,0)</f>
        <v>32</v>
      </c>
      <c r="H11" s="24">
        <f t="shared" si="6"/>
        <v>0</v>
      </c>
      <c r="I11" s="42" t="s">
        <v>122</v>
      </c>
      <c r="J11" s="10" t="s">
        <v>218</v>
      </c>
      <c r="K11" s="38">
        <f t="shared" ca="1" si="3"/>
        <v>0</v>
      </c>
      <c r="L11" s="18" t="str">
        <f ca="1">IF(J11="","Aucun",IFERROR(VLOOKUP(J11,Personnel!$A$2:$J94,5,0),"Inconnu"))</f>
        <v>FORDRING</v>
      </c>
      <c r="M11" s="43" t="str">
        <f ca="1">IF(J11="","Aucun",IFERROR(VLOOKUP(J11,Personnel!$A$2:$J94,6,0),"Inconnu"))</f>
        <v>Sebastien</v>
      </c>
      <c r="N11" s="45" t="s">
        <v>118</v>
      </c>
      <c r="O11" s="17" t="s">
        <v>8</v>
      </c>
      <c r="AA11" s="18" t="str">
        <f ca="1">IF(Z11="","Aucun",IFERROR(VLOOKUP(Z11,Personnel!$A$2:$J100,3,0) &amp; " " &amp; VLOOKUP(Z11,Personnel!$A$2:$J100,6,0),"Inconnu"))</f>
        <v>Aucun</v>
      </c>
      <c r="AB11" s="26">
        <v>39553</v>
      </c>
      <c r="AC11" s="5">
        <v>39862</v>
      </c>
      <c r="AD11" s="5">
        <v>40956</v>
      </c>
      <c r="AE11" s="16">
        <f t="shared" si="4"/>
        <v>1094</v>
      </c>
      <c r="AF11" s="13">
        <v>0</v>
      </c>
      <c r="AG11" s="16">
        <f t="shared" ca="1" si="8"/>
        <v>4082</v>
      </c>
      <c r="AH11" s="2" t="s">
        <v>194</v>
      </c>
      <c r="AI11" s="29">
        <v>3</v>
      </c>
      <c r="AJ11" s="29">
        <v>3</v>
      </c>
      <c r="AK11" s="8" t="s">
        <v>4</v>
      </c>
      <c r="AL11" s="33">
        <v>531.29999999999995</v>
      </c>
      <c r="AM11" s="19">
        <f ca="1">IF(OR(O11="Stage",O11="VSI",O11="Interim"),"",IF(AK11=#REF!,IF(AG11&gt;#REF!,#REF!,IF(AG11&gt;#REF!,#REF!,IF(AG11&gt;#REF!,#REF!,IF(AG11&gt;#REF!,#REF!,IF(AG11&gt;#REF!,#REF!,0))))),IF(AK11=#REF!,IF(AG11&gt;#REF!,#REF!,IF(AG11&gt;#REF!,#REF!,IF(AG11&gt;#REF!,#REF!,IF(AG11&gt;#REF!,#REF!,IF(AG11&gt;#REF!,#REF!,IF(AG11&gt;#REF!,#REF!,0)))))),0)))</f>
        <v>77</v>
      </c>
      <c r="AN11" s="19">
        <f t="shared" ca="1" si="7"/>
        <v>608.29999999999995</v>
      </c>
      <c r="AO11" s="37">
        <v>2565.8118999999997</v>
      </c>
      <c r="AP11" s="9">
        <f t="shared" ca="1" si="5"/>
        <v>2565.8118999999997</v>
      </c>
      <c r="AR11" s="7" t="s">
        <v>180</v>
      </c>
    </row>
    <row r="12" spans="1:45" x14ac:dyDescent="0.25">
      <c r="A12" s="86">
        <v>10</v>
      </c>
      <c r="B12" s="85">
        <f t="shared" ca="1" si="0"/>
        <v>1</v>
      </c>
      <c r="C12" s="41">
        <f t="shared" ca="1" si="1"/>
        <v>2013</v>
      </c>
      <c r="D12" s="41">
        <f t="shared" ca="1" si="1"/>
        <v>2014</v>
      </c>
      <c r="E12" s="41">
        <f t="shared" ca="1" si="2"/>
        <v>0</v>
      </c>
      <c r="F12" s="41" t="str">
        <f ca="1">VLOOKUP(J12,Personnel!A:G,7,0)</f>
        <v>H</v>
      </c>
      <c r="G12" s="41">
        <f ca="1">VLOOKUP(J12,Personnel!A:L,12,0)</f>
        <v>32</v>
      </c>
      <c r="H12" s="24">
        <f t="shared" si="6"/>
        <v>0</v>
      </c>
      <c r="I12" s="42" t="s">
        <v>126</v>
      </c>
      <c r="J12" s="10" t="s">
        <v>218</v>
      </c>
      <c r="K12" s="38">
        <f t="shared" ca="1" si="3"/>
        <v>0</v>
      </c>
      <c r="L12" s="18" t="str">
        <f ca="1">IF(J12="","Aucun",IFERROR(VLOOKUP(J12,Personnel!$A$2:$J95,5,0),"Inconnu"))</f>
        <v>FORDRING</v>
      </c>
      <c r="M12" s="43" t="str">
        <f ca="1">IF(J12="","Aucun",IFERROR(VLOOKUP(J12,Personnel!$A$2:$J95,6,0),"Inconnu"))</f>
        <v>Sebastien</v>
      </c>
      <c r="N12" s="45" t="s">
        <v>118</v>
      </c>
      <c r="O12" s="17" t="s">
        <v>0</v>
      </c>
      <c r="AA12" s="18" t="str">
        <f ca="1">IF(Z12="","Aucun",IFERROR(VLOOKUP(Z12,Personnel!$A$2:$J101,3,0) &amp; " " &amp; VLOOKUP(Z12,Personnel!$A$2:$J101,6,0),"Inconnu"))</f>
        <v>Aucun</v>
      </c>
      <c r="AB12" s="26">
        <v>39553</v>
      </c>
      <c r="AC12" s="5">
        <v>41479</v>
      </c>
      <c r="AD12" s="5">
        <v>41752</v>
      </c>
      <c r="AE12" s="16">
        <f t="shared" si="4"/>
        <v>273</v>
      </c>
      <c r="AF12" s="13">
        <v>0</v>
      </c>
      <c r="AG12" s="16">
        <f t="shared" ca="1" si="8"/>
        <v>273</v>
      </c>
      <c r="AH12" s="2" t="s">
        <v>193</v>
      </c>
      <c r="AI12" s="29">
        <v>3</v>
      </c>
      <c r="AJ12" s="29">
        <v>3</v>
      </c>
      <c r="AK12" s="8" t="s">
        <v>4</v>
      </c>
      <c r="AL12" s="33">
        <v>645.5</v>
      </c>
      <c r="AM12" s="19">
        <f ca="1">IF(OR(O12="Stage",O12="VSI",O12="Interim"),"",IF(AK12=#REF!,IF(AG12&gt;#REF!,#REF!,IF(AG12&gt;#REF!,#REF!,IF(AG12&gt;#REF!,#REF!,IF(AG12&gt;#REF!,#REF!,IF(AG12&gt;#REF!,#REF!,0))))),IF(AK12=#REF!,IF(AG12&gt;#REF!,#REF!,IF(AG12&gt;#REF!,#REF!,IF(AG12&gt;#REF!,#REF!,IF(AG12&gt;#REF!,#REF!,IF(AG12&gt;#REF!,#REF!,IF(AG12&gt;#REF!,#REF!,0)))))),0)))</f>
        <v>0</v>
      </c>
      <c r="AN12" s="19">
        <f t="shared" ca="1" si="7"/>
        <v>645.5</v>
      </c>
      <c r="AO12" s="37">
        <v>2803.3125</v>
      </c>
      <c r="AP12" s="9">
        <f t="shared" ca="1" si="5"/>
        <v>2803.3125</v>
      </c>
      <c r="AR12" s="7" t="s">
        <v>181</v>
      </c>
    </row>
    <row r="13" spans="1:45" x14ac:dyDescent="0.25">
      <c r="A13" s="86">
        <v>11</v>
      </c>
      <c r="B13" s="85">
        <f t="shared" ca="1" si="0"/>
        <v>0</v>
      </c>
      <c r="C13" s="41">
        <f t="shared" ca="1" si="1"/>
        <v>2014</v>
      </c>
      <c r="D13" s="41">
        <f t="shared" ca="1" si="1"/>
        <v>2015</v>
      </c>
      <c r="E13" s="41">
        <f t="shared" ca="1" si="2"/>
        <v>0</v>
      </c>
      <c r="F13" s="41" t="str">
        <f ca="1">VLOOKUP(J13,Personnel!A:G,7,0)</f>
        <v>H</v>
      </c>
      <c r="G13" s="41">
        <f ca="1">VLOOKUP(J13,Personnel!A:L,12,0)</f>
        <v>32</v>
      </c>
      <c r="H13" s="24">
        <f t="shared" si="6"/>
        <v>0</v>
      </c>
      <c r="I13" s="42" t="s">
        <v>127</v>
      </c>
      <c r="J13" s="10" t="s">
        <v>218</v>
      </c>
      <c r="K13" s="38">
        <f t="shared" ca="1" si="3"/>
        <v>0</v>
      </c>
      <c r="L13" s="18" t="str">
        <f ca="1">IF(J13="","Aucun",IFERROR(VLOOKUP(J13,Personnel!$A$2:$J96,5,0),"Inconnu"))</f>
        <v>FORDRING</v>
      </c>
      <c r="M13" s="43" t="str">
        <f ca="1">IF(J13="","Aucun",IFERROR(VLOOKUP(J13,Personnel!$A$2:$J96,6,0),"Inconnu"))</f>
        <v>Sebastien</v>
      </c>
      <c r="N13" s="45" t="s">
        <v>118</v>
      </c>
      <c r="O13" s="17" t="s">
        <v>8</v>
      </c>
      <c r="AA13" s="18" t="str">
        <f ca="1">IF(Z13="","Aucun",IFERROR(VLOOKUP(Z13,Personnel!$A$2:$J102,3,0) &amp; " " &amp; VLOOKUP(Z13,Personnel!$A$2:$J102,6,0),"Inconnu"))</f>
        <v>Aucun</v>
      </c>
      <c r="AB13" s="26">
        <v>39553</v>
      </c>
      <c r="AC13" s="5">
        <v>41813</v>
      </c>
      <c r="AD13" s="5">
        <v>42177</v>
      </c>
      <c r="AE13" s="16">
        <f t="shared" si="4"/>
        <v>364</v>
      </c>
      <c r="AF13" s="13">
        <v>0</v>
      </c>
      <c r="AG13" s="16">
        <f t="shared" ca="1" si="8"/>
        <v>637</v>
      </c>
      <c r="AH13" s="2" t="s">
        <v>194</v>
      </c>
      <c r="AI13" s="29">
        <v>3</v>
      </c>
      <c r="AJ13" s="29">
        <v>2</v>
      </c>
      <c r="AK13" s="8" t="s">
        <v>4</v>
      </c>
      <c r="AL13" s="33">
        <v>517</v>
      </c>
      <c r="AM13" s="19">
        <f ca="1">IF(OR(O13="Stage",O13="VSI",O13="Interim"),"",IF(AK13=#REF!,IF(AG13&gt;#REF!,#REF!,IF(AG13&gt;#REF!,#REF!,IF(AG13&gt;#REF!,#REF!,IF(AG13&gt;#REF!,#REF!,IF(AG13&gt;#REF!,#REF!,0))))),IF(AK13=#REF!,IF(AG13&gt;#REF!,#REF!,IF(AG13&gt;#REF!,#REF!,IF(AG13&gt;#REF!,#REF!,IF(AG13&gt;#REF!,#REF!,IF(AG13&gt;#REF!,#REF!,IF(AG13&gt;#REF!,#REF!,0)))))),0)))</f>
        <v>17</v>
      </c>
      <c r="AN13" s="19">
        <f t="shared" ca="1" si="7"/>
        <v>534</v>
      </c>
      <c r="AO13" s="37">
        <v>2507.7725</v>
      </c>
      <c r="AP13" s="9">
        <f t="shared" ca="1" si="5"/>
        <v>2507.7725</v>
      </c>
      <c r="AR13" s="7" t="s">
        <v>182</v>
      </c>
    </row>
    <row r="14" spans="1:45" x14ac:dyDescent="0.25">
      <c r="A14" s="86">
        <v>12</v>
      </c>
      <c r="B14" s="85">
        <f t="shared" ca="1" si="0"/>
        <v>1</v>
      </c>
      <c r="C14" s="41">
        <f t="shared" ca="1" si="1"/>
        <v>2015</v>
      </c>
      <c r="D14" s="41">
        <f t="shared" ca="1" si="1"/>
        <v>2015</v>
      </c>
      <c r="E14" s="41">
        <f t="shared" ca="1" si="2"/>
        <v>1</v>
      </c>
      <c r="F14" s="41" t="str">
        <f ca="1">VLOOKUP(J14,Personnel!A:G,7,0)</f>
        <v>H</v>
      </c>
      <c r="G14" s="41">
        <f ca="1">VLOOKUP(J14,Personnel!A:L,12,0)</f>
        <v>32</v>
      </c>
      <c r="H14" s="24">
        <f t="shared" si="6"/>
        <v>0</v>
      </c>
      <c r="I14" s="42" t="s">
        <v>128</v>
      </c>
      <c r="J14" s="10" t="s">
        <v>218</v>
      </c>
      <c r="K14" s="38">
        <f t="shared" ca="1" si="3"/>
        <v>0</v>
      </c>
      <c r="L14" s="18" t="str">
        <f ca="1">IF(J14="","Aucun",IFERROR(VLOOKUP(J14,Personnel!$A$2:$J97,5,0),"Inconnu"))</f>
        <v>FORDRING</v>
      </c>
      <c r="M14" s="43" t="str">
        <f ca="1">IF(J14="","Aucun",IFERROR(VLOOKUP(J14,Personnel!$A$2:$J97,6,0),"Inconnu"))</f>
        <v>Sebastien</v>
      </c>
      <c r="N14" s="45" t="s">
        <v>118</v>
      </c>
      <c r="O14" s="17" t="s">
        <v>0</v>
      </c>
      <c r="AA14" s="18" t="str">
        <f ca="1">IF(Z14="","Aucun",IFERROR(VLOOKUP(Z14,Personnel!$A$2:$J103,3,0) &amp; " " &amp; VLOOKUP(Z14,Personnel!$A$2:$J103,6,0),"Inconnu"))</f>
        <v>Aucun</v>
      </c>
      <c r="AB14" s="26">
        <v>39553</v>
      </c>
      <c r="AC14" s="5">
        <v>42200</v>
      </c>
      <c r="AD14" s="5">
        <v>42292</v>
      </c>
      <c r="AE14" s="16">
        <f t="shared" si="4"/>
        <v>92</v>
      </c>
      <c r="AF14" s="13">
        <v>0</v>
      </c>
      <c r="AG14" s="16">
        <f t="shared" ca="1" si="8"/>
        <v>729</v>
      </c>
      <c r="AH14" s="2" t="s">
        <v>193</v>
      </c>
      <c r="AI14" s="29">
        <v>3</v>
      </c>
      <c r="AJ14" s="29">
        <v>2</v>
      </c>
      <c r="AK14" s="8" t="s">
        <v>4</v>
      </c>
      <c r="AL14" s="33">
        <v>517</v>
      </c>
      <c r="AM14" s="19">
        <f ca="1">IF(OR(O14="Stage",O14="VSI",O14="Interim"),"",IF(AK14=#REF!,IF(AG14&gt;#REF!,#REF!,IF(AG14&gt;#REF!,#REF!,IF(AG14&gt;#REF!,#REF!,IF(AG14&gt;#REF!,#REF!,IF(AG14&gt;#REF!,#REF!,0))))),IF(AK14=#REF!,IF(AG14&gt;#REF!,#REF!,IF(AG14&gt;#REF!,#REF!,IF(AG14&gt;#REF!,#REF!,IF(AG14&gt;#REF!,#REF!,IF(AG14&gt;#REF!,#REF!,IF(AG14&gt;#REF!,#REF!,0)))))),0)))</f>
        <v>17</v>
      </c>
      <c r="AN14" s="19">
        <f t="shared" ca="1" si="7"/>
        <v>534</v>
      </c>
      <c r="AO14" s="37">
        <v>2521.2244999999998</v>
      </c>
      <c r="AP14" s="9">
        <f t="shared" ca="1" si="5"/>
        <v>2521.2244999999998</v>
      </c>
      <c r="AR14" s="7" t="s">
        <v>178</v>
      </c>
    </row>
    <row r="15" spans="1:45" x14ac:dyDescent="0.25">
      <c r="A15" s="86">
        <v>13</v>
      </c>
      <c r="B15" s="85">
        <f t="shared" ca="1" si="0"/>
        <v>1</v>
      </c>
      <c r="C15" s="41">
        <f t="shared" ca="1" si="1"/>
        <v>2015</v>
      </c>
      <c r="D15" s="41">
        <f t="shared" ca="1" si="1"/>
        <v>2016</v>
      </c>
      <c r="E15" s="41">
        <f t="shared" ca="1" si="2"/>
        <v>0</v>
      </c>
      <c r="F15" s="41" t="str">
        <f ca="1">VLOOKUP(J15,Personnel!A:G,7,0)</f>
        <v>F</v>
      </c>
      <c r="G15" s="41">
        <f ca="1">VLOOKUP(J15,Personnel!A:L,12,0)</f>
        <v>22</v>
      </c>
      <c r="H15" s="24">
        <f t="shared" si="6"/>
        <v>1</v>
      </c>
      <c r="I15" s="42" t="s">
        <v>233</v>
      </c>
      <c r="J15" s="10" t="s">
        <v>219</v>
      </c>
      <c r="K15" s="38">
        <f t="shared" ca="1" si="3"/>
        <v>0</v>
      </c>
      <c r="L15" s="18" t="str">
        <f ca="1">IF(J15="","Aucun",IFERROR(VLOOKUP(J15,Personnel!$A$2:$J407,5,0),"Inconnu"))</f>
        <v>LICHTENSTEIN</v>
      </c>
      <c r="M15" s="43" t="str">
        <f ca="1">IF(J15="","Aucun",IFERROR(VLOOKUP(J15,Personnel!$A$2:$J407,6,0),"Inconnu"))</f>
        <v>Marie</v>
      </c>
      <c r="N15" s="45" t="s">
        <v>237</v>
      </c>
      <c r="O15" s="17" t="s">
        <v>42</v>
      </c>
      <c r="AA15" s="18" t="str">
        <f ca="1">IF(Z15="","Aucun",IFERROR(VLOOKUP(Z15,Personnel!$A$2:$J104,3,0) &amp; " " &amp; VLOOKUP(Z15,Personnel!$A$2:$J104,6,0),"Inconnu"))</f>
        <v>Aucun</v>
      </c>
      <c r="AB15" s="26">
        <f>AC15</f>
        <v>42345</v>
      </c>
      <c r="AC15" s="5">
        <v>42345</v>
      </c>
      <c r="AD15" s="5">
        <v>42527</v>
      </c>
      <c r="AE15" s="16">
        <f t="shared" si="4"/>
        <v>182</v>
      </c>
      <c r="AF15" s="13">
        <v>0</v>
      </c>
      <c r="AG15" s="16">
        <f t="shared" ca="1" si="8"/>
        <v>182</v>
      </c>
      <c r="AM15" s="19" t="str">
        <f ca="1">IF(OR(O15="Stage",O15="VSI",O15="Interim"),"",IF(AK15=#REF!,IF(AG15&gt;#REF!,#REF!,IF(AG15&gt;#REF!,#REF!,IF(AG15&gt;#REF!,#REF!,IF(AG15&gt;#REF!,#REF!,IF(AG15&gt;#REF!,#REF!,0))))),IF(AK15=#REF!,IF(AG15&gt;#REF!,#REF!,IF(AG15&gt;#REF!,#REF!,IF(AG15&gt;#REF!,#REF!,IF(AG15&gt;#REF!,#REF!,IF(AG15&gt;#REF!,#REF!,IF(AG15&gt;#REF!,#REF!,0)))))),0)))</f>
        <v/>
      </c>
      <c r="AN15" s="19" t="str">
        <f t="shared" ca="1" si="7"/>
        <v/>
      </c>
      <c r="AO15" s="37">
        <v>445</v>
      </c>
      <c r="AP15" s="9">
        <f t="shared" ca="1" si="5"/>
        <v>445</v>
      </c>
    </row>
    <row r="16" spans="1:45" x14ac:dyDescent="0.25">
      <c r="A16" s="86">
        <v>14</v>
      </c>
      <c r="B16" s="85">
        <f t="shared" ca="1" si="0"/>
        <v>1</v>
      </c>
      <c r="C16" s="41">
        <f t="shared" ref="C16:D34" ca="1" si="9">IFERROR(IF(YEAR(AC16)&gt;YEAR(TODAY()),YEAR(TODAY()),YEAR(AC16)),YEAR(TODAY()))</f>
        <v>1983</v>
      </c>
      <c r="D16" s="41">
        <f t="shared" ca="1" si="9"/>
        <v>1983</v>
      </c>
      <c r="E16" s="41">
        <f t="shared" ref="E16:E34" ca="1" si="10">IF(V16="France",1,0)</f>
        <v>1</v>
      </c>
      <c r="F16" s="41" t="str">
        <f ca="1">VLOOKUP(J16,Personnel!A:G,7,0)</f>
        <v>H</v>
      </c>
      <c r="G16" s="41">
        <f ca="1">VLOOKUP(J16,Personnel!A:L,12,0)</f>
        <v>26</v>
      </c>
      <c r="H16" s="24">
        <f t="shared" ref="H16:H34" si="11">IF(OR(O16="Stage",O16="VSI",O16="Interim"),1,0)</f>
        <v>0</v>
      </c>
      <c r="I16" s="42" t="s">
        <v>123</v>
      </c>
      <c r="J16" s="10" t="s">
        <v>220</v>
      </c>
      <c r="K16" s="38">
        <f t="shared" ref="K16:K34" ca="1" si="12">IF(AD16="-",1,IF(AND(AD16&gt;=TODAY(),AD16&lt;TODAY()+60),0.5,IF(TODAY()&lt;=AD16,1,0)))</f>
        <v>0</v>
      </c>
      <c r="L16" s="18" t="str">
        <f ca="1">IF(J16="","Aucun",IFERROR(VLOOKUP(J16,Personnel!$A$2:$J128,5,0),"Inconnu"))</f>
        <v>EVREST</v>
      </c>
      <c r="M16" s="43" t="str">
        <f ca="1">IF(J16="","Aucun",IFERROR(VLOOKUP(J16,Personnel!$A$2:$J128,6,0),"Inconnu"))</f>
        <v>Alan</v>
      </c>
      <c r="N16" s="45" t="s">
        <v>118</v>
      </c>
      <c r="O16" s="17" t="s">
        <v>1</v>
      </c>
      <c r="AA16" s="18" t="str">
        <f ca="1">IF(Z16="","Aucun",IFERROR(VLOOKUP(Z16,Personnel!$A$2:$J144,3,0) &amp; " " &amp; VLOOKUP(Z16,Personnel!$A$2:$J144,6,0),"Inconnu"))</f>
        <v>Aucun</v>
      </c>
      <c r="AB16" s="26">
        <v>30348</v>
      </c>
      <c r="AC16" s="5">
        <v>30348</v>
      </c>
      <c r="AD16" s="5">
        <v>30620</v>
      </c>
      <c r="AE16" s="16">
        <f t="shared" ref="AE16:AE34" si="13">IF(AD16="-","-",AD16-AC16)</f>
        <v>272</v>
      </c>
      <c r="AF16" s="13">
        <v>0</v>
      </c>
      <c r="AG16" s="16">
        <f ca="1">IFERROR(IF(J16=#REF!,IF(IF(#REF!="-",TODAY(),#REF!)&gt;=EDATE(AC16,-6),IF(AE16="-",#REF!+TODAY()-AC16,#REF!+IF(AD16&gt;TODAY(),TODAY()-AC16,AE16)),IF(AD16&gt;TODAY(),#REF!+(TODAY()-AC16),AE16)),IF(AD16&gt;TODAY(),TODAY()-AC16,IF(AD16&gt;TODAY(),TODAY()-AC16,AE16)))+AF16,TODAY()-AC16)+AF16</f>
        <v>12193</v>
      </c>
      <c r="AH16" s="2" t="s">
        <v>193</v>
      </c>
      <c r="AK16" s="8" t="s">
        <v>4</v>
      </c>
      <c r="AL16" s="33">
        <v>350</v>
      </c>
      <c r="AM16" s="19">
        <f ca="1">IF(OR(O16="Stage",O16="VSI",O16="Interim"),"",IF(AK16=#REF!,IF(AG16&gt;#REF!,#REF!,IF(AG16&gt;#REF!,#REF!,IF(AG16&gt;#REF!,#REF!,IF(AG16&gt;#REF!,#REF!,IF(AG16&gt;#REF!,#REF!,0))))),IF(AK16=#REF!,IF(AG16&gt;#REF!,#REF!,IF(AG16&gt;#REF!,#REF!,IF(AG16&gt;#REF!,#REF!,IF(AG16&gt;#REF!,#REF!,IF(AG16&gt;#REF!,#REF!,IF(AG16&gt;#REF!,#REF!,0)))))),0)))</f>
        <v>77</v>
      </c>
      <c r="AN16" s="19">
        <f t="shared" ref="AN16:AN34" ca="1" si="14">IFERROR(IF(AK16="-","-",AL16+AM16),"")</f>
        <v>427</v>
      </c>
      <c r="AO16" s="37" t="s">
        <v>210</v>
      </c>
      <c r="AP16" s="9" t="str">
        <f t="shared" ref="AP16:AP34" ca="1" si="15">IFERROR(IF(AO16="TOO OLD","TOO OLD",AO16*W16),"ERROR")</f>
        <v>TOO OLD</v>
      </c>
    </row>
    <row r="17" spans="1:43" x14ac:dyDescent="0.25">
      <c r="A17" s="86">
        <v>15</v>
      </c>
      <c r="B17" s="85">
        <f t="shared" ca="1" si="0"/>
        <v>0</v>
      </c>
      <c r="C17" s="41">
        <f t="shared" ca="1" si="9"/>
        <v>1983</v>
      </c>
      <c r="D17" s="41">
        <f t="shared" ca="1" si="9"/>
        <v>1993</v>
      </c>
      <c r="E17" s="41">
        <f t="shared" ca="1" si="10"/>
        <v>1</v>
      </c>
      <c r="F17" s="41" t="str">
        <f ca="1">VLOOKUP(J17,Personnel!A:G,7,0)</f>
        <v>H</v>
      </c>
      <c r="G17" s="41">
        <f ca="1">VLOOKUP(J17,Personnel!A:L,12,0)</f>
        <v>26</v>
      </c>
      <c r="H17" s="24">
        <f t="shared" si="11"/>
        <v>0</v>
      </c>
      <c r="I17" s="42" t="s">
        <v>123</v>
      </c>
      <c r="J17" s="10" t="s">
        <v>220</v>
      </c>
      <c r="K17" s="38">
        <f t="shared" ca="1" si="12"/>
        <v>0</v>
      </c>
      <c r="L17" s="18" t="str">
        <f ca="1">IF(J17="","Aucun",IFERROR(VLOOKUP(J17,Personnel!$A$2:$J129,5,0),"Inconnu"))</f>
        <v>EVREST</v>
      </c>
      <c r="M17" s="43" t="str">
        <f ca="1">IF(J17="","Aucun",IFERROR(VLOOKUP(J17,Personnel!$A$2:$J129,6,0),"Inconnu"))</f>
        <v>Alan</v>
      </c>
      <c r="N17" s="45" t="s">
        <v>120</v>
      </c>
      <c r="O17" s="17" t="s">
        <v>1</v>
      </c>
      <c r="AA17" s="18" t="str">
        <f ca="1">IF(Z17="","Aucun",IFERROR(VLOOKUP(Z17,Personnel!$A$2:$J145,3,0) &amp; " " &amp; VLOOKUP(Z17,Personnel!$A$2:$J145,6,0),"Inconnu"))</f>
        <v>Aucun</v>
      </c>
      <c r="AB17" s="26">
        <v>30348</v>
      </c>
      <c r="AC17" s="5">
        <v>30621</v>
      </c>
      <c r="AD17" s="5">
        <v>34273</v>
      </c>
      <c r="AE17" s="16">
        <f t="shared" si="13"/>
        <v>3652</v>
      </c>
      <c r="AF17" s="13">
        <v>0</v>
      </c>
      <c r="AG17" s="16">
        <f t="shared" ref="AG17:AG34" ca="1" si="16">IFERROR(IF(J17=J16,IF(IF(AD16="-",TODAY(),AD16)&gt;=EDATE(AC17,-6),IF(AE17="-",AG16+TODAY()-AC17,AG16+IF(AD17&gt;TODAY(),TODAY()-AC17,AE17)),IF(AD17&gt;TODAY(),AG16+(TODAY()-AC17),AE17)),IF(AD17&gt;TODAY(),TODAY()-AC17,IF(AD17&gt;TODAY(),TODAY()-AC17,AE17)))+AF17,TODAY()-AC17)+AF17</f>
        <v>15845</v>
      </c>
      <c r="AH17" s="2" t="s">
        <v>193</v>
      </c>
      <c r="AK17" s="8" t="s">
        <v>4</v>
      </c>
      <c r="AL17" s="33">
        <v>350</v>
      </c>
      <c r="AM17" s="19">
        <f ca="1">IF(OR(O17="Stage",O17="VSI",O17="Interim"),"",IF(AK17=#REF!,IF(AG17&gt;#REF!,#REF!,IF(AG17&gt;#REF!,#REF!,IF(AG17&gt;#REF!,#REF!,IF(AG17&gt;#REF!,#REF!,IF(AG17&gt;#REF!,#REF!,0))))),IF(AK17=#REF!,IF(AG17&gt;#REF!,#REF!,IF(AG17&gt;#REF!,#REF!,IF(AG17&gt;#REF!,#REF!,IF(AG17&gt;#REF!,#REF!,IF(AG17&gt;#REF!,#REF!,IF(AG17&gt;#REF!,#REF!,0)))))),0)))</f>
        <v>77</v>
      </c>
      <c r="AN17" s="19">
        <f t="shared" ca="1" si="14"/>
        <v>427</v>
      </c>
      <c r="AO17" s="37" t="s">
        <v>210</v>
      </c>
      <c r="AP17" s="9" t="str">
        <f t="shared" ca="1" si="15"/>
        <v>TOO OLD</v>
      </c>
      <c r="AQ17" s="7" t="s">
        <v>158</v>
      </c>
    </row>
    <row r="18" spans="1:43" x14ac:dyDescent="0.25">
      <c r="A18" s="86">
        <v>16</v>
      </c>
      <c r="B18" s="85">
        <f t="shared" ca="1" si="0"/>
        <v>1</v>
      </c>
      <c r="C18" s="41">
        <f t="shared" ca="1" si="9"/>
        <v>1993</v>
      </c>
      <c r="D18" s="41">
        <f t="shared" ca="1" si="9"/>
        <v>1994</v>
      </c>
      <c r="E18" s="41">
        <f t="shared" ca="1" si="10"/>
        <v>1</v>
      </c>
      <c r="F18" s="41" t="str">
        <f ca="1">VLOOKUP(J18,Personnel!A:G,7,0)</f>
        <v>H</v>
      </c>
      <c r="G18" s="41">
        <f ca="1">VLOOKUP(J18,Personnel!A:L,12,0)</f>
        <v>26</v>
      </c>
      <c r="H18" s="24">
        <f t="shared" si="11"/>
        <v>0</v>
      </c>
      <c r="I18" s="42" t="s">
        <v>123</v>
      </c>
      <c r="J18" s="10" t="s">
        <v>220</v>
      </c>
      <c r="K18" s="38">
        <f t="shared" ca="1" si="12"/>
        <v>0</v>
      </c>
      <c r="L18" s="18" t="str">
        <f ca="1">IF(J18="","Aucun",IFERROR(VLOOKUP(J18,Personnel!$A$2:$J130,5,0),"Inconnu"))</f>
        <v>EVREST</v>
      </c>
      <c r="M18" s="43" t="str">
        <f ca="1">IF(J18="","Aucun",IFERROR(VLOOKUP(J18,Personnel!$A$2:$J130,6,0),"Inconnu"))</f>
        <v>Alan</v>
      </c>
      <c r="N18" s="45" t="s">
        <v>120</v>
      </c>
      <c r="O18" s="17" t="s">
        <v>1</v>
      </c>
      <c r="AA18" s="18" t="str">
        <f ca="1">IF(Z18="","Aucun",IFERROR(VLOOKUP(Z18,Personnel!$A$2:$J146,3,0) &amp; " " &amp; VLOOKUP(Z18,Personnel!$A$2:$J146,6,0),"Inconnu"))</f>
        <v>Aucun</v>
      </c>
      <c r="AB18" s="26">
        <v>30348</v>
      </c>
      <c r="AC18" s="5">
        <v>34274</v>
      </c>
      <c r="AD18" s="5">
        <v>34699</v>
      </c>
      <c r="AE18" s="16">
        <f t="shared" si="13"/>
        <v>425</v>
      </c>
      <c r="AF18" s="13">
        <v>0</v>
      </c>
      <c r="AG18" s="16">
        <f t="shared" ca="1" si="16"/>
        <v>16270</v>
      </c>
      <c r="AH18" s="2" t="s">
        <v>193</v>
      </c>
      <c r="AK18" s="8" t="s">
        <v>4</v>
      </c>
      <c r="AL18" s="33">
        <v>350</v>
      </c>
      <c r="AM18" s="19">
        <f ca="1">IF(OR(O18="Stage",O18="VSI",O18="Interim"),"",IF(AK18=#REF!,IF(AG18&gt;#REF!,#REF!,IF(AG18&gt;#REF!,#REF!,IF(AG18&gt;#REF!,#REF!,IF(AG18&gt;#REF!,#REF!,IF(AG18&gt;#REF!,#REF!,0))))),IF(AK18=#REF!,IF(AG18&gt;#REF!,#REF!,IF(AG18&gt;#REF!,#REF!,IF(AG18&gt;#REF!,#REF!,IF(AG18&gt;#REF!,#REF!,IF(AG18&gt;#REF!,#REF!,IF(AG18&gt;#REF!,#REF!,0)))))),0)))</f>
        <v>77</v>
      </c>
      <c r="AN18" s="19">
        <f t="shared" ca="1" si="14"/>
        <v>427</v>
      </c>
      <c r="AO18" s="37" t="s">
        <v>210</v>
      </c>
      <c r="AP18" s="9" t="str">
        <f t="shared" ca="1" si="15"/>
        <v>TOO OLD</v>
      </c>
      <c r="AQ18" s="7" t="s">
        <v>159</v>
      </c>
    </row>
    <row r="19" spans="1:43" x14ac:dyDescent="0.25">
      <c r="A19" s="86">
        <v>17</v>
      </c>
      <c r="B19" s="85">
        <f t="shared" ca="1" si="0"/>
        <v>1</v>
      </c>
      <c r="C19" s="41">
        <f t="shared" ca="1" si="9"/>
        <v>1995</v>
      </c>
      <c r="D19" s="41">
        <f t="shared" ca="1" si="9"/>
        <v>1998</v>
      </c>
      <c r="E19" s="41">
        <f t="shared" ca="1" si="10"/>
        <v>1</v>
      </c>
      <c r="F19" s="41" t="str">
        <f ca="1">VLOOKUP(J19,Personnel!A:G,7,0)</f>
        <v>H</v>
      </c>
      <c r="G19" s="41">
        <f ca="1">VLOOKUP(J19,Personnel!A:L,12,0)</f>
        <v>26</v>
      </c>
      <c r="H19" s="24">
        <f t="shared" si="11"/>
        <v>0</v>
      </c>
      <c r="I19" s="42" t="s">
        <v>123</v>
      </c>
      <c r="J19" s="10" t="s">
        <v>220</v>
      </c>
      <c r="K19" s="38">
        <f t="shared" ca="1" si="12"/>
        <v>0</v>
      </c>
      <c r="L19" s="18" t="str">
        <f ca="1">IF(J19="","Aucun",IFERROR(VLOOKUP(J19,Personnel!$A$2:$J131,5,0),"Inconnu"))</f>
        <v>EVREST</v>
      </c>
      <c r="M19" s="43" t="str">
        <f ca="1">IF(J19="","Aucun",IFERROR(VLOOKUP(J19,Personnel!$A$2:$J131,6,0),"Inconnu"))</f>
        <v>Alan</v>
      </c>
      <c r="N19" s="45" t="s">
        <v>120</v>
      </c>
      <c r="O19" s="17" t="s">
        <v>1</v>
      </c>
      <c r="AA19" s="18" t="str">
        <f ca="1">IF(Z19="","Aucun",IFERROR(VLOOKUP(Z19,Personnel!$A$2:$J147,3,0) &amp; " " &amp; VLOOKUP(Z19,Personnel!$A$2:$J147,6,0),"Inconnu"))</f>
        <v>Aucun</v>
      </c>
      <c r="AB19" s="26">
        <v>30348</v>
      </c>
      <c r="AC19" s="5">
        <v>34700</v>
      </c>
      <c r="AD19" s="5">
        <v>36160</v>
      </c>
      <c r="AE19" s="16">
        <f t="shared" si="13"/>
        <v>1460</v>
      </c>
      <c r="AF19" s="13">
        <v>0</v>
      </c>
      <c r="AG19" s="16">
        <f t="shared" ca="1" si="16"/>
        <v>17730</v>
      </c>
      <c r="AH19" s="2" t="s">
        <v>193</v>
      </c>
      <c r="AK19" s="8" t="s">
        <v>4</v>
      </c>
      <c r="AL19" s="33">
        <v>350</v>
      </c>
      <c r="AM19" s="19">
        <f ca="1">IF(OR(O19="Stage",O19="VSI",O19="Interim"),"",IF(AK19=#REF!,IF(AG19&gt;#REF!,#REF!,IF(AG19&gt;#REF!,#REF!,IF(AG19&gt;#REF!,#REF!,IF(AG19&gt;#REF!,#REF!,IF(AG19&gt;#REF!,#REF!,0))))),IF(AK19=#REF!,IF(AG19&gt;#REF!,#REF!,IF(AG19&gt;#REF!,#REF!,IF(AG19&gt;#REF!,#REF!,IF(AG19&gt;#REF!,#REF!,IF(AG19&gt;#REF!,#REF!,IF(AG19&gt;#REF!,#REF!,0)))))),0)))</f>
        <v>77</v>
      </c>
      <c r="AN19" s="19">
        <f t="shared" ca="1" si="14"/>
        <v>427</v>
      </c>
      <c r="AO19" s="37" t="s">
        <v>210</v>
      </c>
      <c r="AP19" s="9" t="str">
        <f t="shared" ca="1" si="15"/>
        <v>TOO OLD</v>
      </c>
      <c r="AQ19" s="7" t="s">
        <v>158</v>
      </c>
    </row>
    <row r="20" spans="1:43" x14ac:dyDescent="0.25">
      <c r="A20" s="86">
        <v>18</v>
      </c>
      <c r="B20" s="85">
        <f t="shared" ca="1" si="0"/>
        <v>1</v>
      </c>
      <c r="C20" s="41">
        <f t="shared" ca="1" si="9"/>
        <v>1999</v>
      </c>
      <c r="D20" s="41">
        <f t="shared" ca="1" si="9"/>
        <v>2001</v>
      </c>
      <c r="E20" s="41">
        <f t="shared" ca="1" si="10"/>
        <v>1</v>
      </c>
      <c r="F20" s="41" t="str">
        <f ca="1">VLOOKUP(J20,Personnel!A:G,7,0)</f>
        <v>H</v>
      </c>
      <c r="G20" s="41">
        <f ca="1">VLOOKUP(J20,Personnel!A:L,12,0)</f>
        <v>26</v>
      </c>
      <c r="H20" s="24">
        <f t="shared" si="11"/>
        <v>0</v>
      </c>
      <c r="I20" s="42" t="s">
        <v>123</v>
      </c>
      <c r="J20" s="10" t="s">
        <v>220</v>
      </c>
      <c r="K20" s="38">
        <f t="shared" ca="1" si="12"/>
        <v>0</v>
      </c>
      <c r="L20" s="18" t="str">
        <f ca="1">IF(J20="","Aucun",IFERROR(VLOOKUP(J20,Personnel!$A$2:$J132,5,0),"Inconnu"))</f>
        <v>EVREST</v>
      </c>
      <c r="M20" s="43" t="str">
        <f ca="1">IF(J20="","Aucun",IFERROR(VLOOKUP(J20,Personnel!$A$2:$J132,6,0),"Inconnu"))</f>
        <v>Alan</v>
      </c>
      <c r="N20" s="45" t="s">
        <v>120</v>
      </c>
      <c r="O20" s="17" t="s">
        <v>1</v>
      </c>
      <c r="AA20" s="18" t="str">
        <f ca="1">IF(Z20="","Aucun",IFERROR(VLOOKUP(Z20,Personnel!$A$2:$J148,3,0) &amp; " " &amp; VLOOKUP(Z20,Personnel!$A$2:$J148,6,0),"Inconnu"))</f>
        <v>Aucun</v>
      </c>
      <c r="AB20" s="26">
        <v>30348</v>
      </c>
      <c r="AC20" s="5">
        <v>36161</v>
      </c>
      <c r="AD20" s="5">
        <v>37256</v>
      </c>
      <c r="AE20" s="16">
        <f t="shared" si="13"/>
        <v>1095</v>
      </c>
      <c r="AF20" s="13">
        <v>0</v>
      </c>
      <c r="AG20" s="16">
        <f t="shared" ca="1" si="16"/>
        <v>18825</v>
      </c>
      <c r="AH20" s="2" t="s">
        <v>193</v>
      </c>
      <c r="AK20" s="8" t="s">
        <v>4</v>
      </c>
      <c r="AL20" s="33">
        <v>350</v>
      </c>
      <c r="AM20" s="19">
        <f ca="1">IF(OR(O20="Stage",O20="VSI",O20="Interim"),"",IF(AK20=#REF!,IF(AG20&gt;#REF!,#REF!,IF(AG20&gt;#REF!,#REF!,IF(AG20&gt;#REF!,#REF!,IF(AG20&gt;#REF!,#REF!,IF(AG20&gt;#REF!,#REF!,0))))),IF(AK20=#REF!,IF(AG20&gt;#REF!,#REF!,IF(AG20&gt;#REF!,#REF!,IF(AG20&gt;#REF!,#REF!,IF(AG20&gt;#REF!,#REF!,IF(AG20&gt;#REF!,#REF!,IF(AG20&gt;#REF!,#REF!,0)))))),0)))</f>
        <v>77</v>
      </c>
      <c r="AN20" s="19">
        <f t="shared" ca="1" si="14"/>
        <v>427</v>
      </c>
      <c r="AO20" s="37" t="s">
        <v>210</v>
      </c>
      <c r="AP20" s="9" t="str">
        <f t="shared" ca="1" si="15"/>
        <v>TOO OLD</v>
      </c>
      <c r="AQ20" s="7" t="s">
        <v>158</v>
      </c>
    </row>
    <row r="21" spans="1:43" x14ac:dyDescent="0.25">
      <c r="A21" s="86">
        <v>19</v>
      </c>
      <c r="B21" s="85">
        <f t="shared" ca="1" si="0"/>
        <v>1</v>
      </c>
      <c r="C21" s="41">
        <f t="shared" ca="1" si="9"/>
        <v>2002</v>
      </c>
      <c r="D21" s="41">
        <f t="shared" ca="1" si="9"/>
        <v>2003</v>
      </c>
      <c r="E21" s="41">
        <f t="shared" ca="1" si="10"/>
        <v>1</v>
      </c>
      <c r="F21" s="41" t="str">
        <f ca="1">VLOOKUP(J21,Personnel!A:G,7,0)</f>
        <v>H</v>
      </c>
      <c r="G21" s="41">
        <f ca="1">VLOOKUP(J21,Personnel!A:L,12,0)</f>
        <v>26</v>
      </c>
      <c r="H21" s="24">
        <f t="shared" si="11"/>
        <v>0</v>
      </c>
      <c r="I21" s="42" t="s">
        <v>123</v>
      </c>
      <c r="J21" s="10" t="s">
        <v>220</v>
      </c>
      <c r="K21" s="38">
        <f t="shared" ca="1" si="12"/>
        <v>0</v>
      </c>
      <c r="L21" s="18" t="str">
        <f ca="1">IF(J21="","Aucun",IFERROR(VLOOKUP(J21,Personnel!$A$2:$J133,5,0),"Inconnu"))</f>
        <v>EVREST</v>
      </c>
      <c r="M21" s="43" t="str">
        <f ca="1">IF(J21="","Aucun",IFERROR(VLOOKUP(J21,Personnel!$A$2:$J133,6,0),"Inconnu"))</f>
        <v>Alan</v>
      </c>
      <c r="N21" s="45" t="s">
        <v>120</v>
      </c>
      <c r="O21" s="17" t="s">
        <v>1</v>
      </c>
      <c r="AA21" s="18" t="str">
        <f ca="1">IF(Z21="","Aucun",IFERROR(VLOOKUP(Z21,Personnel!$A$2:$J149,3,0) &amp; " " &amp; VLOOKUP(Z21,Personnel!$A$2:$J149,6,0),"Inconnu"))</f>
        <v>Aucun</v>
      </c>
      <c r="AB21" s="26">
        <v>30348</v>
      </c>
      <c r="AC21" s="5">
        <v>37257</v>
      </c>
      <c r="AD21" s="5">
        <v>37986</v>
      </c>
      <c r="AE21" s="16">
        <f t="shared" si="13"/>
        <v>729</v>
      </c>
      <c r="AF21" s="13">
        <v>0</v>
      </c>
      <c r="AG21" s="16">
        <f t="shared" ca="1" si="16"/>
        <v>19554</v>
      </c>
      <c r="AH21" s="2" t="s">
        <v>193</v>
      </c>
      <c r="AK21" s="8" t="s">
        <v>4</v>
      </c>
      <c r="AL21" s="33">
        <v>350</v>
      </c>
      <c r="AM21" s="19">
        <f ca="1">IF(OR(O21="Stage",O21="VSI",O21="Interim"),"",IF(AK21=#REF!,IF(AG21&gt;#REF!,#REF!,IF(AG21&gt;#REF!,#REF!,IF(AG21&gt;#REF!,#REF!,IF(AG21&gt;#REF!,#REF!,IF(AG21&gt;#REF!,#REF!,0))))),IF(AK21=#REF!,IF(AG21&gt;#REF!,#REF!,IF(AG21&gt;#REF!,#REF!,IF(AG21&gt;#REF!,#REF!,IF(AG21&gt;#REF!,#REF!,IF(AG21&gt;#REF!,#REF!,IF(AG21&gt;#REF!,#REF!,0)))))),0)))</f>
        <v>77</v>
      </c>
      <c r="AN21" s="19">
        <f t="shared" ca="1" si="14"/>
        <v>427</v>
      </c>
      <c r="AO21" s="37" t="s">
        <v>210</v>
      </c>
      <c r="AP21" s="9" t="str">
        <f t="shared" ca="1" si="15"/>
        <v>TOO OLD</v>
      </c>
      <c r="AQ21" s="7" t="s">
        <v>158</v>
      </c>
    </row>
    <row r="22" spans="1:43" x14ac:dyDescent="0.25">
      <c r="A22" s="86">
        <v>20</v>
      </c>
      <c r="B22" s="85">
        <f t="shared" ca="1" si="0"/>
        <v>1</v>
      </c>
      <c r="C22" s="41">
        <f t="shared" ca="1" si="9"/>
        <v>2004</v>
      </c>
      <c r="D22" s="41">
        <f t="shared" ca="1" si="9"/>
        <v>2005</v>
      </c>
      <c r="E22" s="41">
        <f t="shared" ca="1" si="10"/>
        <v>1</v>
      </c>
      <c r="F22" s="41" t="str">
        <f ca="1">VLOOKUP(J22,Personnel!A:G,7,0)</f>
        <v>H</v>
      </c>
      <c r="G22" s="41">
        <f ca="1">VLOOKUP(J22,Personnel!A:L,12,0)</f>
        <v>26</v>
      </c>
      <c r="H22" s="24">
        <f t="shared" si="11"/>
        <v>0</v>
      </c>
      <c r="I22" s="42" t="s">
        <v>123</v>
      </c>
      <c r="J22" s="10" t="s">
        <v>220</v>
      </c>
      <c r="K22" s="38">
        <f t="shared" ca="1" si="12"/>
        <v>0</v>
      </c>
      <c r="L22" s="18" t="str">
        <f ca="1">IF(J22="","Aucun",IFERROR(VLOOKUP(J22,Personnel!$A$2:$J134,5,0),"Inconnu"))</f>
        <v>EVREST</v>
      </c>
      <c r="M22" s="43" t="str">
        <f ca="1">IF(J22="","Aucun",IFERROR(VLOOKUP(J22,Personnel!$A$2:$J134,6,0),"Inconnu"))</f>
        <v>Alan</v>
      </c>
      <c r="N22" s="45" t="s">
        <v>120</v>
      </c>
      <c r="O22" s="17" t="s">
        <v>1</v>
      </c>
      <c r="AA22" s="18" t="str">
        <f ca="1">IF(Z22="","Aucun",IFERROR(VLOOKUP(Z22,Personnel!$A$2:$J150,3,0) &amp; " " &amp; VLOOKUP(Z22,Personnel!$A$2:$J150,6,0),"Inconnu"))</f>
        <v>Aucun</v>
      </c>
      <c r="AB22" s="26">
        <v>30348</v>
      </c>
      <c r="AC22" s="5">
        <v>37987</v>
      </c>
      <c r="AD22" s="5">
        <v>38564</v>
      </c>
      <c r="AE22" s="16">
        <f t="shared" si="13"/>
        <v>577</v>
      </c>
      <c r="AF22" s="13">
        <v>0</v>
      </c>
      <c r="AG22" s="16">
        <f t="shared" ca="1" si="16"/>
        <v>20131</v>
      </c>
      <c r="AH22" s="2" t="s">
        <v>193</v>
      </c>
      <c r="AI22" s="29">
        <v>3</v>
      </c>
      <c r="AJ22" s="29">
        <v>3</v>
      </c>
      <c r="AK22" s="8" t="s">
        <v>4</v>
      </c>
      <c r="AL22" s="33">
        <v>466</v>
      </c>
      <c r="AM22" s="19">
        <f ca="1">IF(OR(O22="Stage",O22="VSI",O22="Interim"),"",IF(AK22=#REF!,IF(AG22&gt;#REF!,#REF!,IF(AG22&gt;#REF!,#REF!,IF(AG22&gt;#REF!,#REF!,IF(AG22&gt;#REF!,#REF!,IF(AG22&gt;#REF!,#REF!,0))))),IF(AK22=#REF!,IF(AG22&gt;#REF!,#REF!,IF(AG22&gt;#REF!,#REF!,IF(AG22&gt;#REF!,#REF!,IF(AG22&gt;#REF!,#REF!,IF(AG22&gt;#REF!,#REF!,IF(AG22&gt;#REF!,#REF!,0)))))),0)))</f>
        <v>77</v>
      </c>
      <c r="AN22" s="19">
        <f t="shared" ca="1" si="14"/>
        <v>543</v>
      </c>
      <c r="AO22" s="37">
        <v>2297.2750000000001</v>
      </c>
      <c r="AP22" s="9">
        <f t="shared" ca="1" si="15"/>
        <v>937.57053141689209</v>
      </c>
      <c r="AQ22" s="7" t="s">
        <v>155</v>
      </c>
    </row>
    <row r="23" spans="1:43" x14ac:dyDescent="0.25">
      <c r="A23" s="86">
        <v>21</v>
      </c>
      <c r="B23" s="85">
        <f t="shared" ca="1" si="0"/>
        <v>0</v>
      </c>
      <c r="C23" s="41">
        <f t="shared" ca="1" si="9"/>
        <v>2005</v>
      </c>
      <c r="D23" s="41">
        <f t="shared" ca="1" si="9"/>
        <v>2007</v>
      </c>
      <c r="E23" s="41">
        <f t="shared" ca="1" si="10"/>
        <v>1</v>
      </c>
      <c r="F23" s="41" t="str">
        <f ca="1">VLOOKUP(J23,Personnel!A:G,7,0)</f>
        <v>H</v>
      </c>
      <c r="G23" s="41">
        <f ca="1">VLOOKUP(J23,Personnel!A:L,12,0)</f>
        <v>26</v>
      </c>
      <c r="H23" s="24">
        <f t="shared" si="11"/>
        <v>0</v>
      </c>
      <c r="I23" s="42" t="s">
        <v>123</v>
      </c>
      <c r="J23" s="10" t="s">
        <v>220</v>
      </c>
      <c r="K23" s="38">
        <f t="shared" ca="1" si="12"/>
        <v>0</v>
      </c>
      <c r="L23" s="18" t="str">
        <f ca="1">IF(J23="","Aucun",IFERROR(VLOOKUP(J23,Personnel!$A$2:$J135,5,0),"Inconnu"))</f>
        <v>EVREST</v>
      </c>
      <c r="M23" s="43" t="str">
        <f ca="1">IF(J23="","Aucun",IFERROR(VLOOKUP(J23,Personnel!$A$2:$J135,6,0),"Inconnu"))</f>
        <v>Alan</v>
      </c>
      <c r="N23" s="45" t="s">
        <v>120</v>
      </c>
      <c r="O23" s="17" t="s">
        <v>1</v>
      </c>
      <c r="AA23" s="18" t="str">
        <f ca="1">IF(Z23="","Aucun",IFERROR(VLOOKUP(Z23,Personnel!$A$2:$J151,3,0) &amp; " " &amp; VLOOKUP(Z23,Personnel!$A$2:$J151,6,0),"Inconnu"))</f>
        <v>Aucun</v>
      </c>
      <c r="AB23" s="26">
        <v>30348</v>
      </c>
      <c r="AC23" s="5">
        <v>38565</v>
      </c>
      <c r="AD23" s="5">
        <v>39233</v>
      </c>
      <c r="AE23" s="16">
        <f t="shared" si="13"/>
        <v>668</v>
      </c>
      <c r="AF23" s="13">
        <v>0</v>
      </c>
      <c r="AG23" s="16">
        <f t="shared" ca="1" si="16"/>
        <v>20799</v>
      </c>
      <c r="AH23" s="2" t="s">
        <v>193</v>
      </c>
      <c r="AI23" s="29">
        <v>3</v>
      </c>
      <c r="AJ23" s="29">
        <v>3</v>
      </c>
      <c r="AK23" s="8" t="s">
        <v>4</v>
      </c>
      <c r="AL23" s="33">
        <v>466</v>
      </c>
      <c r="AM23" s="19">
        <f ca="1">IF(OR(O23="Stage",O23="VSI",O23="Interim"),"",IF(AK23=#REF!,IF(AG23&gt;#REF!,#REF!,IF(AG23&gt;#REF!,#REF!,IF(AG23&gt;#REF!,#REF!,IF(AG23&gt;#REF!,#REF!,IF(AG23&gt;#REF!,#REF!,0))))),IF(AK23=#REF!,IF(AG23&gt;#REF!,#REF!,IF(AG23&gt;#REF!,#REF!,IF(AG23&gt;#REF!,#REF!,IF(AG23&gt;#REF!,#REF!,IF(AG23&gt;#REF!,#REF!,IF(AG23&gt;#REF!,#REF!,0)))))),0)))</f>
        <v>77</v>
      </c>
      <c r="AN23" s="19">
        <f t="shared" ca="1" si="14"/>
        <v>543</v>
      </c>
      <c r="AO23" s="37">
        <v>2376</v>
      </c>
      <c r="AP23" s="9">
        <f t="shared" ca="1" si="15"/>
        <v>1049.5945144062769</v>
      </c>
      <c r="AQ23" s="7" t="s">
        <v>158</v>
      </c>
    </row>
    <row r="24" spans="1:43" x14ac:dyDescent="0.25">
      <c r="A24" s="86">
        <v>22</v>
      </c>
      <c r="B24" s="85">
        <f t="shared" ca="1" si="0"/>
        <v>1</v>
      </c>
      <c r="C24" s="41">
        <f t="shared" ca="1" si="9"/>
        <v>2007</v>
      </c>
      <c r="D24" s="41">
        <f t="shared" ca="1" si="9"/>
        <v>2007</v>
      </c>
      <c r="E24" s="41">
        <f t="shared" ca="1" si="10"/>
        <v>1</v>
      </c>
      <c r="F24" s="41" t="str">
        <f ca="1">VLOOKUP(J24,Personnel!A:G,7,0)</f>
        <v>H</v>
      </c>
      <c r="G24" s="41">
        <f ca="1">VLOOKUP(J24,Personnel!A:L,12,0)</f>
        <v>26</v>
      </c>
      <c r="H24" s="24">
        <f t="shared" si="11"/>
        <v>0</v>
      </c>
      <c r="I24" s="42" t="s">
        <v>123</v>
      </c>
      <c r="J24" s="10" t="s">
        <v>220</v>
      </c>
      <c r="K24" s="38">
        <f t="shared" ca="1" si="12"/>
        <v>0</v>
      </c>
      <c r="L24" s="18" t="str">
        <f ca="1">IF(J24="","Aucun",IFERROR(VLOOKUP(J24,Personnel!$A$2:$J136,5,0),"Inconnu"))</f>
        <v>EVREST</v>
      </c>
      <c r="M24" s="43" t="str">
        <f ca="1">IF(J24="","Aucun",IFERROR(VLOOKUP(J24,Personnel!$A$2:$J136,6,0),"Inconnu"))</f>
        <v>Alan</v>
      </c>
      <c r="N24" s="45" t="s">
        <v>120</v>
      </c>
      <c r="O24" s="17" t="s">
        <v>1</v>
      </c>
      <c r="AA24" s="18" t="str">
        <f ca="1">IF(Z24="","Aucun",IFERROR(VLOOKUP(Z24,Personnel!$A$2:$J152,3,0) &amp; " " &amp; VLOOKUP(Z24,Personnel!$A$2:$J152,6,0),"Inconnu"))</f>
        <v>Aucun</v>
      </c>
      <c r="AB24" s="26">
        <v>30348</v>
      </c>
      <c r="AC24" s="5">
        <v>39234</v>
      </c>
      <c r="AD24" s="5">
        <v>39447</v>
      </c>
      <c r="AE24" s="16">
        <f t="shared" si="13"/>
        <v>213</v>
      </c>
      <c r="AF24" s="13">
        <v>0</v>
      </c>
      <c r="AG24" s="16">
        <f t="shared" ca="1" si="16"/>
        <v>21012</v>
      </c>
      <c r="AH24" s="2" t="s">
        <v>193</v>
      </c>
      <c r="AI24" s="29">
        <v>3</v>
      </c>
      <c r="AJ24" s="29">
        <v>3</v>
      </c>
      <c r="AK24" s="8" t="s">
        <v>4</v>
      </c>
      <c r="AL24" s="33">
        <v>480.1</v>
      </c>
      <c r="AM24" s="19">
        <f ca="1">IF(OR(O24="Stage",O24="VSI",O24="Interim"),"",IF(AK24=#REF!,IF(AG24&gt;#REF!,#REF!,IF(AG24&gt;#REF!,#REF!,IF(AG24&gt;#REF!,#REF!,IF(AG24&gt;#REF!,#REF!,IF(AG24&gt;#REF!,#REF!,0))))),IF(AK24=#REF!,IF(AG24&gt;#REF!,#REF!,IF(AG24&gt;#REF!,#REF!,IF(AG24&gt;#REF!,#REF!,IF(AG24&gt;#REF!,#REF!,IF(AG24&gt;#REF!,#REF!,IF(AG24&gt;#REF!,#REF!,0)))))),0)))</f>
        <v>77</v>
      </c>
      <c r="AN24" s="19">
        <f t="shared" ca="1" si="14"/>
        <v>557.1</v>
      </c>
      <c r="AO24" s="37">
        <v>2445.2303000000002</v>
      </c>
      <c r="AP24" s="9">
        <f t="shared" ca="1" si="15"/>
        <v>1080.1768978703767</v>
      </c>
      <c r="AQ24" s="7" t="s">
        <v>155</v>
      </c>
    </row>
    <row r="25" spans="1:43" x14ac:dyDescent="0.25">
      <c r="A25" s="86">
        <v>23</v>
      </c>
      <c r="B25" s="85">
        <f t="shared" ca="1" si="0"/>
        <v>1</v>
      </c>
      <c r="C25" s="41">
        <f t="shared" ca="1" si="9"/>
        <v>2008</v>
      </c>
      <c r="D25" s="41">
        <f t="shared" ca="1" si="9"/>
        <v>2008</v>
      </c>
      <c r="E25" s="41">
        <f t="shared" ca="1" si="10"/>
        <v>1</v>
      </c>
      <c r="F25" s="41" t="str">
        <f ca="1">VLOOKUP(J25,Personnel!A:G,7,0)</f>
        <v>H</v>
      </c>
      <c r="G25" s="41">
        <f ca="1">VLOOKUP(J25,Personnel!A:L,12,0)</f>
        <v>26</v>
      </c>
      <c r="H25" s="24">
        <f t="shared" si="11"/>
        <v>0</v>
      </c>
      <c r="I25" s="42" t="s">
        <v>123</v>
      </c>
      <c r="J25" s="10" t="s">
        <v>220</v>
      </c>
      <c r="K25" s="38">
        <f t="shared" ca="1" si="12"/>
        <v>0</v>
      </c>
      <c r="L25" s="18" t="str">
        <f ca="1">IF(J25="","Aucun",IFERROR(VLOOKUP(J25,Personnel!$A$2:$J137,5,0),"Inconnu"))</f>
        <v>EVREST</v>
      </c>
      <c r="M25" s="43" t="str">
        <f ca="1">IF(J25="","Aucun",IFERROR(VLOOKUP(J25,Personnel!$A$2:$J137,6,0),"Inconnu"))</f>
        <v>Alan</v>
      </c>
      <c r="N25" s="45" t="s">
        <v>120</v>
      </c>
      <c r="O25" s="17" t="s">
        <v>1</v>
      </c>
      <c r="AA25" s="18" t="str">
        <f ca="1">IF(Z25="","Aucun",IFERROR(VLOOKUP(Z25,Personnel!$A$2:$J153,3,0) &amp; " " &amp; VLOOKUP(Z25,Personnel!$A$2:$J153,6,0),"Inconnu"))</f>
        <v>Aucun</v>
      </c>
      <c r="AB25" s="26">
        <v>30348</v>
      </c>
      <c r="AC25" s="5">
        <v>39448</v>
      </c>
      <c r="AD25" s="5">
        <v>39813</v>
      </c>
      <c r="AE25" s="16">
        <f t="shared" si="13"/>
        <v>365</v>
      </c>
      <c r="AF25" s="13">
        <v>0</v>
      </c>
      <c r="AG25" s="16">
        <f t="shared" ca="1" si="16"/>
        <v>21377</v>
      </c>
      <c r="AH25" s="2" t="s">
        <v>193</v>
      </c>
      <c r="AI25" s="29">
        <v>3</v>
      </c>
      <c r="AJ25" s="29">
        <v>3</v>
      </c>
      <c r="AK25" s="8" t="s">
        <v>4</v>
      </c>
      <c r="AL25" s="33">
        <v>505.82</v>
      </c>
      <c r="AM25" s="19">
        <f ca="1">IF(OR(O25="Stage",O25="VSI",O25="Interim"),"",IF(AK25=#REF!,IF(AG25&gt;#REF!,#REF!,IF(AG25&gt;#REF!,#REF!,IF(AG25&gt;#REF!,#REF!,IF(AG25&gt;#REF!,#REF!,IF(AG25&gt;#REF!,#REF!,0))))),IF(AK25=#REF!,IF(AG25&gt;#REF!,#REF!,IF(AG25&gt;#REF!,#REF!,IF(AG25&gt;#REF!,#REF!,IF(AG25&gt;#REF!,#REF!,IF(AG25&gt;#REF!,#REF!,IF(AG25&gt;#REF!,#REF!,0)))))),0)))</f>
        <v>77</v>
      </c>
      <c r="AN25" s="19">
        <f t="shared" ca="1" si="14"/>
        <v>582.81999999999994</v>
      </c>
      <c r="AO25" s="37">
        <v>2554.0050000000001</v>
      </c>
      <c r="AP25" s="9">
        <f t="shared" ca="1" si="15"/>
        <v>1128.2279620228128</v>
      </c>
      <c r="AQ25" s="7" t="s">
        <v>155</v>
      </c>
    </row>
    <row r="26" spans="1:43" x14ac:dyDescent="0.25">
      <c r="A26" s="86">
        <v>24</v>
      </c>
      <c r="B26" s="85">
        <f t="shared" ca="1" si="0"/>
        <v>0</v>
      </c>
      <c r="C26" s="41">
        <f t="shared" ca="1" si="9"/>
        <v>2009</v>
      </c>
      <c r="D26" s="41">
        <f t="shared" ca="1" si="9"/>
        <v>2009</v>
      </c>
      <c r="E26" s="41">
        <f t="shared" ca="1" si="10"/>
        <v>1</v>
      </c>
      <c r="F26" s="41" t="str">
        <f ca="1">VLOOKUP(J26,Personnel!A:G,7,0)</f>
        <v>H</v>
      </c>
      <c r="G26" s="41">
        <f ca="1">VLOOKUP(J26,Personnel!A:L,12,0)</f>
        <v>26</v>
      </c>
      <c r="H26" s="24">
        <f t="shared" si="11"/>
        <v>0</v>
      </c>
      <c r="I26" s="42" t="s">
        <v>123</v>
      </c>
      <c r="J26" s="10" t="s">
        <v>220</v>
      </c>
      <c r="K26" s="38">
        <f t="shared" ca="1" si="12"/>
        <v>0</v>
      </c>
      <c r="L26" s="18" t="str">
        <f ca="1">IF(J26="","Aucun",IFERROR(VLOOKUP(J26,Personnel!$A$2:$J138,5,0),"Inconnu"))</f>
        <v>EVREST</v>
      </c>
      <c r="M26" s="43" t="str">
        <f ca="1">IF(J26="","Aucun",IFERROR(VLOOKUP(J26,Personnel!$A$2:$J138,6,0),"Inconnu"))</f>
        <v>Alan</v>
      </c>
      <c r="N26" s="45" t="s">
        <v>120</v>
      </c>
      <c r="O26" s="17" t="s">
        <v>1</v>
      </c>
      <c r="AA26" s="18" t="str">
        <f ca="1">IF(Z26="","Aucun",IFERROR(VLOOKUP(Z26,Personnel!$A$2:$J154,3,0) &amp; " " &amp; VLOOKUP(Z26,Personnel!$A$2:$J154,6,0),"Inconnu"))</f>
        <v>Aucun</v>
      </c>
      <c r="AB26" s="26">
        <v>30348</v>
      </c>
      <c r="AC26" s="5">
        <v>39814</v>
      </c>
      <c r="AD26" s="5">
        <v>39872</v>
      </c>
      <c r="AE26" s="16">
        <f t="shared" si="13"/>
        <v>58</v>
      </c>
      <c r="AF26" s="13">
        <v>0</v>
      </c>
      <c r="AG26" s="16">
        <f t="shared" ca="1" si="16"/>
        <v>21435</v>
      </c>
      <c r="AH26" s="2" t="s">
        <v>193</v>
      </c>
      <c r="AI26" s="29">
        <v>3</v>
      </c>
      <c r="AJ26" s="29">
        <v>3</v>
      </c>
      <c r="AK26" s="8" t="s">
        <v>4</v>
      </c>
      <c r="AL26" s="33">
        <v>505.82</v>
      </c>
      <c r="AM26" s="19">
        <f ca="1">IF(OR(O26="Stage",O26="VSI",O26="Interim"),"",IF(AK26=#REF!,IF(AG26&gt;#REF!,#REF!,IF(AG26&gt;#REF!,#REF!,IF(AG26&gt;#REF!,#REF!,IF(AG26&gt;#REF!,#REF!,IF(AG26&gt;#REF!,#REF!,0))))),IF(AK26=#REF!,IF(AG26&gt;#REF!,#REF!,IF(AG26&gt;#REF!,#REF!,IF(AG26&gt;#REF!,#REF!,IF(AG26&gt;#REF!,#REF!,IF(AG26&gt;#REF!,#REF!,IF(AG26&gt;#REF!,#REF!,0)))))),0)))</f>
        <v>77</v>
      </c>
      <c r="AN26" s="19">
        <f t="shared" ca="1" si="14"/>
        <v>582.81999999999994</v>
      </c>
      <c r="AO26" s="37">
        <v>2568.7901199999997</v>
      </c>
      <c r="AP26" s="9">
        <f t="shared" ca="1" si="15"/>
        <v>1490.4300821520405</v>
      </c>
      <c r="AQ26" s="7" t="s">
        <v>158</v>
      </c>
    </row>
    <row r="27" spans="1:43" x14ac:dyDescent="0.25">
      <c r="A27" s="86">
        <v>25</v>
      </c>
      <c r="B27" s="85">
        <f t="shared" ca="1" si="0"/>
        <v>1</v>
      </c>
      <c r="C27" s="41">
        <f t="shared" ca="1" si="9"/>
        <v>2009</v>
      </c>
      <c r="D27" s="41">
        <f t="shared" ca="1" si="9"/>
        <v>2010</v>
      </c>
      <c r="E27" s="41">
        <f t="shared" ca="1" si="10"/>
        <v>1</v>
      </c>
      <c r="F27" s="41" t="str">
        <f ca="1">VLOOKUP(J27,Personnel!A:G,7,0)</f>
        <v>H</v>
      </c>
      <c r="G27" s="41">
        <f ca="1">VLOOKUP(J27,Personnel!A:L,12,0)</f>
        <v>26</v>
      </c>
      <c r="H27" s="24">
        <f t="shared" si="11"/>
        <v>0</v>
      </c>
      <c r="I27" s="42" t="s">
        <v>123</v>
      </c>
      <c r="J27" s="10" t="s">
        <v>220</v>
      </c>
      <c r="K27" s="38">
        <f t="shared" ca="1" si="12"/>
        <v>0</v>
      </c>
      <c r="L27" s="18" t="str">
        <f ca="1">IF(J27="","Aucun",IFERROR(VLOOKUP(J27,Personnel!$A$2:$J139,5,0),"Inconnu"))</f>
        <v>EVREST</v>
      </c>
      <c r="M27" s="43" t="str">
        <f ca="1">IF(J27="","Aucun",IFERROR(VLOOKUP(J27,Personnel!$A$2:$J139,6,0),"Inconnu"))</f>
        <v>Alan</v>
      </c>
      <c r="N27" s="45" t="s">
        <v>120</v>
      </c>
      <c r="O27" s="17" t="s">
        <v>1</v>
      </c>
      <c r="AA27" s="18" t="str">
        <f ca="1">IF(Z27="","Aucun",IFERROR(VLOOKUP(Z27,Personnel!$A$2:$J155,3,0) &amp; " " &amp; VLOOKUP(Z27,Personnel!$A$2:$J155,6,0),"Inconnu"))</f>
        <v>Aucun</v>
      </c>
      <c r="AB27" s="26">
        <v>30348</v>
      </c>
      <c r="AC27" s="5">
        <v>39873</v>
      </c>
      <c r="AD27" s="5">
        <v>40543</v>
      </c>
      <c r="AE27" s="16">
        <f t="shared" si="13"/>
        <v>670</v>
      </c>
      <c r="AF27" s="13">
        <v>0</v>
      </c>
      <c r="AG27" s="16">
        <f t="shared" ca="1" si="16"/>
        <v>22105</v>
      </c>
      <c r="AH27" s="2" t="s">
        <v>193</v>
      </c>
      <c r="AI27" s="29">
        <v>3</v>
      </c>
      <c r="AJ27" s="29">
        <v>3</v>
      </c>
      <c r="AK27" s="8" t="s">
        <v>4</v>
      </c>
      <c r="AL27" s="33">
        <v>565.82000000000005</v>
      </c>
      <c r="AM27" s="19">
        <f ca="1">IF(OR(O27="Stage",O27="VSI",O27="Interim"),"",IF(AK27=#REF!,IF(AG27&gt;#REF!,#REF!,IF(AG27&gt;#REF!,#REF!,IF(AG27&gt;#REF!,#REF!,IF(AG27&gt;#REF!,#REF!,IF(AG27&gt;#REF!,#REF!,0))))),IF(AK27=#REF!,IF(AG27&gt;#REF!,#REF!,IF(AG27&gt;#REF!,#REF!,IF(AG27&gt;#REF!,#REF!,IF(AG27&gt;#REF!,#REF!,IF(AG27&gt;#REF!,#REF!,IF(AG27&gt;#REF!,#REF!,0)))))),0)))</f>
        <v>77</v>
      </c>
      <c r="AN27" s="19">
        <f t="shared" ca="1" si="14"/>
        <v>642.82000000000005</v>
      </c>
      <c r="AO27" s="37">
        <v>2787.9623999999999</v>
      </c>
      <c r="AP27" s="9">
        <f t="shared" ca="1" si="15"/>
        <v>1617.5953794422101</v>
      </c>
      <c r="AQ27" s="7" t="s">
        <v>155</v>
      </c>
    </row>
    <row r="28" spans="1:43" x14ac:dyDescent="0.25">
      <c r="A28" s="86">
        <v>26</v>
      </c>
      <c r="B28" s="85">
        <f t="shared" ca="1" si="0"/>
        <v>0</v>
      </c>
      <c r="C28" s="41">
        <f t="shared" ca="1" si="9"/>
        <v>2011</v>
      </c>
      <c r="D28" s="41">
        <f t="shared" ca="1" si="9"/>
        <v>2014</v>
      </c>
      <c r="E28" s="41">
        <f t="shared" ca="1" si="10"/>
        <v>1</v>
      </c>
      <c r="F28" s="41" t="str">
        <f ca="1">VLOOKUP(J28,Personnel!A:G,7,0)</f>
        <v>H</v>
      </c>
      <c r="G28" s="41">
        <f ca="1">VLOOKUP(J28,Personnel!A:L,12,0)</f>
        <v>26</v>
      </c>
      <c r="H28" s="24">
        <f t="shared" si="11"/>
        <v>0</v>
      </c>
      <c r="I28" s="42" t="s">
        <v>123</v>
      </c>
      <c r="J28" s="10" t="s">
        <v>220</v>
      </c>
      <c r="K28" s="38">
        <f t="shared" ca="1" si="12"/>
        <v>0</v>
      </c>
      <c r="L28" s="18" t="str">
        <f ca="1">IF(J28="","Aucun",IFERROR(VLOOKUP(J28,Personnel!$A$2:$J140,5,0),"Inconnu"))</f>
        <v>EVREST</v>
      </c>
      <c r="M28" s="43" t="str">
        <f ca="1">IF(J28="","Aucun",IFERROR(VLOOKUP(J28,Personnel!$A$2:$J140,6,0),"Inconnu"))</f>
        <v>Alan</v>
      </c>
      <c r="N28" s="45" t="s">
        <v>120</v>
      </c>
      <c r="O28" s="17" t="s">
        <v>1</v>
      </c>
      <c r="Z28" s="2" t="s">
        <v>220</v>
      </c>
      <c r="AA28" s="18" t="str">
        <f ca="1">IF(Z28="","Aucun",IFERROR(VLOOKUP(Z28,Personnel!$A$2:$J156,3,0) &amp; " " &amp; VLOOKUP(Z28,Personnel!$A$2:$J156,6,0),"Inconnu"))</f>
        <v>EVREST Alan</v>
      </c>
      <c r="AB28" s="26">
        <v>30348</v>
      </c>
      <c r="AC28" s="5">
        <v>40544</v>
      </c>
      <c r="AD28" s="5">
        <v>41912</v>
      </c>
      <c r="AE28" s="16">
        <f t="shared" si="13"/>
        <v>1368</v>
      </c>
      <c r="AF28" s="13">
        <v>0</v>
      </c>
      <c r="AG28" s="16">
        <f t="shared" ca="1" si="16"/>
        <v>23473</v>
      </c>
      <c r="AH28" s="2" t="s">
        <v>193</v>
      </c>
      <c r="AI28" s="29">
        <v>3</v>
      </c>
      <c r="AJ28" s="29">
        <v>3</v>
      </c>
      <c r="AK28" s="8" t="s">
        <v>4</v>
      </c>
      <c r="AL28" s="33">
        <v>565.82000000000005</v>
      </c>
      <c r="AM28" s="19">
        <f ca="1">IF(OR(O28="Stage",O28="VSI",O28="Interim"),"",IF(AK28=#REF!,IF(AG28&gt;#REF!,#REF!,IF(AG28&gt;#REF!,#REF!,IF(AG28&gt;#REF!,#REF!,IF(AG28&gt;#REF!,#REF!,IF(AG28&gt;#REF!,#REF!,0))))),IF(AK28=#REF!,IF(AG28&gt;#REF!,#REF!,IF(AG28&gt;#REF!,#REF!,IF(AG28&gt;#REF!,#REF!,IF(AG28&gt;#REF!,#REF!,IF(AG28&gt;#REF!,#REF!,IF(AG28&gt;#REF!,#REF!,0)))))),0)))</f>
        <v>77</v>
      </c>
      <c r="AN28" s="19">
        <f t="shared" ca="1" si="14"/>
        <v>642.82000000000005</v>
      </c>
      <c r="AO28" s="37">
        <v>2952.5113000000001</v>
      </c>
      <c r="AP28" s="9">
        <f t="shared" ca="1" si="15"/>
        <v>2214.3834750000001</v>
      </c>
      <c r="AQ28" s="7" t="s">
        <v>158</v>
      </c>
    </row>
    <row r="29" spans="1:43" x14ac:dyDescent="0.25">
      <c r="A29" s="86">
        <v>27</v>
      </c>
      <c r="B29" s="85">
        <f t="shared" ca="1" si="0"/>
        <v>1</v>
      </c>
      <c r="C29" s="41">
        <f t="shared" ca="1" si="9"/>
        <v>2014</v>
      </c>
      <c r="D29" s="41">
        <f t="shared" ca="1" si="9"/>
        <v>2014</v>
      </c>
      <c r="E29" s="41">
        <f t="shared" ca="1" si="10"/>
        <v>1</v>
      </c>
      <c r="F29" s="41" t="str">
        <f ca="1">VLOOKUP(J29,Personnel!A:G,7,0)</f>
        <v>H</v>
      </c>
      <c r="G29" s="41">
        <f ca="1">VLOOKUP(J29,Personnel!A:L,12,0)</f>
        <v>26</v>
      </c>
      <c r="H29" s="24">
        <f t="shared" si="11"/>
        <v>0</v>
      </c>
      <c r="I29" s="42" t="s">
        <v>123</v>
      </c>
      <c r="J29" s="10" t="s">
        <v>220</v>
      </c>
      <c r="K29" s="38">
        <f t="shared" ca="1" si="12"/>
        <v>0</v>
      </c>
      <c r="L29" s="18" t="str">
        <f ca="1">IF(J29="","Aucun",IFERROR(VLOOKUP(J29,Personnel!$A$2:$J141,5,0),"Inconnu"))</f>
        <v>EVREST</v>
      </c>
      <c r="M29" s="43" t="str">
        <f ca="1">IF(J29="","Aucun",IFERROR(VLOOKUP(J29,Personnel!$A$2:$J141,6,0),"Inconnu"))</f>
        <v>Alan</v>
      </c>
      <c r="N29" s="45" t="s">
        <v>120</v>
      </c>
      <c r="O29" s="17" t="s">
        <v>1</v>
      </c>
      <c r="Z29" s="2" t="s">
        <v>220</v>
      </c>
      <c r="AA29" s="18" t="str">
        <f ca="1">IF(Z29="","Aucun",IFERROR(VLOOKUP(Z29,Personnel!$A$2:$J157,3,0) &amp; " " &amp; VLOOKUP(Z29,Personnel!$A$2:$J157,6,0),"Inconnu"))</f>
        <v>EVREST Alan</v>
      </c>
      <c r="AB29" s="26">
        <v>30348</v>
      </c>
      <c r="AC29" s="5">
        <v>41913</v>
      </c>
      <c r="AD29" s="5">
        <v>42004</v>
      </c>
      <c r="AE29" s="16">
        <f t="shared" si="13"/>
        <v>91</v>
      </c>
      <c r="AF29" s="13">
        <v>0</v>
      </c>
      <c r="AG29" s="16">
        <f t="shared" ca="1" si="16"/>
        <v>23564</v>
      </c>
      <c r="AH29" s="2" t="s">
        <v>193</v>
      </c>
      <c r="AI29" s="29">
        <v>3</v>
      </c>
      <c r="AJ29" s="29">
        <v>3</v>
      </c>
      <c r="AK29" s="8" t="s">
        <v>4</v>
      </c>
      <c r="AL29" s="33">
        <v>565.82000000000005</v>
      </c>
      <c r="AM29" s="19">
        <f ca="1">IF(OR(O29="Stage",O29="VSI",O29="Interim"),"",IF(AK29=#REF!,IF(AG29&gt;#REF!,#REF!,IF(AG29&gt;#REF!,#REF!,IF(AG29&gt;#REF!,#REF!,IF(AG29&gt;#REF!,#REF!,IF(AG29&gt;#REF!,#REF!,0))))),IF(AK29=#REF!,IF(AG29&gt;#REF!,#REF!,IF(AG29&gt;#REF!,#REF!,IF(AG29&gt;#REF!,#REF!,IF(AG29&gt;#REF!,#REF!,IF(AG29&gt;#REF!,#REF!,IF(AG29&gt;#REF!,#REF!,0)))))),0)))</f>
        <v>77</v>
      </c>
      <c r="AN29" s="19">
        <f t="shared" ca="1" si="14"/>
        <v>642.82000000000005</v>
      </c>
      <c r="AO29" s="37">
        <v>2952.5113000000001</v>
      </c>
      <c r="AP29" s="9">
        <f t="shared" ca="1" si="15"/>
        <v>2952.5113000000001</v>
      </c>
      <c r="AQ29" s="7" t="s">
        <v>158</v>
      </c>
    </row>
    <row r="30" spans="1:43" x14ac:dyDescent="0.25">
      <c r="A30" s="86">
        <v>28</v>
      </c>
      <c r="B30" s="85">
        <f t="shared" ca="1" si="0"/>
        <v>1</v>
      </c>
      <c r="C30" s="41">
        <f t="shared" ca="1" si="9"/>
        <v>2015</v>
      </c>
      <c r="D30" s="41">
        <f t="shared" ca="1" si="9"/>
        <v>2016</v>
      </c>
      <c r="E30" s="41">
        <f t="shared" ca="1" si="10"/>
        <v>1</v>
      </c>
      <c r="F30" s="41" t="str">
        <f ca="1">VLOOKUP(J30,Personnel!A:G,7,0)</f>
        <v>H</v>
      </c>
      <c r="G30" s="41">
        <f ca="1">VLOOKUP(J30,Personnel!A:L,12,0)</f>
        <v>26</v>
      </c>
      <c r="H30" s="24">
        <f t="shared" si="11"/>
        <v>0</v>
      </c>
      <c r="I30" s="42" t="s">
        <v>123</v>
      </c>
      <c r="J30" s="10" t="s">
        <v>220</v>
      </c>
      <c r="K30" s="38">
        <f t="shared" ca="1" si="12"/>
        <v>1</v>
      </c>
      <c r="L30" s="18" t="str">
        <f ca="1">IF(J30="","Aucun",IFERROR(VLOOKUP(J30,Personnel!$A$2:$J142,5,0),"Inconnu"))</f>
        <v>EVREST</v>
      </c>
      <c r="M30" s="43" t="str">
        <f ca="1">IF(J30="","Aucun",IFERROR(VLOOKUP(J30,Personnel!$A$2:$J142,6,0),"Inconnu"))</f>
        <v>Alan</v>
      </c>
      <c r="N30" s="45" t="s">
        <v>120</v>
      </c>
      <c r="O30" s="17" t="s">
        <v>1</v>
      </c>
      <c r="Z30" s="2" t="s">
        <v>220</v>
      </c>
      <c r="AA30" s="18" t="str">
        <f ca="1">IF(Z30="","Aucun",IFERROR(VLOOKUP(Z30,Personnel!$A$2:$J158,3,0) &amp; " " &amp; VLOOKUP(Z30,Personnel!$A$2:$J158,6,0),"Inconnu"))</f>
        <v>EVREST Alan</v>
      </c>
      <c r="AB30" s="26">
        <v>30348</v>
      </c>
      <c r="AC30" s="5">
        <v>42005</v>
      </c>
      <c r="AD30" s="5" t="s">
        <v>31</v>
      </c>
      <c r="AE30" s="16" t="str">
        <f t="shared" si="13"/>
        <v>-</v>
      </c>
      <c r="AF30" s="13">
        <v>0</v>
      </c>
      <c r="AG30" s="16">
        <f t="shared" ca="1" si="16"/>
        <v>24100</v>
      </c>
      <c r="AH30" s="2" t="s">
        <v>193</v>
      </c>
      <c r="AI30" s="29">
        <v>3</v>
      </c>
      <c r="AJ30" s="29">
        <v>3</v>
      </c>
      <c r="AK30" s="8" t="s">
        <v>4</v>
      </c>
      <c r="AL30" s="33">
        <v>565.82000000000005</v>
      </c>
      <c r="AM30" s="19">
        <f ca="1">IF(OR(O30="Stage",O30="VSI",O30="Interim"),"",IF(AK30=#REF!,IF(AG30&gt;#REF!,#REF!,IF(AG30&gt;#REF!,#REF!,IF(AG30&gt;#REF!,#REF!,IF(AG30&gt;#REF!,#REF!,IF(AG30&gt;#REF!,#REF!,0))))),IF(AK30=#REF!,IF(AG30&gt;#REF!,#REF!,IF(AG30&gt;#REF!,#REF!,IF(AG30&gt;#REF!,#REF!,IF(AG30&gt;#REF!,#REF!,IF(AG30&gt;#REF!,#REF!,IF(AG30&gt;#REF!,#REF!,0)))))),0)))</f>
        <v>77</v>
      </c>
      <c r="AN30" s="19">
        <f t="shared" ca="1" si="14"/>
        <v>642.82000000000005</v>
      </c>
      <c r="AO30" s="37">
        <v>2986.79</v>
      </c>
      <c r="AP30" s="9">
        <f t="shared" ca="1" si="15"/>
        <v>2538.7715000000003</v>
      </c>
      <c r="AQ30" s="7" t="s">
        <v>158</v>
      </c>
    </row>
    <row r="31" spans="1:43" x14ac:dyDescent="0.25">
      <c r="A31" s="86">
        <v>29</v>
      </c>
      <c r="B31" s="85">
        <f t="shared" ca="1" si="0"/>
        <v>0</v>
      </c>
      <c r="C31" s="41">
        <f t="shared" ca="1" si="9"/>
        <v>2012</v>
      </c>
      <c r="D31" s="41">
        <f t="shared" ca="1" si="9"/>
        <v>2013</v>
      </c>
      <c r="E31" s="41">
        <f t="shared" ca="1" si="10"/>
        <v>1</v>
      </c>
      <c r="F31" s="41" t="str">
        <f ca="1">VLOOKUP(J31,Personnel!A:G,7,0)</f>
        <v>H</v>
      </c>
      <c r="G31" s="41">
        <f ca="1">VLOOKUP(J31,Personnel!A:L,12,0)</f>
        <v>55</v>
      </c>
      <c r="H31" s="24">
        <f t="shared" si="11"/>
        <v>0</v>
      </c>
      <c r="I31" s="42" t="s">
        <v>129</v>
      </c>
      <c r="J31" s="10" t="s">
        <v>221</v>
      </c>
      <c r="K31" s="38">
        <f t="shared" ca="1" si="12"/>
        <v>0</v>
      </c>
      <c r="L31" s="18" t="str">
        <f ca="1">IF(J31="","Aucun",IFERROR(VLOOKUP(J31,Personnel!$A$2:$J154,5,0),"Inconnu"))</f>
        <v>TORNADE</v>
      </c>
      <c r="M31" s="43" t="str">
        <f ca="1">IF(J31="","Aucun",IFERROR(VLOOKUP(J31,Personnel!$A$2:$J154,6,0),"Inconnu"))</f>
        <v>Phillipe</v>
      </c>
      <c r="N31" s="45" t="s">
        <v>118</v>
      </c>
      <c r="O31" s="17" t="s">
        <v>0</v>
      </c>
      <c r="AA31" s="18" t="str">
        <f ca="1">IF(Z31="","Aucun",IFERROR(VLOOKUP(Z31,Personnel!$A$2:$J173,3,0) &amp; " " &amp; VLOOKUP(Z31,Personnel!$A$2:$J173,6,0),"Inconnu"))</f>
        <v>Aucun</v>
      </c>
      <c r="AB31" s="26">
        <v>41214</v>
      </c>
      <c r="AC31" s="5">
        <v>41214</v>
      </c>
      <c r="AD31" s="5">
        <v>41333</v>
      </c>
      <c r="AE31" s="16">
        <f t="shared" si="13"/>
        <v>119</v>
      </c>
      <c r="AF31" s="13">
        <v>0</v>
      </c>
      <c r="AG31" s="16">
        <f ca="1">IFERROR(IF(J31=#REF!,IF(IF(#REF!="-",TODAY(),#REF!)&gt;=EDATE(AC31,-6),IF(AE31="-",#REF!+TODAY()-AC31,#REF!+IF(AD31&gt;TODAY(),TODAY()-AC31,AE31)),IF(AD31&gt;TODAY(),#REF!+(TODAY()-AC31),AE31)),IF(AD31&gt;TODAY(),TODAY()-AC31,IF(AD31&gt;TODAY(),TODAY()-AC31,AE31)))+AF31,TODAY()-AC31)+AF31</f>
        <v>1327</v>
      </c>
      <c r="AH31" s="2" t="s">
        <v>194</v>
      </c>
      <c r="AI31" s="29">
        <v>2</v>
      </c>
      <c r="AJ31" s="29">
        <v>1</v>
      </c>
      <c r="AK31" s="8" t="s">
        <v>4</v>
      </c>
      <c r="AL31" s="33">
        <v>300</v>
      </c>
      <c r="AM31" s="19">
        <f ca="1">IF(OR(O31="Stage",O31="VSI",O31="Interim"),"",IF(AK31=#REF!,IF(AG31&gt;#REF!,#REF!,IF(AG31&gt;#REF!,#REF!,IF(AG31&gt;#REF!,#REF!,IF(AG31&gt;#REF!,#REF!,IF(AG31&gt;#REF!,#REF!,0))))),IF(AK31=#REF!,IF(AG31&gt;#REF!,#REF!,IF(AG31&gt;#REF!,#REF!,IF(AG31&gt;#REF!,#REF!,IF(AG31&gt;#REF!,#REF!,IF(AG31&gt;#REF!,#REF!,IF(AG31&gt;#REF!,#REF!,0)))))),0)))</f>
        <v>43.5</v>
      </c>
      <c r="AN31" s="19">
        <f t="shared" ca="1" si="14"/>
        <v>343.5</v>
      </c>
      <c r="AO31" s="37">
        <v>1751.13</v>
      </c>
      <c r="AP31" s="9">
        <f t="shared" ca="1" si="15"/>
        <v>1751.13</v>
      </c>
    </row>
    <row r="32" spans="1:43" x14ac:dyDescent="0.25">
      <c r="A32" s="86">
        <v>30</v>
      </c>
      <c r="B32" s="85">
        <f t="shared" ca="1" si="0"/>
        <v>1</v>
      </c>
      <c r="C32" s="41">
        <f t="shared" ca="1" si="9"/>
        <v>2013</v>
      </c>
      <c r="D32" s="41">
        <f t="shared" ca="1" si="9"/>
        <v>2013</v>
      </c>
      <c r="E32" s="41">
        <f t="shared" ca="1" si="10"/>
        <v>1</v>
      </c>
      <c r="F32" s="41" t="str">
        <f ca="1">VLOOKUP(J32,Personnel!A:G,7,0)</f>
        <v>H</v>
      </c>
      <c r="G32" s="41">
        <f ca="1">VLOOKUP(J32,Personnel!A:L,12,0)</f>
        <v>55</v>
      </c>
      <c r="H32" s="24">
        <f t="shared" si="11"/>
        <v>0</v>
      </c>
      <c r="I32" s="42" t="s">
        <v>129</v>
      </c>
      <c r="J32" s="10" t="s">
        <v>221</v>
      </c>
      <c r="K32" s="38">
        <f t="shared" ca="1" si="12"/>
        <v>0</v>
      </c>
      <c r="L32" s="18" t="str">
        <f ca="1">IF(J32="","Aucun",IFERROR(VLOOKUP(J32,Personnel!$A$2:$J155,5,0),"Inconnu"))</f>
        <v>TORNADE</v>
      </c>
      <c r="M32" s="43" t="str">
        <f ca="1">IF(J32="","Aucun",IFERROR(VLOOKUP(J32,Personnel!$A$2:$J155,6,0),"Inconnu"))</f>
        <v>Phillipe</v>
      </c>
      <c r="N32" s="45" t="s">
        <v>120</v>
      </c>
      <c r="O32" s="17" t="s">
        <v>0</v>
      </c>
      <c r="AA32" s="18" t="str">
        <f ca="1">IF(Z32="","Aucun",IFERROR(VLOOKUP(Z32,Personnel!$A$2:$J174,3,0) &amp; " " &amp; VLOOKUP(Z32,Personnel!$A$2:$J174,6,0),"Inconnu"))</f>
        <v>Aucun</v>
      </c>
      <c r="AB32" s="26">
        <v>41214</v>
      </c>
      <c r="AC32" s="5">
        <v>41334</v>
      </c>
      <c r="AD32" s="5">
        <v>41639</v>
      </c>
      <c r="AE32" s="16">
        <f t="shared" si="13"/>
        <v>305</v>
      </c>
      <c r="AF32" s="13">
        <v>0</v>
      </c>
      <c r="AG32" s="16">
        <f t="shared" ca="1" si="16"/>
        <v>1632</v>
      </c>
      <c r="AH32" s="2" t="s">
        <v>194</v>
      </c>
      <c r="AI32" s="29">
        <v>2</v>
      </c>
      <c r="AJ32" s="29">
        <v>1</v>
      </c>
      <c r="AK32" s="8" t="s">
        <v>4</v>
      </c>
      <c r="AL32" s="33">
        <v>300</v>
      </c>
      <c r="AM32" s="19">
        <f ca="1">IF(OR(O32="Stage",O32="VSI",O32="Interim"),"",IF(AK32=#REF!,IF(AG32&gt;#REF!,#REF!,IF(AG32&gt;#REF!,#REF!,IF(AG32&gt;#REF!,#REF!,IF(AG32&gt;#REF!,#REF!,IF(AG32&gt;#REF!,#REF!,0))))),IF(AK32=#REF!,IF(AG32&gt;#REF!,#REF!,IF(AG32&gt;#REF!,#REF!,IF(AG32&gt;#REF!,#REF!,IF(AG32&gt;#REF!,#REF!,IF(AG32&gt;#REF!,#REF!,IF(AG32&gt;#REF!,#REF!,0)))))),0)))</f>
        <v>77</v>
      </c>
      <c r="AN32" s="19">
        <f t="shared" ca="1" si="14"/>
        <v>377</v>
      </c>
      <c r="AO32" s="37">
        <v>1857.4775</v>
      </c>
      <c r="AP32" s="9">
        <f t="shared" ca="1" si="15"/>
        <v>1857.4775</v>
      </c>
      <c r="AQ32" s="7" t="s">
        <v>160</v>
      </c>
    </row>
    <row r="33" spans="1:44" x14ac:dyDescent="0.25">
      <c r="A33" s="86">
        <v>31</v>
      </c>
      <c r="B33" s="85">
        <f t="shared" ca="1" si="0"/>
        <v>1</v>
      </c>
      <c r="C33" s="41">
        <f t="shared" ca="1" si="9"/>
        <v>2014</v>
      </c>
      <c r="D33" s="41">
        <f t="shared" ca="1" si="9"/>
        <v>2015</v>
      </c>
      <c r="E33" s="41">
        <f t="shared" ca="1" si="10"/>
        <v>0</v>
      </c>
      <c r="F33" s="41" t="str">
        <f ca="1">VLOOKUP(J33,Personnel!A:G,7,0)</f>
        <v>H</v>
      </c>
      <c r="G33" s="41">
        <f ca="1">VLOOKUP(J33,Personnel!A:L,12,0)</f>
        <v>55</v>
      </c>
      <c r="H33" s="24">
        <f t="shared" si="11"/>
        <v>0</v>
      </c>
      <c r="I33" s="42" t="s">
        <v>130</v>
      </c>
      <c r="J33" s="10" t="s">
        <v>221</v>
      </c>
      <c r="K33" s="38">
        <f t="shared" ca="1" si="12"/>
        <v>0</v>
      </c>
      <c r="L33" s="18" t="str">
        <f ca="1">IF(J33="","Aucun",IFERROR(VLOOKUP(J33,Personnel!$A$2:$J156,5,0),"Inconnu"))</f>
        <v>TORNADE</v>
      </c>
      <c r="M33" s="43" t="str">
        <f ca="1">IF(J33="","Aucun",IFERROR(VLOOKUP(J33,Personnel!$A$2:$J156,6,0),"Inconnu"))</f>
        <v>Phillipe</v>
      </c>
      <c r="N33" s="45" t="s">
        <v>118</v>
      </c>
      <c r="O33" s="17" t="s">
        <v>1</v>
      </c>
      <c r="AA33" s="18" t="str">
        <f ca="1">IF(Z33="","Aucun",IFERROR(VLOOKUP(Z33,Personnel!$A$2:$J175,3,0) &amp; " " &amp; VLOOKUP(Z33,Personnel!$A$2:$J175,6,0),"Inconnu"))</f>
        <v>Aucun</v>
      </c>
      <c r="AB33" s="26">
        <v>41214</v>
      </c>
      <c r="AC33" s="5">
        <v>41640</v>
      </c>
      <c r="AD33" s="5">
        <v>42369</v>
      </c>
      <c r="AE33" s="16">
        <f t="shared" si="13"/>
        <v>729</v>
      </c>
      <c r="AF33" s="13">
        <v>0</v>
      </c>
      <c r="AG33" s="16">
        <f t="shared" ca="1" si="16"/>
        <v>2361</v>
      </c>
      <c r="AH33" s="2" t="s">
        <v>194</v>
      </c>
      <c r="AI33" s="29">
        <v>2</v>
      </c>
      <c r="AJ33" s="29">
        <v>3</v>
      </c>
      <c r="AK33" s="8" t="s">
        <v>4</v>
      </c>
      <c r="AL33" s="33">
        <v>363</v>
      </c>
      <c r="AM33" s="19">
        <f ca="1">IF(OR(O33="Stage",O33="VSI",O33="Interim"),"",IF(AK33=#REF!,IF(AG33&gt;#REF!,#REF!,IF(AG33&gt;#REF!,#REF!,IF(AG33&gt;#REF!,#REF!,IF(AG33&gt;#REF!,#REF!,IF(AG33&gt;#REF!,#REF!,0))))),IF(AK33=#REF!,IF(AG33&gt;#REF!,#REF!,IF(AG33&gt;#REF!,#REF!,IF(AG33&gt;#REF!,#REF!,IF(AG33&gt;#REF!,#REF!,IF(AG33&gt;#REF!,#REF!,IF(AG33&gt;#REF!,#REF!,0)))))),0)))</f>
        <v>111.5</v>
      </c>
      <c r="AN33" s="19">
        <f t="shared" ca="1" si="14"/>
        <v>474.5</v>
      </c>
      <c r="AO33" s="37">
        <v>2161.0499999999997</v>
      </c>
      <c r="AP33" s="9">
        <f t="shared" ca="1" si="15"/>
        <v>2161.0499999999997</v>
      </c>
    </row>
    <row r="34" spans="1:44" x14ac:dyDescent="0.25">
      <c r="A34" s="86">
        <v>32</v>
      </c>
      <c r="B34" s="85">
        <f t="shared" ca="1" si="0"/>
        <v>1</v>
      </c>
      <c r="C34" s="41">
        <f t="shared" ca="1" si="9"/>
        <v>2016</v>
      </c>
      <c r="D34" s="41">
        <f t="shared" ca="1" si="9"/>
        <v>2016</v>
      </c>
      <c r="E34" s="41">
        <f t="shared" ca="1" si="10"/>
        <v>0</v>
      </c>
      <c r="F34" s="41" t="str">
        <f ca="1">VLOOKUP(J34,Personnel!A:G,7,0)</f>
        <v>H</v>
      </c>
      <c r="G34" s="41">
        <f ca="1">VLOOKUP(J34,Personnel!A:L,12,0)</f>
        <v>55</v>
      </c>
      <c r="H34" s="24">
        <f t="shared" si="11"/>
        <v>0</v>
      </c>
      <c r="I34" s="42" t="s">
        <v>130</v>
      </c>
      <c r="J34" s="10" t="s">
        <v>221</v>
      </c>
      <c r="K34" s="38">
        <f t="shared" ca="1" si="12"/>
        <v>1</v>
      </c>
      <c r="L34" s="18" t="str">
        <f ca="1">IF(J34="","Aucun",IFERROR(VLOOKUP(J34,Personnel!$A$2:$J157,5,0),"Inconnu"))</f>
        <v>TORNADE</v>
      </c>
      <c r="M34" s="43" t="str">
        <f ca="1">IF(J34="","Aucun",IFERROR(VLOOKUP(J34,Personnel!$A$2:$J157,6,0),"Inconnu"))</f>
        <v>Phillipe</v>
      </c>
      <c r="N34" s="45" t="s">
        <v>120</v>
      </c>
      <c r="O34" s="17" t="s">
        <v>1</v>
      </c>
      <c r="AA34" s="18" t="str">
        <f ca="1">IF(Z34="","Aucun",IFERROR(VLOOKUP(Z34,Personnel!$A$2:$J176,3,0) &amp; " " &amp; VLOOKUP(Z34,Personnel!$A$2:$J176,6,0),"Inconnu"))</f>
        <v>Aucun</v>
      </c>
      <c r="AB34" s="26">
        <v>41214</v>
      </c>
      <c r="AC34" s="5">
        <v>42370</v>
      </c>
      <c r="AD34" s="5" t="s">
        <v>31</v>
      </c>
      <c r="AE34" s="16" t="str">
        <f t="shared" si="13"/>
        <v>-</v>
      </c>
      <c r="AF34" s="13">
        <v>0</v>
      </c>
      <c r="AG34" s="16">
        <f t="shared" ca="1" si="16"/>
        <v>2532</v>
      </c>
      <c r="AH34" s="2" t="s">
        <v>194</v>
      </c>
      <c r="AI34" s="29">
        <v>1</v>
      </c>
      <c r="AJ34" s="29">
        <v>2</v>
      </c>
      <c r="AK34" s="8" t="s">
        <v>3</v>
      </c>
      <c r="AL34" s="33">
        <v>100</v>
      </c>
      <c r="AM34" s="19">
        <f ca="1">IF(OR(O34="Stage",O34="VSI",O34="Interim"),"",IF(AK34=#REF!,IF(AG34&gt;#REF!,#REF!,IF(AG34&gt;#REF!,#REF!,IF(AG34&gt;#REF!,#REF!,IF(AG34&gt;#REF!,#REF!,IF(AG34&gt;#REF!,#REF!,0))))),IF(AK34=#REF!,IF(AG34&gt;#REF!,#REF!,IF(AG34&gt;#REF!,#REF!,IF(AG34&gt;#REF!,#REF!,IF(AG34&gt;#REF!,#REF!,IF(AG34&gt;#REF!,#REF!,IF(AG34&gt;#REF!,#REF!,0)))))),0)))</f>
        <v>20</v>
      </c>
      <c r="AN34" s="19">
        <f t="shared" ca="1" si="14"/>
        <v>120</v>
      </c>
      <c r="AO34" s="37">
        <v>2490</v>
      </c>
      <c r="AP34" s="9">
        <f t="shared" ca="1" si="15"/>
        <v>2490</v>
      </c>
      <c r="AQ34" s="7" t="s">
        <v>161</v>
      </c>
    </row>
    <row r="35" spans="1:44" x14ac:dyDescent="0.25">
      <c r="A35" s="86">
        <v>33</v>
      </c>
      <c r="B35" s="85">
        <f t="shared" ca="1" si="0"/>
        <v>1</v>
      </c>
      <c r="C35" s="41">
        <f t="shared" ref="C35:D45" ca="1" si="17">IFERROR(IF(YEAR(AC35)&gt;YEAR(TODAY()),YEAR(TODAY()),YEAR(AC35)),YEAR(TODAY()))</f>
        <v>2012</v>
      </c>
      <c r="D35" s="41">
        <f t="shared" ca="1" si="17"/>
        <v>2013</v>
      </c>
      <c r="E35" s="41">
        <f t="shared" ref="E35:E45" ca="1" si="18">IF(V35="France",1,0)</f>
        <v>0</v>
      </c>
      <c r="F35" s="41" t="str">
        <f ca="1">VLOOKUP(J35,Personnel!A:G,7,0)</f>
        <v>F</v>
      </c>
      <c r="G35" s="41">
        <f ca="1">VLOOKUP(J35,Personnel!A:L,12,0)</f>
        <v>58</v>
      </c>
      <c r="H35" s="24">
        <f t="shared" ref="H35:H45" si="19">IF(OR(O35="Stage",O35="VSI",O35="Interim"),1,0)</f>
        <v>0</v>
      </c>
      <c r="I35" s="42" t="s">
        <v>131</v>
      </c>
      <c r="J35" s="10" t="s">
        <v>222</v>
      </c>
      <c r="K35" s="38">
        <f t="shared" ref="K35:K41" ca="1" si="20">IF(AD35="-",1,IF(AND(AD35&gt;=TODAY(),AD35&lt;TODAY()+60),0.5,IF(TODAY()&lt;=AD35,1,0)))</f>
        <v>0</v>
      </c>
      <c r="L35" s="18" t="str">
        <f ca="1">IF(J35="","Aucun",IFERROR(VLOOKUP(J35,Personnel!$A$2:$J167,5,0),"Inconnu"))</f>
        <v>DOULETTE</v>
      </c>
      <c r="M35" s="43" t="str">
        <f ca="1">IF(J35="","Aucun",IFERROR(VLOOKUP(J35,Personnel!$A$2:$J167,6,0),"Inconnu"))</f>
        <v>Pauline</v>
      </c>
      <c r="N35" s="45" t="s">
        <v>118</v>
      </c>
      <c r="O35" s="17" t="s">
        <v>8</v>
      </c>
      <c r="AA35" s="18" t="str">
        <f ca="1">IF(Z35="","Aucun",IFERROR(VLOOKUP(Z35,Personnel!$A$2:$J186,3,0) &amp; " " &amp; VLOOKUP(Z35,Personnel!$A$2:$J186,6,0),"Inconnu"))</f>
        <v>Aucun</v>
      </c>
      <c r="AB35" s="26">
        <v>41183</v>
      </c>
      <c r="AC35" s="5">
        <v>41183</v>
      </c>
      <c r="AD35" s="5">
        <v>41547</v>
      </c>
      <c r="AE35" s="16">
        <f t="shared" ref="AE35:AE45" si="21">IF(AD35="-","-",AD35-AC35)</f>
        <v>364</v>
      </c>
      <c r="AF35" s="13">
        <v>0</v>
      </c>
      <c r="AG35" s="16">
        <f ca="1">IFERROR(IF(J35=#REF!,IF(IF(#REF!="-",TODAY(),#REF!)&gt;=EDATE(AC35,-6),IF(AE35="-",#REF!+TODAY()-AC35,#REF!+IF(AD35&gt;TODAY(),TODAY()-AC35,AE35)),IF(AD35&gt;TODAY(),#REF!+(TODAY()-AC35),AE35)),IF(AD35&gt;TODAY(),TODAY()-AC35,IF(AD35&gt;TODAY(),TODAY()-AC35,AE35)))+AF35,TODAY()-AC35)+AF35</f>
        <v>1358</v>
      </c>
      <c r="AH35" s="2" t="s">
        <v>194</v>
      </c>
      <c r="AI35" s="29">
        <v>2</v>
      </c>
      <c r="AJ35" s="29">
        <v>3</v>
      </c>
      <c r="AK35" s="8" t="s">
        <v>4</v>
      </c>
      <c r="AL35" s="33">
        <v>370</v>
      </c>
      <c r="AM35" s="19">
        <f ca="1">IF(OR(O35="Stage",O35="VSI",O35="Interim"),"",IF(AK35=#REF!,IF(AG35&gt;#REF!,#REF!,IF(AG35&gt;#REF!,#REF!,IF(AG35&gt;#REF!,#REF!,IF(AG35&gt;#REF!,#REF!,IF(AG35&gt;#REF!,#REF!,0))))),IF(AK35=#REF!,IF(AG35&gt;#REF!,#REF!,IF(AG35&gt;#REF!,#REF!,IF(AG35&gt;#REF!,#REF!,IF(AG35&gt;#REF!,#REF!,IF(AG35&gt;#REF!,#REF!,IF(AG35&gt;#REF!,#REF!,0)))))),0)))</f>
        <v>43.5</v>
      </c>
      <c r="AN35" s="19">
        <f t="shared" ref="AN35:AN45" ca="1" si="22">IFERROR(IF(AK35="-","-",AL35+AM35),"")</f>
        <v>413.5</v>
      </c>
      <c r="AO35" s="37">
        <v>1973.5049999999999</v>
      </c>
      <c r="AP35" s="9">
        <f t="shared" ref="AP35:AP45" ca="1" si="23">IFERROR(IF(AO35="TOO OLD","TOO OLD",AO35*W35),"ERROR")</f>
        <v>1973.5049999999999</v>
      </c>
    </row>
    <row r="36" spans="1:44" x14ac:dyDescent="0.25">
      <c r="A36" s="86">
        <v>34</v>
      </c>
      <c r="B36" s="85">
        <f t="shared" ca="1" si="0"/>
        <v>0</v>
      </c>
      <c r="C36" s="41">
        <f t="shared" ca="1" si="17"/>
        <v>2013</v>
      </c>
      <c r="D36" s="41">
        <f t="shared" ca="1" si="17"/>
        <v>2014</v>
      </c>
      <c r="E36" s="41">
        <f t="shared" ca="1" si="18"/>
        <v>0</v>
      </c>
      <c r="F36" s="41" t="str">
        <f ca="1">VLOOKUP(J36,Personnel!A:G,7,0)</f>
        <v>F</v>
      </c>
      <c r="G36" s="41">
        <f ca="1">VLOOKUP(J36,Personnel!A:L,12,0)</f>
        <v>58</v>
      </c>
      <c r="H36" s="24">
        <f t="shared" si="19"/>
        <v>0</v>
      </c>
      <c r="I36" s="42" t="s">
        <v>131</v>
      </c>
      <c r="J36" s="10" t="s">
        <v>222</v>
      </c>
      <c r="K36" s="38">
        <f t="shared" ca="1" si="20"/>
        <v>0</v>
      </c>
      <c r="L36" s="18" t="str">
        <f ca="1">IF(J36="","Aucun",IFERROR(VLOOKUP(J36,Personnel!$A$2:$J168,5,0),"Inconnu"))</f>
        <v>DOULETTE</v>
      </c>
      <c r="M36" s="43" t="str">
        <f ca="1">IF(J36="","Aucun",IFERROR(VLOOKUP(J36,Personnel!$A$2:$J168,6,0),"Inconnu"))</f>
        <v>Pauline</v>
      </c>
      <c r="N36" s="45" t="s">
        <v>120</v>
      </c>
      <c r="O36" s="17" t="s">
        <v>8</v>
      </c>
      <c r="AA36" s="18" t="str">
        <f ca="1">IF(Z36="","Aucun",IFERROR(VLOOKUP(Z36,Personnel!$A$2:$J187,3,0) &amp; " " &amp; VLOOKUP(Z36,Personnel!$A$2:$J187,6,0),"Inconnu"))</f>
        <v>Aucun</v>
      </c>
      <c r="AB36" s="26">
        <v>41183</v>
      </c>
      <c r="AC36" s="5">
        <v>41548</v>
      </c>
      <c r="AD36" s="5">
        <v>41820</v>
      </c>
      <c r="AE36" s="16">
        <f t="shared" si="21"/>
        <v>272</v>
      </c>
      <c r="AF36" s="13">
        <v>0</v>
      </c>
      <c r="AG36" s="16">
        <f t="shared" ref="AG36:AG45" ca="1" si="24">IFERROR(IF(J36=J35,IF(IF(AD35="-",TODAY(),AD35)&gt;=EDATE(AC36,-6),IF(AE36="-",AG35+TODAY()-AC36,AG35+IF(AD36&gt;TODAY(),TODAY()-AC36,AE36)),IF(AD36&gt;TODAY(),AG35+(TODAY()-AC36),AE36)),IF(AD36&gt;TODAY(),TODAY()-AC36,IF(AD36&gt;TODAY(),TODAY()-AC36,AE36)))+AF36,TODAY()-AC36)+AF36</f>
        <v>1630</v>
      </c>
      <c r="AH36" s="2" t="s">
        <v>194</v>
      </c>
      <c r="AI36" s="29">
        <v>3</v>
      </c>
      <c r="AJ36" s="29">
        <v>1</v>
      </c>
      <c r="AK36" s="8" t="s">
        <v>4</v>
      </c>
      <c r="AL36" s="33">
        <v>420</v>
      </c>
      <c r="AM36" s="19">
        <f ca="1">IF(OR(O36="Stage",O36="VSI",O36="Interim"),"",IF(AK36=#REF!,IF(AG36&gt;#REF!,#REF!,IF(AG36&gt;#REF!,#REF!,IF(AG36&gt;#REF!,#REF!,IF(AG36&gt;#REF!,#REF!,IF(AG36&gt;#REF!,#REF!,0))))),IF(AK36=#REF!,IF(AG36&gt;#REF!,#REF!,IF(AG36&gt;#REF!,#REF!,IF(AG36&gt;#REF!,#REF!,IF(AG36&gt;#REF!,#REF!,IF(AG36&gt;#REF!,#REF!,IF(AG36&gt;#REF!,#REF!,0)))))),0)))</f>
        <v>77</v>
      </c>
      <c r="AN36" s="19">
        <f t="shared" ca="1" si="22"/>
        <v>497</v>
      </c>
      <c r="AO36" s="37">
        <v>2213.2775000000001</v>
      </c>
      <c r="AP36" s="9">
        <f t="shared" ca="1" si="23"/>
        <v>2213.2775000000001</v>
      </c>
      <c r="AQ36" s="7" t="s">
        <v>162</v>
      </c>
    </row>
    <row r="37" spans="1:44" x14ac:dyDescent="0.25">
      <c r="A37" s="86">
        <v>35</v>
      </c>
      <c r="B37" s="85">
        <f t="shared" ca="1" si="0"/>
        <v>1</v>
      </c>
      <c r="C37" s="41">
        <f t="shared" ca="1" si="17"/>
        <v>2014</v>
      </c>
      <c r="D37" s="41">
        <f t="shared" ca="1" si="17"/>
        <v>2015</v>
      </c>
      <c r="E37" s="41">
        <f t="shared" ca="1" si="18"/>
        <v>0</v>
      </c>
      <c r="F37" s="41" t="str">
        <f ca="1">VLOOKUP(J37,Personnel!A:G,7,0)</f>
        <v>F</v>
      </c>
      <c r="G37" s="41">
        <f ca="1">VLOOKUP(J37,Personnel!A:L,12,0)</f>
        <v>58</v>
      </c>
      <c r="H37" s="24">
        <f t="shared" si="19"/>
        <v>0</v>
      </c>
      <c r="I37" s="42" t="s">
        <v>132</v>
      </c>
      <c r="J37" s="10" t="s">
        <v>222</v>
      </c>
      <c r="K37" s="38">
        <f t="shared" ca="1" si="20"/>
        <v>0</v>
      </c>
      <c r="L37" s="18" t="str">
        <f ca="1">IF(J37="","Aucun",IFERROR(VLOOKUP(J37,Personnel!$A$2:$J169,5,0),"Inconnu"))</f>
        <v>DOULETTE</v>
      </c>
      <c r="M37" s="43" t="str">
        <f ca="1">IF(J37="","Aucun",IFERROR(VLOOKUP(J37,Personnel!$A$2:$J169,6,0),"Inconnu"))</f>
        <v>Pauline</v>
      </c>
      <c r="N37" s="45" t="s">
        <v>118</v>
      </c>
      <c r="O37" s="17" t="s">
        <v>8</v>
      </c>
      <c r="AA37" s="18" t="str">
        <f ca="1">IF(Z37="","Aucun",IFERROR(VLOOKUP(Z37,Personnel!$A$2:$J188,3,0) &amp; " " &amp; VLOOKUP(Z37,Personnel!$A$2:$J188,6,0),"Inconnu"))</f>
        <v>Aucun</v>
      </c>
      <c r="AB37" s="26">
        <v>41183</v>
      </c>
      <c r="AC37" s="5">
        <v>41883</v>
      </c>
      <c r="AD37" s="5">
        <v>42035</v>
      </c>
      <c r="AE37" s="16">
        <f t="shared" si="21"/>
        <v>152</v>
      </c>
      <c r="AF37" s="13">
        <v>0</v>
      </c>
      <c r="AG37" s="16">
        <f t="shared" ca="1" si="24"/>
        <v>1782</v>
      </c>
      <c r="AH37" s="2" t="s">
        <v>194</v>
      </c>
      <c r="AI37" s="29">
        <v>3</v>
      </c>
      <c r="AJ37" s="29">
        <v>1</v>
      </c>
      <c r="AK37" s="8" t="s">
        <v>4</v>
      </c>
      <c r="AL37" s="33">
        <v>456</v>
      </c>
      <c r="AM37" s="19">
        <f ca="1">IF(OR(O37="Stage",O37="VSI",O37="Interim"),"",IF(AK37=#REF!,IF(AG37&gt;#REF!,#REF!,IF(AG37&gt;#REF!,#REF!,IF(AG37&gt;#REF!,#REF!,IF(AG37&gt;#REF!,#REF!,IF(AG37&gt;#REF!,#REF!,0))))),IF(AK37=#REF!,IF(AG37&gt;#REF!,#REF!,IF(AG37&gt;#REF!,#REF!,IF(AG37&gt;#REF!,#REF!,IF(AG37&gt;#REF!,#REF!,IF(AG37&gt;#REF!,#REF!,IF(AG37&gt;#REF!,#REF!,0)))))),0)))</f>
        <v>77</v>
      </c>
      <c r="AN37" s="19">
        <f t="shared" ca="1" si="22"/>
        <v>533</v>
      </c>
      <c r="AO37" s="37">
        <v>2426.2350000000001</v>
      </c>
      <c r="AP37" s="9">
        <f t="shared" ca="1" si="23"/>
        <v>2426.2350000000001</v>
      </c>
      <c r="AR37" s="7" t="s">
        <v>183</v>
      </c>
    </row>
    <row r="38" spans="1:44" x14ac:dyDescent="0.25">
      <c r="A38" s="86">
        <v>36</v>
      </c>
      <c r="B38" s="85">
        <f t="shared" ca="1" si="0"/>
        <v>0</v>
      </c>
      <c r="C38" s="41">
        <f t="shared" ca="1" si="17"/>
        <v>2015</v>
      </c>
      <c r="D38" s="41">
        <f t="shared" ca="1" si="17"/>
        <v>2015</v>
      </c>
      <c r="E38" s="41">
        <f t="shared" ca="1" si="18"/>
        <v>1</v>
      </c>
      <c r="F38" s="41" t="str">
        <f ca="1">VLOOKUP(J38,Personnel!A:G,7,0)</f>
        <v>F</v>
      </c>
      <c r="G38" s="41">
        <f ca="1">VLOOKUP(J38,Personnel!A:L,12,0)</f>
        <v>58</v>
      </c>
      <c r="H38" s="24">
        <f t="shared" si="19"/>
        <v>0</v>
      </c>
      <c r="I38" s="42" t="s">
        <v>133</v>
      </c>
      <c r="J38" s="10" t="s">
        <v>222</v>
      </c>
      <c r="K38" s="38">
        <f t="shared" ca="1" si="20"/>
        <v>0</v>
      </c>
      <c r="L38" s="18" t="str">
        <f ca="1">IF(J38="","Aucun",IFERROR(VLOOKUP(J38,Personnel!$A$2:$J170,5,0),"Inconnu"))</f>
        <v>DOULETTE</v>
      </c>
      <c r="M38" s="43" t="str">
        <f ca="1">IF(J38="","Aucun",IFERROR(VLOOKUP(J38,Personnel!$A$2:$J170,6,0),"Inconnu"))</f>
        <v>Pauline</v>
      </c>
      <c r="N38" s="45" t="s">
        <v>118</v>
      </c>
      <c r="O38" s="17" t="s">
        <v>0</v>
      </c>
      <c r="AA38" s="18" t="str">
        <f ca="1">IF(Z38="","Aucun",IFERROR(VLOOKUP(Z38,Personnel!$A$2:$J189,3,0) &amp; " " &amp; VLOOKUP(Z38,Personnel!$A$2:$J189,6,0),"Inconnu"))</f>
        <v>Aucun</v>
      </c>
      <c r="AB38" s="26">
        <v>41183</v>
      </c>
      <c r="AC38" s="5">
        <v>42036</v>
      </c>
      <c r="AD38" s="5">
        <v>42078</v>
      </c>
      <c r="AE38" s="16">
        <f t="shared" si="21"/>
        <v>42</v>
      </c>
      <c r="AF38" s="13">
        <v>0</v>
      </c>
      <c r="AG38" s="16">
        <f t="shared" ca="1" si="24"/>
        <v>1824</v>
      </c>
      <c r="AH38" s="2" t="s">
        <v>193</v>
      </c>
      <c r="AI38" s="29">
        <v>3</v>
      </c>
      <c r="AJ38" s="29">
        <v>1</v>
      </c>
      <c r="AK38" s="8" t="s">
        <v>4</v>
      </c>
      <c r="AL38" s="33">
        <v>456</v>
      </c>
      <c r="AM38" s="19">
        <f ca="1">IF(OR(O38="Stage",O38="VSI",O38="Interim"),"",IF(AK38=#REF!,IF(AG38&gt;#REF!,#REF!,IF(AG38&gt;#REF!,#REF!,IF(AG38&gt;#REF!,#REF!,IF(AG38&gt;#REF!,#REF!,IF(AG38&gt;#REF!,#REF!,0))))),IF(AK38=#REF!,IF(AG38&gt;#REF!,#REF!,IF(AG38&gt;#REF!,#REF!,IF(AG38&gt;#REF!,#REF!,IF(AG38&gt;#REF!,#REF!,IF(AG38&gt;#REF!,#REF!,IF(AG38&gt;#REF!,#REF!,0)))))),0)))</f>
        <v>77</v>
      </c>
      <c r="AN38" s="19">
        <f t="shared" ca="1" si="22"/>
        <v>533</v>
      </c>
      <c r="AO38" s="37">
        <v>2426.2350000000001</v>
      </c>
      <c r="AP38" s="9">
        <f t="shared" ca="1" si="23"/>
        <v>2426.2350000000001</v>
      </c>
    </row>
    <row r="39" spans="1:44" x14ac:dyDescent="0.25">
      <c r="A39" s="86">
        <v>37</v>
      </c>
      <c r="B39" s="85">
        <f t="shared" ca="1" si="0"/>
        <v>1</v>
      </c>
      <c r="C39" s="41">
        <f t="shared" ca="1" si="17"/>
        <v>2015</v>
      </c>
      <c r="D39" s="41">
        <f t="shared" ca="1" si="17"/>
        <v>2015</v>
      </c>
      <c r="E39" s="41">
        <f t="shared" ca="1" si="18"/>
        <v>1</v>
      </c>
      <c r="F39" s="41" t="str">
        <f ca="1">VLOOKUP(J39,Personnel!A:G,7,0)</f>
        <v>F</v>
      </c>
      <c r="G39" s="41">
        <f ca="1">VLOOKUP(J39,Personnel!A:L,12,0)</f>
        <v>58</v>
      </c>
      <c r="H39" s="24">
        <f t="shared" si="19"/>
        <v>0</v>
      </c>
      <c r="I39" s="42" t="s">
        <v>133</v>
      </c>
      <c r="J39" s="10" t="s">
        <v>222</v>
      </c>
      <c r="K39" s="38">
        <f t="shared" ca="1" si="20"/>
        <v>0</v>
      </c>
      <c r="L39" s="18" t="str">
        <f ca="1">IF(J39="","Aucun",IFERROR(VLOOKUP(J39,Personnel!$A$2:$J171,5,0),"Inconnu"))</f>
        <v>DOULETTE</v>
      </c>
      <c r="M39" s="43" t="str">
        <f ca="1">IF(J39="","Aucun",IFERROR(VLOOKUP(J39,Personnel!$A$2:$J171,6,0),"Inconnu"))</f>
        <v>Pauline</v>
      </c>
      <c r="N39" s="45" t="s">
        <v>120</v>
      </c>
      <c r="O39" s="17" t="s">
        <v>0</v>
      </c>
      <c r="Z39" s="2" t="s">
        <v>230</v>
      </c>
      <c r="AA39" s="18" t="str">
        <f ca="1">IF(Z39="","Aucun",IFERROR(VLOOKUP(Z39,Personnel!$A$2:$J190,3,0) &amp; " " &amp; VLOOKUP(Z39,Personnel!$A$2:$J190,6,0),"Inconnu"))</f>
        <v>AFFELELOU Sandra</v>
      </c>
      <c r="AB39" s="26">
        <v>41183</v>
      </c>
      <c r="AC39" s="5">
        <v>42079</v>
      </c>
      <c r="AD39" s="5">
        <v>42109</v>
      </c>
      <c r="AE39" s="16">
        <f t="shared" si="21"/>
        <v>30</v>
      </c>
      <c r="AF39" s="13">
        <v>0</v>
      </c>
      <c r="AG39" s="16">
        <f t="shared" ca="1" si="24"/>
        <v>1854</v>
      </c>
      <c r="AH39" s="2" t="s">
        <v>193</v>
      </c>
      <c r="AI39" s="29">
        <v>3</v>
      </c>
      <c r="AJ39" s="29">
        <v>1</v>
      </c>
      <c r="AK39" s="8" t="s">
        <v>4</v>
      </c>
      <c r="AL39" s="33">
        <v>456</v>
      </c>
      <c r="AM39" s="19">
        <f ca="1">IF(OR(O39="Stage",O39="VSI",O39="Interim"),"",IF(AK39=#REF!,IF(AG39&gt;#REF!,#REF!,IF(AG39&gt;#REF!,#REF!,IF(AG39&gt;#REF!,#REF!,IF(AG39&gt;#REF!,#REF!,IF(AG39&gt;#REF!,#REF!,0))))),IF(AK39=#REF!,IF(AG39&gt;#REF!,#REF!,IF(AG39&gt;#REF!,#REF!,IF(AG39&gt;#REF!,#REF!,IF(AG39&gt;#REF!,#REF!,IF(AG39&gt;#REF!,#REF!,IF(AG39&gt;#REF!,#REF!,0)))))),0)))</f>
        <v>77</v>
      </c>
      <c r="AN39" s="19">
        <f t="shared" ca="1" si="22"/>
        <v>533</v>
      </c>
      <c r="AO39" s="37">
        <v>2426.2350000000001</v>
      </c>
      <c r="AP39" s="9">
        <f t="shared" ca="1" si="23"/>
        <v>2426.2350000000001</v>
      </c>
      <c r="AQ39" s="7" t="s">
        <v>160</v>
      </c>
    </row>
    <row r="40" spans="1:44" x14ac:dyDescent="0.25">
      <c r="A40" s="86">
        <v>38</v>
      </c>
      <c r="B40" s="85">
        <f t="shared" ca="1" si="0"/>
        <v>0</v>
      </c>
      <c r="C40" s="41">
        <f t="shared" ca="1" si="17"/>
        <v>2015</v>
      </c>
      <c r="D40" s="41">
        <f t="shared" ca="1" si="17"/>
        <v>2015</v>
      </c>
      <c r="E40" s="41">
        <f t="shared" ca="1" si="18"/>
        <v>1</v>
      </c>
      <c r="F40" s="41" t="str">
        <f ca="1">VLOOKUP(J40,Personnel!A:G,7,0)</f>
        <v>F</v>
      </c>
      <c r="G40" s="41">
        <f ca="1">VLOOKUP(J40,Personnel!A:L,12,0)</f>
        <v>58</v>
      </c>
      <c r="H40" s="24">
        <f t="shared" si="19"/>
        <v>0</v>
      </c>
      <c r="I40" s="42" t="s">
        <v>133</v>
      </c>
      <c r="J40" s="10" t="s">
        <v>222</v>
      </c>
      <c r="K40" s="38">
        <f t="shared" ca="1" si="20"/>
        <v>0</v>
      </c>
      <c r="L40" s="18" t="str">
        <f ca="1">IF(J40="","Aucun",IFERROR(VLOOKUP(J40,Personnel!$A$2:$J172,5,0),"Inconnu"))</f>
        <v>DOULETTE</v>
      </c>
      <c r="M40" s="43" t="str">
        <f ca="1">IF(J40="","Aucun",IFERROR(VLOOKUP(J40,Personnel!$A$2:$J172,6,0),"Inconnu"))</f>
        <v>Pauline</v>
      </c>
      <c r="N40" s="45" t="s">
        <v>120</v>
      </c>
      <c r="O40" s="17" t="s">
        <v>0</v>
      </c>
      <c r="Z40" s="2" t="s">
        <v>230</v>
      </c>
      <c r="AA40" s="18" t="str">
        <f ca="1">IF(Z40="","Aucun",IFERROR(VLOOKUP(Z40,Personnel!$A$2:$J191,3,0) &amp; " " &amp; VLOOKUP(Z40,Personnel!$A$2:$J191,6,0),"Inconnu"))</f>
        <v>AFFELELOU Sandra</v>
      </c>
      <c r="AB40" s="26">
        <v>41183</v>
      </c>
      <c r="AC40" s="5">
        <v>42110</v>
      </c>
      <c r="AD40" s="5">
        <v>42124</v>
      </c>
      <c r="AE40" s="16">
        <f t="shared" si="21"/>
        <v>14</v>
      </c>
      <c r="AF40" s="13">
        <v>0</v>
      </c>
      <c r="AG40" s="16">
        <f t="shared" ca="1" si="24"/>
        <v>1868</v>
      </c>
      <c r="AH40" s="2" t="s">
        <v>193</v>
      </c>
      <c r="AI40" s="29">
        <v>3</v>
      </c>
      <c r="AJ40" s="29">
        <v>1</v>
      </c>
      <c r="AK40" s="8" t="s">
        <v>4</v>
      </c>
      <c r="AL40" s="33">
        <v>456</v>
      </c>
      <c r="AM40" s="19">
        <f ca="1">IF(OR(O40="Stage",O40="VSI",O40="Interim"),"",IF(AK40=#REF!,IF(AG40&gt;#REF!,#REF!,IF(AG40&gt;#REF!,#REF!,IF(AG40&gt;#REF!,#REF!,IF(AG40&gt;#REF!,#REF!,IF(AG40&gt;#REF!,#REF!,0))))),IF(AK40=#REF!,IF(AG40&gt;#REF!,#REF!,IF(AG40&gt;#REF!,#REF!,IF(AG40&gt;#REF!,#REF!,IF(AG40&gt;#REF!,#REF!,IF(AG40&gt;#REF!,#REF!,IF(AG40&gt;#REF!,#REF!,0)))))),0)))</f>
        <v>77</v>
      </c>
      <c r="AN40" s="19">
        <f t="shared" ca="1" si="22"/>
        <v>533</v>
      </c>
      <c r="AO40" s="37">
        <v>2426.2350000000001</v>
      </c>
      <c r="AP40" s="9">
        <f t="shared" ca="1" si="23"/>
        <v>2426.2350000000001</v>
      </c>
      <c r="AQ40" s="7" t="s">
        <v>160</v>
      </c>
    </row>
    <row r="41" spans="1:44" x14ac:dyDescent="0.25">
      <c r="A41" s="86">
        <v>39</v>
      </c>
      <c r="B41" s="85">
        <f t="shared" ca="1" si="0"/>
        <v>1</v>
      </c>
      <c r="C41" s="41">
        <f t="shared" ca="1" si="17"/>
        <v>2015</v>
      </c>
      <c r="D41" s="41">
        <f t="shared" ca="1" si="17"/>
        <v>2015</v>
      </c>
      <c r="E41" s="41">
        <f t="shared" ca="1" si="18"/>
        <v>1</v>
      </c>
      <c r="F41" s="41" t="str">
        <f ca="1">VLOOKUP(J41,Personnel!A:G,7,0)</f>
        <v>F</v>
      </c>
      <c r="G41" s="41">
        <f ca="1">VLOOKUP(J41,Personnel!A:L,12,0)</f>
        <v>58</v>
      </c>
      <c r="H41" s="24">
        <f t="shared" si="19"/>
        <v>0</v>
      </c>
      <c r="I41" s="42" t="s">
        <v>134</v>
      </c>
      <c r="J41" s="10" t="s">
        <v>222</v>
      </c>
      <c r="K41" s="38">
        <f t="shared" ca="1" si="20"/>
        <v>0</v>
      </c>
      <c r="L41" s="18" t="str">
        <f ca="1">IF(J41="","Aucun",IFERROR(VLOOKUP(J41,Personnel!$A$2:$J173,5,0),"Inconnu"))</f>
        <v>DOULETTE</v>
      </c>
      <c r="M41" s="43" t="str">
        <f ca="1">IF(J41="","Aucun",IFERROR(VLOOKUP(J41,Personnel!$A$2:$J173,6,0),"Inconnu"))</f>
        <v>Pauline</v>
      </c>
      <c r="N41" s="45" t="s">
        <v>118</v>
      </c>
      <c r="O41" s="17" t="s">
        <v>0</v>
      </c>
      <c r="Z41" s="2" t="s">
        <v>230</v>
      </c>
      <c r="AA41" s="18" t="str">
        <f ca="1">IF(Z41="","Aucun",IFERROR(VLOOKUP(Z41,Personnel!$A$2:$J192,3,0) &amp; " " &amp; VLOOKUP(Z41,Personnel!$A$2:$J192,6,0),"Inconnu"))</f>
        <v>AFFELELOU Sandra</v>
      </c>
      <c r="AB41" s="26">
        <v>41183</v>
      </c>
      <c r="AC41" s="5">
        <v>42131</v>
      </c>
      <c r="AD41" s="5">
        <v>42174</v>
      </c>
      <c r="AE41" s="16">
        <f t="shared" si="21"/>
        <v>43</v>
      </c>
      <c r="AF41" s="13">
        <v>0</v>
      </c>
      <c r="AG41" s="16">
        <f t="shared" ca="1" si="24"/>
        <v>1911</v>
      </c>
      <c r="AH41" s="2" t="s">
        <v>193</v>
      </c>
      <c r="AI41" s="29">
        <v>3</v>
      </c>
      <c r="AJ41" s="29">
        <v>1</v>
      </c>
      <c r="AK41" s="8" t="s">
        <v>4</v>
      </c>
      <c r="AL41" s="33">
        <v>456</v>
      </c>
      <c r="AM41" s="19">
        <f ca="1">IF(OR(O41="Stage",O41="VSI",O41="Interim"),"",IF(AK41=#REF!,IF(AG41&gt;#REF!,#REF!,IF(AG41&gt;#REF!,#REF!,IF(AG41&gt;#REF!,#REF!,IF(AG41&gt;#REF!,#REF!,IF(AG41&gt;#REF!,#REF!,0))))),IF(AK41=#REF!,IF(AG41&gt;#REF!,#REF!,IF(AG41&gt;#REF!,#REF!,IF(AG41&gt;#REF!,#REF!,IF(AG41&gt;#REF!,#REF!,IF(AG41&gt;#REF!,#REF!,IF(AG41&gt;#REF!,#REF!,0)))))),0)))</f>
        <v>77</v>
      </c>
      <c r="AN41" s="19">
        <f t="shared" ca="1" si="22"/>
        <v>533</v>
      </c>
      <c r="AO41" s="37">
        <v>2426.2350000000001</v>
      </c>
      <c r="AP41" s="9">
        <f t="shared" ca="1" si="23"/>
        <v>2426.2350000000001</v>
      </c>
      <c r="AR41" s="7" t="s">
        <v>184</v>
      </c>
    </row>
    <row r="42" spans="1:44" x14ac:dyDescent="0.25">
      <c r="A42" s="86">
        <v>40</v>
      </c>
      <c r="B42" s="85">
        <f t="shared" ca="1" si="0"/>
        <v>0</v>
      </c>
      <c r="C42" s="41">
        <f t="shared" ca="1" si="17"/>
        <v>2011</v>
      </c>
      <c r="D42" s="41">
        <f t="shared" ca="1" si="17"/>
        <v>2012</v>
      </c>
      <c r="E42" s="41">
        <f t="shared" ca="1" si="18"/>
        <v>1</v>
      </c>
      <c r="F42" s="41" t="str">
        <f ca="1">VLOOKUP(J42,Personnel!A:G,7,0)</f>
        <v>H</v>
      </c>
      <c r="G42" s="41">
        <f ca="1">VLOOKUP(J42,Personnel!A:L,12,0)</f>
        <v>28</v>
      </c>
      <c r="H42" s="24">
        <f t="shared" si="19"/>
        <v>0</v>
      </c>
      <c r="I42" s="42" t="s">
        <v>135</v>
      </c>
      <c r="J42" s="10" t="s">
        <v>223</v>
      </c>
      <c r="K42" s="38">
        <f t="shared" ref="K42:K45" ca="1" si="25">IF(AD42="-",1,IF(AND(AD42&gt;=TODAY(),AD42&lt;TODAY()+60),0.5,IF(TODAY()&lt;=AD42,1,0)))</f>
        <v>0</v>
      </c>
      <c r="L42" s="18" t="str">
        <f ca="1">IF(J42="","Aucun",IFERROR(VLOOKUP(J42,Personnel!$A$2:$J202,5,0),"Inconnu"))</f>
        <v>DURAND</v>
      </c>
      <c r="M42" s="43" t="str">
        <f ca="1">IF(J42="","Aucun",IFERROR(VLOOKUP(J42,Personnel!$A$2:$J202,6,0),"Inconnu"))</f>
        <v>Jean-Claude</v>
      </c>
      <c r="N42" s="45" t="s">
        <v>118</v>
      </c>
      <c r="O42" s="17" t="s">
        <v>0</v>
      </c>
      <c r="AA42" s="18" t="str">
        <f ca="1">IF(Z42="","Aucun",IFERROR(VLOOKUP(Z42,Personnel!$A$2:$J221,3,0) &amp; " " &amp; VLOOKUP(Z42,Personnel!$A$2:$J221,6,0),"Inconnu"))</f>
        <v>Aucun</v>
      </c>
      <c r="AB42" s="26">
        <v>40892</v>
      </c>
      <c r="AC42" s="5">
        <v>40892</v>
      </c>
      <c r="AD42" s="5">
        <v>41196</v>
      </c>
      <c r="AE42" s="16">
        <f t="shared" si="21"/>
        <v>304</v>
      </c>
      <c r="AF42" s="13">
        <v>0</v>
      </c>
      <c r="AG42" s="16">
        <f ca="1">IFERROR(IF(J42=#REF!,IF(IF(#REF!="-",TODAY(),#REF!)&gt;=EDATE(AC42,-6),IF(AE42="-",#REF!+TODAY()-AC42,#REF!+IF(AD42&gt;TODAY(),TODAY()-AC42,AE42)),IF(AD42&gt;TODAY(),#REF!+(TODAY()-AC42),AE42)),IF(AD42&gt;TODAY(),TODAY()-AC42,IF(AD42&gt;TODAY(),TODAY()-AC42,AE42)))+AF42,TODAY()-AC42)+AF42</f>
        <v>1649</v>
      </c>
      <c r="AH42" s="2" t="s">
        <v>193</v>
      </c>
      <c r="AI42" s="29">
        <v>2</v>
      </c>
      <c r="AJ42" s="29">
        <v>3</v>
      </c>
      <c r="AK42" s="8" t="s">
        <v>4</v>
      </c>
      <c r="AL42" s="33">
        <v>400</v>
      </c>
      <c r="AM42" s="19">
        <f ca="1">IF(OR(O42="Stage",O42="VSI",O42="Interim"),"",IF(AK42=#REF!,IF(AG42&gt;#REF!,#REF!,IF(AG42&gt;#REF!,#REF!,IF(AG42&gt;#REF!,#REF!,IF(AG42&gt;#REF!,#REF!,IF(AG42&gt;#REF!,#REF!,0))))),IF(AK42=#REF!,IF(AG42&gt;#REF!,#REF!,IF(AG42&gt;#REF!,#REF!,IF(AG42&gt;#REF!,#REF!,IF(AG42&gt;#REF!,#REF!,IF(AG42&gt;#REF!,#REF!,IF(AG42&gt;#REF!,#REF!,0)))))),0)))</f>
        <v>77</v>
      </c>
      <c r="AN42" s="19">
        <f t="shared" ca="1" si="22"/>
        <v>477</v>
      </c>
      <c r="AO42" s="37">
        <v>2045.13</v>
      </c>
      <c r="AP42" s="9">
        <f t="shared" ca="1" si="23"/>
        <v>2045.13</v>
      </c>
      <c r="AR42" s="7" t="s">
        <v>185</v>
      </c>
    </row>
    <row r="43" spans="1:44" x14ac:dyDescent="0.25">
      <c r="A43" s="86">
        <v>41</v>
      </c>
      <c r="B43" s="85">
        <f t="shared" ca="1" si="0"/>
        <v>1</v>
      </c>
      <c r="C43" s="41">
        <f t="shared" ca="1" si="17"/>
        <v>2012</v>
      </c>
      <c r="D43" s="41">
        <f t="shared" ca="1" si="17"/>
        <v>2015</v>
      </c>
      <c r="E43" s="41">
        <f t="shared" ca="1" si="18"/>
        <v>1</v>
      </c>
      <c r="F43" s="41" t="str">
        <f ca="1">VLOOKUP(J43,Personnel!A:G,7,0)</f>
        <v>H</v>
      </c>
      <c r="G43" s="41">
        <f ca="1">VLOOKUP(J43,Personnel!A:L,12,0)</f>
        <v>28</v>
      </c>
      <c r="H43" s="24">
        <f t="shared" si="19"/>
        <v>0</v>
      </c>
      <c r="I43" s="42" t="s">
        <v>136</v>
      </c>
      <c r="J43" s="10" t="s">
        <v>223</v>
      </c>
      <c r="K43" s="38">
        <f t="shared" ca="1" si="25"/>
        <v>0</v>
      </c>
      <c r="L43" s="18" t="str">
        <f ca="1">IF(J43="","Aucun",IFERROR(VLOOKUP(J43,Personnel!$A$2:$J203,5,0),"Inconnu"))</f>
        <v>DURAND</v>
      </c>
      <c r="M43" s="43" t="str">
        <f ca="1">IF(J43="","Aucun",IFERROR(VLOOKUP(J43,Personnel!$A$2:$J203,6,0),"Inconnu"))</f>
        <v>Jean-Claude</v>
      </c>
      <c r="N43" s="45" t="s">
        <v>118</v>
      </c>
      <c r="O43" s="17" t="s">
        <v>1</v>
      </c>
      <c r="AA43" s="18" t="str">
        <f ca="1">IF(Z43="","Aucun",IFERROR(VLOOKUP(Z43,Personnel!$A$2:$J222,3,0) &amp; " " &amp; VLOOKUP(Z43,Personnel!$A$2:$J222,6,0),"Inconnu"))</f>
        <v>Aucun</v>
      </c>
      <c r="AB43" s="26">
        <v>40892</v>
      </c>
      <c r="AC43" s="5">
        <v>41197</v>
      </c>
      <c r="AD43" s="5">
        <v>42155</v>
      </c>
      <c r="AE43" s="16">
        <f t="shared" si="21"/>
        <v>958</v>
      </c>
      <c r="AF43" s="13">
        <v>0</v>
      </c>
      <c r="AG43" s="16">
        <f t="shared" ca="1" si="24"/>
        <v>2607</v>
      </c>
      <c r="AH43" s="2" t="s">
        <v>193</v>
      </c>
      <c r="AI43" s="29">
        <v>3</v>
      </c>
      <c r="AJ43" s="29">
        <v>1</v>
      </c>
      <c r="AK43" s="8" t="s">
        <v>4</v>
      </c>
      <c r="AL43" s="33">
        <v>400</v>
      </c>
      <c r="AM43" s="19">
        <f ca="1">IF(OR(O43="Stage",O43="VSI",O43="Interim"),"",IF(AK43=#REF!,IF(AG43&gt;#REF!,#REF!,IF(AG43&gt;#REF!,#REF!,IF(AG43&gt;#REF!,#REF!,IF(AG43&gt;#REF!,#REF!,IF(AG43&gt;#REF!,#REF!,0))))),IF(AK43=#REF!,IF(AG43&gt;#REF!,#REF!,IF(AG43&gt;#REF!,#REF!,IF(AG43&gt;#REF!,#REF!,IF(AG43&gt;#REF!,#REF!,IF(AG43&gt;#REF!,#REF!,IF(AG43&gt;#REF!,#REF!,0)))))),0)))</f>
        <v>111.5</v>
      </c>
      <c r="AN43" s="19">
        <f t="shared" ca="1" si="22"/>
        <v>511.5</v>
      </c>
      <c r="AO43" s="37">
        <v>2260.1949999999997</v>
      </c>
      <c r="AP43" s="9">
        <f t="shared" ca="1" si="23"/>
        <v>2260.1949999999997</v>
      </c>
    </row>
    <row r="44" spans="1:44" x14ac:dyDescent="0.25">
      <c r="A44" s="86">
        <v>42</v>
      </c>
      <c r="B44" s="85">
        <f t="shared" ca="1" si="0"/>
        <v>0</v>
      </c>
      <c r="C44" s="41">
        <f t="shared" ca="1" si="17"/>
        <v>2015</v>
      </c>
      <c r="D44" s="41">
        <f t="shared" ca="1" si="17"/>
        <v>2015</v>
      </c>
      <c r="E44" s="41">
        <f t="shared" ca="1" si="18"/>
        <v>1</v>
      </c>
      <c r="F44" s="41" t="str">
        <f ca="1">VLOOKUP(J44,Personnel!A:G,7,0)</f>
        <v>H</v>
      </c>
      <c r="G44" s="41">
        <f ca="1">VLOOKUP(J44,Personnel!A:L,12,0)</f>
        <v>28</v>
      </c>
      <c r="H44" s="24">
        <f t="shared" si="19"/>
        <v>0</v>
      </c>
      <c r="I44" s="42" t="s">
        <v>136</v>
      </c>
      <c r="J44" s="10" t="s">
        <v>223</v>
      </c>
      <c r="K44" s="38">
        <f t="shared" ca="1" si="25"/>
        <v>0</v>
      </c>
      <c r="L44" s="18" t="str">
        <f ca="1">IF(J44="","Aucun",IFERROR(VLOOKUP(J44,Personnel!$A$2:$J204,5,0),"Inconnu"))</f>
        <v>DURAND</v>
      </c>
      <c r="M44" s="43" t="str">
        <f ca="1">IF(J44="","Aucun",IFERROR(VLOOKUP(J44,Personnel!$A$2:$J204,6,0),"Inconnu"))</f>
        <v>Jean-Claude</v>
      </c>
      <c r="N44" s="45" t="s">
        <v>120</v>
      </c>
      <c r="O44" s="17" t="s">
        <v>1</v>
      </c>
      <c r="AA44" s="18" t="str">
        <f ca="1">IF(Z44="","Aucun",IFERROR(VLOOKUP(Z44,Personnel!$A$2:$J223,3,0) &amp; " " &amp; VLOOKUP(Z44,Personnel!$A$2:$J223,6,0),"Inconnu"))</f>
        <v>Aucun</v>
      </c>
      <c r="AB44" s="26">
        <v>40892</v>
      </c>
      <c r="AC44" s="5">
        <v>42156</v>
      </c>
      <c r="AD44" s="5">
        <v>42319</v>
      </c>
      <c r="AE44" s="16">
        <f t="shared" si="21"/>
        <v>163</v>
      </c>
      <c r="AF44" s="13">
        <v>0</v>
      </c>
      <c r="AG44" s="16">
        <f t="shared" ca="1" si="24"/>
        <v>2770</v>
      </c>
      <c r="AH44" s="2" t="s">
        <v>193</v>
      </c>
      <c r="AI44" s="29">
        <v>3</v>
      </c>
      <c r="AJ44" s="29">
        <v>1</v>
      </c>
      <c r="AK44" s="8" t="s">
        <v>4</v>
      </c>
      <c r="AL44" s="33">
        <v>400</v>
      </c>
      <c r="AM44" s="19">
        <f ca="1">IF(OR(O44="Stage",O44="VSI",O44="Interim"),"",IF(AK44=#REF!,IF(AG44&gt;#REF!,#REF!,IF(AG44&gt;#REF!,#REF!,IF(AG44&gt;#REF!,#REF!,IF(AG44&gt;#REF!,#REF!,IF(AG44&gt;#REF!,#REF!,0))))),IF(AK44=#REF!,IF(AG44&gt;#REF!,#REF!,IF(AG44&gt;#REF!,#REF!,IF(AG44&gt;#REF!,#REF!,IF(AG44&gt;#REF!,#REF!,IF(AG44&gt;#REF!,#REF!,IF(AG44&gt;#REF!,#REF!,0)))))),0)))</f>
        <v>111.5</v>
      </c>
      <c r="AN44" s="19">
        <f t="shared" ca="1" si="22"/>
        <v>511.5</v>
      </c>
      <c r="AO44" s="37">
        <v>2271.643</v>
      </c>
      <c r="AP44" s="9">
        <f t="shared" ca="1" si="23"/>
        <v>1362.9857999999999</v>
      </c>
      <c r="AQ44" s="7" t="s">
        <v>163</v>
      </c>
    </row>
    <row r="45" spans="1:44" x14ac:dyDescent="0.25">
      <c r="A45" s="86">
        <v>43</v>
      </c>
      <c r="B45" s="85">
        <f t="shared" ca="1" si="0"/>
        <v>1</v>
      </c>
      <c r="C45" s="41">
        <f t="shared" ca="1" si="17"/>
        <v>2015</v>
      </c>
      <c r="D45" s="41">
        <f t="shared" ca="1" si="17"/>
        <v>2016</v>
      </c>
      <c r="E45" s="41">
        <f t="shared" ca="1" si="18"/>
        <v>1</v>
      </c>
      <c r="F45" s="41" t="str">
        <f ca="1">VLOOKUP(J45,Personnel!A:G,7,0)</f>
        <v>H</v>
      </c>
      <c r="G45" s="41">
        <f ca="1">VLOOKUP(J45,Personnel!A:L,12,0)</f>
        <v>28</v>
      </c>
      <c r="H45" s="24">
        <f t="shared" si="19"/>
        <v>0</v>
      </c>
      <c r="I45" s="42" t="s">
        <v>136</v>
      </c>
      <c r="J45" s="10" t="s">
        <v>223</v>
      </c>
      <c r="K45" s="38">
        <f t="shared" ca="1" si="25"/>
        <v>0</v>
      </c>
      <c r="L45" s="18" t="str">
        <f ca="1">IF(J45="","Aucun",IFERROR(VLOOKUP(J45,Personnel!$A$2:$J205,5,0),"Inconnu"))</f>
        <v>DURAND</v>
      </c>
      <c r="M45" s="43" t="str">
        <f ca="1">IF(J45="","Aucun",IFERROR(VLOOKUP(J45,Personnel!$A$2:$J205,6,0),"Inconnu"))</f>
        <v>Jean-Claude</v>
      </c>
      <c r="N45" s="45" t="s">
        <v>120</v>
      </c>
      <c r="O45" s="17" t="s">
        <v>1</v>
      </c>
      <c r="AA45" s="18" t="str">
        <f ca="1">IF(Z45="","Aucun",IFERROR(VLOOKUP(Z45,Personnel!$A$2:$J224,3,0) &amp; " " &amp; VLOOKUP(Z45,Personnel!$A$2:$J224,6,0),"Inconnu"))</f>
        <v>Aucun</v>
      </c>
      <c r="AB45" s="26">
        <v>40892</v>
      </c>
      <c r="AC45" s="5">
        <v>42320</v>
      </c>
      <c r="AD45" s="5">
        <v>42440</v>
      </c>
      <c r="AE45" s="16">
        <f t="shared" si="21"/>
        <v>120</v>
      </c>
      <c r="AF45" s="13">
        <v>0</v>
      </c>
      <c r="AG45" s="16">
        <f t="shared" ca="1" si="24"/>
        <v>2890</v>
      </c>
      <c r="AH45" s="2" t="s">
        <v>193</v>
      </c>
      <c r="AI45" s="29">
        <v>3</v>
      </c>
      <c r="AJ45" s="29">
        <v>1</v>
      </c>
      <c r="AK45" s="8" t="s">
        <v>4</v>
      </c>
      <c r="AL45" s="33">
        <v>400</v>
      </c>
      <c r="AM45" s="19">
        <f ca="1">IF(OR(O45="Stage",O45="VSI",O45="Interim"),"",IF(AK45=#REF!,IF(AG45&gt;#REF!,#REF!,IF(AG45&gt;#REF!,#REF!,IF(AG45&gt;#REF!,#REF!,IF(AG45&gt;#REF!,#REF!,IF(AG45&gt;#REF!,#REF!,0))))),IF(AK45=#REF!,IF(AG45&gt;#REF!,#REF!,IF(AG45&gt;#REF!,#REF!,IF(AG45&gt;#REF!,#REF!,IF(AG45&gt;#REF!,#REF!,IF(AG45&gt;#REF!,#REF!,IF(AG45&gt;#REF!,#REF!,0)))))),0)))</f>
        <v>111.5</v>
      </c>
      <c r="AN45" s="19">
        <f t="shared" ca="1" si="22"/>
        <v>511.5</v>
      </c>
      <c r="AO45" s="37">
        <v>2382.83</v>
      </c>
      <c r="AP45" s="9">
        <f t="shared" ca="1" si="23"/>
        <v>1906.2640000000001</v>
      </c>
      <c r="AQ45" s="7" t="s">
        <v>163</v>
      </c>
      <c r="AR45" s="7" t="s">
        <v>177</v>
      </c>
    </row>
    <row r="46" spans="1:44" x14ac:dyDescent="0.25">
      <c r="A46" s="86">
        <v>44</v>
      </c>
      <c r="B46" s="85">
        <f t="shared" ca="1" si="0"/>
        <v>0</v>
      </c>
      <c r="C46" s="41">
        <f t="shared" ref="C46:D59" ca="1" si="26">IFERROR(IF(YEAR(AC46)&gt;YEAR(TODAY()),YEAR(TODAY()),YEAR(AC46)),YEAR(TODAY()))</f>
        <v>2006</v>
      </c>
      <c r="D46" s="41">
        <f t="shared" ca="1" si="26"/>
        <v>2008</v>
      </c>
      <c r="E46" s="41">
        <f t="shared" ref="E46:E59" ca="1" si="27">IF(V46="France",1,0)</f>
        <v>0</v>
      </c>
      <c r="F46" s="41" t="str">
        <f ca="1">VLOOKUP(J46,Personnel!A:G,7,0)</f>
        <v>H</v>
      </c>
      <c r="G46" s="41">
        <f ca="1">VLOOKUP(J46,Personnel!A:L,12,0)</f>
        <v>31</v>
      </c>
      <c r="H46" s="24">
        <f t="shared" ref="H46:H59" si="28">IF(OR(O46="Stage",O46="VSI",O46="Interim"),1,0)</f>
        <v>0</v>
      </c>
      <c r="I46" s="42" t="s">
        <v>137</v>
      </c>
      <c r="J46" s="10" t="s">
        <v>224</v>
      </c>
      <c r="K46" s="38">
        <f t="shared" ref="K46:K59" ca="1" si="29">IF(AD46="-",1,IF(AND(AD46&gt;=TODAY(),AD46&lt;TODAY()+60),0.5,IF(TODAY()&lt;=AD46,1,0)))</f>
        <v>0</v>
      </c>
      <c r="L46" s="18" t="str">
        <f ca="1">IF(J46="","Aucun",IFERROR(VLOOKUP(J46,Personnel!$A$2:$J242,5,0),"Inconnu"))</f>
        <v>ANTUNES</v>
      </c>
      <c r="M46" s="43" t="str">
        <f ca="1">IF(J46="","Aucun",IFERROR(VLOOKUP(J46,Personnel!$A$2:$J242,6,0),"Inconnu"))</f>
        <v>Killian</v>
      </c>
      <c r="N46" s="45" t="s">
        <v>118</v>
      </c>
      <c r="O46" s="17" t="s">
        <v>1</v>
      </c>
      <c r="AA46" s="18" t="str">
        <f ca="1">IF(Z46="","Aucun",IFERROR(VLOOKUP(Z46,Personnel!$A$2:$J261,3,0) &amp; " " &amp; VLOOKUP(Z46,Personnel!$A$2:$J261,6,0),"Inconnu"))</f>
        <v>Aucun</v>
      </c>
      <c r="AB46" s="26">
        <v>38964</v>
      </c>
      <c r="AC46" s="5">
        <v>38964</v>
      </c>
      <c r="AD46" s="5">
        <v>39568</v>
      </c>
      <c r="AE46" s="16">
        <f t="shared" ref="AE46:AE59" si="30">IF(AD46="-","-",AD46-AC46)</f>
        <v>604</v>
      </c>
      <c r="AF46" s="13">
        <v>0</v>
      </c>
      <c r="AG46" s="16">
        <f ca="1">IFERROR(IF(J46=#REF!,IF(IF(#REF!="-",TODAY(),#REF!)&gt;=EDATE(AC46,-6),IF(AE46="-",#REF!+TODAY()-AC46,#REF!+IF(AD46&gt;TODAY(),TODAY()-AC46,AE46)),IF(AD46&gt;TODAY(),#REF!+(TODAY()-AC46),AE46)),IF(AD46&gt;TODAY(),TODAY()-AC46,IF(AD46&gt;TODAY(),TODAY()-AC46,AE46)))+AF46,TODAY()-AC46)+AF46</f>
        <v>3577</v>
      </c>
      <c r="AH46" s="2" t="s">
        <v>194</v>
      </c>
      <c r="AI46" s="29">
        <v>3</v>
      </c>
      <c r="AJ46" s="29">
        <v>2</v>
      </c>
      <c r="AK46" s="8" t="s">
        <v>4</v>
      </c>
      <c r="AL46" s="33">
        <v>492</v>
      </c>
      <c r="AM46" s="19">
        <f ca="1">IF(OR(O46="Stage",O46="VSI",O46="Interim"),"",IF(AK46=#REF!,IF(AG46&gt;#REF!,#REF!,IF(AG46&gt;#REF!,#REF!,IF(AG46&gt;#REF!,#REF!,IF(AG46&gt;#REF!,#REF!,IF(AG46&gt;#REF!,#REF!,0))))),IF(AK46=#REF!,IF(AG46&gt;#REF!,#REF!,IF(AG46&gt;#REF!,#REF!,IF(AG46&gt;#REF!,#REF!,IF(AG46&gt;#REF!,#REF!,IF(AG46&gt;#REF!,#REF!,IF(AG46&gt;#REF!,#REF!,0)))))),0)))</f>
        <v>77</v>
      </c>
      <c r="AN46" s="19">
        <f t="shared" ref="AN46:AN59" ca="1" si="31">IFERROR(IF(AK46="-","-",AL46+AM46),"")</f>
        <v>569</v>
      </c>
      <c r="AO46" s="37">
        <v>2178.6475</v>
      </c>
      <c r="AP46" s="9">
        <f t="shared" ref="AP46:AP59" ca="1" si="32">IFERROR(IF(AO46="TOO OLD","TOO OLD",AO46*W46),"ERROR")</f>
        <v>2178.6475</v>
      </c>
      <c r="AR46" s="7" t="s">
        <v>186</v>
      </c>
    </row>
    <row r="47" spans="1:44" x14ac:dyDescent="0.25">
      <c r="A47" s="86">
        <v>45</v>
      </c>
      <c r="B47" s="85">
        <f t="shared" ca="1" si="0"/>
        <v>1</v>
      </c>
      <c r="C47" s="41">
        <f t="shared" ca="1" si="26"/>
        <v>2008</v>
      </c>
      <c r="D47" s="41">
        <f t="shared" ca="1" si="26"/>
        <v>2008</v>
      </c>
      <c r="E47" s="41">
        <f t="shared" ca="1" si="27"/>
        <v>1</v>
      </c>
      <c r="F47" s="41" t="str">
        <f ca="1">VLOOKUP(J47,Personnel!A:G,7,0)</f>
        <v>H</v>
      </c>
      <c r="G47" s="41">
        <f ca="1">VLOOKUP(J47,Personnel!A:L,12,0)</f>
        <v>31</v>
      </c>
      <c r="H47" s="24">
        <f t="shared" si="28"/>
        <v>0</v>
      </c>
      <c r="I47" s="42" t="s">
        <v>138</v>
      </c>
      <c r="J47" s="10" t="s">
        <v>224</v>
      </c>
      <c r="K47" s="38">
        <f t="shared" ca="1" si="29"/>
        <v>0</v>
      </c>
      <c r="L47" s="18" t="str">
        <f ca="1">IF(J47="","Aucun",IFERROR(VLOOKUP(J47,Personnel!$A$2:$J243,5,0),"Inconnu"))</f>
        <v>ANTUNES</v>
      </c>
      <c r="M47" s="43" t="str">
        <f ca="1">IF(J47="","Aucun",IFERROR(VLOOKUP(J47,Personnel!$A$2:$J243,6,0),"Inconnu"))</f>
        <v>Killian</v>
      </c>
      <c r="N47" s="45" t="s">
        <v>118</v>
      </c>
      <c r="O47" s="17" t="s">
        <v>0</v>
      </c>
      <c r="AA47" s="18" t="str">
        <f ca="1">IF(Z47="","Aucun",IFERROR(VLOOKUP(Z47,Personnel!$A$2:$J262,3,0) &amp; " " &amp; VLOOKUP(Z47,Personnel!$A$2:$J262,6,0),"Inconnu"))</f>
        <v>Aucun</v>
      </c>
      <c r="AB47" s="26">
        <v>38964</v>
      </c>
      <c r="AC47" s="5">
        <v>39692</v>
      </c>
      <c r="AD47" s="5">
        <v>39813</v>
      </c>
      <c r="AE47" s="16">
        <f t="shared" si="30"/>
        <v>121</v>
      </c>
      <c r="AF47" s="13">
        <v>0</v>
      </c>
      <c r="AG47" s="16">
        <f t="shared" ref="AG47:AG59" ca="1" si="33">IFERROR(IF(J47=J46,IF(IF(AD46="-",TODAY(),AD46)&gt;=EDATE(AC47,-6),IF(AE47="-",AG46+TODAY()-AC47,AG46+IF(AD47&gt;TODAY(),TODAY()-AC47,AE47)),IF(AD47&gt;TODAY(),AG46+(TODAY()-AC47),AE47)),IF(AD47&gt;TODAY(),TODAY()-AC47,IF(AD47&gt;TODAY(),TODAY()-AC47,AE47)))+AF47,TODAY()-AC47)+AF47</f>
        <v>3698</v>
      </c>
      <c r="AH47" s="2" t="s">
        <v>193</v>
      </c>
      <c r="AI47" s="29">
        <v>3</v>
      </c>
      <c r="AJ47" s="29">
        <v>3</v>
      </c>
      <c r="AK47" s="8" t="s">
        <v>4</v>
      </c>
      <c r="AL47" s="33">
        <v>560.5</v>
      </c>
      <c r="AM47" s="19">
        <f ca="1">IF(OR(O47="Stage",O47="VSI",O47="Interim"),"",IF(AK47=#REF!,IF(AG47&gt;#REF!,#REF!,IF(AG47&gt;#REF!,#REF!,IF(AG47&gt;#REF!,#REF!,IF(AG47&gt;#REF!,#REF!,IF(AG47&gt;#REF!,#REF!,0))))),IF(AK47=#REF!,IF(AG47&gt;#REF!,#REF!,IF(AG47&gt;#REF!,#REF!,IF(AG47&gt;#REF!,#REF!,IF(AG47&gt;#REF!,#REF!,IF(AG47&gt;#REF!,#REF!,IF(AG47&gt;#REF!,#REF!,0)))))),0)))</f>
        <v>77</v>
      </c>
      <c r="AN47" s="19">
        <f t="shared" ca="1" si="31"/>
        <v>637.5</v>
      </c>
      <c r="AO47" s="37">
        <v>2419.75</v>
      </c>
      <c r="AP47" s="9">
        <f t="shared" ca="1" si="32"/>
        <v>2419.75</v>
      </c>
      <c r="AR47" s="7" t="s">
        <v>187</v>
      </c>
    </row>
    <row r="48" spans="1:44" x14ac:dyDescent="0.25">
      <c r="A48" s="86">
        <v>46</v>
      </c>
      <c r="B48" s="85">
        <f t="shared" ca="1" si="0"/>
        <v>0</v>
      </c>
      <c r="C48" s="41">
        <f t="shared" ca="1" si="26"/>
        <v>2009</v>
      </c>
      <c r="D48" s="41">
        <f t="shared" ca="1" si="26"/>
        <v>2009</v>
      </c>
      <c r="E48" s="41">
        <f t="shared" ca="1" si="27"/>
        <v>0</v>
      </c>
      <c r="F48" s="41" t="str">
        <f ca="1">VLOOKUP(J48,Personnel!A:G,7,0)</f>
        <v>H</v>
      </c>
      <c r="G48" s="41">
        <f ca="1">VLOOKUP(J48,Personnel!A:L,12,0)</f>
        <v>31</v>
      </c>
      <c r="H48" s="24">
        <f t="shared" si="28"/>
        <v>0</v>
      </c>
      <c r="I48" s="42" t="s">
        <v>139</v>
      </c>
      <c r="J48" s="10" t="s">
        <v>224</v>
      </c>
      <c r="K48" s="38">
        <f t="shared" ca="1" si="29"/>
        <v>0</v>
      </c>
      <c r="L48" s="18" t="str">
        <f ca="1">IF(J48="","Aucun",IFERROR(VLOOKUP(J48,Personnel!$A$2:$J244,5,0),"Inconnu"))</f>
        <v>ANTUNES</v>
      </c>
      <c r="M48" s="43" t="str">
        <f ca="1">IF(J48="","Aucun",IFERROR(VLOOKUP(J48,Personnel!$A$2:$J244,6,0),"Inconnu"))</f>
        <v>Killian</v>
      </c>
      <c r="N48" s="45" t="s">
        <v>118</v>
      </c>
      <c r="O48" s="17" t="s">
        <v>8</v>
      </c>
      <c r="AA48" s="18" t="str">
        <f ca="1">IF(Z48="","Aucun",IFERROR(VLOOKUP(Z48,Personnel!$A$2:$J263,3,0) &amp; " " &amp; VLOOKUP(Z48,Personnel!$A$2:$J263,6,0),"Inconnu"))</f>
        <v>Aucun</v>
      </c>
      <c r="AB48" s="26">
        <v>38964</v>
      </c>
      <c r="AC48" s="5">
        <v>39825</v>
      </c>
      <c r="AD48" s="5">
        <v>40128</v>
      </c>
      <c r="AE48" s="16">
        <f t="shared" si="30"/>
        <v>303</v>
      </c>
      <c r="AF48" s="13">
        <v>0</v>
      </c>
      <c r="AG48" s="16">
        <f t="shared" ca="1" si="33"/>
        <v>4001</v>
      </c>
      <c r="AH48" s="2" t="s">
        <v>194</v>
      </c>
      <c r="AI48" s="29">
        <v>2</v>
      </c>
      <c r="AJ48" s="29">
        <v>2</v>
      </c>
      <c r="AK48" s="8" t="s">
        <v>3</v>
      </c>
      <c r="AL48" s="33">
        <v>577.5</v>
      </c>
      <c r="AM48" s="19">
        <f ca="1">IF(OR(O48="Stage",O48="VSI",O48="Interim"),"",IF(AK48=#REF!,IF(AG48&gt;#REF!,#REF!,IF(AG48&gt;#REF!,#REF!,IF(AG48&gt;#REF!,#REF!,IF(AG48&gt;#REF!,#REF!,IF(AG48&gt;#REF!,#REF!,0))))),IF(AK48=#REF!,IF(AG48&gt;#REF!,#REF!,IF(AG48&gt;#REF!,#REF!,IF(AG48&gt;#REF!,#REF!,IF(AG48&gt;#REF!,#REF!,IF(AG48&gt;#REF!,#REF!,IF(AG48&gt;#REF!,#REF!,0)))))),0)))</f>
        <v>35</v>
      </c>
      <c r="AN48" s="19">
        <f t="shared" ca="1" si="31"/>
        <v>612.5</v>
      </c>
      <c r="AO48" s="37">
        <v>11313.389499999999</v>
      </c>
      <c r="AP48" s="9">
        <f t="shared" ca="1" si="32"/>
        <v>11313.389499999999</v>
      </c>
    </row>
    <row r="49" spans="1:44" x14ac:dyDescent="0.25">
      <c r="A49" s="86">
        <v>47</v>
      </c>
      <c r="B49" s="85">
        <f t="shared" ca="1" si="0"/>
        <v>1</v>
      </c>
      <c r="C49" s="41">
        <f t="shared" ca="1" si="26"/>
        <v>2009</v>
      </c>
      <c r="D49" s="41">
        <f t="shared" ca="1" si="26"/>
        <v>2010</v>
      </c>
      <c r="E49" s="41">
        <f t="shared" ca="1" si="27"/>
        <v>0</v>
      </c>
      <c r="F49" s="41" t="str">
        <f ca="1">VLOOKUP(J49,Personnel!A:G,7,0)</f>
        <v>H</v>
      </c>
      <c r="G49" s="41">
        <f ca="1">VLOOKUP(J49,Personnel!A:L,12,0)</f>
        <v>31</v>
      </c>
      <c r="H49" s="24">
        <f t="shared" si="28"/>
        <v>0</v>
      </c>
      <c r="I49" s="42" t="s">
        <v>139</v>
      </c>
      <c r="J49" s="10" t="s">
        <v>224</v>
      </c>
      <c r="K49" s="38">
        <f t="shared" ca="1" si="29"/>
        <v>0</v>
      </c>
      <c r="L49" s="18" t="str">
        <f ca="1">IF(J49="","Aucun",IFERROR(VLOOKUP(J49,Personnel!$A$2:$J245,5,0),"Inconnu"))</f>
        <v>ANTUNES</v>
      </c>
      <c r="M49" s="43" t="str">
        <f ca="1">IF(J49="","Aucun",IFERROR(VLOOKUP(J49,Personnel!$A$2:$J245,6,0),"Inconnu"))</f>
        <v>Killian</v>
      </c>
      <c r="N49" s="45" t="s">
        <v>120</v>
      </c>
      <c r="O49" s="17" t="s">
        <v>8</v>
      </c>
      <c r="AA49" s="18" t="str">
        <f ca="1">IF(Z49="","Aucun",IFERROR(VLOOKUP(Z49,Personnel!$A$2:$J264,3,0) &amp; " " &amp; VLOOKUP(Z49,Personnel!$A$2:$J264,6,0),"Inconnu"))</f>
        <v>Aucun</v>
      </c>
      <c r="AB49" s="26">
        <v>38964</v>
      </c>
      <c r="AC49" s="5">
        <v>40129</v>
      </c>
      <c r="AD49" s="5">
        <v>40340</v>
      </c>
      <c r="AE49" s="16">
        <f t="shared" si="30"/>
        <v>211</v>
      </c>
      <c r="AF49" s="13">
        <v>0</v>
      </c>
      <c r="AG49" s="16">
        <f t="shared" ca="1" si="33"/>
        <v>4212</v>
      </c>
      <c r="AH49" s="2" t="s">
        <v>194</v>
      </c>
      <c r="AI49" s="29">
        <v>2</v>
      </c>
      <c r="AJ49" s="29">
        <v>2</v>
      </c>
      <c r="AK49" s="8" t="s">
        <v>3</v>
      </c>
      <c r="AL49" s="33">
        <v>120</v>
      </c>
      <c r="AM49" s="19">
        <f ca="1">IF(OR(O49="Stage",O49="VSI",O49="Interim"),"",IF(AK49=#REF!,IF(AG49&gt;#REF!,#REF!,IF(AG49&gt;#REF!,#REF!,IF(AG49&gt;#REF!,#REF!,IF(AG49&gt;#REF!,#REF!,IF(AG49&gt;#REF!,#REF!,0))))),IF(AK49=#REF!,IF(AG49&gt;#REF!,#REF!,IF(AG49&gt;#REF!,#REF!,IF(AG49&gt;#REF!,#REF!,IF(AG49&gt;#REF!,#REF!,IF(AG49&gt;#REF!,#REF!,IF(AG49&gt;#REF!,#REF!,0)))))),0)))</f>
        <v>35</v>
      </c>
      <c r="AN49" s="19">
        <f t="shared" ca="1" si="31"/>
        <v>155</v>
      </c>
      <c r="AO49" s="37">
        <v>2690.52</v>
      </c>
      <c r="AP49" s="9">
        <f t="shared" ca="1" si="32"/>
        <v>2690.52</v>
      </c>
      <c r="AQ49" s="7" t="s">
        <v>165</v>
      </c>
    </row>
    <row r="50" spans="1:44" x14ac:dyDescent="0.25">
      <c r="A50" s="86">
        <v>48</v>
      </c>
      <c r="B50" s="85">
        <f t="shared" ca="1" si="0"/>
        <v>0</v>
      </c>
      <c r="C50" s="41">
        <f t="shared" ca="1" si="26"/>
        <v>2010</v>
      </c>
      <c r="D50" s="41">
        <f t="shared" ca="1" si="26"/>
        <v>2010</v>
      </c>
      <c r="E50" s="41">
        <f t="shared" ca="1" si="27"/>
        <v>0</v>
      </c>
      <c r="F50" s="41" t="str">
        <f ca="1">VLOOKUP(J50,Personnel!A:G,7,0)</f>
        <v>H</v>
      </c>
      <c r="G50" s="41">
        <f ca="1">VLOOKUP(J50,Personnel!A:L,12,0)</f>
        <v>31</v>
      </c>
      <c r="H50" s="24">
        <f t="shared" si="28"/>
        <v>0</v>
      </c>
      <c r="I50" s="42" t="s">
        <v>139</v>
      </c>
      <c r="J50" s="10" t="s">
        <v>224</v>
      </c>
      <c r="K50" s="38">
        <f t="shared" ca="1" si="29"/>
        <v>0</v>
      </c>
      <c r="L50" s="18" t="str">
        <f ca="1">IF(J50="","Aucun",IFERROR(VLOOKUP(J50,Personnel!$A$2:$J246,5,0),"Inconnu"))</f>
        <v>ANTUNES</v>
      </c>
      <c r="M50" s="43" t="str">
        <f ca="1">IF(J50="","Aucun",IFERROR(VLOOKUP(J50,Personnel!$A$2:$J246,6,0),"Inconnu"))</f>
        <v>Killian</v>
      </c>
      <c r="N50" s="45" t="s">
        <v>120</v>
      </c>
      <c r="O50" s="17" t="s">
        <v>8</v>
      </c>
      <c r="AA50" s="18" t="str">
        <f ca="1">IF(Z50="","Aucun",IFERROR(VLOOKUP(Z50,Personnel!$A$2:$J265,3,0) &amp; " " &amp; VLOOKUP(Z50,Personnel!$A$2:$J265,6,0),"Inconnu"))</f>
        <v>Aucun</v>
      </c>
      <c r="AB50" s="26">
        <v>38964</v>
      </c>
      <c r="AC50" s="5">
        <v>40341</v>
      </c>
      <c r="AD50" s="5">
        <v>40401</v>
      </c>
      <c r="AE50" s="16">
        <f t="shared" si="30"/>
        <v>60</v>
      </c>
      <c r="AF50" s="13">
        <v>0</v>
      </c>
      <c r="AG50" s="16">
        <f t="shared" ca="1" si="33"/>
        <v>4272</v>
      </c>
      <c r="AH50" s="2" t="s">
        <v>194</v>
      </c>
      <c r="AI50" s="29">
        <v>2</v>
      </c>
      <c r="AJ50" s="29">
        <v>2</v>
      </c>
      <c r="AK50" s="8" t="s">
        <v>3</v>
      </c>
      <c r="AL50" s="33">
        <v>120</v>
      </c>
      <c r="AM50" s="19">
        <f ca="1">IF(OR(O50="Stage",O50="VSI",O50="Interim"),"",IF(AK50=#REF!,IF(AG50&gt;#REF!,#REF!,IF(AG50&gt;#REF!,#REF!,IF(AG50&gt;#REF!,#REF!,IF(AG50&gt;#REF!,#REF!,IF(AG50&gt;#REF!,#REF!,0))))),IF(AK50=#REF!,IF(AG50&gt;#REF!,#REF!,IF(AG50&gt;#REF!,#REF!,IF(AG50&gt;#REF!,#REF!,IF(AG50&gt;#REF!,#REF!,IF(AG50&gt;#REF!,#REF!,IF(AG50&gt;#REF!,#REF!,0)))))),0)))</f>
        <v>35</v>
      </c>
      <c r="AN50" s="19">
        <f t="shared" ca="1" si="31"/>
        <v>155</v>
      </c>
      <c r="AO50" s="37">
        <v>2734.06</v>
      </c>
      <c r="AP50" s="9">
        <f t="shared" ca="1" si="32"/>
        <v>2050.5450000000001</v>
      </c>
      <c r="AQ50" s="7" t="s">
        <v>166</v>
      </c>
    </row>
    <row r="51" spans="1:44" x14ac:dyDescent="0.25">
      <c r="A51" s="86">
        <v>49</v>
      </c>
      <c r="B51" s="85">
        <f t="shared" ca="1" si="0"/>
        <v>1</v>
      </c>
      <c r="C51" s="41">
        <f t="shared" ca="1" si="26"/>
        <v>2010</v>
      </c>
      <c r="D51" s="41">
        <f t="shared" ca="1" si="26"/>
        <v>2010</v>
      </c>
      <c r="E51" s="41">
        <f t="shared" ca="1" si="27"/>
        <v>0</v>
      </c>
      <c r="F51" s="41" t="str">
        <f ca="1">VLOOKUP(J51,Personnel!A:G,7,0)</f>
        <v>H</v>
      </c>
      <c r="G51" s="41">
        <f ca="1">VLOOKUP(J51,Personnel!A:L,12,0)</f>
        <v>31</v>
      </c>
      <c r="H51" s="24">
        <f t="shared" si="28"/>
        <v>0</v>
      </c>
      <c r="I51" s="42" t="s">
        <v>139</v>
      </c>
      <c r="J51" s="10" t="s">
        <v>224</v>
      </c>
      <c r="K51" s="38">
        <f t="shared" ca="1" si="29"/>
        <v>0</v>
      </c>
      <c r="L51" s="18" t="str">
        <f ca="1">IF(J51="","Aucun",IFERROR(VLOOKUP(J51,Personnel!$A$2:$J247,5,0),"Inconnu"))</f>
        <v>ANTUNES</v>
      </c>
      <c r="M51" s="43" t="str">
        <f ca="1">IF(J51="","Aucun",IFERROR(VLOOKUP(J51,Personnel!$A$2:$J247,6,0),"Inconnu"))</f>
        <v>Killian</v>
      </c>
      <c r="N51" s="45" t="s">
        <v>120</v>
      </c>
      <c r="O51" s="17" t="s">
        <v>8</v>
      </c>
      <c r="AA51" s="18" t="str">
        <f ca="1">IF(Z51="","Aucun",IFERROR(VLOOKUP(Z51,Personnel!$A$2:$J266,3,0) &amp; " " &amp; VLOOKUP(Z51,Personnel!$A$2:$J266,6,0),"Inconnu"))</f>
        <v>Aucun</v>
      </c>
      <c r="AB51" s="26">
        <v>38964</v>
      </c>
      <c r="AC51" s="5">
        <v>40402</v>
      </c>
      <c r="AD51" s="5">
        <v>40462</v>
      </c>
      <c r="AE51" s="16">
        <f t="shared" si="30"/>
        <v>60</v>
      </c>
      <c r="AF51" s="13">
        <v>0</v>
      </c>
      <c r="AG51" s="16">
        <f t="shared" ca="1" si="33"/>
        <v>4332</v>
      </c>
      <c r="AH51" s="2" t="s">
        <v>194</v>
      </c>
      <c r="AI51" s="29">
        <v>2</v>
      </c>
      <c r="AJ51" s="29">
        <v>2</v>
      </c>
      <c r="AK51" s="8" t="s">
        <v>3</v>
      </c>
      <c r="AL51" s="33">
        <v>120</v>
      </c>
      <c r="AM51" s="19">
        <f ca="1">IF(OR(O51="Stage",O51="VSI",O51="Interim"),"",IF(AK51=#REF!,IF(AG51&gt;#REF!,#REF!,IF(AG51&gt;#REF!,#REF!,IF(AG51&gt;#REF!,#REF!,IF(AG51&gt;#REF!,#REF!,IF(AG51&gt;#REF!,#REF!,0))))),IF(AK51=#REF!,IF(AG51&gt;#REF!,#REF!,IF(AG51&gt;#REF!,#REF!,IF(AG51&gt;#REF!,#REF!,IF(AG51&gt;#REF!,#REF!,IF(AG51&gt;#REF!,#REF!,IF(AG51&gt;#REF!,#REF!,0)))))),0)))</f>
        <v>35</v>
      </c>
      <c r="AN51" s="19">
        <f t="shared" ca="1" si="31"/>
        <v>155</v>
      </c>
      <c r="AO51" s="37">
        <v>2734.06</v>
      </c>
      <c r="AP51" s="9">
        <f t="shared" ca="1" si="32"/>
        <v>902.23980000000006</v>
      </c>
      <c r="AQ51" s="7" t="s">
        <v>166</v>
      </c>
      <c r="AR51" s="7" t="s">
        <v>188</v>
      </c>
    </row>
    <row r="52" spans="1:44" x14ac:dyDescent="0.25">
      <c r="A52" s="86">
        <v>50</v>
      </c>
      <c r="B52" s="85">
        <f t="shared" ca="1" si="0"/>
        <v>1</v>
      </c>
      <c r="C52" s="41">
        <f t="shared" ca="1" si="26"/>
        <v>2012</v>
      </c>
      <c r="D52" s="41">
        <f t="shared" ca="1" si="26"/>
        <v>2013</v>
      </c>
      <c r="E52" s="41">
        <f t="shared" ca="1" si="27"/>
        <v>0</v>
      </c>
      <c r="F52" s="41" t="str">
        <f ca="1">VLOOKUP(J52,Personnel!A:G,7,0)</f>
        <v>H</v>
      </c>
      <c r="G52" s="41">
        <f ca="1">VLOOKUP(J52,Personnel!A:L,12,0)</f>
        <v>31</v>
      </c>
      <c r="H52" s="24">
        <f t="shared" si="28"/>
        <v>0</v>
      </c>
      <c r="I52" s="42" t="s">
        <v>140</v>
      </c>
      <c r="J52" s="10" t="s">
        <v>224</v>
      </c>
      <c r="K52" s="38">
        <f t="shared" ca="1" si="29"/>
        <v>0</v>
      </c>
      <c r="L52" s="18" t="str">
        <f ca="1">IF(J52="","Aucun",IFERROR(VLOOKUP(J52,Personnel!$A$2:$J248,5,0),"Inconnu"))</f>
        <v>ANTUNES</v>
      </c>
      <c r="M52" s="43" t="str">
        <f ca="1">IF(J52="","Aucun",IFERROR(VLOOKUP(J52,Personnel!$A$2:$J248,6,0),"Inconnu"))</f>
        <v>Killian</v>
      </c>
      <c r="N52" s="45" t="s">
        <v>118</v>
      </c>
      <c r="O52" s="17" t="s">
        <v>8</v>
      </c>
      <c r="AA52" s="18" t="str">
        <f ca="1">IF(Z52="","Aucun",IFERROR(VLOOKUP(Z52,Personnel!$A$2:$J267,3,0) &amp; " " &amp; VLOOKUP(Z52,Personnel!$A$2:$J267,6,0),"Inconnu"))</f>
        <v>Aucun</v>
      </c>
      <c r="AB52" s="26">
        <v>38964</v>
      </c>
      <c r="AC52" s="5">
        <v>40949</v>
      </c>
      <c r="AD52" s="5">
        <v>41314</v>
      </c>
      <c r="AE52" s="16">
        <f t="shared" si="30"/>
        <v>365</v>
      </c>
      <c r="AF52" s="13">
        <v>0</v>
      </c>
      <c r="AG52" s="16">
        <f t="shared" ca="1" si="33"/>
        <v>365</v>
      </c>
      <c r="AH52" s="2" t="s">
        <v>194</v>
      </c>
      <c r="AI52" s="29">
        <v>2</v>
      </c>
      <c r="AJ52" s="29">
        <v>1</v>
      </c>
      <c r="AK52" s="8" t="s">
        <v>3</v>
      </c>
      <c r="AL52" s="33">
        <v>125</v>
      </c>
      <c r="AM52" s="19">
        <f ca="1">IF(OR(O52="Stage",O52="VSI",O52="Interim"),"",IF(AK52=#REF!,IF(AG52&gt;#REF!,#REF!,IF(AG52&gt;#REF!,#REF!,IF(AG52&gt;#REF!,#REF!,IF(AG52&gt;#REF!,#REF!,IF(AG52&gt;#REF!,#REF!,0))))),IF(AK52=#REF!,IF(AG52&gt;#REF!,#REF!,IF(AG52&gt;#REF!,#REF!,IF(AG52&gt;#REF!,#REF!,IF(AG52&gt;#REF!,#REF!,IF(AG52&gt;#REF!,#REF!,IF(AG52&gt;#REF!,#REF!,0)))))),0)))</f>
        <v>0</v>
      </c>
      <c r="AN52" s="19">
        <f t="shared" ca="1" si="31"/>
        <v>125</v>
      </c>
      <c r="AO52" s="37">
        <v>2665.8500000000004</v>
      </c>
      <c r="AP52" s="9">
        <f t="shared" ca="1" si="32"/>
        <v>2665.8500000000004</v>
      </c>
    </row>
    <row r="53" spans="1:44" x14ac:dyDescent="0.25">
      <c r="A53" s="86">
        <v>51</v>
      </c>
      <c r="B53" s="85">
        <f t="shared" ca="1" si="0"/>
        <v>0</v>
      </c>
      <c r="C53" s="41">
        <f t="shared" ca="1" si="26"/>
        <v>2013</v>
      </c>
      <c r="D53" s="41">
        <f t="shared" ca="1" si="26"/>
        <v>2014</v>
      </c>
      <c r="E53" s="41">
        <f t="shared" ca="1" si="27"/>
        <v>0</v>
      </c>
      <c r="F53" s="41" t="str">
        <f ca="1">VLOOKUP(J53,Personnel!A:G,7,0)</f>
        <v>H</v>
      </c>
      <c r="G53" s="41">
        <f ca="1">VLOOKUP(J53,Personnel!A:L,12,0)</f>
        <v>31</v>
      </c>
      <c r="H53" s="24">
        <f t="shared" si="28"/>
        <v>0</v>
      </c>
      <c r="I53" s="42" t="s">
        <v>141</v>
      </c>
      <c r="J53" s="10" t="s">
        <v>224</v>
      </c>
      <c r="K53" s="38">
        <f t="shared" ca="1" si="29"/>
        <v>0</v>
      </c>
      <c r="L53" s="18" t="str">
        <f ca="1">IF(J53="","Aucun",IFERROR(VLOOKUP(J53,Personnel!$A$2:$J249,5,0),"Inconnu"))</f>
        <v>ANTUNES</v>
      </c>
      <c r="M53" s="43" t="str">
        <f ca="1">IF(J53="","Aucun",IFERROR(VLOOKUP(J53,Personnel!$A$2:$J249,6,0),"Inconnu"))</f>
        <v>Killian</v>
      </c>
      <c r="N53" s="45" t="s">
        <v>118</v>
      </c>
      <c r="O53" s="17" t="s">
        <v>1</v>
      </c>
      <c r="AA53" s="18" t="str">
        <f ca="1">IF(Z53="","Aucun",IFERROR(VLOOKUP(Z53,Personnel!$A$2:$J268,3,0) &amp; " " &amp; VLOOKUP(Z53,Personnel!$A$2:$J268,6,0),"Inconnu"))</f>
        <v>Aucun</v>
      </c>
      <c r="AB53" s="26">
        <v>38964</v>
      </c>
      <c r="AC53" s="5">
        <v>41315</v>
      </c>
      <c r="AD53" s="5">
        <v>41896</v>
      </c>
      <c r="AE53" s="16">
        <f t="shared" si="30"/>
        <v>581</v>
      </c>
      <c r="AF53" s="13">
        <v>0</v>
      </c>
      <c r="AG53" s="16">
        <f t="shared" ca="1" si="33"/>
        <v>946</v>
      </c>
      <c r="AH53" s="2" t="s">
        <v>194</v>
      </c>
      <c r="AI53" s="29">
        <v>2</v>
      </c>
      <c r="AJ53" s="29">
        <v>1</v>
      </c>
      <c r="AK53" s="8" t="s">
        <v>3</v>
      </c>
      <c r="AL53" s="33">
        <v>125</v>
      </c>
      <c r="AM53" s="19">
        <f ca="1">IF(OR(O53="Stage",O53="VSI",O53="Interim"),"",IF(AK53=#REF!,IF(AG53&gt;#REF!,#REF!,IF(AG53&gt;#REF!,#REF!,IF(AG53&gt;#REF!,#REF!,IF(AG53&gt;#REF!,#REF!,IF(AG53&gt;#REF!,#REF!,0))))),IF(AK53=#REF!,IF(AG53&gt;#REF!,#REF!,IF(AG53&gt;#REF!,#REF!,IF(AG53&gt;#REF!,#REF!,IF(AG53&gt;#REF!,#REF!,IF(AG53&gt;#REF!,#REF!,IF(AG53&gt;#REF!,#REF!,0)))))),0)))</f>
        <v>6</v>
      </c>
      <c r="AN53" s="19">
        <f t="shared" ca="1" si="31"/>
        <v>131</v>
      </c>
      <c r="AO53" s="37">
        <v>2831.7599999999998</v>
      </c>
      <c r="AP53" s="9">
        <f t="shared" ca="1" si="32"/>
        <v>2831.7599999999998</v>
      </c>
    </row>
    <row r="54" spans="1:44" x14ac:dyDescent="0.25">
      <c r="A54" s="86">
        <v>52</v>
      </c>
      <c r="B54" s="85">
        <f t="shared" ca="1" si="0"/>
        <v>1</v>
      </c>
      <c r="C54" s="41">
        <f t="shared" ca="1" si="26"/>
        <v>2014</v>
      </c>
      <c r="D54" s="41">
        <f t="shared" ca="1" si="26"/>
        <v>2016</v>
      </c>
      <c r="E54" s="41">
        <f t="shared" ca="1" si="27"/>
        <v>0</v>
      </c>
      <c r="F54" s="41" t="str">
        <f ca="1">VLOOKUP(J54,Personnel!A:G,7,0)</f>
        <v>H</v>
      </c>
      <c r="G54" s="41">
        <f ca="1">VLOOKUP(J54,Personnel!A:L,12,0)</f>
        <v>31</v>
      </c>
      <c r="H54" s="24">
        <f t="shared" si="28"/>
        <v>0</v>
      </c>
      <c r="I54" s="42" t="s">
        <v>141</v>
      </c>
      <c r="J54" s="10" t="s">
        <v>224</v>
      </c>
      <c r="K54" s="38">
        <f t="shared" ca="1" si="29"/>
        <v>1</v>
      </c>
      <c r="L54" s="18" t="str">
        <f ca="1">IF(J54="","Aucun",IFERROR(VLOOKUP(J54,Personnel!$A$2:$J250,5,0),"Inconnu"))</f>
        <v>ANTUNES</v>
      </c>
      <c r="M54" s="43" t="str">
        <f ca="1">IF(J54="","Aucun",IFERROR(VLOOKUP(J54,Personnel!$A$2:$J250,6,0),"Inconnu"))</f>
        <v>Killian</v>
      </c>
      <c r="N54" s="45" t="s">
        <v>120</v>
      </c>
      <c r="O54" s="17" t="s">
        <v>1</v>
      </c>
      <c r="AA54" s="18" t="str">
        <f ca="1">IF(Z54="","Aucun",IFERROR(VLOOKUP(Z54,Personnel!$A$2:$J269,3,0) &amp; " " &amp; VLOOKUP(Z54,Personnel!$A$2:$J269,6,0),"Inconnu"))</f>
        <v>Aucun</v>
      </c>
      <c r="AB54" s="26">
        <v>38964</v>
      </c>
      <c r="AC54" s="5">
        <v>41897</v>
      </c>
      <c r="AD54" s="5" t="s">
        <v>31</v>
      </c>
      <c r="AE54" s="16" t="str">
        <f t="shared" si="30"/>
        <v>-</v>
      </c>
      <c r="AF54" s="13">
        <v>0</v>
      </c>
      <c r="AG54" s="16">
        <f t="shared" ca="1" si="33"/>
        <v>1590</v>
      </c>
      <c r="AH54" s="2" t="s">
        <v>194</v>
      </c>
      <c r="AI54" s="29">
        <v>2</v>
      </c>
      <c r="AJ54" s="29">
        <v>1</v>
      </c>
      <c r="AK54" s="8" t="s">
        <v>3</v>
      </c>
      <c r="AL54" s="33">
        <v>140</v>
      </c>
      <c r="AM54" s="19">
        <f ca="1">IF(OR(O54="Stage",O54="VSI",O54="Interim"),"",IF(AK54=#REF!,IF(AG54&gt;#REF!,#REF!,IF(AG54&gt;#REF!,#REF!,IF(AG54&gt;#REF!,#REF!,IF(AG54&gt;#REF!,#REF!,IF(AG54&gt;#REF!,#REF!,0))))),IF(AK54=#REF!,IF(AG54&gt;#REF!,#REF!,IF(AG54&gt;#REF!,#REF!,IF(AG54&gt;#REF!,#REF!,IF(AG54&gt;#REF!,#REF!,IF(AG54&gt;#REF!,#REF!,IF(AG54&gt;#REF!,#REF!,0)))))),0)))</f>
        <v>13</v>
      </c>
      <c r="AN54" s="19">
        <f t="shared" ca="1" si="31"/>
        <v>153</v>
      </c>
      <c r="AO54" s="37">
        <v>3320</v>
      </c>
      <c r="AP54" s="9">
        <f t="shared" ca="1" si="32"/>
        <v>3320</v>
      </c>
      <c r="AQ54" s="7" t="s">
        <v>157</v>
      </c>
    </row>
    <row r="55" spans="1:44" x14ac:dyDescent="0.25">
      <c r="A55" s="86">
        <v>53</v>
      </c>
      <c r="B55" s="85">
        <f t="shared" ca="1" si="0"/>
        <v>1</v>
      </c>
      <c r="C55" s="41">
        <f t="shared" ca="1" si="26"/>
        <v>2013</v>
      </c>
      <c r="D55" s="41">
        <f t="shared" ca="1" si="26"/>
        <v>2014</v>
      </c>
      <c r="E55" s="41">
        <f t="shared" ca="1" si="27"/>
        <v>0</v>
      </c>
      <c r="F55" s="41" t="str">
        <f ca="1">VLOOKUP(J55,Personnel!A:G,7,0)</f>
        <v>F</v>
      </c>
      <c r="G55" s="41">
        <f ca="1">VLOOKUP(J55,Personnel!A:L,12,0)</f>
        <v>29</v>
      </c>
      <c r="H55" s="24">
        <f t="shared" si="28"/>
        <v>0</v>
      </c>
      <c r="I55" s="42" t="s">
        <v>142</v>
      </c>
      <c r="J55" s="10" t="s">
        <v>225</v>
      </c>
      <c r="K55" s="38">
        <f t="shared" ca="1" si="29"/>
        <v>0</v>
      </c>
      <c r="L55" s="18" t="str">
        <f ca="1">IF(J55="","Aucun",IFERROR(VLOOKUP(J55,Personnel!$A$2:$J274,5,0),"Inconnu"))</f>
        <v>DUPONT</v>
      </c>
      <c r="M55" s="43" t="str">
        <f ca="1">IF(J55="","Aucun",IFERROR(VLOOKUP(J55,Personnel!$A$2:$J274,6,0),"Inconnu"))</f>
        <v>Amandine</v>
      </c>
      <c r="N55" s="45" t="s">
        <v>118</v>
      </c>
      <c r="O55" s="17" t="s">
        <v>8</v>
      </c>
      <c r="AA55" s="18" t="str">
        <f ca="1">IF(Z55="","Aucun",IFERROR(VLOOKUP(Z55,Personnel!$A$2:$J295,3,0) &amp; " " &amp; VLOOKUP(Z55,Personnel!$A$2:$J295,6,0),"Inconnu"))</f>
        <v>Aucun</v>
      </c>
      <c r="AB55" s="26">
        <v>41329</v>
      </c>
      <c r="AC55" s="5">
        <v>41329</v>
      </c>
      <c r="AD55" s="5">
        <v>41694</v>
      </c>
      <c r="AE55" s="16">
        <f t="shared" si="30"/>
        <v>365</v>
      </c>
      <c r="AF55" s="13">
        <v>0</v>
      </c>
      <c r="AG55" s="16">
        <f ca="1">IFERROR(IF(J55=#REF!,IF(IF(#REF!="-",TODAY(),#REF!)&gt;=EDATE(AC55,-6),IF(AE55="-",#REF!+TODAY()-AC55,#REF!+IF(AD55&gt;TODAY(),TODAY()-AC55,AE55)),IF(AD55&gt;TODAY(),#REF!+(TODAY()-AC55),AE55)),IF(AD55&gt;TODAY(),TODAY()-AC55,IF(AD55&gt;TODAY(),TODAY()-AC55,AE55)))+AF55,TODAY()-AC55)+AF55</f>
        <v>1212</v>
      </c>
      <c r="AH55" s="2" t="s">
        <v>194</v>
      </c>
      <c r="AI55" s="29">
        <v>3</v>
      </c>
      <c r="AJ55" s="29">
        <v>1</v>
      </c>
      <c r="AK55" s="8" t="s">
        <v>4</v>
      </c>
      <c r="AL55" s="33">
        <v>494</v>
      </c>
      <c r="AM55" s="19">
        <f ca="1">IF(OR(O55="Stage",O55="VSI",O55="Interim"),"",IF(AK55=#REF!,IF(AG55&gt;#REF!,#REF!,IF(AG55&gt;#REF!,#REF!,IF(AG55&gt;#REF!,#REF!,IF(AG55&gt;#REF!,#REF!,IF(AG55&gt;#REF!,#REF!,0))))),IF(AK55=#REF!,IF(AG55&gt;#REF!,#REF!,IF(AG55&gt;#REF!,#REF!,IF(AG55&gt;#REF!,#REF!,IF(AG55&gt;#REF!,#REF!,IF(AG55&gt;#REF!,#REF!,IF(AG55&gt;#REF!,#REF!,0)))))),0)))</f>
        <v>43.5</v>
      </c>
      <c r="AN55" s="19">
        <f t="shared" ca="1" si="31"/>
        <v>537.5</v>
      </c>
      <c r="AO55" s="37">
        <v>2432.6875</v>
      </c>
      <c r="AP55" s="9">
        <f t="shared" ca="1" si="32"/>
        <v>2432.6875</v>
      </c>
    </row>
    <row r="56" spans="1:44" x14ac:dyDescent="0.25">
      <c r="A56" s="86">
        <v>54</v>
      </c>
      <c r="B56" s="85">
        <f t="shared" ca="1" si="0"/>
        <v>0</v>
      </c>
      <c r="C56" s="41">
        <f t="shared" ca="1" si="26"/>
        <v>2014</v>
      </c>
      <c r="D56" s="41">
        <f t="shared" ca="1" si="26"/>
        <v>2014</v>
      </c>
      <c r="E56" s="41">
        <f t="shared" ca="1" si="27"/>
        <v>0</v>
      </c>
      <c r="F56" s="41" t="str">
        <f ca="1">VLOOKUP(J56,Personnel!A:G,7,0)</f>
        <v>F</v>
      </c>
      <c r="G56" s="41">
        <f ca="1">VLOOKUP(J56,Personnel!A:L,12,0)</f>
        <v>29</v>
      </c>
      <c r="H56" s="24">
        <f t="shared" si="28"/>
        <v>0</v>
      </c>
      <c r="I56" s="42" t="s">
        <v>142</v>
      </c>
      <c r="J56" s="10" t="s">
        <v>225</v>
      </c>
      <c r="K56" s="38">
        <f t="shared" ca="1" si="29"/>
        <v>0</v>
      </c>
      <c r="L56" s="18" t="str">
        <f ca="1">IF(J56="","Aucun",IFERROR(VLOOKUP(J56,Personnel!$A$2:$J275,5,0),"Inconnu"))</f>
        <v>DUPONT</v>
      </c>
      <c r="M56" s="43" t="str">
        <f ca="1">IF(J56="","Aucun",IFERROR(VLOOKUP(J56,Personnel!$A$2:$J275,6,0),"Inconnu"))</f>
        <v>Amandine</v>
      </c>
      <c r="N56" s="45" t="s">
        <v>120</v>
      </c>
      <c r="O56" s="17" t="s">
        <v>8</v>
      </c>
      <c r="AA56" s="18" t="str">
        <f ca="1">IF(Z56="","Aucun",IFERROR(VLOOKUP(Z56,Personnel!$A$2:$J296,3,0) &amp; " " &amp; VLOOKUP(Z56,Personnel!$A$2:$J296,6,0),"Inconnu"))</f>
        <v>Aucun</v>
      </c>
      <c r="AB56" s="26">
        <v>41329</v>
      </c>
      <c r="AC56" s="5">
        <v>41832</v>
      </c>
      <c r="AD56" s="5">
        <v>41831</v>
      </c>
      <c r="AE56" s="16">
        <f t="shared" si="30"/>
        <v>-1</v>
      </c>
      <c r="AF56" s="13">
        <v>0</v>
      </c>
      <c r="AG56" s="16">
        <f t="shared" ca="1" si="33"/>
        <v>1211</v>
      </c>
      <c r="AH56" s="2" t="s">
        <v>194</v>
      </c>
      <c r="AI56" s="29">
        <v>3</v>
      </c>
      <c r="AJ56" s="29">
        <v>1</v>
      </c>
      <c r="AK56" s="8" t="s">
        <v>4</v>
      </c>
      <c r="AL56" s="33">
        <v>494</v>
      </c>
      <c r="AM56" s="19">
        <f ca="1">IF(OR(O56="Stage",O56="VSI",O56="Interim"),"",IF(AK56=#REF!,IF(AG56&gt;#REF!,#REF!,IF(AG56&gt;#REF!,#REF!,IF(AG56&gt;#REF!,#REF!,IF(AG56&gt;#REF!,#REF!,IF(AG56&gt;#REF!,#REF!,0))))),IF(AK56=#REF!,IF(AG56&gt;#REF!,#REF!,IF(AG56&gt;#REF!,#REF!,IF(AG56&gt;#REF!,#REF!,IF(AG56&gt;#REF!,#REF!,IF(AG56&gt;#REF!,#REF!,IF(AG56&gt;#REF!,#REF!,0)))))),0)))</f>
        <v>43.5</v>
      </c>
      <c r="AN56" s="19">
        <f t="shared" ca="1" si="31"/>
        <v>537.5</v>
      </c>
      <c r="AO56" s="37">
        <v>2354.1149999999998</v>
      </c>
      <c r="AP56" s="9">
        <f t="shared" ca="1" si="32"/>
        <v>2354.1149999999998</v>
      </c>
      <c r="AQ56" s="7" t="s">
        <v>168</v>
      </c>
      <c r="AR56" s="7" t="s">
        <v>190</v>
      </c>
    </row>
    <row r="57" spans="1:44" x14ac:dyDescent="0.25">
      <c r="A57" s="86">
        <v>55</v>
      </c>
      <c r="B57" s="85">
        <f t="shared" ca="1" si="0"/>
        <v>1</v>
      </c>
      <c r="C57" s="41">
        <f t="shared" ca="1" si="26"/>
        <v>2014</v>
      </c>
      <c r="D57" s="41">
        <f t="shared" ca="1" si="26"/>
        <v>2015</v>
      </c>
      <c r="E57" s="41">
        <f t="shared" ca="1" si="27"/>
        <v>0</v>
      </c>
      <c r="F57" s="41" t="str">
        <f ca="1">VLOOKUP(J57,Personnel!A:G,7,0)</f>
        <v>F</v>
      </c>
      <c r="G57" s="41">
        <f ca="1">VLOOKUP(J57,Personnel!A:L,12,0)</f>
        <v>29</v>
      </c>
      <c r="H57" s="24">
        <f t="shared" si="28"/>
        <v>0</v>
      </c>
      <c r="I57" s="42" t="s">
        <v>143</v>
      </c>
      <c r="J57" s="10" t="s">
        <v>225</v>
      </c>
      <c r="K57" s="38">
        <f t="shared" ca="1" si="29"/>
        <v>0</v>
      </c>
      <c r="L57" s="18" t="str">
        <f ca="1">IF(J57="","Aucun",IFERROR(VLOOKUP(J57,Personnel!$A$2:$J276,5,0),"Inconnu"))</f>
        <v>DUPONT</v>
      </c>
      <c r="M57" s="43" t="str">
        <f ca="1">IF(J57="","Aucun",IFERROR(VLOOKUP(J57,Personnel!$A$2:$J276,6,0),"Inconnu"))</f>
        <v>Amandine</v>
      </c>
      <c r="N57" s="45" t="s">
        <v>118</v>
      </c>
      <c r="O57" s="17" t="s">
        <v>8</v>
      </c>
      <c r="AA57" s="18" t="str">
        <f ca="1">IF(Z57="","Aucun",IFERROR(VLOOKUP(Z57,Personnel!$A$2:$J297,3,0) &amp; " " &amp; VLOOKUP(Z57,Personnel!$A$2:$J297,6,0),"Inconnu"))</f>
        <v>Aucun</v>
      </c>
      <c r="AB57" s="26">
        <v>41329</v>
      </c>
      <c r="AC57" s="5">
        <v>41883</v>
      </c>
      <c r="AD57" s="5">
        <v>42063</v>
      </c>
      <c r="AE57" s="16">
        <f t="shared" si="30"/>
        <v>180</v>
      </c>
      <c r="AF57" s="13">
        <v>0</v>
      </c>
      <c r="AG57" s="16">
        <f t="shared" ca="1" si="33"/>
        <v>1391</v>
      </c>
      <c r="AH57" s="2" t="s">
        <v>194</v>
      </c>
      <c r="AI57" s="29">
        <v>3</v>
      </c>
      <c r="AJ57" s="29">
        <v>1</v>
      </c>
      <c r="AK57" s="8" t="s">
        <v>4</v>
      </c>
      <c r="AL57" s="33">
        <v>494</v>
      </c>
      <c r="AM57" s="19">
        <f ca="1">IF(OR(O57="Stage",O57="VSI",O57="Interim"),"",IF(AK57=#REF!,IF(AG57&gt;#REF!,#REF!,IF(AG57&gt;#REF!,#REF!,IF(AG57&gt;#REF!,#REF!,IF(AG57&gt;#REF!,#REF!,IF(AG57&gt;#REF!,#REF!,0))))),IF(AK57=#REF!,IF(AG57&gt;#REF!,#REF!,IF(AG57&gt;#REF!,#REF!,IF(AG57&gt;#REF!,#REF!,IF(AG57&gt;#REF!,#REF!,IF(AG57&gt;#REF!,#REF!,IF(AG57&gt;#REF!,#REF!,0)))))),0)))</f>
        <v>43.5</v>
      </c>
      <c r="AN57" s="19">
        <f t="shared" ca="1" si="31"/>
        <v>537.5</v>
      </c>
      <c r="AO57" s="37">
        <v>2439.5774999999999</v>
      </c>
      <c r="AP57" s="9">
        <f t="shared" ca="1" si="32"/>
        <v>2439.5774999999999</v>
      </c>
      <c r="AR57" s="7" t="s">
        <v>191</v>
      </c>
    </row>
    <row r="58" spans="1:44" x14ac:dyDescent="0.25">
      <c r="A58" s="86">
        <v>56</v>
      </c>
      <c r="B58" s="85">
        <f t="shared" ca="1" si="0"/>
        <v>0</v>
      </c>
      <c r="C58" s="41">
        <f t="shared" ca="1" si="26"/>
        <v>2015</v>
      </c>
      <c r="D58" s="41">
        <f t="shared" ca="1" si="26"/>
        <v>2015</v>
      </c>
      <c r="E58" s="41">
        <f t="shared" ca="1" si="27"/>
        <v>0</v>
      </c>
      <c r="F58" s="41" t="str">
        <f ca="1">VLOOKUP(J58,Personnel!A:G,7,0)</f>
        <v>F</v>
      </c>
      <c r="G58" s="41">
        <f ca="1">VLOOKUP(J58,Personnel!A:L,12,0)</f>
        <v>29</v>
      </c>
      <c r="H58" s="24">
        <f t="shared" si="28"/>
        <v>0</v>
      </c>
      <c r="I58" s="42" t="s">
        <v>144</v>
      </c>
      <c r="J58" s="10" t="s">
        <v>225</v>
      </c>
      <c r="K58" s="38">
        <f t="shared" ca="1" si="29"/>
        <v>0</v>
      </c>
      <c r="L58" s="18" t="str">
        <f ca="1">IF(J58="","Aucun",IFERROR(VLOOKUP(J58,Personnel!$A$2:$J277,5,0),"Inconnu"))</f>
        <v>DUPONT</v>
      </c>
      <c r="M58" s="43" t="str">
        <f ca="1">IF(J58="","Aucun",IFERROR(VLOOKUP(J58,Personnel!$A$2:$J277,6,0),"Inconnu"))</f>
        <v>Amandine</v>
      </c>
      <c r="N58" s="45" t="s">
        <v>118</v>
      </c>
      <c r="O58" s="17" t="s">
        <v>8</v>
      </c>
      <c r="AA58" s="18" t="str">
        <f ca="1">IF(Z58="","Aucun",IFERROR(VLOOKUP(Z58,Personnel!$A$2:$J298,3,0) &amp; " " &amp; VLOOKUP(Z58,Personnel!$A$2:$J298,6,0),"Inconnu"))</f>
        <v>Aucun</v>
      </c>
      <c r="AB58" s="26">
        <v>41329</v>
      </c>
      <c r="AC58" s="5">
        <v>42114</v>
      </c>
      <c r="AD58" s="5">
        <v>42205</v>
      </c>
      <c r="AE58" s="16">
        <f t="shared" si="30"/>
        <v>91</v>
      </c>
      <c r="AF58" s="13">
        <v>0</v>
      </c>
      <c r="AG58" s="16">
        <f t="shared" ca="1" si="33"/>
        <v>1482</v>
      </c>
      <c r="AH58" s="2" t="s">
        <v>194</v>
      </c>
      <c r="AI58" s="29">
        <v>3</v>
      </c>
      <c r="AJ58" s="29">
        <v>1</v>
      </c>
      <c r="AK58" s="8" t="s">
        <v>4</v>
      </c>
      <c r="AL58" s="33">
        <v>494</v>
      </c>
      <c r="AM58" s="19">
        <f ca="1">IF(OR(O58="Stage",O58="VSI",O58="Interim"),"",IF(AK58=#REF!,IF(AG58&gt;#REF!,#REF!,IF(AG58&gt;#REF!,#REF!,IF(AG58&gt;#REF!,#REF!,IF(AG58&gt;#REF!,#REF!,IF(AG58&gt;#REF!,#REF!,0))))),IF(AK58=#REF!,IF(AG58&gt;#REF!,#REF!,IF(AG58&gt;#REF!,#REF!,IF(AG58&gt;#REF!,#REF!,IF(AG58&gt;#REF!,#REF!,IF(AG58&gt;#REF!,#REF!,IF(AG58&gt;#REF!,#REF!,0)))))),0)))</f>
        <v>77</v>
      </c>
      <c r="AN58" s="19">
        <f t="shared" ca="1" si="31"/>
        <v>571</v>
      </c>
      <c r="AO58" s="37">
        <v>2452.4775</v>
      </c>
      <c r="AP58" s="9">
        <f t="shared" ca="1" si="32"/>
        <v>2452.4775</v>
      </c>
    </row>
    <row r="59" spans="1:44" x14ac:dyDescent="0.25">
      <c r="A59" s="86">
        <v>57</v>
      </c>
      <c r="B59" s="85">
        <f t="shared" ca="1" si="0"/>
        <v>1</v>
      </c>
      <c r="C59" s="41">
        <f t="shared" ca="1" si="26"/>
        <v>2015</v>
      </c>
      <c r="D59" s="41">
        <f t="shared" ca="1" si="26"/>
        <v>2015</v>
      </c>
      <c r="E59" s="41">
        <f t="shared" ca="1" si="27"/>
        <v>0</v>
      </c>
      <c r="F59" s="41" t="str">
        <f ca="1">VLOOKUP(J59,Personnel!A:G,7,0)</f>
        <v>F</v>
      </c>
      <c r="G59" s="41">
        <f ca="1">VLOOKUP(J59,Personnel!A:L,12,0)</f>
        <v>29</v>
      </c>
      <c r="H59" s="24">
        <f t="shared" si="28"/>
        <v>0</v>
      </c>
      <c r="I59" s="42" t="s">
        <v>144</v>
      </c>
      <c r="J59" s="10" t="s">
        <v>225</v>
      </c>
      <c r="K59" s="38">
        <f t="shared" ca="1" si="29"/>
        <v>0</v>
      </c>
      <c r="L59" s="18" t="str">
        <f ca="1">IF(J59="","Aucun",IFERROR(VLOOKUP(J59,Personnel!$A$2:$J278,5,0),"Inconnu"))</f>
        <v>DUPONT</v>
      </c>
      <c r="M59" s="43" t="str">
        <f ca="1">IF(J59="","Aucun",IFERROR(VLOOKUP(J59,Personnel!$A$2:$J278,6,0),"Inconnu"))</f>
        <v>Amandine</v>
      </c>
      <c r="N59" s="45" t="s">
        <v>120</v>
      </c>
      <c r="O59" s="17" t="s">
        <v>8</v>
      </c>
      <c r="AA59" s="18" t="str">
        <f ca="1">IF(Z59="","Aucun",IFERROR(VLOOKUP(Z59,Personnel!$A$2:$J299,3,0) &amp; " " &amp; VLOOKUP(Z59,Personnel!$A$2:$J299,6,0),"Inconnu"))</f>
        <v>Aucun</v>
      </c>
      <c r="AB59" s="26">
        <v>41329</v>
      </c>
      <c r="AC59" s="5">
        <v>42206</v>
      </c>
      <c r="AD59" s="5">
        <v>42216</v>
      </c>
      <c r="AE59" s="16">
        <f t="shared" si="30"/>
        <v>10</v>
      </c>
      <c r="AF59" s="13">
        <v>0</v>
      </c>
      <c r="AG59" s="16">
        <f t="shared" ca="1" si="33"/>
        <v>1492</v>
      </c>
      <c r="AH59" s="2" t="s">
        <v>194</v>
      </c>
      <c r="AI59" s="29">
        <v>3</v>
      </c>
      <c r="AJ59" s="29">
        <v>1</v>
      </c>
      <c r="AK59" s="8" t="s">
        <v>4</v>
      </c>
      <c r="AL59" s="33">
        <v>494</v>
      </c>
      <c r="AM59" s="19">
        <f ca="1">IF(OR(O59="Stage",O59="VSI",O59="Interim"),"",IF(AK59=#REF!,IF(AG59&gt;#REF!,#REF!,IF(AG59&gt;#REF!,#REF!,IF(AG59&gt;#REF!,#REF!,IF(AG59&gt;#REF!,#REF!,IF(AG59&gt;#REF!,#REF!,0))))),IF(AK59=#REF!,IF(AG59&gt;#REF!,#REF!,IF(AG59&gt;#REF!,#REF!,IF(AG59&gt;#REF!,#REF!,IF(AG59&gt;#REF!,#REF!,IF(AG59&gt;#REF!,#REF!,IF(AG59&gt;#REF!,#REF!,0)))))),0)))</f>
        <v>77</v>
      </c>
      <c r="AN59" s="19">
        <f t="shared" ca="1" si="31"/>
        <v>571</v>
      </c>
      <c r="AO59" s="37">
        <v>2452.4775</v>
      </c>
      <c r="AP59" s="9">
        <f t="shared" ca="1" si="32"/>
        <v>2452.4775</v>
      </c>
      <c r="AQ59" s="7" t="s">
        <v>160</v>
      </c>
      <c r="AR59" s="7" t="s">
        <v>189</v>
      </c>
    </row>
    <row r="60" spans="1:44" x14ac:dyDescent="0.25">
      <c r="A60" s="86">
        <v>58</v>
      </c>
      <c r="B60" s="85">
        <f t="shared" ca="1" si="0"/>
        <v>1</v>
      </c>
      <c r="C60" s="41">
        <f t="shared" ref="C60:D69" ca="1" si="34">IFERROR(IF(YEAR(AC60)&gt;YEAR(TODAY()),YEAR(TODAY()),YEAR(AC60)),YEAR(TODAY()))</f>
        <v>2012</v>
      </c>
      <c r="D60" s="41">
        <f t="shared" ca="1" si="34"/>
        <v>2013</v>
      </c>
      <c r="E60" s="41">
        <f t="shared" ref="E60:E69" ca="1" si="35">IF(V60="France",1,0)</f>
        <v>1</v>
      </c>
      <c r="F60" s="41" t="str">
        <f ca="1">VLOOKUP(J60,Personnel!A:G,7,0)</f>
        <v>H</v>
      </c>
      <c r="G60" s="41">
        <f ca="1">VLOOKUP(J60,Personnel!A:L,12,0)</f>
        <v>38</v>
      </c>
      <c r="H60" s="24">
        <f t="shared" ref="H60:H69" si="36">IF(OR(O60="Stage",O60="VSI",O60="Interim"),1,0)</f>
        <v>0</v>
      </c>
      <c r="I60" s="42" t="s">
        <v>145</v>
      </c>
      <c r="J60" s="10" t="s">
        <v>226</v>
      </c>
      <c r="K60" s="38">
        <f t="shared" ref="K60:K70" ca="1" si="37">IF(AD60="-",1,IF(AND(AD60&gt;=TODAY(),AD60&lt;TODAY()+60),0.5,IF(TODAY()&lt;=AD60,1,0)))</f>
        <v>0</v>
      </c>
      <c r="L60" s="18" t="str">
        <f ca="1">IF(J60="","Aucun",IFERROR(VLOOKUP(J60,Personnel!$A$2:$J319,5,0),"Inconnu"))</f>
        <v>BUVARD</v>
      </c>
      <c r="M60" s="43" t="str">
        <f ca="1">IF(J60="","Aucun",IFERROR(VLOOKUP(J60,Personnel!$A$2:$J319,6,0),"Inconnu"))</f>
        <v>Gerard</v>
      </c>
      <c r="N60" s="45" t="s">
        <v>118</v>
      </c>
      <c r="O60" s="17" t="s">
        <v>0</v>
      </c>
      <c r="AA60" s="18" t="str">
        <f ca="1">IF(Z60="","Aucun",IFERROR(VLOOKUP(Z60,Personnel!$A$2:$J347,3,0) &amp; " " &amp; VLOOKUP(Z60,Personnel!$A$2:$J347,6,0),"Inconnu"))</f>
        <v>Aucun</v>
      </c>
      <c r="AB60" s="26">
        <v>41253</v>
      </c>
      <c r="AC60" s="5">
        <v>41253</v>
      </c>
      <c r="AD60" s="5">
        <v>41364</v>
      </c>
      <c r="AE60" s="16">
        <f t="shared" ref="AE60:AE69" si="38">IF(AD60="-","-",AD60-AC60)</f>
        <v>111</v>
      </c>
      <c r="AF60" s="13">
        <v>0</v>
      </c>
      <c r="AG60" s="16">
        <f ca="1">IFERROR(IF(J60=#REF!,IF(IF(#REF!="-",TODAY(),#REF!)&gt;=EDATE(AC60,-6),IF(AE60="-",#REF!+TODAY()-AC60,#REF!+IF(AD60&gt;TODAY(),TODAY()-AC60,AE60)),IF(AD60&gt;TODAY(),#REF!+(TODAY()-AC60),AE60)),IF(AD60&gt;TODAY(),TODAY()-AC60,IF(AD60&gt;TODAY(),TODAY()-AC60,AE60)))+AF60,TODAY()-AC60)+AF60</f>
        <v>1288</v>
      </c>
      <c r="AH60" s="2" t="s">
        <v>193</v>
      </c>
      <c r="AI60" s="29">
        <v>3</v>
      </c>
      <c r="AJ60" s="29">
        <v>1</v>
      </c>
      <c r="AK60" s="8" t="s">
        <v>4</v>
      </c>
      <c r="AL60" s="33">
        <v>446</v>
      </c>
      <c r="AM60" s="19">
        <f ca="1">IF(OR(O60="Stage",O60="VSI",O60="Interim"),"",IF(AK60=#REF!,IF(AG60&gt;#REF!,#REF!,IF(AG60&gt;#REF!,#REF!,IF(AG60&gt;#REF!,#REF!,IF(AG60&gt;#REF!,#REF!,IF(AG60&gt;#REF!,#REF!,0))))),IF(AK60=#REF!,IF(AG60&gt;#REF!,#REF!,IF(AG60&gt;#REF!,#REF!,IF(AG60&gt;#REF!,#REF!,IF(AG60&gt;#REF!,#REF!,IF(AG60&gt;#REF!,#REF!,IF(AG60&gt;#REF!,#REF!,0)))))),0)))</f>
        <v>43.5</v>
      </c>
      <c r="AN60" s="19">
        <f t="shared" ref="AN60:AN69" ca="1" si="39">IFERROR(IF(AK60="-","-",AL60+AM60),"")</f>
        <v>489.5</v>
      </c>
      <c r="AO60" s="37">
        <v>2180.37</v>
      </c>
      <c r="AP60" s="9">
        <f t="shared" ref="AP60:AP69" ca="1" si="40">IFERROR(IF(AO60="TOO OLD","TOO OLD",AO60*W60),"ERROR")</f>
        <v>2180.37</v>
      </c>
      <c r="AQ60" s="7" t="s">
        <v>171</v>
      </c>
      <c r="AR60" s="7" t="s">
        <v>175</v>
      </c>
    </row>
    <row r="61" spans="1:44" x14ac:dyDescent="0.25">
      <c r="A61" s="86">
        <v>59</v>
      </c>
      <c r="B61" s="85">
        <f t="shared" ca="1" si="0"/>
        <v>0</v>
      </c>
      <c r="C61" s="41">
        <f t="shared" ca="1" si="34"/>
        <v>2013</v>
      </c>
      <c r="D61" s="41">
        <f t="shared" ca="1" si="34"/>
        <v>2013</v>
      </c>
      <c r="E61" s="41">
        <f t="shared" ca="1" si="35"/>
        <v>1</v>
      </c>
      <c r="F61" s="41" t="str">
        <f ca="1">VLOOKUP(J61,Personnel!A:G,7,0)</f>
        <v>H</v>
      </c>
      <c r="G61" s="41">
        <f ca="1">VLOOKUP(J61,Personnel!A:L,12,0)</f>
        <v>38</v>
      </c>
      <c r="H61" s="24">
        <f t="shared" si="36"/>
        <v>0</v>
      </c>
      <c r="I61" s="42" t="s">
        <v>146</v>
      </c>
      <c r="J61" s="10" t="s">
        <v>226</v>
      </c>
      <c r="K61" s="38">
        <f t="shared" ca="1" si="37"/>
        <v>0</v>
      </c>
      <c r="L61" s="18" t="str">
        <f ca="1">IF(J61="","Aucun",IFERROR(VLOOKUP(J61,Personnel!$A$2:$J320,5,0),"Inconnu"))</f>
        <v>BUVARD</v>
      </c>
      <c r="M61" s="43" t="str">
        <f ca="1">IF(J61="","Aucun",IFERROR(VLOOKUP(J61,Personnel!$A$2:$J320,6,0),"Inconnu"))</f>
        <v>Gerard</v>
      </c>
      <c r="N61" s="45" t="s">
        <v>118</v>
      </c>
      <c r="O61" s="17" t="s">
        <v>1</v>
      </c>
      <c r="AA61" s="18" t="str">
        <f ca="1">IF(Z61="","Aucun",IFERROR(VLOOKUP(Z61,Personnel!$A$2:$J348,3,0) &amp; " " &amp; VLOOKUP(Z61,Personnel!$A$2:$J348,6,0),"Inconnu"))</f>
        <v>Aucun</v>
      </c>
      <c r="AB61" s="26">
        <v>41253</v>
      </c>
      <c r="AC61" s="5">
        <v>41365</v>
      </c>
      <c r="AD61" s="5">
        <v>41517</v>
      </c>
      <c r="AE61" s="16">
        <f t="shared" si="38"/>
        <v>152</v>
      </c>
      <c r="AF61" s="13">
        <v>0</v>
      </c>
      <c r="AG61" s="16">
        <f t="shared" ref="AG61:AG69" ca="1" si="41">IFERROR(IF(J61=J60,IF(IF(AD60="-",TODAY(),AD60)&gt;=EDATE(AC61,-6),IF(AE61="-",AG60+TODAY()-AC61,AG60+IF(AD61&gt;TODAY(),TODAY()-AC61,AE61)),IF(AD61&gt;TODAY(),AG60+(TODAY()-AC61),AE61)),IF(AD61&gt;TODAY(),TODAY()-AC61,IF(AD61&gt;TODAY(),TODAY()-AC61,AE61)))+AF61,TODAY()-AC61)+AF61</f>
        <v>1440</v>
      </c>
      <c r="AH61" s="2" t="s">
        <v>193</v>
      </c>
      <c r="AI61" s="29">
        <v>3</v>
      </c>
      <c r="AJ61" s="29">
        <v>1</v>
      </c>
      <c r="AK61" s="8" t="s">
        <v>4</v>
      </c>
      <c r="AL61" s="33">
        <v>449</v>
      </c>
      <c r="AM61" s="19">
        <f ca="1">IF(OR(O61="Stage",O61="VSI",O61="Interim"),"",IF(AK61=#REF!,IF(AG61&gt;#REF!,#REF!,IF(AG61&gt;#REF!,#REF!,IF(AG61&gt;#REF!,#REF!,IF(AG61&gt;#REF!,#REF!,IF(AG61&gt;#REF!,#REF!,0))))),IF(AK61=#REF!,IF(AG61&gt;#REF!,#REF!,IF(AG61&gt;#REF!,#REF!,IF(AG61&gt;#REF!,#REF!,IF(AG61&gt;#REF!,#REF!,IF(AG61&gt;#REF!,#REF!,IF(AG61&gt;#REF!,#REF!,0)))))),0)))</f>
        <v>43.5</v>
      </c>
      <c r="AN61" s="19">
        <f t="shared" ca="1" si="39"/>
        <v>492.5</v>
      </c>
      <c r="AO61" s="37">
        <v>2207.7399999999998</v>
      </c>
      <c r="AP61" s="9">
        <f t="shared" ca="1" si="40"/>
        <v>2207.7399999999998</v>
      </c>
    </row>
    <row r="62" spans="1:44" x14ac:dyDescent="0.25">
      <c r="A62" s="86">
        <v>60</v>
      </c>
      <c r="B62" s="85">
        <f t="shared" ca="1" si="0"/>
        <v>1</v>
      </c>
      <c r="C62" s="41">
        <f t="shared" ca="1" si="34"/>
        <v>2013</v>
      </c>
      <c r="D62" s="41">
        <f t="shared" ca="1" si="34"/>
        <v>2014</v>
      </c>
      <c r="E62" s="41">
        <f t="shared" ca="1" si="35"/>
        <v>1</v>
      </c>
      <c r="F62" s="41" t="str">
        <f ca="1">VLOOKUP(J62,Personnel!A:G,7,0)</f>
        <v>H</v>
      </c>
      <c r="G62" s="41">
        <f ca="1">VLOOKUP(J62,Personnel!A:L,12,0)</f>
        <v>38</v>
      </c>
      <c r="H62" s="24">
        <f t="shared" si="36"/>
        <v>0</v>
      </c>
      <c r="I62" s="42" t="s">
        <v>146</v>
      </c>
      <c r="J62" s="10" t="s">
        <v>226</v>
      </c>
      <c r="K62" s="38">
        <f t="shared" ca="1" si="37"/>
        <v>0</v>
      </c>
      <c r="L62" s="18" t="str">
        <f ca="1">IF(J62="","Aucun",IFERROR(VLOOKUP(J62,Personnel!$A$2:$J321,5,0),"Inconnu"))</f>
        <v>BUVARD</v>
      </c>
      <c r="M62" s="43" t="str">
        <f ca="1">IF(J62="","Aucun",IFERROR(VLOOKUP(J62,Personnel!$A$2:$J321,6,0),"Inconnu"))</f>
        <v>Gerard</v>
      </c>
      <c r="N62" s="45" t="s">
        <v>120</v>
      </c>
      <c r="O62" s="17" t="s">
        <v>1</v>
      </c>
      <c r="AA62" s="18" t="str">
        <f ca="1">IF(Z62="","Aucun",IFERROR(VLOOKUP(Z62,Personnel!$A$2:$J349,3,0) &amp; " " &amp; VLOOKUP(Z62,Personnel!$A$2:$J349,6,0),"Inconnu"))</f>
        <v>Aucun</v>
      </c>
      <c r="AB62" s="26">
        <v>41253</v>
      </c>
      <c r="AC62" s="5">
        <v>41518</v>
      </c>
      <c r="AD62" s="5">
        <v>41912</v>
      </c>
      <c r="AE62" s="16">
        <f t="shared" si="38"/>
        <v>394</v>
      </c>
      <c r="AF62" s="13">
        <v>0</v>
      </c>
      <c r="AG62" s="16">
        <f t="shared" ca="1" si="41"/>
        <v>1834</v>
      </c>
      <c r="AH62" s="2" t="s">
        <v>193</v>
      </c>
      <c r="AI62" s="29">
        <v>3</v>
      </c>
      <c r="AJ62" s="29">
        <v>1</v>
      </c>
      <c r="AK62" s="8" t="s">
        <v>4</v>
      </c>
      <c r="AL62" s="33">
        <v>520</v>
      </c>
      <c r="AM62" s="19">
        <f ca="1">IF(OR(O62="Stage",O62="VSI",O62="Interim"),"",IF(AK62=#REF!,IF(AG62&gt;#REF!,#REF!,IF(AG62&gt;#REF!,#REF!,IF(AG62&gt;#REF!,#REF!,IF(AG62&gt;#REF!,#REF!,IF(AG62&gt;#REF!,#REF!,0))))),IF(AK62=#REF!,IF(AG62&gt;#REF!,#REF!,IF(AG62&gt;#REF!,#REF!,IF(AG62&gt;#REF!,#REF!,IF(AG62&gt;#REF!,#REF!,IF(AG62&gt;#REF!,#REF!,IF(AG62&gt;#REF!,#REF!,0)))))),0)))</f>
        <v>77</v>
      </c>
      <c r="AN62" s="19">
        <f t="shared" ca="1" si="39"/>
        <v>597</v>
      </c>
      <c r="AO62" s="37">
        <v>2509.7775000000001</v>
      </c>
      <c r="AP62" s="9">
        <f t="shared" ca="1" si="40"/>
        <v>2509.7775000000001</v>
      </c>
      <c r="AQ62" s="7" t="s">
        <v>170</v>
      </c>
    </row>
    <row r="63" spans="1:44" x14ac:dyDescent="0.25">
      <c r="A63" s="86">
        <v>61</v>
      </c>
      <c r="B63" s="85">
        <f t="shared" ca="1" si="0"/>
        <v>0</v>
      </c>
      <c r="C63" s="41">
        <f t="shared" ca="1" si="34"/>
        <v>2014</v>
      </c>
      <c r="D63" s="41">
        <f t="shared" ca="1" si="34"/>
        <v>2016</v>
      </c>
      <c r="E63" s="41">
        <f t="shared" ca="1" si="35"/>
        <v>1</v>
      </c>
      <c r="F63" s="41" t="str">
        <f ca="1">VLOOKUP(J63,Personnel!A:G,7,0)</f>
        <v>H</v>
      </c>
      <c r="G63" s="41">
        <f ca="1">VLOOKUP(J63,Personnel!A:L,12,0)</f>
        <v>38</v>
      </c>
      <c r="H63" s="24">
        <f t="shared" si="36"/>
        <v>0</v>
      </c>
      <c r="I63" s="42" t="s">
        <v>146</v>
      </c>
      <c r="J63" s="10" t="s">
        <v>226</v>
      </c>
      <c r="K63" s="38">
        <f t="shared" ca="1" si="37"/>
        <v>0</v>
      </c>
      <c r="L63" s="18" t="str">
        <f ca="1">IF(J63="","Aucun",IFERROR(VLOOKUP(J63,Personnel!$A$2:$J322,5,0),"Inconnu"))</f>
        <v>BUVARD</v>
      </c>
      <c r="M63" s="43" t="str">
        <f ca="1">IF(J63="","Aucun",IFERROR(VLOOKUP(J63,Personnel!$A$2:$J322,6,0),"Inconnu"))</f>
        <v>Gerard</v>
      </c>
      <c r="N63" s="45" t="s">
        <v>120</v>
      </c>
      <c r="O63" s="17" t="s">
        <v>1</v>
      </c>
      <c r="AA63" s="18" t="str">
        <f ca="1">IF(Z63="","Aucun",IFERROR(VLOOKUP(Z63,Personnel!$A$2:$J350,3,0) &amp; " " &amp; VLOOKUP(Z63,Personnel!$A$2:$J350,6,0),"Inconnu"))</f>
        <v>Aucun</v>
      </c>
      <c r="AB63" s="26">
        <v>41253</v>
      </c>
      <c r="AC63" s="5">
        <v>41913</v>
      </c>
      <c r="AD63" s="5">
        <v>42460</v>
      </c>
      <c r="AE63" s="16">
        <f t="shared" si="38"/>
        <v>547</v>
      </c>
      <c r="AF63" s="13">
        <v>0</v>
      </c>
      <c r="AG63" s="16">
        <f t="shared" ca="1" si="41"/>
        <v>2381</v>
      </c>
      <c r="AH63" s="2" t="s">
        <v>193</v>
      </c>
      <c r="AI63" s="29">
        <v>1</v>
      </c>
      <c r="AJ63" s="29">
        <v>2</v>
      </c>
      <c r="AK63" s="8" t="s">
        <v>3</v>
      </c>
      <c r="AL63" s="33">
        <v>130</v>
      </c>
      <c r="AM63" s="19">
        <f ca="1">IF(OR(O63="Stage",O63="VSI",O63="Interim"),"",IF(AK63=#REF!,IF(AG63&gt;#REF!,#REF!,IF(AG63&gt;#REF!,#REF!,IF(AG63&gt;#REF!,#REF!,IF(AG63&gt;#REF!,#REF!,IF(AG63&gt;#REF!,#REF!,0))))),IF(AK63=#REF!,IF(AG63&gt;#REF!,#REF!,IF(AG63&gt;#REF!,#REF!,IF(AG63&gt;#REF!,#REF!,IF(AG63&gt;#REF!,#REF!,IF(AG63&gt;#REF!,#REF!,IF(AG63&gt;#REF!,#REF!,0)))))),0)))</f>
        <v>20</v>
      </c>
      <c r="AN63" s="19">
        <f t="shared" ca="1" si="39"/>
        <v>150</v>
      </c>
      <c r="AO63" s="37">
        <v>3112.5</v>
      </c>
      <c r="AP63" s="9">
        <f t="shared" ca="1" si="40"/>
        <v>3112.5</v>
      </c>
      <c r="AQ63" s="7" t="s">
        <v>169</v>
      </c>
    </row>
    <row r="64" spans="1:44" x14ac:dyDescent="0.25">
      <c r="A64" s="86">
        <v>62</v>
      </c>
      <c r="B64" s="85">
        <f t="shared" ca="1" si="0"/>
        <v>1</v>
      </c>
      <c r="C64" s="41">
        <f t="shared" ca="1" si="34"/>
        <v>2016</v>
      </c>
      <c r="D64" s="41">
        <f t="shared" ca="1" si="34"/>
        <v>2016</v>
      </c>
      <c r="E64" s="41">
        <f t="shared" ca="1" si="35"/>
        <v>1</v>
      </c>
      <c r="F64" s="41" t="str">
        <f ca="1">VLOOKUP(J64,Personnel!A:G,7,0)</f>
        <v>H</v>
      </c>
      <c r="G64" s="41">
        <f ca="1">VLOOKUP(J64,Personnel!A:L,12,0)</f>
        <v>38</v>
      </c>
      <c r="H64" s="24">
        <f t="shared" si="36"/>
        <v>0</v>
      </c>
      <c r="I64" s="42" t="s">
        <v>146</v>
      </c>
      <c r="J64" s="10" t="s">
        <v>226</v>
      </c>
      <c r="K64" s="38">
        <f t="shared" ca="1" si="37"/>
        <v>1</v>
      </c>
      <c r="L64" s="18" t="str">
        <f ca="1">IF(J64="","Aucun",IFERROR(VLOOKUP(J64,Personnel!$A$2:$J323,5,0),"Inconnu"))</f>
        <v>BUVARD</v>
      </c>
      <c r="M64" s="43" t="str">
        <f ca="1">IF(J64="","Aucun",IFERROR(VLOOKUP(J64,Personnel!$A$2:$J323,6,0),"Inconnu"))</f>
        <v>Gerard</v>
      </c>
      <c r="N64" s="45" t="s">
        <v>120</v>
      </c>
      <c r="O64" s="17" t="s">
        <v>1</v>
      </c>
      <c r="AA64" s="18" t="str">
        <f ca="1">IF(Z64="","Aucun",IFERROR(VLOOKUP(Z64,Personnel!$A$2:$J351,3,0) &amp; " " &amp; VLOOKUP(Z64,Personnel!$A$2:$J351,6,0),"Inconnu"))</f>
        <v>Aucun</v>
      </c>
      <c r="AB64" s="26">
        <v>41253</v>
      </c>
      <c r="AC64" s="5">
        <v>42461</v>
      </c>
      <c r="AD64" s="5" t="s">
        <v>31</v>
      </c>
      <c r="AE64" s="16" t="str">
        <f t="shared" si="38"/>
        <v>-</v>
      </c>
      <c r="AF64" s="13">
        <v>0</v>
      </c>
      <c r="AG64" s="16">
        <f t="shared" ca="1" si="41"/>
        <v>2461</v>
      </c>
      <c r="AH64" s="2" t="s">
        <v>193</v>
      </c>
      <c r="AI64" s="29">
        <v>1</v>
      </c>
      <c r="AJ64" s="29">
        <v>2</v>
      </c>
      <c r="AK64" s="8" t="s">
        <v>3</v>
      </c>
      <c r="AL64" s="33">
        <v>130</v>
      </c>
      <c r="AM64" s="19">
        <f ca="1">IF(OR(O64="Stage",O64="VSI",O64="Interim"),"",IF(AK64=#REF!,IF(AG64&gt;#REF!,#REF!,IF(AG64&gt;#REF!,#REF!,IF(AG64&gt;#REF!,#REF!,IF(AG64&gt;#REF!,#REF!,IF(AG64&gt;#REF!,#REF!,0))))),IF(AK64=#REF!,IF(AG64&gt;#REF!,#REF!,IF(AG64&gt;#REF!,#REF!,IF(AG64&gt;#REF!,#REF!,IF(AG64&gt;#REF!,#REF!,IF(AG64&gt;#REF!,#REF!,IF(AG64&gt;#REF!,#REF!,0)))))),0)))</f>
        <v>20</v>
      </c>
      <c r="AN64" s="19">
        <f t="shared" ca="1" si="39"/>
        <v>150</v>
      </c>
      <c r="AO64" s="37">
        <v>3112.5</v>
      </c>
      <c r="AP64" s="9">
        <f t="shared" ca="1" si="40"/>
        <v>3112.5</v>
      </c>
      <c r="AQ64" s="7" t="s">
        <v>167</v>
      </c>
    </row>
    <row r="65" spans="1:44" x14ac:dyDescent="0.25">
      <c r="A65" s="86">
        <v>63</v>
      </c>
      <c r="B65" s="85">
        <f t="shared" ca="1" si="0"/>
        <v>1</v>
      </c>
      <c r="C65" s="41">
        <f t="shared" ca="1" si="34"/>
        <v>2011</v>
      </c>
      <c r="D65" s="41">
        <f t="shared" ca="1" si="34"/>
        <v>2012</v>
      </c>
      <c r="E65" s="41">
        <f t="shared" ca="1" si="35"/>
        <v>1</v>
      </c>
      <c r="F65" s="41" t="str">
        <f ca="1">VLOOKUP(J65,Personnel!A:G,7,0)</f>
        <v>F</v>
      </c>
      <c r="G65" s="41">
        <f ca="1">VLOOKUP(J65,Personnel!A:L,12,0)</f>
        <v>54</v>
      </c>
      <c r="H65" s="24">
        <f t="shared" si="36"/>
        <v>0</v>
      </c>
      <c r="I65" s="42" t="s">
        <v>147</v>
      </c>
      <c r="J65" s="10" t="s">
        <v>227</v>
      </c>
      <c r="K65" s="38">
        <f t="shared" ca="1" si="37"/>
        <v>0</v>
      </c>
      <c r="L65" s="18" t="str">
        <f ca="1">IF(J65="","Aucun",IFERROR(VLOOKUP(J65,Personnel!$A$2:$J324,5,0),"Inconnu"))</f>
        <v>PIOU</v>
      </c>
      <c r="M65" s="43" t="str">
        <f ca="1">IF(J65="","Aucun",IFERROR(VLOOKUP(J65,Personnel!$A$2:$J324,6,0),"Inconnu"))</f>
        <v>Emma</v>
      </c>
      <c r="N65" s="45" t="s">
        <v>118</v>
      </c>
      <c r="O65" s="17" t="s">
        <v>0</v>
      </c>
      <c r="AA65" s="18" t="str">
        <f ca="1">IF(Z65="","Aucun",IFERROR(VLOOKUP(Z65,Personnel!$A$2:$J352,3,0) &amp; " " &amp; VLOOKUP(Z65,Personnel!$A$2:$J352,6,0),"Inconnu"))</f>
        <v>Aucun</v>
      </c>
      <c r="AB65" s="26">
        <v>40865</v>
      </c>
      <c r="AC65" s="5">
        <v>40834</v>
      </c>
      <c r="AD65" s="5">
        <v>41138</v>
      </c>
      <c r="AE65" s="16">
        <f t="shared" si="38"/>
        <v>304</v>
      </c>
      <c r="AF65" s="13">
        <v>0</v>
      </c>
      <c r="AG65" s="16">
        <f t="shared" ca="1" si="41"/>
        <v>304</v>
      </c>
      <c r="AH65" s="2" t="s">
        <v>193</v>
      </c>
      <c r="AI65" s="29">
        <v>2</v>
      </c>
      <c r="AJ65" s="29">
        <v>3</v>
      </c>
      <c r="AK65" s="8" t="s">
        <v>4</v>
      </c>
      <c r="AL65" s="33">
        <v>355</v>
      </c>
      <c r="AM65" s="19">
        <f ca="1">IF(OR(O65="Stage",O65="VSI",O65="Interim"),"",IF(AK65=#REF!,IF(AG65&gt;#REF!,#REF!,IF(AG65&gt;#REF!,#REF!,IF(AG65&gt;#REF!,#REF!,IF(AG65&gt;#REF!,#REF!,IF(AG65&gt;#REF!,#REF!,0))))),IF(AK65=#REF!,IF(AG65&gt;#REF!,#REF!,IF(AG65&gt;#REF!,#REF!,IF(AG65&gt;#REF!,#REF!,IF(AG65&gt;#REF!,#REF!,IF(AG65&gt;#REF!,#REF!,IF(AG65&gt;#REF!,#REF!,0)))))),0)))</f>
        <v>0</v>
      </c>
      <c r="AN65" s="19">
        <f t="shared" ca="1" si="39"/>
        <v>355</v>
      </c>
      <c r="AO65" s="37">
        <v>1912.83</v>
      </c>
      <c r="AP65" s="9">
        <f t="shared" ca="1" si="40"/>
        <v>1912.83</v>
      </c>
    </row>
    <row r="66" spans="1:44" x14ac:dyDescent="0.25">
      <c r="A66" s="86">
        <v>64</v>
      </c>
      <c r="B66" s="85">
        <f t="shared" ca="1" si="0"/>
        <v>0</v>
      </c>
      <c r="C66" s="41">
        <f t="shared" ca="1" si="34"/>
        <v>2012</v>
      </c>
      <c r="D66" s="41">
        <f t="shared" ca="1" si="34"/>
        <v>2015</v>
      </c>
      <c r="E66" s="41">
        <f t="shared" ca="1" si="35"/>
        <v>1</v>
      </c>
      <c r="F66" s="41" t="str">
        <f ca="1">VLOOKUP(J66,Personnel!A:G,7,0)</f>
        <v>F</v>
      </c>
      <c r="G66" s="41">
        <f ca="1">VLOOKUP(J66,Personnel!A:L,12,0)</f>
        <v>54</v>
      </c>
      <c r="H66" s="24">
        <f t="shared" si="36"/>
        <v>0</v>
      </c>
      <c r="I66" s="42" t="s">
        <v>148</v>
      </c>
      <c r="J66" s="10" t="s">
        <v>227</v>
      </c>
      <c r="K66" s="38">
        <f t="shared" ca="1" si="37"/>
        <v>0</v>
      </c>
      <c r="L66" s="18" t="str">
        <f ca="1">IF(J66="","Aucun",IFERROR(VLOOKUP(J66,Personnel!$A$2:$J325,5,0),"Inconnu"))</f>
        <v>PIOU</v>
      </c>
      <c r="M66" s="43" t="str">
        <f ca="1">IF(J66="","Aucun",IFERROR(VLOOKUP(J66,Personnel!$A$2:$J325,6,0),"Inconnu"))</f>
        <v>Emma</v>
      </c>
      <c r="N66" s="45" t="s">
        <v>118</v>
      </c>
      <c r="O66" s="17" t="s">
        <v>1</v>
      </c>
      <c r="AA66" s="18" t="str">
        <f ca="1">IF(Z66="","Aucun",IFERROR(VLOOKUP(Z66,Personnel!$A$2:$J353,3,0) &amp; " " &amp; VLOOKUP(Z66,Personnel!$A$2:$J353,6,0),"Inconnu"))</f>
        <v>Aucun</v>
      </c>
      <c r="AB66" s="26">
        <v>40865</v>
      </c>
      <c r="AC66" s="5">
        <v>41139</v>
      </c>
      <c r="AD66" s="5">
        <v>42134</v>
      </c>
      <c r="AE66" s="16">
        <f t="shared" si="38"/>
        <v>995</v>
      </c>
      <c r="AF66" s="13">
        <v>0</v>
      </c>
      <c r="AG66" s="16">
        <f t="shared" ca="1" si="41"/>
        <v>1299</v>
      </c>
      <c r="AH66" s="2" t="s">
        <v>193</v>
      </c>
      <c r="AI66" s="29">
        <v>2</v>
      </c>
      <c r="AJ66" s="29">
        <v>3</v>
      </c>
      <c r="AK66" s="8" t="s">
        <v>4</v>
      </c>
      <c r="AL66" s="33">
        <v>400</v>
      </c>
      <c r="AM66" s="19">
        <f ca="1">IF(OR(O66="Stage",O66="VSI",O66="Interim"),"",IF(AK66=#REF!,IF(AG66&gt;#REF!,#REF!,IF(AG66&gt;#REF!,#REF!,IF(AG66&gt;#REF!,#REF!,IF(AG66&gt;#REF!,#REF!,IF(AG66&gt;#REF!,#REF!,0))))),IF(AK66=#REF!,IF(AG66&gt;#REF!,#REF!,IF(AG66&gt;#REF!,#REF!,IF(AG66&gt;#REF!,#REF!,IF(AG66&gt;#REF!,#REF!,IF(AG66&gt;#REF!,#REF!,IF(AG66&gt;#REF!,#REF!,0)))))),0)))</f>
        <v>43.5</v>
      </c>
      <c r="AN66" s="19">
        <f t="shared" ca="1" si="39"/>
        <v>443.5</v>
      </c>
      <c r="AO66" s="37">
        <v>2260.1949999999997</v>
      </c>
      <c r="AP66" s="9">
        <f t="shared" ca="1" si="40"/>
        <v>2260.1949999999997</v>
      </c>
    </row>
    <row r="67" spans="1:44" x14ac:dyDescent="0.25">
      <c r="A67" s="86">
        <v>65</v>
      </c>
      <c r="B67" s="85">
        <f t="shared" ref="B67:B81" ca="1" si="42">IF(AND(C68=D67,J67=J68,B68=1),0,1)</f>
        <v>1</v>
      </c>
      <c r="C67" s="41">
        <f t="shared" ca="1" si="34"/>
        <v>2015</v>
      </c>
      <c r="D67" s="41">
        <f t="shared" ca="1" si="34"/>
        <v>2015</v>
      </c>
      <c r="E67" s="41">
        <f t="shared" ca="1" si="35"/>
        <v>1</v>
      </c>
      <c r="F67" s="41" t="str">
        <f ca="1">VLOOKUP(J67,Personnel!A:G,7,0)</f>
        <v>F</v>
      </c>
      <c r="G67" s="41">
        <f ca="1">VLOOKUP(J67,Personnel!A:L,12,0)</f>
        <v>54</v>
      </c>
      <c r="H67" s="24">
        <f t="shared" si="36"/>
        <v>0</v>
      </c>
      <c r="I67" s="42" t="s">
        <v>148</v>
      </c>
      <c r="J67" s="10" t="s">
        <v>227</v>
      </c>
      <c r="K67" s="38">
        <f t="shared" ca="1" si="37"/>
        <v>0</v>
      </c>
      <c r="L67" s="18" t="str">
        <f ca="1">IF(J67="","Aucun",IFERROR(VLOOKUP(J67,Personnel!$A$2:$J326,5,0),"Inconnu"))</f>
        <v>PIOU</v>
      </c>
      <c r="M67" s="43" t="str">
        <f ca="1">IF(J67="","Aucun",IFERROR(VLOOKUP(J67,Personnel!$A$2:$J326,6,0),"Inconnu"))</f>
        <v>Emma</v>
      </c>
      <c r="N67" s="45" t="s">
        <v>120</v>
      </c>
      <c r="O67" s="17" t="s">
        <v>1</v>
      </c>
      <c r="Z67" s="2" t="s">
        <v>228</v>
      </c>
      <c r="AA67" s="18" t="str">
        <f ca="1">IF(Z67="","Aucun",IFERROR(VLOOKUP(Z67,Personnel!$A$2:$J354,3,0) &amp; " " &amp; VLOOKUP(Z67,Personnel!$A$2:$J354,6,0),"Inconnu"))</f>
        <v>OLIVETTE Samantha</v>
      </c>
      <c r="AB67" s="26">
        <v>40865</v>
      </c>
      <c r="AC67" s="5">
        <v>42135</v>
      </c>
      <c r="AD67" s="5">
        <v>42277</v>
      </c>
      <c r="AE67" s="16">
        <f t="shared" si="38"/>
        <v>142</v>
      </c>
      <c r="AF67" s="13">
        <v>0</v>
      </c>
      <c r="AG67" s="16">
        <f t="shared" ca="1" si="41"/>
        <v>1441</v>
      </c>
      <c r="AH67" s="2" t="s">
        <v>193</v>
      </c>
      <c r="AI67" s="29">
        <v>2</v>
      </c>
      <c r="AJ67" s="29">
        <v>3</v>
      </c>
      <c r="AK67" s="8" t="s">
        <v>4</v>
      </c>
      <c r="AL67" s="33">
        <v>100</v>
      </c>
      <c r="AM67" s="19">
        <f ca="1">IF(OR(O67="Stage",O67="VSI",O67="Interim"),"",IF(AK67=#REF!,IF(AG67&gt;#REF!,#REF!,IF(AG67&gt;#REF!,#REF!,IF(AG67&gt;#REF!,#REF!,IF(AG67&gt;#REF!,#REF!,IF(AG67&gt;#REF!,#REF!,0))))),IF(AK67=#REF!,IF(AG67&gt;#REF!,#REF!,IF(AG67&gt;#REF!,#REF!,IF(AG67&gt;#REF!,#REF!,IF(AG67&gt;#REF!,#REF!,IF(AG67&gt;#REF!,#REF!,IF(AG67&gt;#REF!,#REF!,0)))))),0)))</f>
        <v>43.5</v>
      </c>
      <c r="AN67" s="19">
        <f t="shared" ca="1" si="39"/>
        <v>143.5</v>
      </c>
      <c r="AO67" s="37">
        <v>1374.943</v>
      </c>
      <c r="AP67" s="9">
        <f t="shared" ca="1" si="40"/>
        <v>1099.9544000000001</v>
      </c>
      <c r="AQ67" s="7" t="s">
        <v>163</v>
      </c>
    </row>
    <row r="68" spans="1:44" x14ac:dyDescent="0.25">
      <c r="A68" s="86">
        <v>66</v>
      </c>
      <c r="B68" s="85">
        <f t="shared" ca="1" si="42"/>
        <v>0</v>
      </c>
      <c r="C68" s="41">
        <f t="shared" ca="1" si="34"/>
        <v>2015</v>
      </c>
      <c r="D68" s="41">
        <f t="shared" ca="1" si="34"/>
        <v>2016</v>
      </c>
      <c r="E68" s="41">
        <f t="shared" ca="1" si="35"/>
        <v>1</v>
      </c>
      <c r="F68" s="41" t="str">
        <f ca="1">VLOOKUP(J68,Personnel!A:G,7,0)</f>
        <v>F</v>
      </c>
      <c r="G68" s="41">
        <f ca="1">VLOOKUP(J68,Personnel!A:L,12,0)</f>
        <v>54</v>
      </c>
      <c r="H68" s="24">
        <f t="shared" si="36"/>
        <v>0</v>
      </c>
      <c r="I68" s="42" t="s">
        <v>148</v>
      </c>
      <c r="J68" s="10" t="s">
        <v>227</v>
      </c>
      <c r="K68" s="38">
        <f t="shared" ca="1" si="37"/>
        <v>0</v>
      </c>
      <c r="L68" s="18" t="str">
        <f ca="1">IF(J68="","Aucun",IFERROR(VLOOKUP(J68,Personnel!$A$2:$J327,5,0),"Inconnu"))</f>
        <v>PIOU</v>
      </c>
      <c r="M68" s="43" t="str">
        <f ca="1">IF(J68="","Aucun",IFERROR(VLOOKUP(J68,Personnel!$A$2:$J327,6,0),"Inconnu"))</f>
        <v>Emma</v>
      </c>
      <c r="N68" s="45" t="s">
        <v>120</v>
      </c>
      <c r="O68" s="17" t="s">
        <v>1</v>
      </c>
      <c r="Z68" s="2" t="s">
        <v>228</v>
      </c>
      <c r="AA68" s="18" t="str">
        <f ca="1">IF(Z68="","Aucun",IFERROR(VLOOKUP(Z68,Personnel!$A$2:$J355,3,0) &amp; " " &amp; VLOOKUP(Z68,Personnel!$A$2:$J355,6,0),"Inconnu"))</f>
        <v>OLIVETTE Samantha</v>
      </c>
      <c r="AB68" s="26">
        <v>40865</v>
      </c>
      <c r="AC68" s="5">
        <v>42278</v>
      </c>
      <c r="AD68" s="5">
        <v>42500</v>
      </c>
      <c r="AE68" s="16">
        <f t="shared" si="38"/>
        <v>222</v>
      </c>
      <c r="AF68" s="13">
        <v>0</v>
      </c>
      <c r="AG68" s="16">
        <f t="shared" ca="1" si="41"/>
        <v>1663</v>
      </c>
      <c r="AH68" s="2" t="s">
        <v>193</v>
      </c>
      <c r="AI68" s="29">
        <v>3</v>
      </c>
      <c r="AJ68" s="29">
        <v>1</v>
      </c>
      <c r="AK68" s="8" t="s">
        <v>4</v>
      </c>
      <c r="AL68" s="33">
        <v>499</v>
      </c>
      <c r="AM68" s="19">
        <f ca="1">IF(OR(O68="Stage",O68="VSI",O68="Interim"),"",IF(AK68=#REF!,IF(AG68&gt;#REF!,#REF!,IF(AG68&gt;#REF!,#REF!,IF(AG68&gt;#REF!,#REF!,IF(AG68&gt;#REF!,#REF!,IF(AG68&gt;#REF!,#REF!,0))))),IF(AK68=#REF!,IF(AG68&gt;#REF!,#REF!,IF(AG68&gt;#REF!,#REF!,IF(AG68&gt;#REF!,#REF!,IF(AG68&gt;#REF!,#REF!,IF(AG68&gt;#REF!,#REF!,IF(AG68&gt;#REF!,#REF!,0)))))),0)))</f>
        <v>77</v>
      </c>
      <c r="AN68" s="19">
        <f t="shared" ca="1" si="39"/>
        <v>576</v>
      </c>
      <c r="AO68" s="37">
        <v>2679.83</v>
      </c>
      <c r="AP68" s="9">
        <f t="shared" ca="1" si="40"/>
        <v>2143.864</v>
      </c>
      <c r="AQ68" s="7" t="s">
        <v>167</v>
      </c>
    </row>
    <row r="69" spans="1:44" x14ac:dyDescent="0.25">
      <c r="A69" s="86">
        <v>67</v>
      </c>
      <c r="B69" s="85">
        <f t="shared" ca="1" si="42"/>
        <v>1</v>
      </c>
      <c r="C69" s="41">
        <f t="shared" ca="1" si="34"/>
        <v>2016</v>
      </c>
      <c r="D69" s="41">
        <f t="shared" ca="1" si="34"/>
        <v>2016</v>
      </c>
      <c r="E69" s="41">
        <f t="shared" ca="1" si="35"/>
        <v>1</v>
      </c>
      <c r="F69" s="41" t="str">
        <f ca="1">VLOOKUP(J69,Personnel!A:G,7,0)</f>
        <v>F</v>
      </c>
      <c r="G69" s="41">
        <f ca="1">VLOOKUP(J69,Personnel!A:L,12,0)</f>
        <v>54</v>
      </c>
      <c r="H69" s="24">
        <f t="shared" si="36"/>
        <v>0</v>
      </c>
      <c r="I69" s="42" t="s">
        <v>148</v>
      </c>
      <c r="J69" s="10" t="s">
        <v>227</v>
      </c>
      <c r="K69" s="38">
        <f t="shared" ca="1" si="37"/>
        <v>1</v>
      </c>
      <c r="L69" s="18" t="str">
        <f ca="1">IF(J69="","Aucun",IFERROR(VLOOKUP(J69,Personnel!$A$2:$J328,5,0),"Inconnu"))</f>
        <v>PIOU</v>
      </c>
      <c r="M69" s="43" t="str">
        <f ca="1">IF(J69="","Aucun",IFERROR(VLOOKUP(J69,Personnel!$A$2:$J328,6,0),"Inconnu"))</f>
        <v>Emma</v>
      </c>
      <c r="N69" s="45" t="s">
        <v>120</v>
      </c>
      <c r="O69" s="17" t="s">
        <v>1</v>
      </c>
      <c r="Z69" s="2" t="s">
        <v>228</v>
      </c>
      <c r="AA69" s="18" t="str">
        <f ca="1">IF(Z69="","Aucun",IFERROR(VLOOKUP(Z69,Personnel!$A$2:$J356,3,0) &amp; " " &amp; VLOOKUP(Z69,Personnel!$A$2:$J356,6,0),"Inconnu"))</f>
        <v>OLIVETTE Samantha</v>
      </c>
      <c r="AB69" s="26">
        <v>40865</v>
      </c>
      <c r="AC69" s="5">
        <v>42501</v>
      </c>
      <c r="AD69" s="5" t="s">
        <v>31</v>
      </c>
      <c r="AE69" s="16" t="str">
        <f t="shared" si="38"/>
        <v>-</v>
      </c>
      <c r="AF69" s="13">
        <v>0</v>
      </c>
      <c r="AG69" s="16">
        <f t="shared" ca="1" si="41"/>
        <v>1703</v>
      </c>
      <c r="AH69" s="2" t="s">
        <v>193</v>
      </c>
      <c r="AI69" s="29">
        <v>3</v>
      </c>
      <c r="AJ69" s="29">
        <v>1</v>
      </c>
      <c r="AK69" s="8" t="s">
        <v>4</v>
      </c>
      <c r="AL69" s="33">
        <v>499</v>
      </c>
      <c r="AM69" s="19">
        <f ca="1">IF(OR(O69="Stage",O69="VSI",O69="Interim"),"",IF(AK69=#REF!,IF(AG69&gt;#REF!,#REF!,IF(AG69&gt;#REF!,#REF!,IF(AG69&gt;#REF!,#REF!,IF(AG69&gt;#REF!,#REF!,IF(AG69&gt;#REF!,#REF!,0))))),IF(AK69=#REF!,IF(AG69&gt;#REF!,#REF!,IF(AG69&gt;#REF!,#REF!,IF(AG69&gt;#REF!,#REF!,IF(AG69&gt;#REF!,#REF!,IF(AG69&gt;#REF!,#REF!,IF(AG69&gt;#REF!,#REF!,0)))))),0)))</f>
        <v>77</v>
      </c>
      <c r="AN69" s="19">
        <f t="shared" ca="1" si="39"/>
        <v>576</v>
      </c>
      <c r="AO69" s="37">
        <v>2679.83</v>
      </c>
      <c r="AP69" s="9">
        <f t="shared" ca="1" si="40"/>
        <v>2679.83</v>
      </c>
      <c r="AQ69" s="7" t="s">
        <v>172</v>
      </c>
    </row>
    <row r="70" spans="1:44" x14ac:dyDescent="0.25">
      <c r="A70" s="86">
        <v>68</v>
      </c>
      <c r="B70" s="85">
        <f t="shared" ca="1" si="42"/>
        <v>1</v>
      </c>
      <c r="C70" s="41">
        <f t="shared" ref="C70:D81" ca="1" si="43">IFERROR(IF(YEAR(AC70)&gt;YEAR(TODAY()),YEAR(TODAY()),YEAR(AC70)),YEAR(TODAY()))</f>
        <v>2014</v>
      </c>
      <c r="D70" s="41">
        <f t="shared" ca="1" si="43"/>
        <v>2015</v>
      </c>
      <c r="E70" s="41">
        <f t="shared" ref="E70:E81" ca="1" si="44">IF(V70="France",1,0)</f>
        <v>1</v>
      </c>
      <c r="F70" s="41" t="str">
        <f ca="1">VLOOKUP(J70,Personnel!A:G,7,0)</f>
        <v>F</v>
      </c>
      <c r="G70" s="41">
        <f ca="1">VLOOKUP(J70,Personnel!A:L,12,0)</f>
        <v>46</v>
      </c>
      <c r="H70" s="24">
        <f t="shared" ref="H70:H81" si="45">IF(OR(O70="Stage",O70="VSI",O70="Interim"),1,0)</f>
        <v>1</v>
      </c>
      <c r="I70" s="42" t="s">
        <v>234</v>
      </c>
      <c r="J70" s="10" t="s">
        <v>228</v>
      </c>
      <c r="K70" s="38">
        <f t="shared" ca="1" si="37"/>
        <v>0</v>
      </c>
      <c r="L70" s="18" t="str">
        <f ca="1">IF(J70="","Aucun",IFERROR(VLOOKUP(J70,Personnel!$A$2:$J431,5,0),"Inconnu"))</f>
        <v>OLIVETTE</v>
      </c>
      <c r="M70" s="43" t="str">
        <f ca="1">IF(J70="","Aucun",IFERROR(VLOOKUP(J70,Personnel!$A$2:$J431,6,0),"Inconnu"))</f>
        <v>Samantha</v>
      </c>
      <c r="N70" s="45" t="s">
        <v>237</v>
      </c>
      <c r="O70" s="17" t="s">
        <v>42</v>
      </c>
      <c r="AA70" s="18" t="str">
        <f ca="1">IF(Z70="","Aucun",IFERROR(VLOOKUP(Z70,Personnel!$A$2:$J375,3,0) &amp; " " &amp; VLOOKUP(Z70,Personnel!$A$2:$J375,6,0),"Inconnu"))</f>
        <v>Aucun</v>
      </c>
      <c r="AB70" s="26">
        <f>AC70</f>
        <v>41955</v>
      </c>
      <c r="AC70" s="5">
        <v>41955</v>
      </c>
      <c r="AD70" s="5">
        <v>42135</v>
      </c>
      <c r="AE70" s="16">
        <f t="shared" ref="AE70:AE81" si="46">IF(AD70="-","-",AD70-AC70)</f>
        <v>180</v>
      </c>
      <c r="AF70" s="13">
        <v>0</v>
      </c>
      <c r="AG70" s="16">
        <f ca="1">IFERROR(IF(J70=#REF!,IF(IF(#REF!="-",TODAY(),#REF!)&gt;=EDATE(AC70,-6),IF(AE70="-",#REF!+TODAY()-AC70,#REF!+IF(AD70&gt;TODAY(),TODAY()-AC70,AE70)),IF(AD70&gt;TODAY(),#REF!+(TODAY()-AC70),AE70)),IF(AD70&gt;TODAY(),TODAY()-AC70,IF(AD70&gt;TODAY(),TODAY()-AC70,AE70)))+AF70,TODAY()-AC70)+AF70</f>
        <v>586</v>
      </c>
      <c r="AM70" s="19" t="str">
        <f ca="1">IF(OR(O70="Stage",O70="VSI",O70="Interim"),"",IF(AK70=#REF!,IF(AG70&gt;#REF!,#REF!,IF(AG70&gt;#REF!,#REF!,IF(AG70&gt;#REF!,#REF!,IF(AG70&gt;#REF!,#REF!,IF(AG70&gt;#REF!,#REF!,0))))),IF(AK70=#REF!,IF(AG70&gt;#REF!,#REF!,IF(AG70&gt;#REF!,#REF!,IF(AG70&gt;#REF!,#REF!,IF(AG70&gt;#REF!,#REF!,IF(AG70&gt;#REF!,#REF!,IF(AG70&gt;#REF!,#REF!,0)))))),0)))</f>
        <v/>
      </c>
      <c r="AN70" s="19" t="str">
        <f t="shared" ref="AN70:AN81" ca="1" si="47">IFERROR(IF(AK70="-","-",AL70+AM70),"")</f>
        <v/>
      </c>
      <c r="AO70" s="37">
        <v>508.2</v>
      </c>
      <c r="AP70" s="9">
        <f t="shared" ref="AP70:AP81" ca="1" si="48">IFERROR(IF(AO70="TOO OLD","TOO OLD",AO70*W70),"ERROR")</f>
        <v>508.2</v>
      </c>
    </row>
    <row r="71" spans="1:44" x14ac:dyDescent="0.25">
      <c r="A71" s="86">
        <v>69</v>
      </c>
      <c r="B71" s="85">
        <f t="shared" ca="1" si="42"/>
        <v>0</v>
      </c>
      <c r="C71" s="41">
        <f t="shared" ca="1" si="43"/>
        <v>2005</v>
      </c>
      <c r="D71" s="41">
        <f t="shared" ca="1" si="43"/>
        <v>2005</v>
      </c>
      <c r="E71" s="41">
        <f t="shared" ca="1" si="44"/>
        <v>1</v>
      </c>
      <c r="F71" s="41" t="str">
        <f ca="1">VLOOKUP(J71,Personnel!A:G,7,0)</f>
        <v>F</v>
      </c>
      <c r="G71" s="41">
        <f ca="1">VLOOKUP(J71,Personnel!A:L,12,0)</f>
        <v>32</v>
      </c>
      <c r="H71" s="24">
        <f t="shared" si="45"/>
        <v>0</v>
      </c>
      <c r="I71" s="42" t="s">
        <v>149</v>
      </c>
      <c r="J71" s="10" t="s">
        <v>229</v>
      </c>
      <c r="K71" s="38">
        <f t="shared" ref="K71:K81" ca="1" si="49">IF(AD71="-",1,IF(AND(AD71&gt;=TODAY(),AD71&lt;TODAY()+60),0.5,IF(TODAY()&lt;=AD71,1,0)))</f>
        <v>0</v>
      </c>
      <c r="L71" s="18" t="str">
        <f ca="1">IF(J71="","Aucun",IFERROR(VLOOKUP(J71,Personnel!$A$2:$J358,5,0),"Inconnu"))</f>
        <v>HOLLANDE</v>
      </c>
      <c r="M71" s="43" t="str">
        <f ca="1">IF(J71="","Aucun",IFERROR(VLOOKUP(J71,Personnel!$A$2:$J358,6,0),"Inconnu"))</f>
        <v>Jayna</v>
      </c>
      <c r="N71" s="45" t="s">
        <v>118</v>
      </c>
      <c r="O71" s="17" t="s">
        <v>0</v>
      </c>
      <c r="AA71" s="18" t="str">
        <f ca="1">IF(Z71="","Aucun",IFERROR(VLOOKUP(Z71,Personnel!$A$2:$J392,3,0) &amp; " " &amp; VLOOKUP(Z71,Personnel!$A$2:$J392,6,0),"Inconnu"))</f>
        <v>Aucun</v>
      </c>
      <c r="AB71" s="26">
        <v>38353</v>
      </c>
      <c r="AC71" s="5">
        <v>38353</v>
      </c>
      <c r="AD71" s="5">
        <v>38533</v>
      </c>
      <c r="AE71" s="16">
        <f t="shared" si="46"/>
        <v>180</v>
      </c>
      <c r="AF71" s="13">
        <v>0</v>
      </c>
      <c r="AG71" s="16">
        <f ca="1">IFERROR(IF(J71=#REF!,IF(IF(#REF!="-",TODAY(),#REF!)&gt;=EDATE(AC71,-6),IF(AE71="-",#REF!+TODAY()-AC71,#REF!+IF(AD71&gt;TODAY(),TODAY()-AC71,AE71)),IF(AD71&gt;TODAY(),#REF!+(TODAY()-AC71),AE71)),IF(AD71&gt;TODAY(),TODAY()-AC71,IF(AD71&gt;TODAY(),TODAY()-AC71,AE71)))+AF71,TODAY()-AC71)+AF71</f>
        <v>4188</v>
      </c>
      <c r="AH71" s="2" t="s">
        <v>193</v>
      </c>
      <c r="AI71" s="29">
        <v>2</v>
      </c>
      <c r="AJ71" s="29">
        <v>3</v>
      </c>
      <c r="AK71" s="8" t="s">
        <v>4</v>
      </c>
      <c r="AL71" s="33">
        <v>393</v>
      </c>
      <c r="AM71" s="19">
        <f ca="1">IF(OR(O71="Stage",O71="VSI",O71="Interim"),"",IF(AK71=#REF!,IF(AG71&gt;#REF!,#REF!,IF(AG71&gt;#REF!,#REF!,IF(AG71&gt;#REF!,#REF!,IF(AG71&gt;#REF!,#REF!,IF(AG71&gt;#REF!,#REF!,0))))),IF(AK71=#REF!,IF(AG71&gt;#REF!,#REF!,IF(AG71&gt;#REF!,#REF!,IF(AG71&gt;#REF!,#REF!,IF(AG71&gt;#REF!,#REF!,IF(AG71&gt;#REF!,#REF!,IF(AG71&gt;#REF!,#REF!,0)))))),0)))</f>
        <v>77</v>
      </c>
      <c r="AN71" s="19">
        <f t="shared" ca="1" si="47"/>
        <v>470</v>
      </c>
      <c r="AO71" s="37">
        <v>1668.33</v>
      </c>
      <c r="AP71" s="9">
        <f t="shared" ca="1" si="48"/>
        <v>1334.664</v>
      </c>
    </row>
    <row r="72" spans="1:44" x14ac:dyDescent="0.25">
      <c r="A72" s="86">
        <v>70</v>
      </c>
      <c r="B72" s="85">
        <f t="shared" ca="1" si="42"/>
        <v>1</v>
      </c>
      <c r="C72" s="41">
        <f t="shared" ca="1" si="43"/>
        <v>2005</v>
      </c>
      <c r="D72" s="41">
        <f t="shared" ca="1" si="43"/>
        <v>2005</v>
      </c>
      <c r="E72" s="41">
        <f t="shared" ca="1" si="44"/>
        <v>1</v>
      </c>
      <c r="F72" s="41" t="str">
        <f ca="1">VLOOKUP(J72,Personnel!A:G,7,0)</f>
        <v>F</v>
      </c>
      <c r="G72" s="41">
        <f ca="1">VLOOKUP(J72,Personnel!A:L,12,0)</f>
        <v>32</v>
      </c>
      <c r="H72" s="24">
        <f t="shared" si="45"/>
        <v>0</v>
      </c>
      <c r="I72" s="42" t="s">
        <v>149</v>
      </c>
      <c r="J72" s="10" t="s">
        <v>229</v>
      </c>
      <c r="K72" s="38">
        <f t="shared" ca="1" si="49"/>
        <v>0</v>
      </c>
      <c r="L72" s="18" t="str">
        <f ca="1">IF(J72="","Aucun",IFERROR(VLOOKUP(J72,Personnel!$A$2:$J359,5,0),"Inconnu"))</f>
        <v>HOLLANDE</v>
      </c>
      <c r="M72" s="43" t="str">
        <f ca="1">IF(J72="","Aucun",IFERROR(VLOOKUP(J72,Personnel!$A$2:$J359,6,0),"Inconnu"))</f>
        <v>Jayna</v>
      </c>
      <c r="N72" s="45" t="s">
        <v>120</v>
      </c>
      <c r="O72" s="17" t="s">
        <v>0</v>
      </c>
      <c r="AA72" s="18" t="str">
        <f ca="1">IF(Z72="","Aucun",IFERROR(VLOOKUP(Z72,Personnel!$A$2:$J393,3,0) &amp; " " &amp; VLOOKUP(Z72,Personnel!$A$2:$J393,6,0),"Inconnu"))</f>
        <v>Aucun</v>
      </c>
      <c r="AB72" s="26">
        <v>38353</v>
      </c>
      <c r="AC72" s="5">
        <v>38534</v>
      </c>
      <c r="AD72" s="5">
        <v>38674</v>
      </c>
      <c r="AE72" s="16">
        <f t="shared" si="46"/>
        <v>140</v>
      </c>
      <c r="AF72" s="13">
        <v>0</v>
      </c>
      <c r="AG72" s="16">
        <f t="shared" ref="AG72:AG81" ca="1" si="50">IFERROR(IF(J72=J71,IF(IF(AD71="-",TODAY(),AD71)&gt;=EDATE(AC72,-6),IF(AE72="-",AG71+TODAY()-AC72,AG71+IF(AD72&gt;TODAY(),TODAY()-AC72,AE72)),IF(AD72&gt;TODAY(),AG71+(TODAY()-AC72),AE72)),IF(AD72&gt;TODAY(),TODAY()-AC72,IF(AD72&gt;TODAY(),TODAY()-AC72,AE72)))+AF72,TODAY()-AC72)+AF72</f>
        <v>4328</v>
      </c>
      <c r="AH72" s="2" t="s">
        <v>193</v>
      </c>
      <c r="AI72" s="29">
        <v>2</v>
      </c>
      <c r="AJ72" s="29">
        <v>3</v>
      </c>
      <c r="AK72" s="8" t="s">
        <v>4</v>
      </c>
      <c r="AL72" s="33">
        <v>393</v>
      </c>
      <c r="AM72" s="19">
        <f ca="1">IF(OR(O72="Stage",O72="VSI",O72="Interim"),"",IF(AK72=#REF!,IF(AG72&gt;#REF!,#REF!,IF(AG72&gt;#REF!,#REF!,IF(AG72&gt;#REF!,#REF!,IF(AG72&gt;#REF!,#REF!,IF(AG72&gt;#REF!,#REF!,0))))),IF(AK72=#REF!,IF(AG72&gt;#REF!,#REF!,IF(AG72&gt;#REF!,#REF!,IF(AG72&gt;#REF!,#REF!,IF(AG72&gt;#REF!,#REF!,IF(AG72&gt;#REF!,#REF!,IF(AG72&gt;#REF!,#REF!,0)))))),0)))</f>
        <v>77</v>
      </c>
      <c r="AN72" s="19">
        <f t="shared" ca="1" si="47"/>
        <v>470</v>
      </c>
      <c r="AO72" s="37">
        <v>1693.35</v>
      </c>
      <c r="AP72" s="9">
        <f t="shared" ca="1" si="48"/>
        <v>1104.0642</v>
      </c>
      <c r="AQ72" s="7" t="s">
        <v>173</v>
      </c>
      <c r="AR72" s="7" t="s">
        <v>192</v>
      </c>
    </row>
    <row r="73" spans="1:44" x14ac:dyDescent="0.25">
      <c r="A73" s="86">
        <v>71</v>
      </c>
      <c r="B73" s="85">
        <f t="shared" ca="1" si="42"/>
        <v>0</v>
      </c>
      <c r="C73" s="41">
        <f t="shared" ca="1" si="43"/>
        <v>2007</v>
      </c>
      <c r="D73" s="41">
        <f t="shared" ca="1" si="43"/>
        <v>2008</v>
      </c>
      <c r="E73" s="41">
        <f t="shared" ca="1" si="44"/>
        <v>1</v>
      </c>
      <c r="F73" s="41" t="str">
        <f ca="1">VLOOKUP(J73,Personnel!A:G,7,0)</f>
        <v>F</v>
      </c>
      <c r="G73" s="41">
        <f ca="1">VLOOKUP(J73,Personnel!A:L,12,0)</f>
        <v>32</v>
      </c>
      <c r="H73" s="24">
        <f t="shared" si="45"/>
        <v>0</v>
      </c>
      <c r="I73" s="42" t="s">
        <v>150</v>
      </c>
      <c r="J73" s="10" t="s">
        <v>229</v>
      </c>
      <c r="K73" s="38">
        <f t="shared" ca="1" si="49"/>
        <v>0</v>
      </c>
      <c r="L73" s="18" t="str">
        <f ca="1">IF(J73="","Aucun",IFERROR(VLOOKUP(J73,Personnel!$A$2:$J360,5,0),"Inconnu"))</f>
        <v>HOLLANDE</v>
      </c>
      <c r="M73" s="43" t="str">
        <f ca="1">IF(J73="","Aucun",IFERROR(VLOOKUP(J73,Personnel!$A$2:$J360,6,0),"Inconnu"))</f>
        <v>Jayna</v>
      </c>
      <c r="N73" s="45" t="s">
        <v>118</v>
      </c>
      <c r="O73" s="17" t="s">
        <v>0</v>
      </c>
      <c r="AA73" s="18" t="str">
        <f ca="1">IF(Z73="","Aucun",IFERROR(VLOOKUP(Z73,Personnel!$A$2:$J394,3,0) &amp; " " &amp; VLOOKUP(Z73,Personnel!$A$2:$J394,6,0),"Inconnu"))</f>
        <v>Aucun</v>
      </c>
      <c r="AB73" s="26">
        <v>38353</v>
      </c>
      <c r="AC73" s="5">
        <v>39217</v>
      </c>
      <c r="AD73" s="5">
        <v>39629</v>
      </c>
      <c r="AE73" s="16">
        <f t="shared" si="46"/>
        <v>412</v>
      </c>
      <c r="AF73" s="13">
        <v>0</v>
      </c>
      <c r="AG73" s="16">
        <f t="shared" ca="1" si="50"/>
        <v>412</v>
      </c>
      <c r="AH73" s="2" t="s">
        <v>193</v>
      </c>
      <c r="AI73" s="29">
        <v>3</v>
      </c>
      <c r="AJ73" s="29">
        <v>2</v>
      </c>
      <c r="AK73" s="8" t="s">
        <v>4</v>
      </c>
      <c r="AL73" s="33">
        <v>483</v>
      </c>
      <c r="AM73" s="19">
        <f ca="1">IF(OR(O73="Stage",O73="VSI",O73="Interim"),"",IF(AK73=#REF!,IF(AG73&gt;#REF!,#REF!,IF(AG73&gt;#REF!,#REF!,IF(AG73&gt;#REF!,#REF!,IF(AG73&gt;#REF!,#REF!,IF(AG73&gt;#REF!,#REF!,0))))),IF(AK73=#REF!,IF(AG73&gt;#REF!,#REF!,IF(AG73&gt;#REF!,#REF!,IF(AG73&gt;#REF!,#REF!,IF(AG73&gt;#REF!,#REF!,IF(AG73&gt;#REF!,#REF!,IF(AG73&gt;#REF!,#REF!,0)))))),0)))</f>
        <v>17</v>
      </c>
      <c r="AN73" s="19">
        <f t="shared" ca="1" si="47"/>
        <v>500</v>
      </c>
      <c r="AO73" s="37">
        <v>2154.4825000000001</v>
      </c>
      <c r="AP73" s="9">
        <f t="shared" ca="1" si="48"/>
        <v>2154.4825000000001</v>
      </c>
      <c r="AR73" s="7" t="s">
        <v>175</v>
      </c>
    </row>
    <row r="74" spans="1:44" x14ac:dyDescent="0.25">
      <c r="A74" s="86">
        <v>72</v>
      </c>
      <c r="B74" s="85">
        <f t="shared" ca="1" si="42"/>
        <v>1</v>
      </c>
      <c r="C74" s="41">
        <f t="shared" ca="1" si="43"/>
        <v>2008</v>
      </c>
      <c r="D74" s="41">
        <f t="shared" ca="1" si="43"/>
        <v>2010</v>
      </c>
      <c r="E74" s="41">
        <f t="shared" ca="1" si="44"/>
        <v>1</v>
      </c>
      <c r="F74" s="41" t="str">
        <f ca="1">VLOOKUP(J74,Personnel!A:G,7,0)</f>
        <v>F</v>
      </c>
      <c r="G74" s="41">
        <f ca="1">VLOOKUP(J74,Personnel!A:L,12,0)</f>
        <v>32</v>
      </c>
      <c r="H74" s="24">
        <f t="shared" si="45"/>
        <v>0</v>
      </c>
      <c r="I74" s="42" t="s">
        <v>151</v>
      </c>
      <c r="J74" s="10" t="s">
        <v>229</v>
      </c>
      <c r="K74" s="38">
        <f t="shared" ca="1" si="49"/>
        <v>0</v>
      </c>
      <c r="L74" s="18" t="str">
        <f ca="1">IF(J74="","Aucun",IFERROR(VLOOKUP(J74,Personnel!$A$2:$J361,5,0),"Inconnu"))</f>
        <v>HOLLANDE</v>
      </c>
      <c r="M74" s="43" t="str">
        <f ca="1">IF(J74="","Aucun",IFERROR(VLOOKUP(J74,Personnel!$A$2:$J361,6,0),"Inconnu"))</f>
        <v>Jayna</v>
      </c>
      <c r="N74" s="45" t="s">
        <v>118</v>
      </c>
      <c r="O74" s="17" t="s">
        <v>1</v>
      </c>
      <c r="AA74" s="18" t="str">
        <f ca="1">IF(Z74="","Aucun",IFERROR(VLOOKUP(Z74,Personnel!$A$2:$J395,3,0) &amp; " " &amp; VLOOKUP(Z74,Personnel!$A$2:$J395,6,0),"Inconnu"))</f>
        <v>Aucun</v>
      </c>
      <c r="AB74" s="26">
        <v>38353</v>
      </c>
      <c r="AC74" s="5">
        <v>39630</v>
      </c>
      <c r="AD74" s="5">
        <v>40543</v>
      </c>
      <c r="AE74" s="16">
        <f t="shared" si="46"/>
        <v>913</v>
      </c>
      <c r="AF74" s="13">
        <v>0</v>
      </c>
      <c r="AG74" s="16">
        <f t="shared" ca="1" si="50"/>
        <v>1325</v>
      </c>
      <c r="AH74" s="2" t="s">
        <v>193</v>
      </c>
      <c r="AI74" s="29">
        <v>2</v>
      </c>
      <c r="AJ74" s="29">
        <v>1</v>
      </c>
      <c r="AK74" s="8" t="s">
        <v>3</v>
      </c>
      <c r="AL74" s="33">
        <v>128.91</v>
      </c>
      <c r="AM74" s="19">
        <f ca="1">IF(OR(O74="Stage",O74="VSI",O74="Interim"),"",IF(AK74=#REF!,IF(AG74&gt;#REF!,#REF!,IF(AG74&gt;#REF!,#REF!,IF(AG74&gt;#REF!,#REF!,IF(AG74&gt;#REF!,#REF!,IF(AG74&gt;#REF!,#REF!,0))))),IF(AK74=#REF!,IF(AG74&gt;#REF!,#REF!,IF(AG74&gt;#REF!,#REF!,IF(AG74&gt;#REF!,#REF!,IF(AG74&gt;#REF!,#REF!,IF(AG74&gt;#REF!,#REF!,IF(AG74&gt;#REF!,#REF!,0)))))),0)))</f>
        <v>13</v>
      </c>
      <c r="AN74" s="19">
        <f t="shared" ca="1" si="47"/>
        <v>141.91</v>
      </c>
      <c r="AO74" s="37">
        <v>2908.0633899999998</v>
      </c>
      <c r="AP74" s="9">
        <f t="shared" ca="1" si="48"/>
        <v>2908.0633899999998</v>
      </c>
    </row>
    <row r="75" spans="1:44" x14ac:dyDescent="0.25">
      <c r="A75" s="86">
        <v>73</v>
      </c>
      <c r="B75" s="85">
        <f t="shared" ca="1" si="42"/>
        <v>1</v>
      </c>
      <c r="C75" s="41">
        <f t="shared" ca="1" si="43"/>
        <v>2011</v>
      </c>
      <c r="D75" s="41">
        <f t="shared" ca="1" si="43"/>
        <v>2011</v>
      </c>
      <c r="E75" s="41">
        <f t="shared" ca="1" si="44"/>
        <v>1</v>
      </c>
      <c r="F75" s="41" t="str">
        <f ca="1">VLOOKUP(J75,Personnel!A:G,7,0)</f>
        <v>F</v>
      </c>
      <c r="G75" s="41">
        <f ca="1">VLOOKUP(J75,Personnel!A:L,12,0)</f>
        <v>32</v>
      </c>
      <c r="H75" s="24">
        <f t="shared" si="45"/>
        <v>0</v>
      </c>
      <c r="I75" s="42" t="s">
        <v>151</v>
      </c>
      <c r="J75" s="10" t="s">
        <v>229</v>
      </c>
      <c r="K75" s="38">
        <f t="shared" ca="1" si="49"/>
        <v>0</v>
      </c>
      <c r="L75" s="18" t="str">
        <f ca="1">IF(J75="","Aucun",IFERROR(VLOOKUP(J75,Personnel!$A$2:$J362,5,0),"Inconnu"))</f>
        <v>HOLLANDE</v>
      </c>
      <c r="M75" s="43" t="str">
        <f ca="1">IF(J75="","Aucun",IFERROR(VLOOKUP(J75,Personnel!$A$2:$J362,6,0),"Inconnu"))</f>
        <v>Jayna</v>
      </c>
      <c r="N75" s="45" t="s">
        <v>120</v>
      </c>
      <c r="O75" s="17" t="s">
        <v>1</v>
      </c>
      <c r="AA75" s="18" t="str">
        <f ca="1">IF(Z75="","Aucun",IFERROR(VLOOKUP(Z75,Personnel!$A$2:$J396,3,0) &amp; " " &amp; VLOOKUP(Z75,Personnel!$A$2:$J396,6,0),"Inconnu"))</f>
        <v>Aucun</v>
      </c>
      <c r="AB75" s="26">
        <v>38353</v>
      </c>
      <c r="AC75" s="5">
        <v>40544</v>
      </c>
      <c r="AD75" s="5">
        <v>40663</v>
      </c>
      <c r="AE75" s="16">
        <f t="shared" si="46"/>
        <v>119</v>
      </c>
      <c r="AF75" s="13">
        <v>0</v>
      </c>
      <c r="AG75" s="16">
        <f t="shared" ca="1" si="50"/>
        <v>1444</v>
      </c>
      <c r="AH75" s="2" t="s">
        <v>193</v>
      </c>
      <c r="AI75" s="29">
        <v>2</v>
      </c>
      <c r="AJ75" s="29">
        <v>1</v>
      </c>
      <c r="AK75" s="8" t="s">
        <v>3</v>
      </c>
      <c r="AL75" s="33">
        <v>128.91</v>
      </c>
      <c r="AM75" s="19">
        <f ca="1">IF(OR(O75="Stage",O75="VSI",O75="Interim"),"",IF(AK75=#REF!,IF(AG75&gt;#REF!,#REF!,IF(AG75&gt;#REF!,#REF!,IF(AG75&gt;#REF!,#REF!,IF(AG75&gt;#REF!,#REF!,IF(AG75&gt;#REF!,#REF!,0))))),IF(AK75=#REF!,IF(AG75&gt;#REF!,#REF!,IF(AG75&gt;#REF!,#REF!,IF(AG75&gt;#REF!,#REF!,IF(AG75&gt;#REF!,#REF!,IF(AG75&gt;#REF!,#REF!,IF(AG75&gt;#REF!,#REF!,0)))))),0)))</f>
        <v>13</v>
      </c>
      <c r="AN75" s="19">
        <f t="shared" ca="1" si="47"/>
        <v>141.91</v>
      </c>
      <c r="AO75" s="37">
        <v>2917.1468999999997</v>
      </c>
      <c r="AP75" s="9">
        <f t="shared" ca="1" si="48"/>
        <v>2917.1468999999997</v>
      </c>
      <c r="AQ75" s="7" t="s">
        <v>164</v>
      </c>
    </row>
    <row r="76" spans="1:44" x14ac:dyDescent="0.25">
      <c r="A76" s="86">
        <v>74</v>
      </c>
      <c r="B76" s="85">
        <f t="shared" ca="1" si="42"/>
        <v>0</v>
      </c>
      <c r="C76" s="41">
        <f t="shared" ca="1" si="43"/>
        <v>2011</v>
      </c>
      <c r="D76" s="41">
        <f t="shared" ca="1" si="43"/>
        <v>2011</v>
      </c>
      <c r="E76" s="41">
        <f t="shared" ca="1" si="44"/>
        <v>1</v>
      </c>
      <c r="F76" s="41" t="str">
        <f ca="1">VLOOKUP(J76,Personnel!A:G,7,0)</f>
        <v>F</v>
      </c>
      <c r="G76" s="41">
        <f ca="1">VLOOKUP(J76,Personnel!A:L,12,0)</f>
        <v>32</v>
      </c>
      <c r="H76" s="24">
        <f t="shared" si="45"/>
        <v>0</v>
      </c>
      <c r="I76" s="42" t="s">
        <v>151</v>
      </c>
      <c r="J76" s="10" t="s">
        <v>229</v>
      </c>
      <c r="K76" s="38">
        <f t="shared" ca="1" si="49"/>
        <v>0</v>
      </c>
      <c r="L76" s="18" t="str">
        <f ca="1">IF(J76="","Aucun",IFERROR(VLOOKUP(J76,Personnel!$A$2:$J363,5,0),"Inconnu"))</f>
        <v>HOLLANDE</v>
      </c>
      <c r="M76" s="43" t="str">
        <f ca="1">IF(J76="","Aucun",IFERROR(VLOOKUP(J76,Personnel!$A$2:$J363,6,0),"Inconnu"))</f>
        <v>Jayna</v>
      </c>
      <c r="N76" s="45" t="s">
        <v>120</v>
      </c>
      <c r="O76" s="17" t="s">
        <v>1</v>
      </c>
      <c r="AA76" s="18" t="str">
        <f ca="1">IF(Z76="","Aucun",IFERROR(VLOOKUP(Z76,Personnel!$A$2:$J397,3,0) &amp; " " &amp; VLOOKUP(Z76,Personnel!$A$2:$J397,6,0),"Inconnu"))</f>
        <v>Aucun</v>
      </c>
      <c r="AB76" s="26">
        <v>38353</v>
      </c>
      <c r="AC76" s="5">
        <v>40664</v>
      </c>
      <c r="AD76" s="5">
        <v>40724</v>
      </c>
      <c r="AE76" s="16">
        <f t="shared" si="46"/>
        <v>60</v>
      </c>
      <c r="AF76" s="13">
        <v>0</v>
      </c>
      <c r="AG76" s="16">
        <f t="shared" ca="1" si="50"/>
        <v>1504</v>
      </c>
      <c r="AH76" s="2" t="s">
        <v>193</v>
      </c>
      <c r="AI76" s="29">
        <v>2</v>
      </c>
      <c r="AJ76" s="29">
        <v>1</v>
      </c>
      <c r="AK76" s="8" t="s">
        <v>3</v>
      </c>
      <c r="AL76" s="33">
        <v>128.91</v>
      </c>
      <c r="AM76" s="19">
        <f ca="1">IF(OR(O76="Stage",O76="VSI",O76="Interim"),"",IF(AK76=#REF!,IF(AG76&gt;#REF!,#REF!,IF(AG76&gt;#REF!,#REF!,IF(AG76&gt;#REF!,#REF!,IF(AG76&gt;#REF!,#REF!,IF(AG76&gt;#REF!,#REF!,0))))),IF(AK76=#REF!,IF(AG76&gt;#REF!,#REF!,IF(AG76&gt;#REF!,#REF!,IF(AG76&gt;#REF!,#REF!,IF(AG76&gt;#REF!,#REF!,IF(AG76&gt;#REF!,#REF!,IF(AG76&gt;#REF!,#REF!,0)))))),0)))</f>
        <v>13</v>
      </c>
      <c r="AN76" s="19">
        <f t="shared" ca="1" si="47"/>
        <v>141.91</v>
      </c>
      <c r="AO76" s="37">
        <v>2917.1468999999997</v>
      </c>
      <c r="AP76" s="9">
        <f t="shared" ca="1" si="48"/>
        <v>2917.1468999999997</v>
      </c>
      <c r="AQ76" s="7" t="s">
        <v>164</v>
      </c>
    </row>
    <row r="77" spans="1:44" x14ac:dyDescent="0.25">
      <c r="A77" s="86">
        <v>75</v>
      </c>
      <c r="B77" s="85">
        <f t="shared" ca="1" si="42"/>
        <v>1</v>
      </c>
      <c r="C77" s="41">
        <f t="shared" ca="1" si="43"/>
        <v>2011</v>
      </c>
      <c r="D77" s="41">
        <f t="shared" ca="1" si="43"/>
        <v>2012</v>
      </c>
      <c r="E77" s="41">
        <f t="shared" ca="1" si="44"/>
        <v>1</v>
      </c>
      <c r="F77" s="41" t="str">
        <f ca="1">VLOOKUP(J77,Personnel!A:G,7,0)</f>
        <v>F</v>
      </c>
      <c r="G77" s="41">
        <f ca="1">VLOOKUP(J77,Personnel!A:L,12,0)</f>
        <v>32</v>
      </c>
      <c r="H77" s="24">
        <f t="shared" si="45"/>
        <v>0</v>
      </c>
      <c r="I77" s="42" t="s">
        <v>151</v>
      </c>
      <c r="J77" s="10" t="s">
        <v>229</v>
      </c>
      <c r="K77" s="38">
        <f t="shared" ca="1" si="49"/>
        <v>0</v>
      </c>
      <c r="L77" s="18" t="str">
        <f ca="1">IF(J77="","Aucun",IFERROR(VLOOKUP(J77,Personnel!$A$2:$J364,5,0),"Inconnu"))</f>
        <v>HOLLANDE</v>
      </c>
      <c r="M77" s="43" t="str">
        <f ca="1">IF(J77="","Aucun",IFERROR(VLOOKUP(J77,Personnel!$A$2:$J364,6,0),"Inconnu"))</f>
        <v>Jayna</v>
      </c>
      <c r="N77" s="45" t="s">
        <v>120</v>
      </c>
      <c r="O77" s="17" t="s">
        <v>1</v>
      </c>
      <c r="AA77" s="18" t="str">
        <f ca="1">IF(Z77="","Aucun",IFERROR(VLOOKUP(Z77,Personnel!$A$2:$J398,3,0) &amp; " " &amp; VLOOKUP(Z77,Personnel!$A$2:$J398,6,0),"Inconnu"))</f>
        <v>Aucun</v>
      </c>
      <c r="AB77" s="26">
        <v>38353</v>
      </c>
      <c r="AC77" s="5">
        <v>40725</v>
      </c>
      <c r="AD77" s="5">
        <v>40968</v>
      </c>
      <c r="AE77" s="16">
        <f t="shared" si="46"/>
        <v>243</v>
      </c>
      <c r="AF77" s="13">
        <v>0</v>
      </c>
      <c r="AG77" s="16">
        <f t="shared" ca="1" si="50"/>
        <v>1747</v>
      </c>
      <c r="AH77" s="2" t="s">
        <v>193</v>
      </c>
      <c r="AI77" s="29">
        <v>2</v>
      </c>
      <c r="AJ77" s="29">
        <v>2</v>
      </c>
      <c r="AK77" s="8" t="s">
        <v>3</v>
      </c>
      <c r="AL77" s="33">
        <v>135.29</v>
      </c>
      <c r="AM77" s="19">
        <f ca="1">IF(OR(O77="Stage",O77="VSI",O77="Interim"),"",IF(AK77=#REF!,IF(AG77&gt;#REF!,#REF!,IF(AG77&gt;#REF!,#REF!,IF(AG77&gt;#REF!,#REF!,IF(AG77&gt;#REF!,#REF!,IF(AG77&gt;#REF!,#REF!,0))))),IF(AK77=#REF!,IF(AG77&gt;#REF!,#REF!,IF(AG77&gt;#REF!,#REF!,IF(AG77&gt;#REF!,#REF!,IF(AG77&gt;#REF!,#REF!,IF(AG77&gt;#REF!,#REF!,IF(AG77&gt;#REF!,#REF!,0)))))),0)))</f>
        <v>13</v>
      </c>
      <c r="AN77" s="19">
        <f t="shared" ca="1" si="47"/>
        <v>148.29</v>
      </c>
      <c r="AO77" s="37">
        <v>3108.9058</v>
      </c>
      <c r="AP77" s="9">
        <f t="shared" ca="1" si="48"/>
        <v>3108.9058</v>
      </c>
      <c r="AQ77" s="7" t="s">
        <v>169</v>
      </c>
    </row>
    <row r="78" spans="1:44" x14ac:dyDescent="0.25">
      <c r="A78" s="86">
        <v>76</v>
      </c>
      <c r="B78" s="85">
        <f t="shared" ca="1" si="42"/>
        <v>0</v>
      </c>
      <c r="C78" s="41">
        <f t="shared" ca="1" si="43"/>
        <v>2012</v>
      </c>
      <c r="D78" s="41">
        <f t="shared" ca="1" si="43"/>
        <v>2015</v>
      </c>
      <c r="E78" s="41">
        <f t="shared" ca="1" si="44"/>
        <v>0</v>
      </c>
      <c r="F78" s="41" t="str">
        <f ca="1">VLOOKUP(J78,Personnel!A:G,7,0)</f>
        <v>F</v>
      </c>
      <c r="G78" s="41">
        <f ca="1">VLOOKUP(J78,Personnel!A:L,12,0)</f>
        <v>32</v>
      </c>
      <c r="H78" s="24">
        <f t="shared" si="45"/>
        <v>0</v>
      </c>
      <c r="I78" s="42" t="s">
        <v>151</v>
      </c>
      <c r="J78" s="10" t="s">
        <v>229</v>
      </c>
      <c r="K78" s="38">
        <f t="shared" ca="1" si="49"/>
        <v>0</v>
      </c>
      <c r="L78" s="18" t="str">
        <f ca="1">IF(J78="","Aucun",IFERROR(VLOOKUP(J78,Personnel!$A$2:$J365,5,0),"Inconnu"))</f>
        <v>HOLLANDE</v>
      </c>
      <c r="M78" s="43" t="str">
        <f ca="1">IF(J78="","Aucun",IFERROR(VLOOKUP(J78,Personnel!$A$2:$J365,6,0),"Inconnu"))</f>
        <v>Jayna</v>
      </c>
      <c r="N78" s="45" t="s">
        <v>120</v>
      </c>
      <c r="O78" s="17" t="s">
        <v>1</v>
      </c>
      <c r="AA78" s="18" t="str">
        <f ca="1">IF(Z78="","Aucun",IFERROR(VLOOKUP(Z78,Personnel!$A$2:$J399,3,0) &amp; " " &amp; VLOOKUP(Z78,Personnel!$A$2:$J399,6,0),"Inconnu"))</f>
        <v>Aucun</v>
      </c>
      <c r="AB78" s="26">
        <v>38353</v>
      </c>
      <c r="AC78" s="5">
        <v>40969</v>
      </c>
      <c r="AD78" s="5">
        <v>42124</v>
      </c>
      <c r="AE78" s="16">
        <f t="shared" si="46"/>
        <v>1155</v>
      </c>
      <c r="AF78" s="13">
        <v>0</v>
      </c>
      <c r="AG78" s="16">
        <f t="shared" ca="1" si="50"/>
        <v>2902</v>
      </c>
      <c r="AH78" s="2" t="s">
        <v>194</v>
      </c>
      <c r="AI78" s="29">
        <v>2</v>
      </c>
      <c r="AJ78" s="29">
        <v>3</v>
      </c>
      <c r="AK78" s="8" t="s">
        <v>3</v>
      </c>
      <c r="AL78" s="33">
        <v>155</v>
      </c>
      <c r="AM78" s="19">
        <f ca="1">IF(OR(O78="Stage",O78="VSI",O78="Interim"),"",IF(AK78=#REF!,IF(AG78&gt;#REF!,#REF!,IF(AG78&gt;#REF!,#REF!,IF(AG78&gt;#REF!,#REF!,IF(AG78&gt;#REF!,#REF!,IF(AG78&gt;#REF!,#REF!,0))))),IF(AK78=#REF!,IF(AG78&gt;#REF!,#REF!,IF(AG78&gt;#REF!,#REF!,IF(AG78&gt;#REF!,#REF!,IF(AG78&gt;#REF!,#REF!,IF(AG78&gt;#REF!,#REF!,IF(AG78&gt;#REF!,#REF!,0)))))),0)))</f>
        <v>28</v>
      </c>
      <c r="AN78" s="19">
        <f t="shared" ca="1" si="47"/>
        <v>183</v>
      </c>
      <c r="AO78" s="37">
        <v>3898.7999999999997</v>
      </c>
      <c r="AP78" s="9">
        <f t="shared" ca="1" si="48"/>
        <v>3898.7999999999997</v>
      </c>
      <c r="AQ78" s="7" t="s">
        <v>174</v>
      </c>
    </row>
    <row r="79" spans="1:44" x14ac:dyDescent="0.25">
      <c r="A79" s="86">
        <v>77</v>
      </c>
      <c r="B79" s="85">
        <f t="shared" ca="1" si="42"/>
        <v>1</v>
      </c>
      <c r="C79" s="41">
        <f t="shared" ca="1" si="43"/>
        <v>2015</v>
      </c>
      <c r="D79" s="41">
        <f t="shared" ca="1" si="43"/>
        <v>2016</v>
      </c>
      <c r="E79" s="41">
        <f t="shared" ca="1" si="44"/>
        <v>1</v>
      </c>
      <c r="F79" s="41" t="str">
        <f ca="1">VLOOKUP(J79,Personnel!A:G,7,0)</f>
        <v>F</v>
      </c>
      <c r="G79" s="41">
        <f ca="1">VLOOKUP(J79,Personnel!A:L,12,0)</f>
        <v>32</v>
      </c>
      <c r="H79" s="24">
        <f t="shared" si="45"/>
        <v>0</v>
      </c>
      <c r="I79" s="42" t="s">
        <v>151</v>
      </c>
      <c r="J79" s="10" t="s">
        <v>229</v>
      </c>
      <c r="K79" s="38">
        <f t="shared" ca="1" si="49"/>
        <v>1</v>
      </c>
      <c r="L79" s="18" t="str">
        <f ca="1">IF(J79="","Aucun",IFERROR(VLOOKUP(J79,Personnel!$A$2:$J366,5,0),"Inconnu"))</f>
        <v>HOLLANDE</v>
      </c>
      <c r="M79" s="43" t="str">
        <f ca="1">IF(J79="","Aucun",IFERROR(VLOOKUP(J79,Personnel!$A$2:$J366,6,0),"Inconnu"))</f>
        <v>Jayna</v>
      </c>
      <c r="N79" s="45" t="s">
        <v>120</v>
      </c>
      <c r="O79" s="17" t="s">
        <v>1</v>
      </c>
      <c r="Z79" s="2" t="s">
        <v>217</v>
      </c>
      <c r="AA79" s="18" t="str">
        <f ca="1">IF(Z79="","Aucun",IFERROR(VLOOKUP(Z79,Personnel!$A$2:$J400,3,0) &amp; " " &amp; VLOOKUP(Z79,Personnel!$A$2:$J400,6,0),"Inconnu"))</f>
        <v>FRIPOUILLE Elioth</v>
      </c>
      <c r="AB79" s="26">
        <v>38353</v>
      </c>
      <c r="AC79" s="5">
        <v>42125</v>
      </c>
      <c r="AD79" s="5" t="s">
        <v>31</v>
      </c>
      <c r="AE79" s="16" t="str">
        <f t="shared" si="46"/>
        <v>-</v>
      </c>
      <c r="AF79" s="13">
        <v>0</v>
      </c>
      <c r="AG79" s="16">
        <f t="shared" ca="1" si="50"/>
        <v>3318</v>
      </c>
      <c r="AH79" s="2" t="s">
        <v>193</v>
      </c>
      <c r="AI79" s="29">
        <v>3</v>
      </c>
      <c r="AJ79" s="29">
        <v>1</v>
      </c>
      <c r="AK79" s="8" t="s">
        <v>3</v>
      </c>
      <c r="AL79" s="33">
        <v>180</v>
      </c>
      <c r="AM79" s="19">
        <f ca="1">IF(OR(O79="Stage",O79="VSI",O79="Interim"),"",IF(AK79=#REF!,IF(AG79&gt;#REF!,#REF!,IF(AG79&gt;#REF!,#REF!,IF(AG79&gt;#REF!,#REF!,IF(AG79&gt;#REF!,#REF!,IF(AG79&gt;#REF!,#REF!,0))))),IF(AK79=#REF!,IF(AG79&gt;#REF!,#REF!,IF(AG79&gt;#REF!,#REF!,IF(AG79&gt;#REF!,#REF!,IF(AG79&gt;#REF!,#REF!,IF(AG79&gt;#REF!,#REF!,IF(AG79&gt;#REF!,#REF!,0)))))),0)))</f>
        <v>35</v>
      </c>
      <c r="AN79" s="19">
        <f t="shared" ca="1" si="47"/>
        <v>215</v>
      </c>
      <c r="AO79" s="37">
        <v>4461.25</v>
      </c>
      <c r="AP79" s="9">
        <f t="shared" ca="1" si="48"/>
        <v>4461.25</v>
      </c>
    </row>
    <row r="80" spans="1:44" x14ac:dyDescent="0.25">
      <c r="A80" s="86">
        <v>78</v>
      </c>
      <c r="B80" s="85">
        <f t="shared" ca="1" si="42"/>
        <v>0</v>
      </c>
      <c r="C80" s="41">
        <f t="shared" ca="1" si="43"/>
        <v>2015</v>
      </c>
      <c r="D80" s="41">
        <f t="shared" ca="1" si="43"/>
        <v>2015</v>
      </c>
      <c r="E80" s="41">
        <f t="shared" ca="1" si="44"/>
        <v>0</v>
      </c>
      <c r="F80" s="41" t="str">
        <f ca="1">VLOOKUP(J80,Personnel!A:G,7,0)</f>
        <v>F</v>
      </c>
      <c r="G80" s="41">
        <f ca="1">VLOOKUP(J80,Personnel!A:L,12,0)</f>
        <v>25</v>
      </c>
      <c r="H80" s="24">
        <f t="shared" si="45"/>
        <v>0</v>
      </c>
      <c r="I80" s="42" t="s">
        <v>152</v>
      </c>
      <c r="J80" s="10" t="s">
        <v>230</v>
      </c>
      <c r="K80" s="38">
        <f t="shared" ca="1" si="49"/>
        <v>0</v>
      </c>
      <c r="L80" s="18" t="str">
        <f ca="1">IF(J80="","Aucun",IFERROR(VLOOKUP(J80,Personnel!$A$2:$J393,5,0),"Inconnu"))</f>
        <v>QUEFEULOU</v>
      </c>
      <c r="M80" s="43" t="str">
        <f ca="1">IF(J80="","Aucun",IFERROR(VLOOKUP(J80,Personnel!$A$2:$J393,6,0),"Inconnu"))</f>
        <v>Sandra</v>
      </c>
      <c r="N80" s="45" t="s">
        <v>118</v>
      </c>
      <c r="O80" s="17" t="s">
        <v>8</v>
      </c>
      <c r="AA80" s="18" t="str">
        <f ca="1">IF(Z80="","Aucun",IFERROR(VLOOKUP(Z80,Personnel!$A$2:$J428,3,0) &amp; " " &amp; VLOOKUP(Z80,Personnel!$A$2:$J428,6,0),"Inconnu"))</f>
        <v>Aucun</v>
      </c>
      <c r="AB80" s="26">
        <v>42079</v>
      </c>
      <c r="AC80" s="5">
        <v>42079</v>
      </c>
      <c r="AD80" s="5">
        <v>42109</v>
      </c>
      <c r="AE80" s="16">
        <f t="shared" si="46"/>
        <v>30</v>
      </c>
      <c r="AF80" s="13">
        <v>0</v>
      </c>
      <c r="AG80" s="16">
        <f ca="1">IFERROR(IF(J80=#REF!,IF(IF(#REF!="-",TODAY(),#REF!)&gt;=EDATE(AC80,-6),IF(AE80="-",#REF!+TODAY()-AC80,#REF!+IF(AD80&gt;TODAY(),TODAY()-AC80,AE80)),IF(AD80&gt;TODAY(),#REF!+(TODAY()-AC80),AE80)),IF(AD80&gt;TODAY(),TODAY()-AC80,IF(AD80&gt;TODAY(),TODAY()-AC80,AE80)))+AF80,TODAY()-AC80)+AF80</f>
        <v>462</v>
      </c>
      <c r="AH80" s="2" t="s">
        <v>194</v>
      </c>
      <c r="AI80" s="29">
        <v>2</v>
      </c>
      <c r="AJ80" s="29">
        <v>1</v>
      </c>
      <c r="AK80" s="8" t="s">
        <v>4</v>
      </c>
      <c r="AL80" s="33">
        <v>285</v>
      </c>
      <c r="AM80" s="19">
        <f ca="1">IF(OR(O80="Stage",O80="VSI",O80="Interim"),"",IF(AK80=#REF!,IF(AG80&gt;#REF!,#REF!,IF(AG80&gt;#REF!,#REF!,IF(AG80&gt;#REF!,#REF!,IF(AG80&gt;#REF!,#REF!,IF(AG80&gt;#REF!,#REF!,0))))),IF(AK80=#REF!,IF(AG80&gt;#REF!,#REF!,IF(AG80&gt;#REF!,#REF!,IF(AG80&gt;#REF!,#REF!,IF(AG80&gt;#REF!,#REF!,IF(AG80&gt;#REF!,#REF!,IF(AG80&gt;#REF!,#REF!,0)))))),0)))</f>
        <v>17</v>
      </c>
      <c r="AN80" s="19">
        <f t="shared" ca="1" si="47"/>
        <v>302</v>
      </c>
      <c r="AO80" s="37">
        <v>1741.32</v>
      </c>
      <c r="AP80" s="9">
        <f t="shared" ca="1" si="48"/>
        <v>1741.32</v>
      </c>
      <c r="AR80" s="7" t="s">
        <v>176</v>
      </c>
    </row>
    <row r="81" spans="1:42" x14ac:dyDescent="0.25">
      <c r="A81" s="86">
        <v>79</v>
      </c>
      <c r="B81" s="85">
        <f t="shared" ca="1" si="42"/>
        <v>1</v>
      </c>
      <c r="C81" s="41">
        <f t="shared" ca="1" si="43"/>
        <v>2015</v>
      </c>
      <c r="D81" s="41">
        <f t="shared" ca="1" si="43"/>
        <v>2016</v>
      </c>
      <c r="E81" s="41">
        <f t="shared" ca="1" si="44"/>
        <v>0</v>
      </c>
      <c r="F81" s="41" t="str">
        <f ca="1">VLOOKUP(J81,Personnel!A:G,7,0)</f>
        <v>F</v>
      </c>
      <c r="G81" s="41">
        <f ca="1">VLOOKUP(J81,Personnel!A:L,12,0)</f>
        <v>25</v>
      </c>
      <c r="H81" s="24">
        <f t="shared" si="45"/>
        <v>1</v>
      </c>
      <c r="I81" s="42" t="s">
        <v>235</v>
      </c>
      <c r="J81" s="10" t="s">
        <v>230</v>
      </c>
      <c r="K81" s="38">
        <f t="shared" ca="1" si="49"/>
        <v>0</v>
      </c>
      <c r="L81" s="18" t="str">
        <f ca="1">IF(J81="","Aucun",IFERROR(VLOOKUP(J81,Personnel!$A$2:$J436,5,0),"Inconnu"))</f>
        <v>QUEFEULOU</v>
      </c>
      <c r="M81" s="43" t="str">
        <f ca="1">IF(J81="","Aucun",IFERROR(VLOOKUP(J81,Personnel!$A$2:$J436,6,0),"Inconnu"))</f>
        <v>Sandra</v>
      </c>
      <c r="N81" s="45" t="s">
        <v>118</v>
      </c>
      <c r="O81" s="17" t="s">
        <v>43</v>
      </c>
      <c r="AA81" s="18" t="str">
        <f ca="1">IF(Z81="","Aucun",IFERROR(VLOOKUP(Z81,Personnel!$A$2:$J429,3,0) &amp; " " &amp; VLOOKUP(Z81,Personnel!$A$2:$J429,6,0),"Inconnu"))</f>
        <v>Aucun</v>
      </c>
      <c r="AB81" s="26">
        <f>AC81</f>
        <v>42119</v>
      </c>
      <c r="AC81" s="5">
        <v>42119</v>
      </c>
      <c r="AD81" s="5">
        <v>42537</v>
      </c>
      <c r="AE81" s="16">
        <f t="shared" si="46"/>
        <v>418</v>
      </c>
      <c r="AF81" s="13">
        <v>0</v>
      </c>
      <c r="AG81" s="16">
        <f t="shared" ca="1" si="50"/>
        <v>880</v>
      </c>
      <c r="AM81" s="19" t="str">
        <f ca="1">IF(OR(O81="Stage",O81="VSI",O81="Interim"),"",IF(AK81=#REF!,IF(AG81&gt;#REF!,#REF!,IF(AG81&gt;#REF!,#REF!,IF(AG81&gt;#REF!,#REF!,IF(AG81&gt;#REF!,#REF!,IF(AG81&gt;#REF!,#REF!,0))))),IF(AK81=#REF!,IF(AG81&gt;#REF!,#REF!,IF(AG81&gt;#REF!,#REF!,IF(AG81&gt;#REF!,#REF!,IF(AG81&gt;#REF!,#REF!,IF(AG81&gt;#REF!,#REF!,IF(AG81&gt;#REF!,#REF!,0)))))),0)))</f>
        <v/>
      </c>
      <c r="AN81" s="19" t="str">
        <f t="shared" ca="1" si="47"/>
        <v/>
      </c>
      <c r="AO81" s="37">
        <v>850</v>
      </c>
      <c r="AP81" s="9">
        <f t="shared" ca="1" si="48"/>
        <v>850</v>
      </c>
    </row>
  </sheetData>
  <mergeCells count="45">
    <mergeCell ref="S1:S2"/>
    <mergeCell ref="M1:M2"/>
    <mergeCell ref="R1:R2"/>
    <mergeCell ref="P1:P2"/>
    <mergeCell ref="Q1:Q2"/>
    <mergeCell ref="O1:O2"/>
    <mergeCell ref="N1:N2"/>
    <mergeCell ref="A1:A2"/>
    <mergeCell ref="I1:I2"/>
    <mergeCell ref="J1:J2"/>
    <mergeCell ref="K1:K2"/>
    <mergeCell ref="L1:L2"/>
    <mergeCell ref="B1:B2"/>
    <mergeCell ref="E1:E2"/>
    <mergeCell ref="G1:G2"/>
    <mergeCell ref="F1:F2"/>
    <mergeCell ref="H1:H2"/>
    <mergeCell ref="C1:C2"/>
    <mergeCell ref="D1:D2"/>
    <mergeCell ref="AE1:AE2"/>
    <mergeCell ref="W1:W2"/>
    <mergeCell ref="X1:X2"/>
    <mergeCell ref="Y1:Y2"/>
    <mergeCell ref="Z1:Z2"/>
    <mergeCell ref="AA1:AA2"/>
    <mergeCell ref="T1:T2"/>
    <mergeCell ref="AB1:AB2"/>
    <mergeCell ref="AC1:AC2"/>
    <mergeCell ref="AD1:AD2"/>
    <mergeCell ref="V1:V2"/>
    <mergeCell ref="U1:U2"/>
    <mergeCell ref="AF1:AF2"/>
    <mergeCell ref="AG1:AG2"/>
    <mergeCell ref="AN1:AN2"/>
    <mergeCell ref="AS1:AS2"/>
    <mergeCell ref="AH1:AH2"/>
    <mergeCell ref="AO1:AO2"/>
    <mergeCell ref="AP1:AP2"/>
    <mergeCell ref="AQ1:AQ2"/>
    <mergeCell ref="AI1:AI2"/>
    <mergeCell ref="AJ1:AJ2"/>
    <mergeCell ref="AK1:AK2"/>
    <mergeCell ref="AL1:AL2"/>
    <mergeCell ref="AM1:AM2"/>
    <mergeCell ref="AR1:AR2"/>
  </mergeCells>
  <conditionalFormatting sqref="F2:G2 E1:AR1 T4:Y7 T24:Y24 T44:Y45 T48:Y53 T61:Y62 T65:Y69 T76:Y78 T80:Y81 T59:Y59 M63:Y64 M17:Y23 M65:R69 M61:R62 M59:R59 M54:Y58 M48:R53 M44:R45 M43:Y43 M37:Y37 M24:R24 M4:R7 M76:R78 M79:Y79 M80:R81 T3:AA3 I2:AR2 E82:AR1048576 E3:R3 M8:Y15 T16:Y16 M16:R16 M25:Y34 T35:Y36 M35:R36 T38:Y42 M38:R42 M46:Y47 M60:Y60 M70:Y75 Z4:AA81 AB3:AR81 A1:A2 E4:L81 AS1:AS1048576 A3:D1048576">
    <cfRule type="cellIs" dxfId="30" priority="161" operator="equal">
      <formula>""</formula>
    </cfRule>
  </conditionalFormatting>
  <conditionalFormatting sqref="S48">
    <cfRule type="cellIs" dxfId="29" priority="138" operator="equal">
      <formula>""</formula>
    </cfRule>
  </conditionalFormatting>
  <conditionalFormatting sqref="S49">
    <cfRule type="cellIs" dxfId="28" priority="137" operator="equal">
      <formula>""</formula>
    </cfRule>
  </conditionalFormatting>
  <conditionalFormatting sqref="S50">
    <cfRule type="cellIs" dxfId="27" priority="136" operator="equal">
      <formula>""</formula>
    </cfRule>
  </conditionalFormatting>
  <conditionalFormatting sqref="S52">
    <cfRule type="cellIs" dxfId="26" priority="134" operator="equal">
      <formula>""</formula>
    </cfRule>
  </conditionalFormatting>
  <conditionalFormatting sqref="S53">
    <cfRule type="cellIs" dxfId="25" priority="133" operator="equal">
      <formula>""</formula>
    </cfRule>
  </conditionalFormatting>
  <conditionalFormatting sqref="S61">
    <cfRule type="cellIs" dxfId="24" priority="122" operator="equal">
      <formula>""</formula>
    </cfRule>
  </conditionalFormatting>
  <conditionalFormatting sqref="S51">
    <cfRule type="cellIs" dxfId="23" priority="113" operator="equal">
      <formula>""</formula>
    </cfRule>
  </conditionalFormatting>
  <conditionalFormatting sqref="S35">
    <cfRule type="cellIs" dxfId="22" priority="106" operator="equal">
      <formula>""</formula>
    </cfRule>
  </conditionalFormatting>
  <conditionalFormatting sqref="S36">
    <cfRule type="cellIs" dxfId="21" priority="105" operator="equal">
      <formula>""</formula>
    </cfRule>
  </conditionalFormatting>
  <conditionalFormatting sqref="S38">
    <cfRule type="cellIs" dxfId="20" priority="104" operator="equal">
      <formula>""</formula>
    </cfRule>
  </conditionalFormatting>
  <conditionalFormatting sqref="S39">
    <cfRule type="cellIs" dxfId="19" priority="103" operator="equal">
      <formula>""</formula>
    </cfRule>
  </conditionalFormatting>
  <conditionalFormatting sqref="S41">
    <cfRule type="cellIs" dxfId="18" priority="102" operator="equal">
      <formula>""</formula>
    </cfRule>
  </conditionalFormatting>
  <conditionalFormatting sqref="S40">
    <cfRule type="cellIs" dxfId="17" priority="99" operator="equal">
      <formula>""</formula>
    </cfRule>
  </conditionalFormatting>
  <conditionalFormatting sqref="S44">
    <cfRule type="cellIs" dxfId="16" priority="87" operator="equal">
      <formula>""</formula>
    </cfRule>
  </conditionalFormatting>
  <conditionalFormatting sqref="S45">
    <cfRule type="cellIs" dxfId="15" priority="86" operator="equal">
      <formula>""</formula>
    </cfRule>
  </conditionalFormatting>
  <conditionalFormatting sqref="S66">
    <cfRule type="cellIs" dxfId="14" priority="76" operator="equal">
      <formula>""</formula>
    </cfRule>
  </conditionalFormatting>
  <conditionalFormatting sqref="S67">
    <cfRule type="cellIs" dxfId="13" priority="75" operator="equal">
      <formula>""</formula>
    </cfRule>
  </conditionalFormatting>
  <conditionalFormatting sqref="S68">
    <cfRule type="cellIs" dxfId="12" priority="74" operator="equal">
      <formula>""</formula>
    </cfRule>
  </conditionalFormatting>
  <conditionalFormatting sqref="S69">
    <cfRule type="cellIs" dxfId="11" priority="73" operator="equal">
      <formula>""</formula>
    </cfRule>
  </conditionalFormatting>
  <conditionalFormatting sqref="S4">
    <cfRule type="cellIs" dxfId="10" priority="56" operator="equal">
      <formula>""</formula>
    </cfRule>
  </conditionalFormatting>
  <conditionalFormatting sqref="S5">
    <cfRule type="cellIs" dxfId="9" priority="55" operator="equal">
      <formula>""</formula>
    </cfRule>
  </conditionalFormatting>
  <conditionalFormatting sqref="S7">
    <cfRule type="cellIs" dxfId="8" priority="54" operator="equal">
      <formula>""</formula>
    </cfRule>
  </conditionalFormatting>
  <conditionalFormatting sqref="S24">
    <cfRule type="cellIs" dxfId="7" priority="53" operator="equal">
      <formula>""</formula>
    </cfRule>
  </conditionalFormatting>
  <conditionalFormatting sqref="S62">
    <cfRule type="cellIs" dxfId="6" priority="36" operator="equal">
      <formula>""</formula>
    </cfRule>
  </conditionalFormatting>
  <conditionalFormatting sqref="S81">
    <cfRule type="cellIs" dxfId="5" priority="31" operator="equal">
      <formula>""</formula>
    </cfRule>
  </conditionalFormatting>
  <conditionalFormatting sqref="S77">
    <cfRule type="cellIs" dxfId="4" priority="27" operator="equal">
      <formula>""</formula>
    </cfRule>
  </conditionalFormatting>
  <conditionalFormatting sqref="S78">
    <cfRule type="cellIs" dxfId="3" priority="26" operator="equal">
      <formula>""</formula>
    </cfRule>
  </conditionalFormatting>
  <conditionalFormatting sqref="S80">
    <cfRule type="cellIs" dxfId="2" priority="20" operator="equal">
      <formula>""</formula>
    </cfRule>
  </conditionalFormatting>
  <conditionalFormatting sqref="K1:K1048576">
    <cfRule type="iconSet" priority="18">
      <iconSet iconSet="3Symbols" showValue="0">
        <cfvo type="percent" val="0"/>
        <cfvo type="num" val="0.5"/>
        <cfvo type="num" val="1"/>
      </iconSet>
    </cfRule>
  </conditionalFormatting>
  <conditionalFormatting sqref="E1:E1048576">
    <cfRule type="iconSet" priority="16">
      <iconSet iconSet="3Flags" showValue="0">
        <cfvo type="percent" val="0"/>
        <cfvo type="percent" val="33"/>
        <cfvo type="percent" val="67"/>
      </iconSet>
    </cfRule>
  </conditionalFormatting>
  <conditionalFormatting sqref="B1 D1">
    <cfRule type="cellIs" dxfId="1" priority="8" operator="equal">
      <formula>""</formula>
    </cfRule>
  </conditionalFormatting>
  <conditionalFormatting sqref="C1">
    <cfRule type="cellIs" dxfId="0" priority="7" operator="equal">
      <formula>""</formula>
    </cfRule>
  </conditionalFormatting>
  <conditionalFormatting sqref="B1:B1048576">
    <cfRule type="iconSet" priority="6">
      <iconSet iconSet="3Flags" showValue="0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02" id="{B6A6D1A7-1990-4F68-9DE1-436164A48F7D}">
            <x14:iconSet iconSet="3Flag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3Flags" iconId="0"/>
              <x14:cfIcon iconSet="3Flags" iconId="0"/>
              <x14:cfIcon iconSet="3Flags" iconId="2"/>
            </x14:iconSet>
          </x14:cfRule>
          <xm:sqref>H3:H81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'Listes deroulantes'!$K$2:$K$6</xm:f>
          </x14:formula1>
          <xm:sqref>AS3:AS1048576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Listes deroulantes</vt:lpstr>
      <vt:lpstr>Personnel</vt:lpstr>
      <vt:lpstr>Contrats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abbal</dc:creator>
  <cp:lastModifiedBy>ea.agbekponou</cp:lastModifiedBy>
  <dcterms:created xsi:type="dcterms:W3CDTF">2006-09-16T00:00:00Z</dcterms:created>
  <dcterms:modified xsi:type="dcterms:W3CDTF">2016-12-20T13:53:25Z</dcterms:modified>
</cp:coreProperties>
</file>