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22935" yWindow="-105" windowWidth="23250" windowHeight="12570" activeTab="4"/>
  </bookViews>
  <sheets>
    <sheet name="Accueil" sheetId="16" r:id="rId1"/>
    <sheet name="Inventaire" sheetId="10" r:id="rId2"/>
    <sheet name="Entrées" sheetId="14" r:id="rId3"/>
    <sheet name="Sorties" sheetId="15" r:id="rId4"/>
    <sheet name="Client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Catégories!$A$3:$C$8</definedName>
    <definedName name="_xlnm._FilterDatabase" localSheetId="4" hidden="1">Clients!$A$3:$C$9</definedName>
    <definedName name="_xlnm._FilterDatabase" localSheetId="2" hidden="1">Entrées!$A$3:$H$5</definedName>
    <definedName name="_xlnm._FilterDatabase" localSheetId="5" hidden="1">Fournisseurs!$A$3:$D$11</definedName>
    <definedName name="_xlnm._FilterDatabase" localSheetId="1" hidden="1">Inventaire!$A$3:$J$5</definedName>
    <definedName name="_xlnm._FilterDatabase" localSheetId="3" hidden="1">Sorties!$B$3:$E$5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Catégories!$A$3:$C$9</definedName>
    <definedName name="Cellule_Travail">Paramètres!$B$4</definedName>
    <definedName name="Clients">Clients!$A$3:$C$10</definedName>
    <definedName name="Entrées">Entrées!$A$3:$H$5</definedName>
    <definedName name="Fournisseurs">Fournisseurs!$A$3:$D$12</definedName>
    <definedName name="Inventaire">Inventaire!$B$3:$J$5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OFFSET(Clients!$A$3,,,COUNTA(Clients!$A:$A)-1,)</definedName>
    <definedName name="Pièces">Inventaire!$A$3:$J$5</definedName>
    <definedName name="Raison_Sociale">Paramètres!$B$1</definedName>
    <definedName name="Sorties">Sorties!$A$3:$E$5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52511"/>
  <pivotCaches>
    <pivotCache cacheId="5" r:id="rId10"/>
    <pivotCache cacheId="13" r:id="rId11"/>
    <pivotCache cacheId="16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3" l="1"/>
  <c r="B4" i="11" l="1"/>
  <c r="B5" i="13"/>
  <c r="B6" i="13"/>
  <c r="B8" i="11" l="1"/>
  <c r="B7" i="11"/>
  <c r="B6" i="11"/>
  <c r="B5" i="11"/>
  <c r="B7" i="13" l="1"/>
  <c r="B8" i="13"/>
  <c r="B9" i="12" l="1"/>
  <c r="B8" i="12"/>
  <c r="B7" i="12"/>
  <c r="J4" i="10"/>
  <c r="I4" i="10"/>
  <c r="B9" i="13"/>
  <c r="B4" i="17" l="1"/>
  <c r="C4" i="12"/>
  <c r="B4" i="12"/>
  <c r="B5" i="12"/>
  <c r="C5" i="12" l="1"/>
  <c r="C8" i="12"/>
  <c r="B11" i="12" l="1"/>
  <c r="C10" i="12"/>
  <c r="B10" i="12"/>
  <c r="C6" i="12"/>
  <c r="B6" i="12"/>
  <c r="C11" i="17"/>
  <c r="C11" i="12"/>
  <c r="C9" i="12"/>
  <c r="C7" i="12"/>
  <c r="C12" i="17"/>
  <c r="C10" i="17"/>
  <c r="C9" i="17" l="1"/>
  <c r="C4" i="16" l="1"/>
  <c r="C3" i="16"/>
  <c r="G1" i="14" l="1"/>
  <c r="C1" i="12"/>
  <c r="C1" i="10" l="1"/>
  <c r="D1" i="15"/>
  <c r="E1" i="14"/>
  <c r="I1" i="10" l="1"/>
  <c r="B1" i="12"/>
  <c r="J1" i="10"/>
  <c r="B1" i="13"/>
  <c r="D1" i="10" l="1"/>
  <c r="B1" i="11" l="1"/>
</calcChain>
</file>

<file path=xl/sharedStrings.xml><?xml version="1.0" encoding="utf-8"?>
<sst xmlns="http://schemas.openxmlformats.org/spreadsheetml/2006/main" count="113" uniqueCount="62">
  <si>
    <t>CONTENANCE</t>
  </si>
  <si>
    <t>LOT</t>
  </si>
  <si>
    <t>Pièce</t>
  </si>
  <si>
    <t>CARACTERISTIQUE</t>
  </si>
  <si>
    <t>Fournisseur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</si>
  <si>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</si>
  <si>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</si>
  <si>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</si>
  <si>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</si>
  <si>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</si>
  <si>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</si>
  <si>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</si>
  <si>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</si>
  <si>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</si>
  <si>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</si>
  <si>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</si>
  <si>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</si>
  <si>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</si>
  <si>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</si>
  <si>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</si>
  <si>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</si>
  <si>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</si>
  <si>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Catégorie</t>
  </si>
  <si>
    <t>Raison sociale</t>
  </si>
  <si>
    <t>Titre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</si>
  <si>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</si>
  <si>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</si>
  <si>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</si>
  <si>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</si>
  <si>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</si>
  <si>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</si>
  <si>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</si>
  <si>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</si>
  <si>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</si>
  <si>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</si>
  <si>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</si>
  <si>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</si>
  <si>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</si>
  <si>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</si>
  <si>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</si>
  <si>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</si>
  <si>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</si>
  <si>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</si>
  <si>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</si>
  <si>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</si>
  <si>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</si>
  <si>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</si>
  <si>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</si>
  <si>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fournisseurs</t>
  </si>
  <si>
    <t>Fichier des catégories</t>
  </si>
  <si>
    <t>Seuil d'alerte</t>
  </si>
  <si>
    <t>Descriptif</t>
  </si>
  <si>
    <t>Stockage</t>
  </si>
  <si>
    <t>Nouveau Technicien</t>
  </si>
  <si>
    <t>Fichier des clients</t>
  </si>
  <si>
    <t>Client</t>
  </si>
  <si>
    <t>Détection</t>
  </si>
  <si>
    <t>Centrale</t>
  </si>
  <si>
    <t>Fourniture</t>
  </si>
  <si>
    <t>Câblage</t>
  </si>
  <si>
    <t>test</t>
  </si>
  <si>
    <t>Nouveau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</si>
</sst>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4" borderId="0" xfId="0" applyFont="1" applyFill="1" applyAlignment="1">
      <alignment horizont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Client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Clients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Clients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Client.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6 - Exploiter les Statistiques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UIS VIGNOT" refreshedDate="43805.343846180556" createdVersion="4" refreshedVersion="5" minRefreshableVersion="3" recordCount="2">
  <cacheSource type="worksheet">
    <worksheetSource name="Pièces"/>
  </cacheSource>
  <cacheFields count="10">
    <cacheField name="Pièce" numFmtId="0">
      <sharedItems containsNonDate="0" containsString="0" containsBlank="1"/>
    </cacheField>
    <cacheField name="Catégorie" numFmtId="0">
      <sharedItems containsNonDate="0" containsBlank="1" count="6">
        <m/>
        <s v="Imprimantes" u="1"/>
        <s v="Accessoires" u="1"/>
        <s v="Consommables" u="1"/>
        <s v="Environnement électrique" u="1"/>
        <s v="Assemblage" u="1"/>
      </sharedItems>
    </cacheField>
    <cacheField name="Stock initial" numFmtId="1">
      <sharedItems containsNonDate="0" containsString="0" containsBlank="1"/>
    </cacheField>
    <cacheField name="Stock actuel" numFmtId="1">
      <sharedItems containsNonDate="0" containsString="0" containsBlank="1"/>
    </cacheField>
    <cacheField name="Seuil d'alerte" numFmtId="0">
      <sharedItems containsBlank="1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0"/>
    </cacheField>
    <cacheField name="Sorties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OUIS VIGNOT" refreshedDate="43805.343846412034" createdVersion="4" refreshedVersion="5" minRefreshableVersion="3" recordCount="2">
  <cacheSource type="worksheet">
    <worksheetSource name="Entrées"/>
  </cacheSource>
  <cacheFields count="9">
    <cacheField name="Date" numFmtId="0">
      <sharedItems containsNonDate="0" containsDate="1" containsString="0" containsBlank="1" minDate="1905-01-01T00:00:00" maxDate="1905-01-01T00:00:00" count="1">
        <m/>
      </sharedItems>
      <fieldGroup par="8" base="0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Référence commande" numFmtId="0">
      <sharedItems containsNonDate="0" containsString="0" containsBlank="1"/>
    </cacheField>
    <cacheField name="Pièce" numFmtId="0">
      <sharedItems containsNonDate="0" containsString="0" containsBlank="1"/>
    </cacheField>
    <cacheField name="Fournisseur" numFmtId="0">
      <sharedItems containsNonDate="0" containsBlank="1" count="6">
        <m/>
        <s v="IBM" u="1"/>
        <s v="Lenovo" u="1"/>
        <s v="Eaton" u="1"/>
        <s v="Belkin" u="1"/>
        <s v="Hewlett-Packard" u="1"/>
      </sharedItems>
    </cacheField>
    <cacheField name="Quantité" numFmtId="1">
      <sharedItems containsNonDate="0" containsString="0" containsBlank="1"/>
    </cacheField>
    <cacheField name="PUHT" numFmtId="168">
      <sharedItems containsNonDate="0" containsString="0" containsBlank="1"/>
    </cacheField>
    <cacheField name="Montant HT" numFmtId="168">
      <sharedItems containsNonDate="0" containsString="0" containsBlank="1"/>
    </cacheField>
    <cacheField name="Observations" numFmtId="0">
      <sharedItems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LOUIS VIGNOT" refreshedDate="43805.343846412034" createdVersion="4" refreshedVersion="5" minRefreshableVersion="3" recordCount="2">
  <cacheSource type="worksheet">
    <worksheetSource name="Sorties"/>
  </cacheSource>
  <cacheFields count="6">
    <cacheField name="Date" numFmtId="0">
      <sharedItems containsNonDate="0" containsDate="1" containsString="0" containsBlank="1" minDate="1905-01-01T00:00:00" maxDate="1905-01-01T00:00:00" count="1">
        <m/>
      </sharedItems>
      <fieldGroup par="5" base="0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Pièce" numFmtId="0">
      <sharedItems containsNonDate="0" containsString="0" containsBlank="1"/>
    </cacheField>
    <cacheField name="Client" numFmtId="0">
      <sharedItems containsNonDate="0" containsString="0" containsBlank="1"/>
    </cacheField>
    <cacheField name="Quantité" numFmtId="1">
      <sharedItems containsNonDate="0" containsString="0" containsBlank="1"/>
    </cacheField>
    <cacheField name="Observations" numFmtId="0">
      <sharedItems containsBlank="1"/>
    </cacheField>
    <cacheField name="Années" numFmtId="0" databaseField="0">
      <fieldGroup base="0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m/>
    <x v="0"/>
    <m/>
    <m/>
    <m/>
    <m/>
    <m/>
    <m/>
    <n v="0"/>
    <n v="0"/>
  </r>
  <r>
    <m/>
    <x v="0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">
  <r>
    <x v="0"/>
    <m/>
    <m/>
    <x v="0"/>
    <m/>
    <m/>
    <m/>
    <m/>
  </r>
  <r>
    <x v="0"/>
    <m/>
    <m/>
    <x v="0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">
  <r>
    <x v="0"/>
    <m/>
    <m/>
    <m/>
    <m/>
  </r>
  <r>
    <x v="0"/>
    <m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3:J5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m="1" x="4"/>
        <item m="1" x="3"/>
        <item m="1" x="5"/>
        <item m="1" x="1"/>
        <item m="1" x="2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8"/>
    <field x="0"/>
  </rowFields>
  <rowItems count="1">
    <i t="grand">
      <x/>
    </i>
  </rowItems>
  <colFields count="1">
    <field x="3"/>
  </colFields>
  <colItems count="1">
    <i t="grand">
      <x/>
    </i>
  </colItems>
  <dataFields count="1">
    <dataField name="Quantités" fld="4" baseField="0" baseItem="0"/>
  </dataFields>
  <formats count="15">
    <format dxfId="25">
      <pivotArea field="8" type="button" dataOnly="0" labelOnly="1" outline="0" axis="axisRow" fieldPosition="0"/>
    </format>
    <format dxfId="24">
      <pivotArea field="0" type="button" dataOnly="0" labelOnly="1" outline="0" axis="axisRow" fieldPosition="1"/>
    </format>
    <format dxfId="2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2">
      <pivotArea dataOnly="0" labelOnly="1" grandCol="1" outline="0" fieldPosition="0"/>
    </format>
    <format dxfId="21">
      <pivotArea field="8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8">
      <pivotArea dataOnly="0" labelOnly="1" grandCol="1" outline="0" fieldPosition="0"/>
    </format>
    <format dxfId="17">
      <pivotArea field="8" type="button" dataOnly="0" labelOnly="1" outline="0" axis="axisRow" fieldPosition="0"/>
    </format>
    <format dxfId="16">
      <pivotArea field="0" type="button" dataOnly="0" labelOnly="1" outline="0" axis="axisRow" fieldPosition="1"/>
    </format>
    <format dxfId="1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4">
      <pivotArea dataOnly="0" labelOnly="1" grandCol="1" outline="0" fieldPosition="0"/>
    </format>
    <format dxfId="13">
      <pivotArea type="origin" dataOnly="0" labelOnly="1" outline="0" fieldPosition="0"/>
    </format>
    <format dxfId="12">
      <pivotArea field="3" type="button" dataOnly="0" labelOnly="1" outline="0" axis="axisCol" fieldPosition="0"/>
    </format>
    <format dxfId="1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A3:B5" firstHeaderRow="2" firstDataRow="2" firstDataCol="1"/>
  <pivotFields count="10">
    <pivotField compact="0" outline="0" showAll="0"/>
    <pivotField axis="axisRow" compact="0" outline="0" showAll="0">
      <items count="7">
        <item m="1" x="2"/>
        <item m="1" x="5"/>
        <item m="1" x="3"/>
        <item m="1" x="4"/>
        <item m="1" x="1"/>
        <item h="1" x="0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1">
    <i t="grand">
      <x/>
    </i>
  </rowItems>
  <colItems count="1">
    <i/>
  </colItems>
  <dataFields count="1">
    <dataField name="Stocks actuels" fld="3" baseField="1" baseItem="0"/>
  </dataFields>
  <formats count="5">
    <format dxfId="30">
      <pivotArea field="1" type="button" dataOnly="0" labelOnly="1" outline="0" axis="axisRow" fieldPosition="0"/>
    </format>
    <format dxfId="29">
      <pivotArea field="1" type="button" dataOnly="0" labelOnly="1" outline="0" axis="axisRow" fieldPosition="0"/>
    </format>
    <format dxfId="28">
      <pivotArea field="1" type="button" dataOnly="0" labelOnly="1" outline="0" axis="axisRow" fieldPosition="0"/>
    </format>
    <format dxfId="27">
      <pivotArea type="origin" dataOnly="0" labelOnly="1" outline="0" fieldPosition="0"/>
    </format>
    <format dxfId="26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5" cacheId="16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40:J42" firstHeaderRow="2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5"/>
    <field x="0"/>
  </rowFields>
  <rowItems count="1">
    <i t="grand">
      <x/>
    </i>
  </rowItems>
  <colItems count="1">
    <i/>
  </colItems>
  <dataFields count="1">
    <dataField name="Quantités" fld="3" baseField="0" baseItem="0"/>
  </dataFields>
  <formats count="11">
    <format dxfId="41">
      <pivotArea field="5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grandCol="1" outline="0" fieldPosition="0"/>
    </format>
    <format dxfId="38">
      <pivotArea field="5" type="button" dataOnly="0" labelOnly="1" outline="0" axis="axisRow" fieldPosition="0"/>
    </format>
    <format dxfId="37">
      <pivotArea field="0" type="button" dataOnly="0" labelOnly="1" outline="0" axis="axisRow" fieldPosition="1"/>
    </format>
    <format dxfId="36">
      <pivotArea dataOnly="0" labelOnly="1" grandCol="1" outline="0" fieldPosition="0"/>
    </format>
    <format dxfId="35">
      <pivotArea field="5" type="button" dataOnly="0" labelOnly="1" outline="0" axis="axisRow" fieldPosition="0"/>
    </format>
    <format dxfId="34">
      <pivotArea field="0" type="button" dataOnly="0" labelOnly="1" outline="0" axis="axisRow" fieldPosition="1"/>
    </format>
    <format dxfId="33">
      <pivotArea dataOnly="0" labelOnly="1" grandCol="1" outline="0" fieldPosition="0"/>
    </format>
    <format dxfId="32">
      <pivotArea type="origin" dataOnly="0" labelOnly="1" outline="0" fieldPosition="0"/>
    </format>
    <format dxfId="3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3" cacheId="13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21:J23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m="1" x="4"/>
        <item m="1" x="3"/>
        <item m="1" x="5"/>
        <item m="1" x="1"/>
        <item m="1" x="2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8"/>
    <field x="0"/>
  </rowFields>
  <rowItems count="1">
    <i t="grand">
      <x/>
    </i>
  </rowItems>
  <colFields count="1">
    <field x="3"/>
  </colFields>
  <colItems count="1">
    <i t="grand">
      <x/>
    </i>
  </colItems>
  <dataFields count="1">
    <dataField name="Montants HT" fld="6" baseField="0" baseItem="3" numFmtId="169"/>
  </dataFields>
  <formats count="16">
    <format dxfId="57">
      <pivotArea field="8" type="button" dataOnly="0" labelOnly="1" outline="0" axis="axisRow" fieldPosition="0"/>
    </format>
    <format dxfId="56">
      <pivotArea field="0" type="button" dataOnly="0" labelOnly="1" outline="0" axis="axisRow" fieldPosition="1"/>
    </format>
    <format dxfId="5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4">
      <pivotArea dataOnly="0" labelOnly="1" grandCol="1" outline="0" fieldPosition="0"/>
    </format>
    <format dxfId="53">
      <pivotArea field="8" type="button" dataOnly="0" labelOnly="1" outline="0" axis="axisRow" fieldPosition="0"/>
    </format>
    <format dxfId="52">
      <pivotArea field="0" type="button" dataOnly="0" labelOnly="1" outline="0" axis="axisRow" fieldPosition="1"/>
    </format>
    <format dxfId="5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0">
      <pivotArea dataOnly="0" labelOnly="1" grandCol="1" outline="0" fieldPosition="0"/>
    </format>
    <format dxfId="49">
      <pivotArea field="8" type="button" dataOnly="0" labelOnly="1" outline="0" axis="axisRow" fieldPosition="0"/>
    </format>
    <format dxfId="48">
      <pivotArea field="0" type="button" dataOnly="0" labelOnly="1" outline="0" axis="axisRow" fieldPosition="1"/>
    </format>
    <format dxfId="4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6">
      <pivotArea dataOnly="0" labelOnly="1" grandCol="1" outline="0" fieldPosition="0"/>
    </format>
    <format dxfId="45">
      <pivotArea type="origin" dataOnly="0" labelOnly="1" outline="0" fieldPosition="0"/>
    </format>
    <format dxfId="44">
      <pivotArea field="3" type="button" dataOnly="0" labelOnly="1" outline="0" axis="axisCol" fieldPosition="0"/>
    </format>
    <format dxfId="43">
      <pivotArea type="topRight" dataOnly="0" labelOnly="1" outline="0" fieldPosition="0"/>
    </format>
    <format dxfId="4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I5"/>
  <sheetViews>
    <sheetView workbookViewId="0">
      <selection activeCell="B5" sqref="B5"/>
    </sheetView>
  </sheetViews>
  <sheetFormatPr baseColWidth="10" defaultColWidth="11.42578125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9" ht="31.5" customHeight="1" x14ac:dyDescent="0.25"/>
    <row r="2" spans="3:9" ht="31.5" customHeight="1" x14ac:dyDescent="0.25"/>
    <row r="3" spans="3:9" ht="31.5" customHeight="1" x14ac:dyDescent="0.35">
      <c r="C3" s="102">
        <f>Raison_Sociale</f>
        <v>0</v>
      </c>
      <c r="D3" s="102"/>
      <c r="E3" s="102"/>
      <c r="F3" s="102"/>
      <c r="G3" s="102"/>
      <c r="H3" s="102"/>
      <c r="I3" s="102"/>
    </row>
    <row r="4" spans="3:9" ht="31.5" customHeight="1" x14ac:dyDescent="0.35">
      <c r="C4" s="102" t="str">
        <f>Titre</f>
        <v>Gestion de stocks</v>
      </c>
      <c r="D4" s="102"/>
      <c r="E4" s="102"/>
      <c r="F4" s="102"/>
      <c r="G4" s="102"/>
      <c r="H4" s="102"/>
      <c r="I4" s="102"/>
    </row>
    <row r="5" spans="3:9" ht="318.75" customHeight="1" x14ac:dyDescent="0.25"/>
  </sheetData>
  <sheetProtection sheet="1" objects="1" scenarios="1" selectLockedCells="1" sort="0" autoFilter="0" pivotTables="0" selectUnlockedCells="1"/>
  <mergeCells count="2">
    <mergeCell ref="C4:I4"/>
    <mergeCell ref="C3:I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20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ColWidth="11.42578125" defaultRowHeight="15" x14ac:dyDescent="0.2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7" width="27.42578125" style="6" customWidth="1"/>
    <col min="8" max="8" width="27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0" customFormat="1" ht="21" x14ac:dyDescent="0.25">
      <c r="A1" s="33" t="s">
        <v>6</v>
      </c>
      <c r="B1" s="27"/>
      <c r="C1" s="28">
        <f>SUBTOTAL(9,C3:C5)</f>
        <v>0</v>
      </c>
      <c r="D1" s="28">
        <f>SUBTOTAL(9,D3:D5)</f>
        <v>0</v>
      </c>
      <c r="E1" s="27"/>
      <c r="F1" s="29"/>
      <c r="G1" s="29"/>
      <c r="H1" s="27"/>
      <c r="I1" s="28">
        <f>SUBTOTAL(9,I3:I5)</f>
        <v>0</v>
      </c>
      <c r="J1" s="28">
        <f>SUBTOTAL(9,J3:J5)</f>
        <v>0</v>
      </c>
      <c r="M1" s="31"/>
      <c r="N1" s="31"/>
    </row>
    <row r="2" spans="1:32" s="10" customFormat="1" ht="46.5" customHeight="1" x14ac:dyDescent="0.2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2" customFormat="1" ht="36.75" customHeight="1" x14ac:dyDescent="0.25">
      <c r="A3" s="50" t="s">
        <v>2</v>
      </c>
      <c r="B3" s="74" t="s">
        <v>22</v>
      </c>
      <c r="C3" s="51" t="s">
        <v>12</v>
      </c>
      <c r="D3" s="52" t="s">
        <v>11</v>
      </c>
      <c r="E3" s="52" t="s">
        <v>50</v>
      </c>
      <c r="F3" s="52" t="s">
        <v>51</v>
      </c>
      <c r="G3" s="52" t="s">
        <v>52</v>
      </c>
      <c r="H3" s="52" t="s">
        <v>8</v>
      </c>
      <c r="I3" s="79" t="s">
        <v>9</v>
      </c>
      <c r="J3" s="79" t="s">
        <v>10</v>
      </c>
      <c r="M3" s="32" t="s">
        <v>3</v>
      </c>
      <c r="N3" s="32" t="s">
        <v>3</v>
      </c>
      <c r="AC3" s="32" t="s">
        <v>1</v>
      </c>
      <c r="AF3" s="32" t="s">
        <v>0</v>
      </c>
    </row>
    <row r="4" spans="1:32" x14ac:dyDescent="0.25">
      <c r="A4" s="99"/>
      <c r="B4" s="6"/>
      <c r="D4" s="100"/>
      <c r="H4" s="20"/>
      <c r="I4" s="5">
        <f>SUMIF(Entrées!C:C,A:A,Entrées!E:E)</f>
        <v>0</v>
      </c>
      <c r="J4" s="5">
        <f>SUMIF(Sorties!B:B,A:A,Sorties!D:D)</f>
        <v>0</v>
      </c>
      <c r="L4" s="3"/>
    </row>
    <row r="5" spans="1:32" ht="30" customHeight="1" x14ac:dyDescent="0.25">
      <c r="A5" s="53"/>
      <c r="B5" s="53"/>
      <c r="C5" s="54"/>
      <c r="D5" s="54"/>
      <c r="E5" s="55" t="s">
        <v>5</v>
      </c>
      <c r="F5" s="53" t="s">
        <v>5</v>
      </c>
      <c r="G5" s="53" t="s">
        <v>5</v>
      </c>
      <c r="H5" s="55" t="s">
        <v>5</v>
      </c>
      <c r="I5" s="55" t="s">
        <v>5</v>
      </c>
      <c r="J5" s="55" t="s">
        <v>5</v>
      </c>
      <c r="L5" s="3"/>
    </row>
    <row r="6" spans="1:32" x14ac:dyDescent="0.25">
      <c r="A6" s="4"/>
      <c r="L6" s="3"/>
    </row>
    <row r="7" spans="1:32" x14ac:dyDescent="0.25">
      <c r="L7" s="3"/>
    </row>
    <row r="8" spans="1:32" x14ac:dyDescent="0.25">
      <c r="L8" s="3"/>
    </row>
    <row r="9" spans="1:32" x14ac:dyDescent="0.25">
      <c r="L9" s="3"/>
    </row>
    <row r="10" spans="1:32" x14ac:dyDescent="0.25">
      <c r="A10"/>
      <c r="L10" s="3"/>
    </row>
    <row r="11" spans="1:32" s="2" customFormat="1" x14ac:dyDescent="0.25">
      <c r="A11"/>
      <c r="B11" s="1"/>
      <c r="D11" s="1"/>
      <c r="E11" s="1"/>
      <c r="F11" s="6"/>
      <c r="G11" s="6"/>
      <c r="H11" s="1"/>
      <c r="I11" s="1"/>
      <c r="J11" s="1"/>
      <c r="K11" s="1"/>
      <c r="L11" s="3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s="2" customFormat="1" x14ac:dyDescent="0.25">
      <c r="A12"/>
      <c r="B12" s="1"/>
      <c r="D12" s="1"/>
      <c r="E12" s="1"/>
      <c r="F12" s="6"/>
      <c r="G12" s="6"/>
      <c r="H12" s="1"/>
      <c r="I12" s="1"/>
      <c r="J12" s="1"/>
      <c r="K12" s="1"/>
      <c r="L12" s="3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s="2" customFormat="1" x14ac:dyDescent="0.25">
      <c r="A13"/>
      <c r="B13" s="1"/>
      <c r="D13" s="1"/>
      <c r="E13" s="1"/>
      <c r="F13" s="6"/>
      <c r="G13" s="6"/>
      <c r="H13" s="1"/>
      <c r="I13" s="1"/>
      <c r="J13" s="1"/>
      <c r="K13" s="1"/>
      <c r="L13" s="3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s="2" customFormat="1" x14ac:dyDescent="0.25">
      <c r="A14"/>
      <c r="B14" s="1"/>
      <c r="D14" s="1"/>
      <c r="E14" s="1"/>
      <c r="F14" s="6"/>
      <c r="G14" s="6"/>
      <c r="H14" s="1"/>
      <c r="I14" s="1"/>
      <c r="J14" s="1"/>
      <c r="K14" s="1"/>
      <c r="L14" s="3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s="2" customFormat="1" x14ac:dyDescent="0.25">
      <c r="A15"/>
      <c r="B15" s="1"/>
      <c r="D15" s="1"/>
      <c r="E15" s="1"/>
      <c r="F15" s="6"/>
      <c r="G15" s="6"/>
      <c r="H15" s="1"/>
      <c r="I15" s="1"/>
      <c r="J15" s="1"/>
      <c r="K15" s="1"/>
      <c r="L15" s="3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2" customFormat="1" x14ac:dyDescent="0.25">
      <c r="A16"/>
      <c r="B16" s="1"/>
      <c r="D16" s="1"/>
      <c r="E16" s="1"/>
      <c r="F16" s="6"/>
      <c r="G16" s="6"/>
      <c r="H16" s="1"/>
      <c r="I16" s="1"/>
      <c r="J16" s="1"/>
      <c r="K16" s="1"/>
      <c r="L16" s="3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s="2" customFormat="1" x14ac:dyDescent="0.25">
      <c r="A17"/>
      <c r="B17" s="1"/>
      <c r="D17" s="1"/>
      <c r="E17" s="1"/>
      <c r="F17" s="6"/>
      <c r="G17" s="6"/>
      <c r="H17" s="1"/>
      <c r="I17" s="1"/>
      <c r="J17" s="1"/>
      <c r="K17" s="1"/>
      <c r="L17" s="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s="2" customFormat="1" x14ac:dyDescent="0.25">
      <c r="A18" s="1"/>
      <c r="B18" s="1"/>
      <c r="D18" s="1"/>
      <c r="E18" s="1"/>
      <c r="F18" s="6"/>
      <c r="G18" s="6"/>
      <c r="H18" s="1"/>
      <c r="I18" s="1"/>
      <c r="J18" s="1"/>
      <c r="K18" s="1"/>
      <c r="L18" s="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s="2" customFormat="1" x14ac:dyDescent="0.25">
      <c r="A19" s="1"/>
      <c r="B19" s="1"/>
      <c r="D19" s="1"/>
      <c r="E19" s="1"/>
      <c r="F19" s="6"/>
      <c r="G19" s="6"/>
      <c r="H19" s="1"/>
      <c r="I19" s="1"/>
      <c r="J19" s="1"/>
      <c r="K19" s="1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 x14ac:dyDescent="0.25">
      <c r="A20" s="1"/>
      <c r="B20" s="1"/>
      <c r="D20" s="1"/>
      <c r="E20" s="1"/>
      <c r="F20" s="6"/>
      <c r="G20" s="6"/>
      <c r="H20" s="1"/>
      <c r="I20" s="1"/>
      <c r="J20" s="1"/>
      <c r="K20" s="1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</sheetData>
  <sheetProtection sheet="1" objects="1" scenarios="1" sort="0" autoFilter="0" pivotTables="0"/>
  <autoFilter ref="A3:J5"/>
  <conditionalFormatting sqref="B3:B5">
    <cfRule type="expression" dxfId="10" priority="5">
      <formula>AND(ISERROR(VLOOKUP(B3,Liste_Catégories,1,FALSE)),B3&lt;&gt;"Catégorie",LEN(B3)&gt;0)</formula>
    </cfRule>
  </conditionalFormatting>
  <conditionalFormatting sqref="D3:D5">
    <cfRule type="expression" dxfId="9" priority="1">
      <formula>AND(D3&lt;&gt;"Stock actuel",LEN(D3)&gt;0,D3&lt;=0)</formula>
    </cfRule>
    <cfRule type="expression" dxfId="8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5">
      <formula1>Liste_Catégories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D20"/>
  <sheetViews>
    <sheetView workbookViewId="0">
      <pane ySplit="3" topLeftCell="A4" activePane="bottomLeft" state="frozen"/>
      <selection activeCell="B2" sqref="B2"/>
      <selection pane="bottomLeft" activeCell="A4" sqref="A4:G4"/>
    </sheetView>
  </sheetViews>
  <sheetFormatPr baseColWidth="10" defaultColWidth="11.42578125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2" customWidth="1"/>
    <col min="7" max="7" width="13.28515625" style="66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35" customFormat="1" ht="21" x14ac:dyDescent="0.25">
      <c r="A1" s="33" t="s">
        <v>15</v>
      </c>
      <c r="B1" s="33"/>
      <c r="C1" s="34"/>
      <c r="D1" s="34"/>
      <c r="E1" s="56">
        <f>SUBTOTAL(9,E3:E5)</f>
        <v>0</v>
      </c>
      <c r="F1" s="57"/>
      <c r="G1" s="58">
        <f>SUBTOTAL(9,G3:G5)</f>
        <v>0</v>
      </c>
      <c r="H1" s="34"/>
      <c r="K1" s="36"/>
      <c r="L1" s="36"/>
    </row>
    <row r="2" spans="1:30" s="10" customFormat="1" ht="48.75" customHeight="1" x14ac:dyDescent="0.25">
      <c r="A2" s="14"/>
      <c r="B2" s="14"/>
      <c r="C2" s="14"/>
      <c r="D2" s="14"/>
      <c r="E2" s="15"/>
      <c r="F2" s="59"/>
      <c r="G2" s="60"/>
      <c r="H2" s="14"/>
      <c r="K2" s="11"/>
      <c r="L2" s="11"/>
    </row>
    <row r="3" spans="1:30" s="32" customFormat="1" ht="32.25" customHeight="1" x14ac:dyDescent="0.25">
      <c r="A3" s="50" t="s">
        <v>16</v>
      </c>
      <c r="B3" s="50" t="s">
        <v>17</v>
      </c>
      <c r="C3" s="74" t="s">
        <v>2</v>
      </c>
      <c r="D3" s="74" t="s">
        <v>4</v>
      </c>
      <c r="E3" s="51" t="s">
        <v>7</v>
      </c>
      <c r="F3" s="61" t="s">
        <v>18</v>
      </c>
      <c r="G3" s="61" t="s">
        <v>21</v>
      </c>
      <c r="H3" s="52" t="s">
        <v>8</v>
      </c>
      <c r="K3" s="32" t="s">
        <v>3</v>
      </c>
      <c r="L3" s="32" t="s">
        <v>3</v>
      </c>
    </row>
    <row r="4" spans="1:30" x14ac:dyDescent="0.25">
      <c r="A4" s="12"/>
      <c r="B4" s="6"/>
      <c r="C4"/>
      <c r="D4" s="6"/>
      <c r="G4" s="63"/>
      <c r="H4" s="20"/>
      <c r="J4" s="3"/>
    </row>
    <row r="5" spans="1:30" ht="28.5" customHeight="1" x14ac:dyDescent="0.25">
      <c r="A5" s="53"/>
      <c r="B5" s="53"/>
      <c r="C5" s="53"/>
      <c r="D5" s="53"/>
      <c r="E5" s="54"/>
      <c r="F5" s="64"/>
      <c r="G5" s="65"/>
      <c r="H5" s="55" t="s">
        <v>5</v>
      </c>
      <c r="J5" s="3"/>
    </row>
    <row r="6" spans="1:30" x14ac:dyDescent="0.25">
      <c r="C6" s="4"/>
      <c r="J6" s="3"/>
    </row>
    <row r="7" spans="1:30" x14ac:dyDescent="0.25">
      <c r="J7" s="3"/>
    </row>
    <row r="8" spans="1:30" x14ac:dyDescent="0.25">
      <c r="J8" s="3"/>
    </row>
    <row r="9" spans="1:30" x14ac:dyDescent="0.25">
      <c r="J9" s="3"/>
    </row>
    <row r="10" spans="1:30" x14ac:dyDescent="0.25">
      <c r="C10"/>
      <c r="J10" s="3"/>
    </row>
    <row r="11" spans="1:30" s="2" customFormat="1" x14ac:dyDescent="0.25">
      <c r="C11"/>
      <c r="D11" s="1"/>
      <c r="F11" s="62"/>
      <c r="G11" s="66"/>
      <c r="H11" s="1"/>
      <c r="I11" s="1"/>
      <c r="J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s="2" customFormat="1" x14ac:dyDescent="0.25">
      <c r="C12"/>
      <c r="D12" s="1"/>
      <c r="F12" s="62"/>
      <c r="G12" s="66"/>
      <c r="H12" s="1"/>
      <c r="I12" s="1"/>
      <c r="J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s="2" customFormat="1" x14ac:dyDescent="0.25">
      <c r="C13"/>
      <c r="D13" s="1"/>
      <c r="F13" s="62"/>
      <c r="G13" s="66"/>
      <c r="H13" s="1"/>
      <c r="I13" s="1"/>
      <c r="J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2" customFormat="1" x14ac:dyDescent="0.25">
      <c r="C14"/>
      <c r="D14" s="1"/>
      <c r="F14" s="62"/>
      <c r="G14" s="66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 x14ac:dyDescent="0.25">
      <c r="C15"/>
      <c r="D15" s="1"/>
      <c r="F15" s="62"/>
      <c r="G15" s="66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25">
      <c r="C16"/>
      <c r="D16" s="1"/>
      <c r="F16" s="62"/>
      <c r="G16" s="66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25">
      <c r="C17"/>
      <c r="D17" s="1"/>
      <c r="F17" s="62"/>
      <c r="G17" s="66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25">
      <c r="C18" s="1"/>
      <c r="D18" s="1"/>
      <c r="F18" s="62"/>
      <c r="G18" s="66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25">
      <c r="C19" s="1"/>
      <c r="D19" s="1"/>
      <c r="F19" s="62"/>
      <c r="G19" s="66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25">
      <c r="C20" s="1"/>
      <c r="D20" s="1"/>
      <c r="F20" s="62"/>
      <c r="G20" s="66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sheetProtection sheet="1" objects="1" scenarios="1" sort="0" autoFilter="0" pivotTables="0"/>
  <autoFilter ref="A3:H5"/>
  <conditionalFormatting sqref="C3:C5">
    <cfRule type="expression" dxfId="7" priority="2">
      <formula>AND(ISERROR(VLOOKUP(C3,Liste_Pièces,1,FALSE)),C3&lt;&gt;"Pièce",LEN(C3)&gt;0)</formula>
    </cfRule>
  </conditionalFormatting>
  <conditionalFormatting sqref="D3:D5">
    <cfRule type="expression" dxfId="6" priority="1">
      <formula>AND(ISERROR(VLOOKUP(D3,Liste_Fournisseurs,1,FALSE)),D3&lt;&gt;"Fournisseur",LEN(D3)&gt;0)</formula>
    </cfRule>
  </conditionalFormatting>
  <dataValidations disablePrompts="1" count="2">
    <dataValidation type="list" allowBlank="1" showInputMessage="1" showErrorMessage="1" errorTitle="Choisir dans la liste" error="Choisir dans la liste !" sqref="D3:D5">
      <formula1>Liste_Fournisseurs</formula1>
    </dataValidation>
    <dataValidation type="list" allowBlank="1" showInputMessage="1" showErrorMessage="1" errorTitle="Choisir dans la liste" error="Choisir dans la liste !" sqref="C3:C5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20"/>
  <sheetViews>
    <sheetView workbookViewId="0">
      <pane ySplit="3" topLeftCell="A4" activePane="bottomLeft" state="frozen"/>
      <selection activeCell="B2" sqref="B2"/>
      <selection pane="bottomLeft" activeCell="A4" sqref="A4:E4"/>
    </sheetView>
  </sheetViews>
  <sheetFormatPr baseColWidth="10" defaultColWidth="11.42578125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5" customFormat="1" ht="21" x14ac:dyDescent="0.25">
      <c r="A1" s="23" t="s">
        <v>19</v>
      </c>
      <c r="B1" s="24"/>
      <c r="C1" s="24"/>
      <c r="D1" s="37">
        <f>SUBTOTAL(9,D3:D5)</f>
        <v>0</v>
      </c>
      <c r="E1" s="24"/>
      <c r="H1" s="26"/>
      <c r="I1" s="26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2" customFormat="1" ht="33.75" customHeight="1" x14ac:dyDescent="0.25">
      <c r="A3" s="50" t="s">
        <v>16</v>
      </c>
      <c r="B3" s="74" t="s">
        <v>2</v>
      </c>
      <c r="C3" s="74" t="s">
        <v>55</v>
      </c>
      <c r="D3" s="51" t="s">
        <v>7</v>
      </c>
      <c r="E3" s="52" t="s">
        <v>8</v>
      </c>
      <c r="H3" s="32" t="s">
        <v>3</v>
      </c>
      <c r="I3" s="32" t="s">
        <v>3</v>
      </c>
      <c r="X3" s="32" t="s">
        <v>1</v>
      </c>
      <c r="AA3" s="32" t="s">
        <v>0</v>
      </c>
    </row>
    <row r="4" spans="1:27" x14ac:dyDescent="0.25">
      <c r="A4" s="12"/>
      <c r="B4" s="6"/>
      <c r="C4" s="101"/>
      <c r="E4" s="20"/>
      <c r="G4" s="3"/>
    </row>
    <row r="5" spans="1:27" ht="24.75" customHeight="1" x14ac:dyDescent="0.25">
      <c r="A5" s="53"/>
      <c r="B5" s="53"/>
      <c r="C5" s="53"/>
      <c r="D5" s="54"/>
      <c r="E5" s="55" t="s">
        <v>5</v>
      </c>
      <c r="G5" s="3"/>
    </row>
    <row r="6" spans="1:27" x14ac:dyDescent="0.25">
      <c r="B6" s="4"/>
      <c r="G6" s="3"/>
    </row>
    <row r="7" spans="1:27" x14ac:dyDescent="0.25">
      <c r="G7" s="3"/>
    </row>
    <row r="8" spans="1:27" x14ac:dyDescent="0.25">
      <c r="G8" s="3"/>
    </row>
    <row r="9" spans="1:27" x14ac:dyDescent="0.25">
      <c r="G9" s="3"/>
    </row>
    <row r="10" spans="1:27" x14ac:dyDescent="0.25">
      <c r="B10"/>
      <c r="G10" s="3"/>
    </row>
    <row r="11" spans="1:27" s="2" customFormat="1" x14ac:dyDescent="0.25">
      <c r="B11"/>
      <c r="C11" s="1"/>
      <c r="E11" s="1"/>
      <c r="F11" s="1"/>
      <c r="G11" s="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s="2" customFormat="1" x14ac:dyDescent="0.25">
      <c r="B12"/>
      <c r="C12" s="1"/>
      <c r="E12" s="1"/>
      <c r="F12" s="1"/>
      <c r="G12" s="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s="2" customFormat="1" x14ac:dyDescent="0.25">
      <c r="B13"/>
      <c r="C13" s="1"/>
      <c r="E13" s="1"/>
      <c r="F13" s="1"/>
      <c r="G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s="2" customFormat="1" x14ac:dyDescent="0.25">
      <c r="B14"/>
      <c r="C14" s="1"/>
      <c r="E14" s="1"/>
      <c r="F14" s="1"/>
      <c r="G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2" customFormat="1" x14ac:dyDescent="0.25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x14ac:dyDescent="0.25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2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25">
      <c r="B18" s="1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25">
      <c r="B19" s="1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25">
      <c r="B20" s="1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</sheetData>
  <sheetProtection sheet="1" objects="1" scenarios="1" sort="0" autoFilter="0" pivotTables="0"/>
  <autoFilter ref="B3:E5"/>
  <conditionalFormatting sqref="B3:B5">
    <cfRule type="expression" dxfId="5" priority="3">
      <formula>AND(ISERROR(VLOOKUP(B3,Liste_Pièces,1,FALSE)),B3&lt;&gt;"Pièce",LEN(B3)&gt;0)</formula>
    </cfRule>
  </conditionalFormatting>
  <conditionalFormatting sqref="C4:C5">
    <cfRule type="expression" dxfId="4" priority="2">
      <formula>AND(ISERROR(VLOOKUP(C4,Liste_Techniciens,1,FALSE)),C4&lt;&gt;"Technicien",LEN(C4)&gt;0)</formula>
    </cfRule>
  </conditionalFormatting>
  <dataValidations count="2">
    <dataValidation type="list" allowBlank="1" showInputMessage="1" showErrorMessage="1" errorTitle="Choisir dans la liste" error="Choisir dans la liste !" sqref="B5 B3">
      <formula1>Liste_Pièces</formula1>
    </dataValidation>
    <dataValidation type="list" allowBlank="1" showInputMessage="1" showErrorMessage="1" errorTitle="Choisir dans la liste" error="Choisir dans la liste !" sqref="C4:C5">
      <formula1>Liste_Techniciens</formula1>
    </dataValidation>
  </dataValidations>
  <hyperlinks>
    <hyperlink ref="B3" location="Inventaire!A1" display="Pièce"/>
    <hyperlink ref="C3" location="Clients!A1" display="Technicien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"/>
  <sheetViews>
    <sheetView tabSelected="1"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1" customFormat="1" ht="21" x14ac:dyDescent="0.35">
      <c r="A1" s="38" t="s">
        <v>54</v>
      </c>
      <c r="B1" s="39">
        <f>SUBTOTAL(9,B3:B10)</f>
        <v>0</v>
      </c>
      <c r="C1" s="40"/>
    </row>
    <row r="2" spans="1:3" s="7" customFormat="1" ht="42" customHeight="1" x14ac:dyDescent="0.25">
      <c r="A2" s="13"/>
      <c r="B2" s="13"/>
      <c r="C2" s="13"/>
    </row>
    <row r="3" spans="1:3" s="42" customFormat="1" ht="30" x14ac:dyDescent="0.25">
      <c r="A3" s="50" t="s">
        <v>13</v>
      </c>
      <c r="B3" s="80" t="s">
        <v>35</v>
      </c>
      <c r="C3" s="50" t="s">
        <v>8</v>
      </c>
    </row>
    <row r="4" spans="1:3" x14ac:dyDescent="0.25">
      <c r="A4" t="s">
        <v>61</v>
      </c>
      <c r="B4" s="9">
        <f>SUMIF(Sorties!C:C,Clients!A:A,Sorties!D:D)</f>
        <v>0</v>
      </c>
      <c r="C4" s="21"/>
    </row>
    <row r="5" spans="1:3" x14ac:dyDescent="0.25">
      <c r="A5" t="s">
        <v>60</v>
      </c>
      <c r="B5" s="9">
        <f>SUMIF(Sorties!C:C,Clients!A:A,Sorties!D:D)</f>
        <v>0</v>
      </c>
      <c r="C5" s="21"/>
    </row>
    <row r="6" spans="1:3" x14ac:dyDescent="0.25">
      <c r="B6" s="9">
        <f>SUMIF(Sorties!C:C,Clients!A:A,Sorties!D:D)</f>
        <v>0</v>
      </c>
      <c r="C6" s="21"/>
    </row>
    <row r="7" spans="1:3" x14ac:dyDescent="0.25">
      <c r="A7" t="s">
        <v>53</v>
      </c>
      <c r="B7" s="9">
        <f>SUMIF(Sorties!C:C,Clients!A:A,Sorties!D:D)</f>
        <v>0</v>
      </c>
      <c r="C7" s="21"/>
    </row>
    <row r="8" spans="1:3" x14ac:dyDescent="0.25">
      <c r="A8" t="s">
        <v>53</v>
      </c>
      <c r="B8" s="9">
        <f>SUMIF(Sorties!C:C,Clients!A:A,Sorties!D:D)</f>
        <v>0</v>
      </c>
      <c r="C8" s="21"/>
    </row>
    <row r="9" spans="1:3" x14ac:dyDescent="0.25">
      <c r="A9" t="s">
        <v>37</v>
      </c>
      <c r="B9" s="9">
        <f>SUMIF(Sorties!C:C,Clients!A:A,Sorties!D:D)</f>
        <v>0</v>
      </c>
      <c r="C9" s="21"/>
    </row>
    <row r="10" spans="1:3" ht="26.25" customHeight="1" x14ac:dyDescent="0.25">
      <c r="A10" s="53"/>
      <c r="B10" s="53"/>
      <c r="C10" s="53"/>
    </row>
  </sheetData>
  <sheetProtection sheet="1" objects="1" scenarios="1" sort="0" autoFilter="0" pivotTables="0"/>
  <autoFilter ref="A3:C9"/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2"/>
  <sheetViews>
    <sheetView workbookViewId="0">
      <pane ySplit="3" topLeftCell="A4" activePane="bottomLeft" state="frozen"/>
      <selection activeCell="C7" sqref="C7"/>
      <selection pane="bottomLeft" activeCell="A4" sqref="A4:A11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8" customWidth="1"/>
    <col min="4" max="4" width="61.5703125" customWidth="1"/>
  </cols>
  <sheetData>
    <row r="1" spans="1:4" s="41" customFormat="1" ht="21" x14ac:dyDescent="0.35">
      <c r="A1" s="38" t="s">
        <v>48</v>
      </c>
      <c r="B1" s="39">
        <f>SUBTOTAL(9,B3:B12)</f>
        <v>0</v>
      </c>
      <c r="C1" s="75">
        <f>SUBTOTAL(9,C3:C12)</f>
        <v>0</v>
      </c>
      <c r="D1" s="40"/>
    </row>
    <row r="2" spans="1:4" s="7" customFormat="1" ht="42" customHeight="1" x14ac:dyDescent="0.25">
      <c r="A2" s="13"/>
      <c r="B2" s="13"/>
      <c r="C2" s="76"/>
      <c r="D2" s="13"/>
    </row>
    <row r="3" spans="1:4" s="44" customFormat="1" ht="33.75" customHeight="1" x14ac:dyDescent="0.25">
      <c r="A3" s="50" t="s">
        <v>13</v>
      </c>
      <c r="B3" s="80" t="s">
        <v>36</v>
      </c>
      <c r="C3" s="81" t="s">
        <v>20</v>
      </c>
      <c r="D3" s="50" t="s">
        <v>8</v>
      </c>
    </row>
    <row r="4" spans="1:4" x14ac:dyDescent="0.25">
      <c r="A4" s="6"/>
      <c r="B4" s="9">
        <f>SUMIF(Entrées!D:D,Fournisseurs!A:A,Entrées!E:E)</f>
        <v>0</v>
      </c>
      <c r="C4" s="77">
        <f>SUMIF(Entrées!D:D,Fournisseurs!A:A,Entrées!G:G)</f>
        <v>0</v>
      </c>
      <c r="D4" s="21"/>
    </row>
    <row r="5" spans="1:4" x14ac:dyDescent="0.25">
      <c r="A5" s="6"/>
      <c r="B5" s="9">
        <f>SUMIF(Entrées!D:D,Fournisseurs!A:A,Entrées!E:E)</f>
        <v>0</v>
      </c>
      <c r="C5" s="77">
        <f>SUMIF(Entrées!D:D,Fournisseurs!A:A,Entrées!G:G)</f>
        <v>0</v>
      </c>
      <c r="D5" s="21"/>
    </row>
    <row r="6" spans="1:4" x14ac:dyDescent="0.25">
      <c r="A6" s="6"/>
      <c r="B6" s="9">
        <f>SUMIF(Entrées!D:D,Fournisseurs!A:A,Entrées!E:E)</f>
        <v>0</v>
      </c>
      <c r="C6" s="77">
        <f>SUMIF(Entrées!D:D,Fournisseurs!A:A,Entrées!G:G)</f>
        <v>0</v>
      </c>
      <c r="D6" s="21"/>
    </row>
    <row r="7" spans="1:4" x14ac:dyDescent="0.25">
      <c r="A7" s="6"/>
      <c r="B7" s="9">
        <f>SUMIF(Entrées!D:D,Fournisseurs!A:A,Entrées!E:E)</f>
        <v>0</v>
      </c>
      <c r="C7" s="77">
        <f>SUMIF(Entrées!D:D,Fournisseurs!A:A,Entrées!G:G)</f>
        <v>0</v>
      </c>
      <c r="D7" s="21"/>
    </row>
    <row r="8" spans="1:4" x14ac:dyDescent="0.25">
      <c r="A8" s="6"/>
      <c r="B8" s="9">
        <f>SUMIF(Entrées!D:D,Fournisseurs!A:A,Entrées!E:E)</f>
        <v>0</v>
      </c>
      <c r="C8" s="77">
        <f>SUMIF(Entrées!D:D,Fournisseurs!A:A,Entrées!G:G)</f>
        <v>0</v>
      </c>
      <c r="D8" s="21"/>
    </row>
    <row r="9" spans="1:4" x14ac:dyDescent="0.25">
      <c r="A9" s="6"/>
      <c r="B9" s="9">
        <f>SUMIF(Entrées!D:D,Fournisseurs!A:A,Entrées!E:E)</f>
        <v>0</v>
      </c>
      <c r="C9" s="77">
        <f>SUMIF(Entrées!D:D,Fournisseurs!A:A,Entrées!G:G)</f>
        <v>0</v>
      </c>
      <c r="D9" s="21"/>
    </row>
    <row r="10" spans="1:4" x14ac:dyDescent="0.25">
      <c r="A10" s="6"/>
      <c r="B10" s="9">
        <f>SUMIF(Entrées!D:D,Fournisseurs!A:A,Entrées!E:E)</f>
        <v>0</v>
      </c>
      <c r="C10" s="77">
        <f>SUMIF(Entrées!D:D,Fournisseurs!A:A,Entrées!G:G)</f>
        <v>0</v>
      </c>
      <c r="D10" s="21"/>
    </row>
    <row r="11" spans="1:4" x14ac:dyDescent="0.25">
      <c r="A11" s="6"/>
      <c r="B11" s="9">
        <f>SUMIF(Entrées!D:D,Fournisseurs!A:A,Entrées!E:E)</f>
        <v>0</v>
      </c>
      <c r="C11" s="77">
        <f>SUMIF(Entrées!D:D,Fournisseurs!A:A,Entrées!G:G)</f>
        <v>0</v>
      </c>
      <c r="D11" s="21"/>
    </row>
    <row r="12" spans="1:4" ht="25.5" customHeight="1" x14ac:dyDescent="0.25">
      <c r="A12" s="82"/>
      <c r="B12" s="82"/>
      <c r="C12" s="83"/>
      <c r="D12" s="82"/>
    </row>
  </sheetData>
  <sheetProtection sheet="1" objects="1" scenarios="1" sort="0" autoFilter="0" pivotTables="0"/>
  <autoFilter ref="A3:D11">
    <sortState ref="A4:D11">
      <sortCondition ref="A9"/>
    </sortState>
  </autoFilter>
  <sortState ref="A4:D12">
    <sortCondition ref="A7"/>
  </sortState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9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1" customFormat="1" ht="21" x14ac:dyDescent="0.35">
      <c r="A1" s="38" t="s">
        <v>49</v>
      </c>
      <c r="B1" s="45">
        <f>SUBTOTAL(9,B3:B9)</f>
        <v>0</v>
      </c>
      <c r="C1" s="40"/>
    </row>
    <row r="2" spans="1:3" s="7" customFormat="1" ht="43.5" customHeight="1" x14ac:dyDescent="0.25">
      <c r="A2" s="13"/>
      <c r="B2" s="17"/>
      <c r="C2" s="13"/>
    </row>
    <row r="3" spans="1:3" s="43" customFormat="1" ht="31.5" customHeight="1" x14ac:dyDescent="0.25">
      <c r="A3" s="50" t="s">
        <v>13</v>
      </c>
      <c r="B3" s="84" t="s">
        <v>14</v>
      </c>
      <c r="C3" s="50" t="s">
        <v>8</v>
      </c>
    </row>
    <row r="4" spans="1:3" x14ac:dyDescent="0.25">
      <c r="A4" s="6"/>
      <c r="B4" s="18">
        <f>SUMIF(Inventaire!B:B,Catégories!A:A,Inventaire!D:D)</f>
        <v>0</v>
      </c>
      <c r="C4" s="21"/>
    </row>
    <row r="5" spans="1:3" x14ac:dyDescent="0.25">
      <c r="A5" s="6" t="s">
        <v>56</v>
      </c>
      <c r="B5" s="18">
        <f>SUMIF(Inventaire!B:B,Catégories!A:A,Inventaire!D:D)</f>
        <v>0</v>
      </c>
      <c r="C5" s="21"/>
    </row>
    <row r="6" spans="1:3" x14ac:dyDescent="0.25">
      <c r="A6" s="6" t="s">
        <v>57</v>
      </c>
      <c r="B6" s="18">
        <f>SUMIF(Inventaire!B:B,Catégories!A:A,Inventaire!D:D)</f>
        <v>0</v>
      </c>
      <c r="C6" s="21"/>
    </row>
    <row r="7" spans="1:3" x14ac:dyDescent="0.25">
      <c r="A7" s="6" t="s">
        <v>58</v>
      </c>
      <c r="B7" s="18">
        <f>SUMIF(Inventaire!B:B,Catégories!A:A,Inventaire!D:D)</f>
        <v>0</v>
      </c>
      <c r="C7" s="21"/>
    </row>
    <row r="8" spans="1:3" x14ac:dyDescent="0.25">
      <c r="A8" s="6" t="s">
        <v>59</v>
      </c>
      <c r="B8" s="18">
        <f>SUMIF(Inventaire!B:B,Catégories!A:A,Inventaire!D:D)</f>
        <v>0</v>
      </c>
      <c r="C8" s="21"/>
    </row>
    <row r="9" spans="1:3" s="46" customFormat="1" ht="24" customHeight="1" x14ac:dyDescent="0.25">
      <c r="A9" s="85"/>
      <c r="B9" s="86"/>
      <c r="C9" s="85"/>
    </row>
  </sheetData>
  <sheetProtection sheet="1" objects="1" scenarios="1" sort="0" autoFilter="0" pivotTables="0"/>
  <autoFilter ref="A3:C8"/>
  <sortState ref="A4:C9">
    <sortCondition ref="A5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7"/>
  <sheetViews>
    <sheetView workbookViewId="0">
      <selection activeCell="N21" sqref="N21"/>
    </sheetView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3" t="s">
        <v>40</v>
      </c>
      <c r="H1" s="93" t="s">
        <v>44</v>
      </c>
    </row>
    <row r="3" spans="1:15" s="46" customFormat="1" x14ac:dyDescent="0.25">
      <c r="A3" s="96" t="s">
        <v>39</v>
      </c>
      <c r="H3" s="96" t="s">
        <v>41</v>
      </c>
      <c r="J3" s="96" t="s">
        <v>4</v>
      </c>
      <c r="K3"/>
      <c r="L3"/>
      <c r="M3"/>
      <c r="N3"/>
      <c r="O3"/>
    </row>
    <row r="4" spans="1:15" s="95" customFormat="1" x14ac:dyDescent="0.25">
      <c r="A4" s="94" t="s">
        <v>22</v>
      </c>
      <c r="B4" t="s">
        <v>42</v>
      </c>
      <c r="H4" s="94" t="s">
        <v>43</v>
      </c>
      <c r="I4" s="94" t="s">
        <v>16</v>
      </c>
      <c r="J4" s="95" t="s">
        <v>38</v>
      </c>
      <c r="K4"/>
      <c r="L4"/>
      <c r="M4"/>
      <c r="N4"/>
      <c r="O4"/>
    </row>
    <row r="5" spans="1:15" x14ac:dyDescent="0.25">
      <c r="A5" t="s">
        <v>38</v>
      </c>
      <c r="B5" s="92"/>
      <c r="H5" t="s">
        <v>38</v>
      </c>
      <c r="J5" s="92"/>
    </row>
    <row r="12" spans="1:15" ht="5.25" customHeight="1" x14ac:dyDescent="0.25"/>
    <row r="13" spans="1:15" ht="5.25" customHeight="1" x14ac:dyDescent="0.25"/>
    <row r="14" spans="1:15" ht="5.25" customHeight="1" x14ac:dyDescent="0.25"/>
    <row r="15" spans="1:15" ht="5.25" customHeight="1" x14ac:dyDescent="0.25"/>
    <row r="16" spans="1:15" ht="5.25" customHeight="1" x14ac:dyDescent="0.25"/>
    <row r="17" spans="8:10" ht="5.25" customHeight="1" x14ac:dyDescent="0.25"/>
    <row r="18" spans="8:10" ht="5.25" customHeight="1" x14ac:dyDescent="0.25"/>
    <row r="19" spans="8:10" ht="23.25" x14ac:dyDescent="0.35">
      <c r="H19" s="93" t="s">
        <v>45</v>
      </c>
    </row>
    <row r="21" spans="8:10" x14ac:dyDescent="0.25">
      <c r="H21" s="96" t="s">
        <v>46</v>
      </c>
      <c r="I21" s="46"/>
      <c r="J21" s="96" t="s">
        <v>4</v>
      </c>
    </row>
    <row r="22" spans="8:10" x14ac:dyDescent="0.25">
      <c r="H22" s="94" t="s">
        <v>43</v>
      </c>
      <c r="I22" s="94" t="s">
        <v>16</v>
      </c>
      <c r="J22" s="95" t="s">
        <v>38</v>
      </c>
    </row>
    <row r="23" spans="8:10" x14ac:dyDescent="0.25">
      <c r="H23" t="s">
        <v>38</v>
      </c>
      <c r="J23" s="97"/>
    </row>
    <row r="29" spans="8:10" ht="6.75" customHeight="1" x14ac:dyDescent="0.25"/>
    <row r="30" spans="8:10" ht="6.75" customHeight="1" x14ac:dyDescent="0.25"/>
    <row r="31" spans="8:10" ht="6.75" customHeight="1" x14ac:dyDescent="0.25"/>
    <row r="32" spans="8:10" ht="6.75" customHeight="1" x14ac:dyDescent="0.25"/>
    <row r="33" spans="8:15" ht="6.75" customHeight="1" x14ac:dyDescent="0.25"/>
    <row r="34" spans="8:15" ht="6.75" customHeight="1" x14ac:dyDescent="0.25"/>
    <row r="35" spans="8:15" ht="6.75" customHeight="1" x14ac:dyDescent="0.25"/>
    <row r="36" spans="8:15" ht="6.75" customHeight="1" x14ac:dyDescent="0.25"/>
    <row r="37" spans="8:15" ht="6.75" customHeight="1" x14ac:dyDescent="0.25"/>
    <row r="38" spans="8:15" ht="23.25" x14ac:dyDescent="0.35">
      <c r="H38" s="93" t="s">
        <v>47</v>
      </c>
    </row>
    <row r="40" spans="8:15" x14ac:dyDescent="0.25">
      <c r="H40" s="96" t="s">
        <v>41</v>
      </c>
      <c r="I40" s="46"/>
      <c r="J40" s="46"/>
    </row>
    <row r="41" spans="8:15" x14ac:dyDescent="0.25">
      <c r="H41" s="94" t="s">
        <v>43</v>
      </c>
      <c r="I41" s="94" t="s">
        <v>16</v>
      </c>
      <c r="J41" s="95" t="s">
        <v>42</v>
      </c>
    </row>
    <row r="42" spans="8:15" x14ac:dyDescent="0.25">
      <c r="H42" t="s">
        <v>38</v>
      </c>
      <c r="J42" s="92"/>
    </row>
    <row r="46" spans="8:15" x14ac:dyDescent="0.25">
      <c r="H46" s="98"/>
      <c r="I46" s="92"/>
      <c r="J46" s="92"/>
      <c r="K46" s="92"/>
      <c r="L46" s="92"/>
      <c r="M46" s="92"/>
      <c r="N46" s="92"/>
      <c r="O46" s="92"/>
    </row>
    <row r="47" spans="8:15" x14ac:dyDescent="0.25">
      <c r="H47" s="91"/>
      <c r="I47" s="92"/>
      <c r="J47" s="92"/>
      <c r="K47" s="92"/>
      <c r="L47" s="92"/>
      <c r="M47" s="92"/>
      <c r="N47" s="92"/>
      <c r="O47" s="92"/>
    </row>
  </sheetData>
  <pageMargins left="0.7" right="0.7" top="0.75" bottom="0.75" header="0.3" footer="0.3"/>
  <pageSetup paperSize="9" orientation="portrait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A11" sqref="A11"/>
    </sheetView>
  </sheetViews>
  <sheetFormatPr baseColWidth="10" defaultColWidth="11.42578125" defaultRowHeight="15.75" customHeight="1" x14ac:dyDescent="0.2"/>
  <cols>
    <col min="1" max="1" width="23.42578125" style="89" customWidth="1"/>
    <col min="2" max="2" width="36" style="89" customWidth="1"/>
    <col min="3" max="16384" width="11.42578125" style="89"/>
  </cols>
  <sheetData>
    <row r="1" spans="1:3" ht="15.75" customHeight="1" x14ac:dyDescent="0.2">
      <c r="A1" s="87" t="s">
        <v>23</v>
      </c>
      <c r="B1" s="88"/>
    </row>
    <row r="2" spans="1:3" ht="15.75" customHeight="1" x14ac:dyDescent="0.2">
      <c r="A2" s="87" t="s">
        <v>24</v>
      </c>
      <c r="B2" s="88" t="s">
        <v>25</v>
      </c>
    </row>
    <row r="4" spans="1:3" ht="15.75" customHeight="1" x14ac:dyDescent="0.2">
      <c r="A4" s="67" t="s">
        <v>26</v>
      </c>
      <c r="B4" s="90">
        <f>IFERROR(VLOOKUP("Imprimante HP LJ 1220",Pièces,4,FALSE),0)</f>
        <v>0</v>
      </c>
    </row>
    <row r="5" spans="1:3" ht="15.75" customHeight="1" x14ac:dyDescent="0.2">
      <c r="A5" s="68"/>
      <c r="B5" s="69"/>
    </row>
    <row r="6" spans="1:3" ht="15.75" customHeight="1" x14ac:dyDescent="0.2">
      <c r="A6" s="68"/>
      <c r="B6" s="69"/>
    </row>
    <row r="7" spans="1:3" ht="15.75" customHeight="1" x14ac:dyDescent="0.2">
      <c r="A7" s="68"/>
      <c r="B7" s="69"/>
    </row>
    <row r="8" spans="1:3" ht="15.75" customHeight="1" x14ac:dyDescent="0.2">
      <c r="A8" s="67" t="s">
        <v>27</v>
      </c>
      <c r="B8" s="70"/>
    </row>
    <row r="9" spans="1:3" ht="15.75" customHeight="1" x14ac:dyDescent="0.2">
      <c r="A9" s="71" t="s">
        <v>2</v>
      </c>
      <c r="B9" s="47" t="s">
        <v>2</v>
      </c>
      <c r="C9" s="73">
        <f ca="1">IFERROR(MATCH(VD_Pièce,Liste_Pièces,0)-1,0)</f>
        <v>0</v>
      </c>
    </row>
    <row r="10" spans="1:3" ht="15.75" customHeight="1" x14ac:dyDescent="0.2">
      <c r="A10" s="71" t="s">
        <v>4</v>
      </c>
      <c r="B10" s="47" t="s">
        <v>13</v>
      </c>
      <c r="C10" s="73">
        <f ca="1">IFERROR(MATCH(VD_Fournisseur,Liste_Fournisseurs,0)-1,0)</f>
        <v>0</v>
      </c>
    </row>
    <row r="11" spans="1:3" ht="15.75" customHeight="1" x14ac:dyDescent="0.2">
      <c r="A11" s="71" t="s">
        <v>55</v>
      </c>
      <c r="B11" s="47" t="s">
        <v>37</v>
      </c>
      <c r="C11" s="73">
        <f ca="1">IFERROR(MATCH(VD_Technicien,Liste_Techniciens,0)-1,0)</f>
        <v>0</v>
      </c>
    </row>
    <row r="12" spans="1:3" ht="15.75" customHeight="1" x14ac:dyDescent="0.2">
      <c r="A12" s="71" t="s">
        <v>22</v>
      </c>
      <c r="B12" s="47" t="s">
        <v>37</v>
      </c>
      <c r="C12" s="73">
        <f ca="1">IFERROR(MATCH(VD_Technicien,Liste_Techniciens,0)-1,0)</f>
        <v>0</v>
      </c>
    </row>
    <row r="13" spans="1:3" ht="15.75" customHeight="1" x14ac:dyDescent="0.2">
      <c r="A13" s="68"/>
      <c r="B13" s="69"/>
    </row>
    <row r="14" spans="1:3" ht="15.75" customHeight="1" x14ac:dyDescent="0.2">
      <c r="A14" s="72" t="s">
        <v>28</v>
      </c>
      <c r="B14" s="67"/>
    </row>
    <row r="15" spans="1:3" ht="15.75" customHeight="1" x14ac:dyDescent="0.2">
      <c r="A15" s="48" t="s">
        <v>29</v>
      </c>
      <c r="B15" s="49" t="s">
        <v>30</v>
      </c>
    </row>
    <row r="16" spans="1:3" ht="15.75" customHeight="1" x14ac:dyDescent="0.2">
      <c r="A16" s="48" t="s">
        <v>31</v>
      </c>
      <c r="B16" s="49" t="s">
        <v>32</v>
      </c>
    </row>
    <row r="17" spans="1:2" ht="15.75" customHeight="1" x14ac:dyDescent="0.2">
      <c r="A17" s="48" t="s">
        <v>33</v>
      </c>
      <c r="B17" s="49" t="s">
        <v>32</v>
      </c>
    </row>
    <row r="18" spans="1:2" ht="15.75" customHeight="1" x14ac:dyDescent="0.2">
      <c r="A18" s="48" t="s">
        <v>34</v>
      </c>
      <c r="B18" s="49" t="s">
        <v>32</v>
      </c>
    </row>
    <row r="19" spans="1:2" ht="15.75" customHeight="1" x14ac:dyDescent="0.2">
      <c r="A19" s="72"/>
      <c r="B19" s="67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ignoredErrors>
    <ignoredError sqref="C9:C12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Clients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Clients</vt:lpstr>
      <vt:lpstr>Entrées</vt:lpstr>
      <vt:lpstr>Fournisseurs</vt:lpstr>
      <vt:lpstr>Inventaire</vt:lpstr>
      <vt:lpstr>Pièces</vt:lpstr>
      <vt:lpstr>Raison_Sociale</vt:lpstr>
      <vt:lpstr>Sorties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LOUIS VIGNOT</cp:lastModifiedBy>
  <dcterms:created xsi:type="dcterms:W3CDTF">2013-02-01T10:35:05Z</dcterms:created>
  <dcterms:modified xsi:type="dcterms:W3CDTF">2019-12-06T07:16:09Z</dcterms:modified>
</cp:coreProperties>
</file>