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21600" windowHeight="9735"/>
  </bookViews>
  <sheets>
    <sheet name="BURLADEANU Ion" sheetId="27" r:id="rId1"/>
    <sheet name="BURLADEANU Nicolae" sheetId="21" r:id="rId2"/>
    <sheet name="FURDUI Costel" sheetId="26" r:id="rId3"/>
    <sheet name="RACOVITA Gheorghe" sheetId="25" r:id="rId4"/>
    <sheet name="VASILACHE Ion" sheetId="24" r:id="rId5"/>
    <sheet name="ZLOTESCO Sergiu" sheetId="23" r:id="rId6"/>
  </sheets>
  <externalReferences>
    <externalReference r:id="rId7"/>
  </externalReferences>
  <definedNames>
    <definedName name="JF">[1]CHANTIERS!$C$1:$C$36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27" l="1"/>
  <c r="H43" i="27"/>
  <c r="H42" i="27"/>
  <c r="H41" i="27"/>
  <c r="H40" i="27"/>
  <c r="H39" i="27"/>
  <c r="H44" i="21"/>
  <c r="H43" i="21"/>
  <c r="H42" i="21"/>
  <c r="H41" i="21"/>
  <c r="H40" i="21"/>
  <c r="H39" i="21"/>
  <c r="H44" i="26"/>
  <c r="H43" i="26"/>
  <c r="H42" i="26"/>
  <c r="H41" i="26"/>
  <c r="H40" i="26"/>
  <c r="H39" i="26"/>
  <c r="H44" i="25"/>
  <c r="H43" i="25"/>
  <c r="H42" i="25"/>
  <c r="H41" i="25"/>
  <c r="H40" i="25"/>
  <c r="H39" i="25"/>
  <c r="H44" i="24"/>
  <c r="H43" i="24"/>
  <c r="H42" i="24"/>
  <c r="H41" i="24"/>
  <c r="H40" i="24"/>
  <c r="H39" i="24"/>
  <c r="H44" i="23"/>
  <c r="H43" i="23"/>
  <c r="H42" i="23"/>
  <c r="H41" i="23"/>
  <c r="H40" i="23"/>
  <c r="H39" i="23"/>
  <c r="H36" i="27"/>
  <c r="H35" i="27"/>
  <c r="H34" i="27"/>
  <c r="H33" i="27"/>
  <c r="H32" i="27"/>
  <c r="H31" i="27"/>
  <c r="H36" i="21"/>
  <c r="H35" i="21"/>
  <c r="H34" i="21"/>
  <c r="H33" i="21"/>
  <c r="H32" i="21"/>
  <c r="H31" i="21"/>
  <c r="H36" i="26"/>
  <c r="H35" i="26"/>
  <c r="H34" i="26"/>
  <c r="H33" i="26"/>
  <c r="H32" i="26"/>
  <c r="H31" i="26"/>
  <c r="H36" i="25"/>
  <c r="H35" i="25"/>
  <c r="H34" i="25"/>
  <c r="H33" i="25"/>
  <c r="H32" i="25"/>
  <c r="H31" i="25"/>
  <c r="H36" i="24"/>
  <c r="H35" i="24"/>
  <c r="H34" i="24"/>
  <c r="H33" i="24"/>
  <c r="H32" i="24"/>
  <c r="H31" i="24"/>
  <c r="H36" i="23"/>
  <c r="H35" i="23"/>
  <c r="H34" i="23"/>
  <c r="H33" i="23"/>
  <c r="H32" i="23"/>
  <c r="H31" i="23"/>
  <c r="H28" i="27"/>
  <c r="H27" i="27"/>
  <c r="H26" i="27"/>
  <c r="H25" i="27"/>
  <c r="H24" i="27"/>
  <c r="H23" i="27"/>
  <c r="H28" i="21"/>
  <c r="H27" i="21"/>
  <c r="H26" i="21"/>
  <c r="H25" i="21"/>
  <c r="H24" i="21"/>
  <c r="H23" i="21"/>
  <c r="H28" i="26"/>
  <c r="H27" i="26"/>
  <c r="H26" i="26"/>
  <c r="H25" i="26"/>
  <c r="H24" i="26"/>
  <c r="H23" i="26"/>
  <c r="H28" i="25"/>
  <c r="H27" i="25"/>
  <c r="H26" i="25"/>
  <c r="H25" i="25"/>
  <c r="H24" i="25"/>
  <c r="H23" i="25"/>
  <c r="H28" i="24"/>
  <c r="H27" i="24"/>
  <c r="H26" i="24"/>
  <c r="H25" i="24"/>
  <c r="H24" i="24"/>
  <c r="H23" i="24"/>
  <c r="H28" i="23"/>
  <c r="H27" i="23"/>
  <c r="H26" i="23"/>
  <c r="H25" i="23"/>
  <c r="H24" i="23"/>
  <c r="H23" i="23"/>
  <c r="H20" i="27"/>
  <c r="H19" i="27"/>
  <c r="H18" i="27"/>
  <c r="H17" i="27"/>
  <c r="H16" i="27"/>
  <c r="H15" i="27"/>
  <c r="H20" i="21"/>
  <c r="H19" i="21"/>
  <c r="H18" i="21"/>
  <c r="H17" i="21"/>
  <c r="H16" i="21"/>
  <c r="H15" i="21"/>
  <c r="H20" i="26"/>
  <c r="H19" i="26"/>
  <c r="H18" i="26"/>
  <c r="H17" i="26"/>
  <c r="H16" i="26"/>
  <c r="H15" i="26"/>
  <c r="H20" i="25"/>
  <c r="H19" i="25"/>
  <c r="H18" i="25"/>
  <c r="H17" i="25"/>
  <c r="H16" i="25"/>
  <c r="H15" i="25"/>
  <c r="H20" i="24"/>
  <c r="H19" i="24"/>
  <c r="H18" i="24"/>
  <c r="H17" i="24"/>
  <c r="H16" i="24"/>
  <c r="H15" i="24"/>
  <c r="H20" i="23"/>
  <c r="H19" i="23"/>
  <c r="H18" i="23"/>
  <c r="H17" i="23"/>
  <c r="H16" i="23"/>
  <c r="H15" i="23"/>
  <c r="H12" i="27"/>
  <c r="H11" i="27"/>
  <c r="H10" i="27"/>
  <c r="H9" i="27"/>
  <c r="H8" i="27"/>
  <c r="H12" i="21"/>
  <c r="H11" i="21"/>
  <c r="H10" i="21"/>
  <c r="H9" i="21"/>
  <c r="H8" i="21"/>
  <c r="H12" i="26"/>
  <c r="H11" i="26"/>
  <c r="H10" i="26"/>
  <c r="H9" i="26"/>
  <c r="H8" i="26"/>
  <c r="H12" i="25"/>
  <c r="H11" i="25"/>
  <c r="H10" i="25"/>
  <c r="H9" i="25"/>
  <c r="H8" i="25"/>
  <c r="H12" i="24"/>
  <c r="H11" i="24"/>
  <c r="H10" i="24"/>
  <c r="H9" i="24"/>
  <c r="H8" i="24"/>
  <c r="H12" i="23"/>
  <c r="H11" i="23"/>
  <c r="H10" i="23"/>
  <c r="H9" i="23"/>
  <c r="H8" i="23"/>
  <c r="H7" i="27"/>
  <c r="H7" i="21"/>
  <c r="H7" i="26"/>
  <c r="H7" i="25"/>
  <c r="H7" i="24"/>
  <c r="H7" i="23"/>
  <c r="E43" i="27" l="1"/>
  <c r="E43" i="21"/>
  <c r="E43" i="26"/>
  <c r="E43" i="25"/>
  <c r="E43" i="23"/>
  <c r="E43" i="24"/>
  <c r="E42" i="27"/>
  <c r="E42" i="21"/>
  <c r="E42" i="26"/>
  <c r="E42" i="25"/>
  <c r="E42" i="23"/>
  <c r="E42" i="24"/>
  <c r="E41" i="27"/>
  <c r="E41" i="21"/>
  <c r="E41" i="26"/>
  <c r="E41" i="25"/>
  <c r="E41" i="23"/>
  <c r="E41" i="24"/>
  <c r="E40" i="27"/>
  <c r="E40" i="21"/>
  <c r="E40" i="26"/>
  <c r="E40" i="25"/>
  <c r="E40" i="23"/>
  <c r="E40" i="24"/>
  <c r="E39" i="27"/>
  <c r="E39" i="21"/>
  <c r="E39" i="26"/>
  <c r="E39" i="25"/>
  <c r="E39" i="23"/>
  <c r="E39" i="24"/>
  <c r="E35" i="27"/>
  <c r="E35" i="21"/>
  <c r="E35" i="26"/>
  <c r="E35" i="25"/>
  <c r="E35" i="23"/>
  <c r="E35" i="24"/>
  <c r="E34" i="27"/>
  <c r="E34" i="21"/>
  <c r="E34" i="26"/>
  <c r="E34" i="25"/>
  <c r="E34" i="23"/>
  <c r="E34" i="24"/>
  <c r="E33" i="27"/>
  <c r="E33" i="21"/>
  <c r="E33" i="26"/>
  <c r="E33" i="25"/>
  <c r="E33" i="23"/>
  <c r="E33" i="24"/>
  <c r="E32" i="27"/>
  <c r="E32" i="21"/>
  <c r="E32" i="26"/>
  <c r="E32" i="25"/>
  <c r="E32" i="23"/>
  <c r="E32" i="24"/>
  <c r="E31" i="27"/>
  <c r="E31" i="21"/>
  <c r="E31" i="26"/>
  <c r="E31" i="25"/>
  <c r="E31" i="23"/>
  <c r="E31" i="24"/>
  <c r="E36" i="27"/>
  <c r="E36" i="21"/>
  <c r="E36" i="26"/>
  <c r="E36" i="25"/>
  <c r="E36" i="23"/>
  <c r="E36" i="24"/>
  <c r="E44" i="27"/>
  <c r="E44" i="21"/>
  <c r="E44" i="26"/>
  <c r="E44" i="25"/>
  <c r="E44" i="23"/>
  <c r="E44" i="24"/>
  <c r="E28" i="27"/>
  <c r="E28" i="21"/>
  <c r="E28" i="26"/>
  <c r="E28" i="25"/>
  <c r="E28" i="23"/>
  <c r="E28" i="24"/>
  <c r="E27" i="27"/>
  <c r="E27" i="21"/>
  <c r="E27" i="26"/>
  <c r="E27" i="25"/>
  <c r="E27" i="23"/>
  <c r="E27" i="24"/>
  <c r="E26" i="27"/>
  <c r="E26" i="21"/>
  <c r="E26" i="26"/>
  <c r="E26" i="25"/>
  <c r="E26" i="23"/>
  <c r="E26" i="24"/>
  <c r="E25" i="27"/>
  <c r="E25" i="21"/>
  <c r="E25" i="26"/>
  <c r="E25" i="25"/>
  <c r="E25" i="23"/>
  <c r="E25" i="24"/>
  <c r="E24" i="27"/>
  <c r="E24" i="21"/>
  <c r="E24" i="26"/>
  <c r="E24" i="25"/>
  <c r="E24" i="23"/>
  <c r="E24" i="24"/>
  <c r="E23" i="27"/>
  <c r="E23" i="21"/>
  <c r="E23" i="26"/>
  <c r="E23" i="25"/>
  <c r="E23" i="23"/>
  <c r="E23" i="24"/>
  <c r="E12" i="27"/>
  <c r="E12" i="21"/>
  <c r="E12" i="26"/>
  <c r="E12" i="25"/>
  <c r="E12" i="23"/>
  <c r="E12" i="24"/>
  <c r="E11" i="27"/>
  <c r="E11" i="21"/>
  <c r="E11" i="26"/>
  <c r="E11" i="25"/>
  <c r="E11" i="23"/>
  <c r="E11" i="24"/>
  <c r="E7" i="27"/>
  <c r="E7" i="21"/>
  <c r="E7" i="26"/>
  <c r="E7" i="25"/>
  <c r="E7" i="23"/>
  <c r="E7" i="24"/>
  <c r="E10" i="27"/>
  <c r="E9" i="27"/>
  <c r="E8" i="27"/>
  <c r="E10" i="21"/>
  <c r="E9" i="21"/>
  <c r="E8" i="21"/>
  <c r="E10" i="26"/>
  <c r="E9" i="26"/>
  <c r="E8" i="26"/>
  <c r="E10" i="25"/>
  <c r="E9" i="25"/>
  <c r="E8" i="25"/>
  <c r="E10" i="23"/>
  <c r="E9" i="23"/>
  <c r="E8" i="23"/>
  <c r="E10" i="24"/>
  <c r="E9" i="24"/>
  <c r="E8" i="24"/>
  <c r="B25" i="25" l="1"/>
  <c r="B33" i="25" s="1"/>
  <c r="B41" i="25" s="1"/>
  <c r="B27" i="23"/>
  <c r="B35" i="23" s="1"/>
  <c r="B43" i="23" s="1"/>
  <c r="B16" i="21"/>
  <c r="B24" i="21" s="1"/>
  <c r="B32" i="21" s="1"/>
  <c r="B40" i="21" s="1"/>
  <c r="B17" i="25"/>
  <c r="B19" i="25"/>
  <c r="B27" i="25" s="1"/>
  <c r="B35" i="25" s="1"/>
  <c r="B43" i="25" s="1"/>
  <c r="B20" i="25"/>
  <c r="B28" i="25" s="1"/>
  <c r="B36" i="25" s="1"/>
  <c r="B44" i="25" s="1"/>
  <c r="B21" i="25"/>
  <c r="B29" i="25" s="1"/>
  <c r="B37" i="25" s="1"/>
  <c r="B45" i="25" s="1"/>
  <c r="B17" i="23"/>
  <c r="B25" i="23" s="1"/>
  <c r="B33" i="23" s="1"/>
  <c r="B41" i="23" s="1"/>
  <c r="B19" i="23"/>
  <c r="B20" i="23"/>
  <c r="B28" i="23" s="1"/>
  <c r="B36" i="23" s="1"/>
  <c r="B44" i="23" s="1"/>
  <c r="B21" i="23"/>
  <c r="B29" i="23" s="1"/>
  <c r="B37" i="23" s="1"/>
  <c r="B45" i="23" s="1"/>
  <c r="B18" i="26"/>
  <c r="B26" i="26" s="1"/>
  <c r="B34" i="26" s="1"/>
  <c r="B42" i="26" s="1"/>
  <c r="B15" i="21"/>
  <c r="B23" i="21" s="1"/>
  <c r="B15" i="25"/>
  <c r="B23" i="25" s="1"/>
  <c r="B15" i="24"/>
  <c r="A15" i="24" s="1"/>
  <c r="B15" i="23"/>
  <c r="B23" i="23" s="1"/>
  <c r="B15" i="26"/>
  <c r="B23" i="26" s="1"/>
  <c r="B7" i="27"/>
  <c r="A7" i="27" s="1"/>
  <c r="B7" i="21"/>
  <c r="B8" i="21" s="1"/>
  <c r="B7" i="25"/>
  <c r="B8" i="25" s="1"/>
  <c r="B9" i="25" s="1"/>
  <c r="B10" i="25" s="1"/>
  <c r="B11" i="25" s="1"/>
  <c r="B12" i="25" s="1"/>
  <c r="B13" i="25" s="1"/>
  <c r="B7" i="24"/>
  <c r="A7" i="24" s="1"/>
  <c r="B7" i="23"/>
  <c r="B8" i="23" s="1"/>
  <c r="B9" i="23" s="1"/>
  <c r="B10" i="23" s="1"/>
  <c r="B11" i="23" s="1"/>
  <c r="B12" i="23" s="1"/>
  <c r="B13" i="23" s="1"/>
  <c r="B7" i="26"/>
  <c r="B8" i="26" s="1"/>
  <c r="B9" i="26" s="1"/>
  <c r="B10" i="26" s="1"/>
  <c r="B11" i="26" s="1"/>
  <c r="B12" i="26" s="1"/>
  <c r="B13" i="26" s="1"/>
  <c r="B21" i="26" s="1"/>
  <c r="B29" i="26" s="1"/>
  <c r="B37" i="26" s="1"/>
  <c r="B45" i="26" s="1"/>
  <c r="A7" i="25"/>
  <c r="A23" i="26" l="1"/>
  <c r="B31" i="26"/>
  <c r="A23" i="23"/>
  <c r="B31" i="23"/>
  <c r="A23" i="25"/>
  <c r="B31" i="25"/>
  <c r="B18" i="23"/>
  <c r="B26" i="23" s="1"/>
  <c r="B34" i="23" s="1"/>
  <c r="B42" i="23" s="1"/>
  <c r="B18" i="25"/>
  <c r="B26" i="25" s="1"/>
  <c r="B34" i="25" s="1"/>
  <c r="B42" i="25" s="1"/>
  <c r="B23" i="24"/>
  <c r="B15" i="27"/>
  <c r="B23" i="27" s="1"/>
  <c r="B16" i="23"/>
  <c r="B24" i="23" s="1"/>
  <c r="B32" i="23" s="1"/>
  <c r="B40" i="23" s="1"/>
  <c r="B16" i="25"/>
  <c r="B24" i="25" s="1"/>
  <c r="B32" i="25" s="1"/>
  <c r="B40" i="25" s="1"/>
  <c r="B8" i="24"/>
  <c r="B20" i="26"/>
  <c r="B28" i="26" s="1"/>
  <c r="B36" i="26" s="1"/>
  <c r="B44" i="26" s="1"/>
  <c r="B19" i="26"/>
  <c r="B27" i="26" s="1"/>
  <c r="B35" i="26" s="1"/>
  <c r="B43" i="26" s="1"/>
  <c r="B17" i="26"/>
  <c r="B25" i="26" s="1"/>
  <c r="B33" i="26" s="1"/>
  <c r="B41" i="26" s="1"/>
  <c r="B16" i="26"/>
  <c r="B24" i="26" s="1"/>
  <c r="B32" i="26" s="1"/>
  <c r="B40" i="26" s="1"/>
  <c r="B31" i="21"/>
  <c r="A23" i="21"/>
  <c r="A7" i="21"/>
  <c r="E38" i="26"/>
  <c r="B9" i="21"/>
  <c r="B17" i="21" s="1"/>
  <c r="B25" i="21" s="1"/>
  <c r="B33" i="21" s="1"/>
  <c r="B41" i="21" s="1"/>
  <c r="A15" i="21"/>
  <c r="A7" i="26"/>
  <c r="A15" i="25"/>
  <c r="A15" i="23"/>
  <c r="A15" i="26"/>
  <c r="A7" i="23"/>
  <c r="B8" i="27"/>
  <c r="B16" i="27" s="1"/>
  <c r="B24" i="27" s="1"/>
  <c r="B32" i="27" s="1"/>
  <c r="B40" i="27" s="1"/>
  <c r="D46" i="27"/>
  <c r="D38" i="27"/>
  <c r="D30" i="27"/>
  <c r="D22" i="27"/>
  <c r="D14" i="27"/>
  <c r="A23" i="27" l="1"/>
  <c r="B31" i="27"/>
  <c r="E38" i="25"/>
  <c r="B39" i="25"/>
  <c r="A31" i="25"/>
  <c r="E30" i="26"/>
  <c r="A23" i="24"/>
  <c r="B31" i="24"/>
  <c r="E30" i="25"/>
  <c r="A31" i="23"/>
  <c r="B39" i="23"/>
  <c r="A39" i="23" s="1"/>
  <c r="B39" i="26"/>
  <c r="A31" i="26"/>
  <c r="B9" i="24"/>
  <c r="B16" i="24"/>
  <c r="B24" i="24" s="1"/>
  <c r="A31" i="21"/>
  <c r="B39" i="21"/>
  <c r="E18" i="27"/>
  <c r="E16" i="27"/>
  <c r="E20" i="27"/>
  <c r="E19" i="27"/>
  <c r="E17" i="27"/>
  <c r="E15" i="27"/>
  <c r="B10" i="21"/>
  <c r="B18" i="21" s="1"/>
  <c r="B26" i="21" s="1"/>
  <c r="B9" i="27"/>
  <c r="B17" i="27" s="1"/>
  <c r="B25" i="27" s="1"/>
  <c r="B33" i="27" s="1"/>
  <c r="B41" i="27" s="1"/>
  <c r="A15" i="27"/>
  <c r="A31" i="24" l="1"/>
  <c r="B39" i="24"/>
  <c r="B10" i="24"/>
  <c r="B17" i="24"/>
  <c r="B25" i="24" s="1"/>
  <c r="B33" i="24" s="1"/>
  <c r="B41" i="24" s="1"/>
  <c r="B32" i="24"/>
  <c r="B40" i="24" s="1"/>
  <c r="A39" i="25"/>
  <c r="E46" i="25"/>
  <c r="A31" i="27"/>
  <c r="B39" i="27"/>
  <c r="A39" i="26"/>
  <c r="E46" i="26"/>
  <c r="B34" i="21"/>
  <c r="A39" i="21"/>
  <c r="B11" i="21"/>
  <c r="B19" i="21" s="1"/>
  <c r="B27" i="21" s="1"/>
  <c r="B35" i="21" s="1"/>
  <c r="B43" i="21" s="1"/>
  <c r="B10" i="27"/>
  <c r="B18" i="27" s="1"/>
  <c r="B26" i="27" s="1"/>
  <c r="D46" i="26"/>
  <c r="D38" i="26"/>
  <c r="D30" i="26"/>
  <c r="D22" i="26"/>
  <c r="D14" i="26"/>
  <c r="D46" i="25"/>
  <c r="D38" i="25"/>
  <c r="D30" i="25"/>
  <c r="D22" i="25"/>
  <c r="D14" i="25"/>
  <c r="D46" i="24"/>
  <c r="D38" i="24"/>
  <c r="D30" i="24"/>
  <c r="D22" i="24"/>
  <c r="D14" i="24"/>
  <c r="D46" i="23"/>
  <c r="D38" i="23"/>
  <c r="D30" i="23"/>
  <c r="D22" i="23"/>
  <c r="D14" i="23"/>
  <c r="D46" i="21"/>
  <c r="D38" i="21"/>
  <c r="D30" i="21"/>
  <c r="D22" i="21"/>
  <c r="D14" i="21"/>
  <c r="A39" i="27" l="1"/>
  <c r="B34" i="27"/>
  <c r="B11" i="24"/>
  <c r="B18" i="24"/>
  <c r="B26" i="24" s="1"/>
  <c r="A39" i="24"/>
  <c r="B42" i="21"/>
  <c r="E19" i="26"/>
  <c r="E17" i="26"/>
  <c r="E15" i="26"/>
  <c r="E22" i="26" s="1"/>
  <c r="E18" i="26"/>
  <c r="E16" i="26"/>
  <c r="E20" i="26"/>
  <c r="E20" i="24"/>
  <c r="E15" i="24"/>
  <c r="E19" i="24"/>
  <c r="E17" i="24"/>
  <c r="E18" i="24"/>
  <c r="E16" i="24"/>
  <c r="E18" i="21"/>
  <c r="E15" i="21"/>
  <c r="E20" i="21"/>
  <c r="E19" i="21"/>
  <c r="E16" i="21"/>
  <c r="E17" i="21"/>
  <c r="E19" i="25"/>
  <c r="E17" i="25"/>
  <c r="E15" i="25"/>
  <c r="E22" i="25" s="1"/>
  <c r="E18" i="25"/>
  <c r="E16" i="25"/>
  <c r="E20" i="25"/>
  <c r="E19" i="23"/>
  <c r="E17" i="23"/>
  <c r="E15" i="23"/>
  <c r="E18" i="23"/>
  <c r="E16" i="23"/>
  <c r="E20" i="23"/>
  <c r="B11" i="27"/>
  <c r="B19" i="27" s="1"/>
  <c r="B27" i="27" s="1"/>
  <c r="B35" i="27" s="1"/>
  <c r="B43" i="27" s="1"/>
  <c r="B12" i="21"/>
  <c r="B20" i="21" s="1"/>
  <c r="B28" i="21" s="1"/>
  <c r="B36" i="21" s="1"/>
  <c r="B44" i="21" s="1"/>
  <c r="B34" i="24" l="1"/>
  <c r="B12" i="24"/>
  <c r="B19" i="24"/>
  <c r="B27" i="24" s="1"/>
  <c r="B35" i="24" s="1"/>
  <c r="B43" i="24" s="1"/>
  <c r="B42" i="27"/>
  <c r="E22" i="21"/>
  <c r="F22" i="21" s="1"/>
  <c r="E14" i="26"/>
  <c r="E48" i="26" s="1"/>
  <c r="E14" i="25"/>
  <c r="E48" i="25" s="1"/>
  <c r="E22" i="23"/>
  <c r="F22" i="23" s="1"/>
  <c r="E46" i="23"/>
  <c r="F46" i="23" s="1"/>
  <c r="E14" i="23"/>
  <c r="E30" i="23"/>
  <c r="F30" i="23" s="1"/>
  <c r="E38" i="23"/>
  <c r="F38" i="23" s="1"/>
  <c r="B13" i="21"/>
  <c r="B21" i="21" s="1"/>
  <c r="B29" i="21" s="1"/>
  <c r="B37" i="21" s="1"/>
  <c r="B12" i="27"/>
  <c r="B20" i="27" s="1"/>
  <c r="F46" i="26"/>
  <c r="F38" i="26"/>
  <c r="F22" i="26"/>
  <c r="F46" i="25"/>
  <c r="F38" i="25"/>
  <c r="F30" i="25"/>
  <c r="B28" i="27" l="1"/>
  <c r="E22" i="27"/>
  <c r="F22" i="27" s="1"/>
  <c r="B13" i="24"/>
  <c r="B20" i="24"/>
  <c r="B42" i="24"/>
  <c r="B45" i="21"/>
  <c r="E46" i="21" s="1"/>
  <c r="F46" i="21" s="1"/>
  <c r="E38" i="21"/>
  <c r="F38" i="21" s="1"/>
  <c r="E14" i="21"/>
  <c r="F14" i="21" s="1"/>
  <c r="E30" i="21"/>
  <c r="F30" i="21" s="1"/>
  <c r="F14" i="25"/>
  <c r="E48" i="23"/>
  <c r="B13" i="27"/>
  <c r="B21" i="27" s="1"/>
  <c r="B29" i="27" s="1"/>
  <c r="B37" i="27" s="1"/>
  <c r="B45" i="27" s="1"/>
  <c r="F30" i="26"/>
  <c r="F22" i="25"/>
  <c r="F14" i="23"/>
  <c r="F14" i="26"/>
  <c r="B28" i="24" l="1"/>
  <c r="B21" i="24"/>
  <c r="B29" i="24" s="1"/>
  <c r="B37" i="24" s="1"/>
  <c r="B45" i="24" s="1"/>
  <c r="E14" i="24"/>
  <c r="B36" i="27"/>
  <c r="E30" i="27"/>
  <c r="F30" i="27" s="1"/>
  <c r="E14" i="27"/>
  <c r="E48" i="21"/>
  <c r="F14" i="27" l="1"/>
  <c r="B44" i="27"/>
  <c r="E46" i="27" s="1"/>
  <c r="F46" i="27" s="1"/>
  <c r="E38" i="27"/>
  <c r="F38" i="27" s="1"/>
  <c r="F14" i="24"/>
  <c r="E22" i="24"/>
  <c r="F22" i="24" s="1"/>
  <c r="B36" i="24"/>
  <c r="E30" i="24"/>
  <c r="F30" i="24" s="1"/>
  <c r="B44" i="24" l="1"/>
  <c r="E46" i="24" s="1"/>
  <c r="E38" i="24"/>
  <c r="F38" i="24" s="1"/>
  <c r="E48" i="27"/>
  <c r="F46" i="24" l="1"/>
  <c r="E48" i="24"/>
</calcChain>
</file>

<file path=xl/sharedStrings.xml><?xml version="1.0" encoding="utf-8"?>
<sst xmlns="http://schemas.openxmlformats.org/spreadsheetml/2006/main" count="342" uniqueCount="30">
  <si>
    <t>PRB</t>
  </si>
  <si>
    <t>INTERIM</t>
  </si>
  <si>
    <t>DATE</t>
  </si>
  <si>
    <t>MOIS</t>
  </si>
  <si>
    <t>JOUR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</si>
  <si>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</si>
  <si>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</si>
  <si>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</si>
  <si>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</si>
  <si>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</si>
  <si>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</si>
  <si>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</si>
  <si>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</si>
  <si>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</si>
  <si>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</si>
  <si>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</si>
  <si>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</si>
  <si>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</si>
  <si>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</si>
  <si>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ACTERIM</t>
  </si>
  <si>
    <t>BURLADEANU Ion</t>
  </si>
  <si>
    <t>BURLADEANU Nicolae</t>
  </si>
  <si>
    <t>ZLOTESCO Sergiu</t>
  </si>
  <si>
    <t>VASILACHE Ion</t>
  </si>
  <si>
    <t>RACOVITA Gheorghe</t>
  </si>
  <si>
    <t>FURDUI Costel</t>
  </si>
  <si>
    <t>TOTAL HEURES DU MOIS</t>
  </si>
  <si>
    <t>HEURES</t>
  </si>
  <si>
    <t>Soumis</t>
  </si>
  <si>
    <t>Provisions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</si>
</sst>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mmmm\ yyyy"/>
    <numFmt numFmtId="166" formatCode="dd"/>
    <numFmt numFmtId="167" formatCode="#,##0.00\ &quot;€&quot;"/>
  </numFmts>
  <fonts count="14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3"/>
      <name val="Century Gothic"/>
      <family val="2"/>
    </font>
    <font>
      <b/>
      <sz val="11"/>
      <color theme="0"/>
      <name val="Century Gothic"/>
      <family val="2"/>
    </font>
    <font>
      <b/>
      <sz val="18"/>
      <color rgb="FF33CCCC"/>
      <name val="Century Gothic"/>
      <family val="2"/>
    </font>
    <font>
      <sz val="11"/>
      <color rgb="FF333333"/>
      <name val="Arial"/>
      <family val="2"/>
    </font>
    <font>
      <sz val="8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06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164" fontId="2" fillId="0" borderId="9" xfId="1" applyFont="1" applyBorder="1"/>
    <xf numFmtId="0" fontId="5" fillId="0" borderId="9" xfId="0" applyFont="1" applyBorder="1"/>
    <xf numFmtId="0" fontId="2" fillId="0" borderId="8" xfId="0" applyFont="1" applyBorder="1"/>
    <xf numFmtId="164" fontId="5" fillId="0" borderId="8" xfId="1" applyFont="1" applyBorder="1" applyProtection="1">
      <protection locked="0" hidden="1"/>
    </xf>
    <xf numFmtId="0" fontId="5" fillId="0" borderId="8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0" borderId="9" xfId="0" applyFont="1" applyBorder="1" applyProtection="1">
      <protection locked="0"/>
    </xf>
    <xf numFmtId="0" fontId="2" fillId="0" borderId="8" xfId="0" applyFont="1" applyBorder="1" applyProtection="1">
      <protection locked="0"/>
    </xf>
    <xf numFmtId="164" fontId="10" fillId="5" borderId="17" xfId="0" applyNumberFormat="1" applyFont="1" applyFill="1" applyBorder="1"/>
    <xf numFmtId="0" fontId="2" fillId="4" borderId="9" xfId="0" applyFont="1" applyFill="1" applyBorder="1"/>
    <xf numFmtId="164" fontId="5" fillId="4" borderId="9" xfId="1" applyFont="1" applyFill="1" applyBorder="1" applyProtection="1">
      <protection locked="0" hidden="1"/>
    </xf>
    <xf numFmtId="0" fontId="2" fillId="4" borderId="9" xfId="0" applyFont="1" applyFill="1" applyBorder="1" applyProtection="1">
      <protection locked="0"/>
    </xf>
    <xf numFmtId="166" fontId="2" fillId="0" borderId="8" xfId="0" applyNumberFormat="1" applyFont="1" applyBorder="1"/>
    <xf numFmtId="166" fontId="2" fillId="0" borderId="9" xfId="0" applyNumberFormat="1" applyFont="1" applyBorder="1"/>
    <xf numFmtId="0" fontId="8" fillId="0" borderId="8" xfId="0" applyFont="1" applyFill="1" applyBorder="1"/>
    <xf numFmtId="164" fontId="9" fillId="0" borderId="8" xfId="1" applyFont="1" applyFill="1" applyBorder="1" applyProtection="1">
      <protection locked="0" hidden="1"/>
    </xf>
    <xf numFmtId="0" fontId="9" fillId="0" borderId="8" xfId="0" applyFont="1" applyFill="1" applyBorder="1"/>
    <xf numFmtId="0" fontId="8" fillId="0" borderId="8" xfId="0" applyFont="1" applyFill="1" applyBorder="1" applyProtection="1">
      <protection locked="0"/>
    </xf>
    <xf numFmtId="0" fontId="8" fillId="0" borderId="9" xfId="0" applyFont="1" applyFill="1" applyBorder="1"/>
    <xf numFmtId="164" fontId="9" fillId="0" borderId="9" xfId="1" applyFont="1" applyFill="1" applyBorder="1" applyProtection="1">
      <protection locked="0" hidden="1"/>
    </xf>
    <xf numFmtId="0" fontId="9" fillId="0" borderId="9" xfId="0" applyFont="1" applyFill="1" applyBorder="1"/>
    <xf numFmtId="0" fontId="8" fillId="0" borderId="9" xfId="0" applyFont="1" applyFill="1" applyBorder="1" applyProtection="1">
      <protection locked="0"/>
    </xf>
    <xf numFmtId="166" fontId="2" fillId="0" borderId="14" xfId="0" applyNumberFormat="1" applyFont="1" applyBorder="1"/>
    <xf numFmtId="0" fontId="2" fillId="0" borderId="14" xfId="0" applyFont="1" applyBorder="1"/>
    <xf numFmtId="164" fontId="5" fillId="0" borderId="14" xfId="1" applyFont="1" applyBorder="1" applyProtection="1">
      <protection locked="0" hidden="1"/>
    </xf>
    <xf numFmtId="0" fontId="5" fillId="0" borderId="14" xfId="0" applyFont="1" applyBorder="1"/>
    <xf numFmtId="0" fontId="2" fillId="0" borderId="14" xfId="0" applyFont="1" applyBorder="1" applyProtection="1">
      <protection locked="0"/>
    </xf>
    <xf numFmtId="164" fontId="5" fillId="3" borderId="3" xfId="1" applyFont="1" applyFill="1" applyBorder="1" applyAlignment="1" applyProtection="1">
      <alignment horizontal="center"/>
      <protection locked="0" hidden="1"/>
    </xf>
    <xf numFmtId="0" fontId="2" fillId="3" borderId="3" xfId="0" applyFont="1" applyFill="1" applyBorder="1"/>
    <xf numFmtId="164" fontId="5" fillId="3" borderId="3" xfId="1" applyFont="1" applyFill="1" applyBorder="1"/>
    <xf numFmtId="0" fontId="2" fillId="3" borderId="3" xfId="0" applyFont="1" applyFill="1" applyBorder="1" applyProtection="1">
      <protection locked="0"/>
    </xf>
    <xf numFmtId="0" fontId="2" fillId="3" borderId="4" xfId="0" applyFont="1" applyFill="1" applyBorder="1"/>
    <xf numFmtId="0" fontId="2" fillId="3" borderId="2" xfId="0" applyFont="1" applyFill="1" applyBorder="1"/>
    <xf numFmtId="164" fontId="5" fillId="3" borderId="3" xfId="0" applyNumberFormat="1" applyFont="1" applyFill="1" applyBorder="1" applyAlignment="1" applyProtection="1">
      <alignment horizontal="center"/>
      <protection locked="0" hidden="1"/>
    </xf>
    <xf numFmtId="164" fontId="5" fillId="3" borderId="3" xfId="0" applyNumberFormat="1" applyFont="1" applyFill="1" applyBorder="1"/>
    <xf numFmtId="164" fontId="12" fillId="0" borderId="0" xfId="1" applyFont="1"/>
    <xf numFmtId="166" fontId="2" fillId="6" borderId="10" xfId="0" applyNumberFormat="1" applyFont="1" applyFill="1" applyBorder="1"/>
    <xf numFmtId="0" fontId="2" fillId="6" borderId="10" xfId="0" applyFont="1" applyFill="1" applyBorder="1"/>
    <xf numFmtId="164" fontId="5" fillId="6" borderId="10" xfId="1" applyFont="1" applyFill="1" applyBorder="1" applyProtection="1">
      <protection locked="0" hidden="1"/>
    </xf>
    <xf numFmtId="164" fontId="2" fillId="6" borderId="10" xfId="1" applyFont="1" applyFill="1" applyBorder="1"/>
    <xf numFmtId="0" fontId="5" fillId="6" borderId="10" xfId="0" applyFont="1" applyFill="1" applyBorder="1"/>
    <xf numFmtId="0" fontId="2" fillId="6" borderId="10" xfId="0" applyFont="1" applyFill="1" applyBorder="1" applyProtection="1">
      <protection locked="0"/>
    </xf>
    <xf numFmtId="167" fontId="2" fillId="0" borderId="0" xfId="0" applyNumberFormat="1" applyFont="1"/>
    <xf numFmtId="0" fontId="2" fillId="3" borderId="3" xfId="0" applyFont="1" applyFill="1" applyBorder="1" applyAlignment="1">
      <alignment horizontal="center"/>
    </xf>
    <xf numFmtId="0" fontId="10" fillId="5" borderId="15" xfId="0" applyFont="1" applyFill="1" applyBorder="1" applyAlignment="1">
      <alignment horizontal="left"/>
    </xf>
    <xf numFmtId="0" fontId="10" fillId="5" borderId="16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7" xfId="0" applyFont="1" applyFill="1" applyBorder="1" applyAlignment="1">
      <alignment horizontal="center" vertical="center" textRotation="90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133350</xdr:rowOff>
        </xdr:from>
        <xdr:to>
          <xdr:col>3</xdr:col>
          <xdr:colOff>885825</xdr:colOff>
          <xdr:row>1</xdr:row>
          <xdr:rowOff>666750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48</xdr:row>
          <xdr:rowOff>123825</xdr:rowOff>
        </xdr:from>
        <xdr:to>
          <xdr:col>3</xdr:col>
          <xdr:colOff>219075</xdr:colOff>
          <xdr:row>49</xdr:row>
          <xdr:rowOff>133350</xdr:rowOff>
        </xdr:to>
        <xdr:sp macro="" textlink="">
          <xdr:nvSpPr>
            <xdr:cNvPr id="65543" name="Case à cocher 1" hidden="1">
              <a:extLst>
                <a:ext uri="{63B3BB69-23CF-44E3-9099-C40C66FF867C}">
                  <a14:compatExt spid="_x0000_s65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50</xdr:row>
          <xdr:rowOff>95250</xdr:rowOff>
        </xdr:from>
        <xdr:to>
          <xdr:col>5</xdr:col>
          <xdr:colOff>95250</xdr:colOff>
          <xdr:row>53</xdr:row>
          <xdr:rowOff>66675</xdr:rowOff>
        </xdr:to>
        <xdr:sp macro="" textlink="">
          <xdr:nvSpPr>
            <xdr:cNvPr id="65544" name="Zone de groupe 1" hidden="1">
              <a:extLst>
                <a:ext uri="{63B3BB69-23CF-44E3-9099-C40C66FF867C}">
                  <a14:compatExt spid="_x0000_s65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133350</xdr:rowOff>
        </xdr:from>
        <xdr:to>
          <xdr:col>3</xdr:col>
          <xdr:colOff>885825</xdr:colOff>
          <xdr:row>1</xdr:row>
          <xdr:rowOff>666750</xdr:rowOff>
        </xdr:to>
        <xdr:sp macro="" textlink="">
          <xdr:nvSpPr>
            <xdr:cNvPr id="53250" name="Butto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48</xdr:row>
          <xdr:rowOff>133350</xdr:rowOff>
        </xdr:from>
        <xdr:to>
          <xdr:col>3</xdr:col>
          <xdr:colOff>390525</xdr:colOff>
          <xdr:row>49</xdr:row>
          <xdr:rowOff>133350</xdr:rowOff>
        </xdr:to>
        <xdr:sp macro="" textlink="">
          <xdr:nvSpPr>
            <xdr:cNvPr id="53255" name="Case à cocher 2" hidden="1">
              <a:extLst>
                <a:ext uri="{63B3BB69-23CF-44E3-9099-C40C66FF867C}">
                  <a14:compatExt spid="_x0000_s53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50</xdr:row>
          <xdr:rowOff>123825</xdr:rowOff>
        </xdr:from>
        <xdr:to>
          <xdr:col>5</xdr:col>
          <xdr:colOff>85725</xdr:colOff>
          <xdr:row>53</xdr:row>
          <xdr:rowOff>95250</xdr:rowOff>
        </xdr:to>
        <xdr:sp macro="" textlink="">
          <xdr:nvSpPr>
            <xdr:cNvPr id="53256" name="Zone de groupe 2" hidden="1">
              <a:extLst>
                <a:ext uri="{63B3BB69-23CF-44E3-9099-C40C66FF867C}">
                  <a14:compatExt spid="_x0000_s53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142875</xdr:rowOff>
        </xdr:from>
        <xdr:to>
          <xdr:col>3</xdr:col>
          <xdr:colOff>657225</xdr:colOff>
          <xdr:row>1</xdr:row>
          <xdr:rowOff>676275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48</xdr:row>
          <xdr:rowOff>104775</xdr:rowOff>
        </xdr:from>
        <xdr:to>
          <xdr:col>3</xdr:col>
          <xdr:colOff>342900</xdr:colOff>
          <xdr:row>49</xdr:row>
          <xdr:rowOff>104775</xdr:rowOff>
        </xdr:to>
        <xdr:sp macro="" textlink="">
          <xdr:nvSpPr>
            <xdr:cNvPr id="58374" name="Case à cocher 3" hidden="1">
              <a:extLst>
                <a:ext uri="{63B3BB69-23CF-44E3-9099-C40C66FF867C}">
                  <a14:compatExt spid="_x0000_s58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50</xdr:row>
          <xdr:rowOff>104775</xdr:rowOff>
        </xdr:from>
        <xdr:to>
          <xdr:col>5</xdr:col>
          <xdr:colOff>66675</xdr:colOff>
          <xdr:row>53</xdr:row>
          <xdr:rowOff>76200</xdr:rowOff>
        </xdr:to>
        <xdr:sp macro="" textlink="">
          <xdr:nvSpPr>
            <xdr:cNvPr id="58375" name="Zone de groupe 3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133350</xdr:rowOff>
        </xdr:from>
        <xdr:to>
          <xdr:col>3</xdr:col>
          <xdr:colOff>885825</xdr:colOff>
          <xdr:row>1</xdr:row>
          <xdr:rowOff>666750</xdr:rowOff>
        </xdr:to>
        <xdr:sp macro="" textlink="">
          <xdr:nvSpPr>
            <xdr:cNvPr id="57346" name="Button 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48</xdr:row>
          <xdr:rowOff>114300</xdr:rowOff>
        </xdr:from>
        <xdr:to>
          <xdr:col>3</xdr:col>
          <xdr:colOff>428625</xdr:colOff>
          <xdr:row>49</xdr:row>
          <xdr:rowOff>142875</xdr:rowOff>
        </xdr:to>
        <xdr:sp macro="" textlink="">
          <xdr:nvSpPr>
            <xdr:cNvPr id="57348" name="Check Box 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50</xdr:row>
          <xdr:rowOff>85725</xdr:rowOff>
        </xdr:from>
        <xdr:to>
          <xdr:col>5</xdr:col>
          <xdr:colOff>104775</xdr:colOff>
          <xdr:row>53</xdr:row>
          <xdr:rowOff>57150</xdr:rowOff>
        </xdr:to>
        <xdr:sp macro="" textlink="">
          <xdr:nvSpPr>
            <xdr:cNvPr id="57349" name="Zone de groupe 4" hidden="1">
              <a:extLst>
                <a:ext uri="{63B3BB69-23CF-44E3-9099-C40C66FF867C}">
                  <a14:compatExt spid="_x0000_s57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133350</xdr:rowOff>
        </xdr:from>
        <xdr:to>
          <xdr:col>3</xdr:col>
          <xdr:colOff>885825</xdr:colOff>
          <xdr:row>1</xdr:row>
          <xdr:rowOff>666750</xdr:rowOff>
        </xdr:to>
        <xdr:sp macro="" textlink="">
          <xdr:nvSpPr>
            <xdr:cNvPr id="56322" name="Button 2" hidden="1">
              <a:extLst>
                <a:ext uri="{63B3BB69-23CF-44E3-9099-C40C66FF867C}">
                  <a14:compatExt spid="_x0000_s56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48</xdr:row>
          <xdr:rowOff>114300</xdr:rowOff>
        </xdr:from>
        <xdr:to>
          <xdr:col>3</xdr:col>
          <xdr:colOff>285750</xdr:colOff>
          <xdr:row>49</xdr:row>
          <xdr:rowOff>123825</xdr:rowOff>
        </xdr:to>
        <xdr:sp macro="" textlink="">
          <xdr:nvSpPr>
            <xdr:cNvPr id="56325" name="Check Box 5" hidden="1">
              <a:extLst>
                <a:ext uri="{63B3BB69-23CF-44E3-9099-C40C66FF867C}">
                  <a14:compatExt spid="_x0000_s56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50</xdr:row>
          <xdr:rowOff>114300</xdr:rowOff>
        </xdr:from>
        <xdr:to>
          <xdr:col>5</xdr:col>
          <xdr:colOff>180975</xdr:colOff>
          <xdr:row>53</xdr:row>
          <xdr:rowOff>85725</xdr:rowOff>
        </xdr:to>
        <xdr:sp macro="" textlink="">
          <xdr:nvSpPr>
            <xdr:cNvPr id="56326" name="Zone de groupe 5" hidden="1">
              <a:extLst>
                <a:ext uri="{63B3BB69-23CF-44E3-9099-C40C66FF867C}">
                  <a14:compatExt spid="_x0000_s56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1</xdr:row>
          <xdr:rowOff>133350</xdr:rowOff>
        </xdr:from>
        <xdr:to>
          <xdr:col>4</xdr:col>
          <xdr:colOff>133350</xdr:colOff>
          <xdr:row>1</xdr:row>
          <xdr:rowOff>666750</xdr:rowOff>
        </xdr:to>
        <xdr:sp macro="" textlink="">
          <xdr:nvSpPr>
            <xdr:cNvPr id="55298" name="Button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48</xdr:row>
          <xdr:rowOff>142875</xdr:rowOff>
        </xdr:from>
        <xdr:to>
          <xdr:col>3</xdr:col>
          <xdr:colOff>209550</xdr:colOff>
          <xdr:row>49</xdr:row>
          <xdr:rowOff>142875</xdr:rowOff>
        </xdr:to>
        <xdr:sp macro="" textlink="">
          <xdr:nvSpPr>
            <xdr:cNvPr id="55300" name="Case à cocher 6" hidden="1">
              <a:extLst>
                <a:ext uri="{63B3BB69-23CF-44E3-9099-C40C66FF867C}">
                  <a14:compatExt spid="_x0000_s55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50</xdr:row>
          <xdr:rowOff>95250</xdr:rowOff>
        </xdr:from>
        <xdr:to>
          <xdr:col>5</xdr:col>
          <xdr:colOff>76200</xdr:colOff>
          <xdr:row>53</xdr:row>
          <xdr:rowOff>66675</xdr:rowOff>
        </xdr:to>
        <xdr:sp macro="" textlink="">
          <xdr:nvSpPr>
            <xdr:cNvPr id="55301" name="Zone de groupe 4" hidden="1">
              <a:extLst>
                <a:ext uri="{63B3BB69-23CF-44E3-9099-C40C66FF867C}">
                  <a14:compatExt spid="_x0000_s55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Logement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PS\09-SALAIRES%20SALARIES\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  <sheetName val="Liste chantier"/>
      <sheetName val="JF"/>
    </sheetNames>
    <sheetDataSet>
      <sheetData sheetId="0"/>
      <sheetData sheetId="1">
        <row r="1">
          <cell r="A1" t="str">
            <v>LISTING ADRESSES CHANTIERS</v>
          </cell>
          <cell r="B1">
            <v>0</v>
          </cell>
          <cell r="C1">
            <v>0</v>
          </cell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>
            <v>0</v>
          </cell>
          <cell r="D6">
            <v>0</v>
          </cell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>
            <v>0</v>
          </cell>
        </row>
        <row r="8">
          <cell r="A8" t="str">
            <v>D0764</v>
          </cell>
          <cell r="B8" t="str">
            <v>TSD du pré Saint Esprit LES ARCS</v>
          </cell>
          <cell r="C8">
            <v>0</v>
          </cell>
          <cell r="D8">
            <v>0</v>
          </cell>
        </row>
        <row r="9">
          <cell r="A9" t="str">
            <v>D0765</v>
          </cell>
          <cell r="B9" t="str">
            <v>Les Reflets du lac à Aix les Bains</v>
          </cell>
          <cell r="C9">
            <v>0</v>
          </cell>
          <cell r="D9">
            <v>0</v>
          </cell>
        </row>
        <row r="10">
          <cell r="A10" t="str">
            <v>D0766</v>
          </cell>
          <cell r="B10" t="str">
            <v>Le Clos "47 logements" à REIGNIER</v>
          </cell>
          <cell r="C10">
            <v>0</v>
          </cell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>
            <v>0</v>
          </cell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COURCHEVEL</v>
          </cell>
          <cell r="C137" t="str">
            <v>Zone 07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Club Belambra - LES SAISIES</v>
          </cell>
          <cell r="C182" t="str">
            <v>Zone 06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07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MERIBEL</v>
          </cell>
          <cell r="C219" t="str">
            <v>Zone 07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>
            <v>0</v>
          </cell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DP0923FAC</v>
          </cell>
          <cell r="B285" t="str">
            <v>Le Colysée - CHAMBERY</v>
          </cell>
          <cell r="C285" t="str">
            <v>Zone 01</v>
          </cell>
        </row>
        <row r="286">
          <cell r="A286" t="str">
            <v>DP0926</v>
          </cell>
          <cell r="B286" t="str">
            <v>TSD du pré Saint Esprit LES ARCS</v>
          </cell>
        </row>
        <row r="287">
          <cell r="A287" t="str">
            <v>DP0928</v>
          </cell>
          <cell r="B287" t="str">
            <v>Rénovation partielle CPAM DE CHAMBERY</v>
          </cell>
        </row>
        <row r="288">
          <cell r="A288" t="str">
            <v>DP0934FAC</v>
          </cell>
          <cell r="B288" t="str">
            <v>ILOT FREIZIER à CHAMBERY Réfection bacon et verrière</v>
          </cell>
        </row>
        <row r="289">
          <cell r="A289" t="str">
            <v>DP0936</v>
          </cell>
          <cell r="B289" t="str">
            <v>Mise aux normes d'accessibilité des sanitaires du parc Olympique de Méribel</v>
          </cell>
        </row>
        <row r="290">
          <cell r="A290" t="str">
            <v>DP0937FAC</v>
          </cell>
          <cell r="B290" t="str">
            <v>CHALET COCOON VAL THORENS</v>
          </cell>
        </row>
        <row r="291">
          <cell r="A291" t="str">
            <v>DP0938</v>
          </cell>
          <cell r="B291" t="str">
            <v>Bureau d'activités et bureaux SCI ELP RUMILLY</v>
          </cell>
        </row>
        <row r="292">
          <cell r="A292" t="str">
            <v>DP0939FAC</v>
          </cell>
          <cell r="B292" t="str">
            <v>Salle polyvalente EPAGNY - METZ TESSY</v>
          </cell>
        </row>
        <row r="293">
          <cell r="A293" t="str">
            <v>DP0942</v>
          </cell>
          <cell r="B293" t="str">
            <v>Rénovation salle de conférence à VAL D'ISERE</v>
          </cell>
        </row>
        <row r="294">
          <cell r="A294" t="str">
            <v>DP0943FAC</v>
          </cell>
          <cell r="B294" t="str">
            <v>Local des agents de propreté à THONON LES BAINS</v>
          </cell>
          <cell r="C294" t="str">
            <v>Zone 10</v>
          </cell>
        </row>
        <row r="295">
          <cell r="A295" t="str">
            <v>DP0944</v>
          </cell>
          <cell r="B295" t="str">
            <v>Maison de santé pluriprofessionnelle + lgts à CRUSEILLES</v>
          </cell>
        </row>
        <row r="296">
          <cell r="A296" t="str">
            <v>DP0945FAC</v>
          </cell>
          <cell r="B296" t="str">
            <v>MAISON DESBIOLES / COTTERLAZ à ETAUX</v>
          </cell>
        </row>
        <row r="297">
          <cell r="A297" t="str">
            <v>DP0946</v>
          </cell>
          <cell r="B297" t="str">
            <v>Rénovation appartement Mme RIEUTORD  à la MOTTE SERVOLEX</v>
          </cell>
        </row>
        <row r="298">
          <cell r="A298" t="str">
            <v>DP0947</v>
          </cell>
          <cell r="B298" t="str">
            <v>Association RESPECT 73 a CHY   reno partielle lgt suite DDE</v>
          </cell>
        </row>
        <row r="299">
          <cell r="A299" t="str">
            <v>DP0948</v>
          </cell>
          <cell r="B299" t="str">
            <v>Bâtiment d'accueil camping municipal ANNECY</v>
          </cell>
        </row>
        <row r="300">
          <cell r="A300" t="str">
            <v>DP0949</v>
          </cell>
          <cell r="B300" t="str">
            <v>Rénovation de la villa DELPORTE à GAILLARD</v>
          </cell>
        </row>
        <row r="301">
          <cell r="A301" t="str">
            <v>DP0949FAC</v>
          </cell>
          <cell r="B301" t="str">
            <v>Rénovation de la villa DELPORTE à GAILLARD</v>
          </cell>
        </row>
        <row r="302">
          <cell r="A302" t="str">
            <v>DP0950FAC</v>
          </cell>
          <cell r="B302" t="str">
            <v>Ravalement + ITE - Copro. LE CHANTEMERLE à Aix les Bains</v>
          </cell>
        </row>
        <row r="303">
          <cell r="A303" t="str">
            <v>DP0951FAC</v>
          </cell>
          <cell r="B303" t="str">
            <v>Copro. LES BATELIERS à Aix Les Bains</v>
          </cell>
        </row>
        <row r="304">
          <cell r="A304" t="str">
            <v>DP0952FAC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DP0952TER</v>
          </cell>
          <cell r="B305" t="str">
            <v>les 2 pommes - ALBERTVILLE</v>
          </cell>
          <cell r="C305" t="str">
            <v>Zone 04</v>
          </cell>
        </row>
        <row r="306">
          <cell r="A306" t="str">
            <v>DP0953</v>
          </cell>
          <cell r="B306" t="str">
            <v>Chalet NATASHA à MERIBEL    extension garage + SDB 7</v>
          </cell>
        </row>
        <row r="307">
          <cell r="A307" t="str">
            <v>DP0954</v>
          </cell>
          <cell r="B307" t="str">
            <v>SDIS   reno appt T2 + T3 a VAL D'ISERE</v>
          </cell>
        </row>
        <row r="308">
          <cell r="A308" t="str">
            <v>DP0955</v>
          </cell>
          <cell r="B308" t="str">
            <v>LES CHARDONS - ARC 1800    appartement témoin</v>
          </cell>
        </row>
        <row r="309">
          <cell r="A309" t="str">
            <v>DP0956</v>
          </cell>
          <cell r="B309" t="str">
            <v>Extension chalet ESF  ARC 1600</v>
          </cell>
        </row>
        <row r="310">
          <cell r="A310" t="str">
            <v>DP0957</v>
          </cell>
          <cell r="B310" t="str">
            <v>Le ST CHARLES à LANSLEBOURG  reprises suite expertises Pb béton</v>
          </cell>
        </row>
        <row r="311">
          <cell r="A311" t="str">
            <v>DP0958</v>
          </cell>
          <cell r="B311" t="str">
            <v>renovation maison BETEND à BONNEVILLE</v>
          </cell>
        </row>
        <row r="312">
          <cell r="A312" t="str">
            <v>DP0959</v>
          </cell>
          <cell r="B312" t="str">
            <v>Appt. JB ANDRIEU - IMMEUBLE LE CHARVET - VAL D'ISERE</v>
          </cell>
        </row>
        <row r="313">
          <cell r="A313" t="str">
            <v>DP0960</v>
          </cell>
          <cell r="B313" t="str">
            <v>"540 Faubourg Montmélian" - CHAMBERY</v>
          </cell>
          <cell r="C313" t="str">
            <v>Zone 01</v>
          </cell>
        </row>
        <row r="314">
          <cell r="A314" t="str">
            <v>DP0961</v>
          </cell>
          <cell r="B314" t="str">
            <v>M.RAPHEL - CHAMBERY</v>
          </cell>
        </row>
        <row r="315">
          <cell r="A315" t="str">
            <v>DP0962</v>
          </cell>
          <cell r="B315" t="str">
            <v>REFECTION VILLA BOUVIER - MEYRIEU - TROUET</v>
          </cell>
        </row>
        <row r="316">
          <cell r="A316" t="str">
            <v>DP0963</v>
          </cell>
          <cell r="B316" t="str">
            <v>REFECTION APPT. M. NORAZ - ST ALBAN  LEYSSE</v>
          </cell>
        </row>
        <row r="317">
          <cell r="A317" t="str">
            <v>DP0964</v>
          </cell>
          <cell r="B317" t="str">
            <v>CHALET LOUSADA - LES GETS</v>
          </cell>
        </row>
        <row r="318">
          <cell r="A318" t="str">
            <v>DP0965 FAC</v>
          </cell>
          <cell r="B318" t="str">
            <v>Copro 284 AVENUE DE LA GARE</v>
          </cell>
        </row>
        <row r="319">
          <cell r="A319" t="str">
            <v>DP0966FAC</v>
          </cell>
          <cell r="B319" t="str">
            <v>Les Jardins d'Eole - VEYREL</v>
          </cell>
          <cell r="C319" t="str">
            <v>Zone 02</v>
          </cell>
        </row>
        <row r="320">
          <cell r="A320" t="str">
            <v>DP0967FAC</v>
          </cell>
          <cell r="B320" t="str">
            <v>RESIDENCE O BLEUE - 22LOGTS - 74500 EVIAN LES BAINS</v>
          </cell>
        </row>
        <row r="321">
          <cell r="A321" t="str">
            <v>DP0968</v>
          </cell>
          <cell r="B321" t="str">
            <v>M. LAMBERT - LA MOTTE SERVOLEX - Reprise plafond suite DDE</v>
          </cell>
        </row>
        <row r="322">
          <cell r="A322" t="str">
            <v>DP0969FAC</v>
          </cell>
          <cell r="B322" t="str">
            <v>MG LA RAVOIRE - Travaux de peinture des bétons en façade</v>
          </cell>
        </row>
        <row r="323">
          <cell r="A323" t="str">
            <v>DP0970</v>
          </cell>
          <cell r="B323" t="str">
            <v>UCPA DE TIGNES - Reprises suite dégradations</v>
          </cell>
        </row>
        <row r="324">
          <cell r="A324" t="str">
            <v>DP0971</v>
          </cell>
          <cell r="B324" t="str">
            <v>GENDARMERIE - LA PLAGNE</v>
          </cell>
        </row>
        <row r="325">
          <cell r="A325" t="str">
            <v>DP0972</v>
          </cell>
          <cell r="B325" t="str">
            <v>ERM MONTANA VAL THORENS</v>
          </cell>
        </row>
        <row r="326">
          <cell r="A326" t="str">
            <v>DP0973</v>
          </cell>
          <cell r="B326" t="str">
            <v xml:space="preserve">AGRANDISSEMENT DES VESTIAIRES DU PERSONNEL DES SERVICES TECHNIQUES </v>
          </cell>
        </row>
        <row r="327">
          <cell r="A327" t="str">
            <v>DP0974</v>
          </cell>
          <cell r="B327" t="str">
            <v>Reprise fissures dans plusieurs appartements</v>
          </cell>
        </row>
        <row r="328">
          <cell r="A328" t="str">
            <v>DP0974BIS</v>
          </cell>
          <cell r="B328" t="str">
            <v>Reprise fissures dans plusieurs appartements</v>
          </cell>
        </row>
        <row r="329">
          <cell r="A329" t="str">
            <v>DP0975</v>
          </cell>
          <cell r="B329" t="str">
            <v>Fisures sous fenêtre chambre : reprise et embellisement</v>
          </cell>
        </row>
        <row r="330">
          <cell r="A330" t="str">
            <v>DP0976</v>
          </cell>
          <cell r="B330" t="str">
            <v>LE ROOSEVELT - Réfection peintures suite à sinistre</v>
          </cell>
        </row>
        <row r="331">
          <cell r="A331" t="str">
            <v>DP0977</v>
          </cell>
          <cell r="B331" t="str">
            <v xml:space="preserve"> LCR  Batiment ERIS ALPESPACE </v>
          </cell>
        </row>
        <row r="332">
          <cell r="A332" t="str">
            <v>DP0977 TER</v>
          </cell>
          <cell r="B332" t="str">
            <v>VACANCEOLE - Lasure sur gradins</v>
          </cell>
        </row>
        <row r="333">
          <cell r="A333" t="str">
            <v>DP0978</v>
          </cell>
          <cell r="B333" t="str">
            <v xml:space="preserve">BARBIER - Réfection des peintures interieures des thermes </v>
          </cell>
        </row>
        <row r="334">
          <cell r="A334" t="str">
            <v>DP0979</v>
          </cell>
          <cell r="B334" t="str">
            <v>Maison J.Edouard - MENTHON ST BERNARD - Réfection des boiseries</v>
          </cell>
        </row>
        <row r="335">
          <cell r="A335" t="str">
            <v>DP0980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DP0980 FAC</v>
          </cell>
          <cell r="B336" t="str">
            <v>LES 4 CERISIERS - Construction d'une résidence de tourisme de 11 logements - NEYDENS BEAUMONT</v>
          </cell>
        </row>
        <row r="337">
          <cell r="A337" t="str">
            <v>DP0981</v>
          </cell>
          <cell r="B337" t="str">
            <v xml:space="preserve">BARBIER - Suite DDE - Réfection appt. P. MIGNOLA </v>
          </cell>
        </row>
        <row r="338">
          <cell r="A338" t="str">
            <v>DP0982</v>
          </cell>
          <cell r="B338" t="str">
            <v>Bâtiment SAXEL - BUREAUX ET HEBERGEMENT</v>
          </cell>
        </row>
        <row r="339">
          <cell r="A339" t="str">
            <v>DP0982 FAC</v>
          </cell>
          <cell r="B339" t="str">
            <v>Bâtiment SAXEL - BUREAUX ET HEBERGEMENT</v>
          </cell>
        </row>
        <row r="340">
          <cell r="A340" t="str">
            <v>DP0983</v>
          </cell>
          <cell r="B340" t="str">
            <v xml:space="preserve">Rénovation chalet le LACHAT n°19 </v>
          </cell>
        </row>
        <row r="341">
          <cell r="A341" t="str">
            <v>DP0984</v>
          </cell>
          <cell r="B341" t="str">
            <v>MGM   Les Chalets de Flambeau   Bat H</v>
          </cell>
        </row>
        <row r="342">
          <cell r="A342" t="str">
            <v>DP0985</v>
          </cell>
          <cell r="B342" t="str">
            <v>COP. 58 RUE DU BON PASTEUR - CHY - Réfection hall et montée d'escalier</v>
          </cell>
        </row>
        <row r="343">
          <cell r="A343" t="str">
            <v xml:space="preserve">DP0986 </v>
          </cell>
          <cell r="B343" t="str">
            <v>Aménagement du pôle culturel et jeunesse  - BOURG ST MAURICE LES ARCS</v>
          </cell>
        </row>
        <row r="344">
          <cell r="A344" t="str">
            <v>DP0988</v>
          </cell>
          <cell r="B344" t="str">
            <v>Ambiance Garden - 10 Logements</v>
          </cell>
        </row>
        <row r="345">
          <cell r="A345" t="str">
            <v>DP0988FAC</v>
          </cell>
          <cell r="B345" t="str">
            <v>Ambiance Garden - 10 Logements</v>
          </cell>
        </row>
        <row r="346">
          <cell r="A346" t="str">
            <v>DP0990</v>
          </cell>
          <cell r="B346" t="str">
            <v>M. CHITTARO - Travaux de plâtrerie et peinture dans villa</v>
          </cell>
        </row>
        <row r="347">
          <cell r="A347" t="str">
            <v>DP0990FAC</v>
          </cell>
          <cell r="B347" t="str">
            <v>M. CHITTARO - Travaux de plâtrerie et peinture dans villa</v>
          </cell>
        </row>
        <row r="348">
          <cell r="A348" t="str">
            <v>DP0991</v>
          </cell>
          <cell r="B348" t="str">
            <v>STE DES EAUX MINERALES - Réfection des peintures et des sols des appartements</v>
          </cell>
        </row>
        <row r="349">
          <cell r="A349" t="str">
            <v>DP0992</v>
          </cell>
          <cell r="B349" t="str">
            <v>VILLA HERZOG - Reprise ITE et peinture intérieure</v>
          </cell>
        </row>
        <row r="350">
          <cell r="A350" t="str">
            <v>DP0992FAC</v>
          </cell>
          <cell r="B350" t="str">
            <v>VILLA HERZOG - Reprise ITE et peinture intérieure</v>
          </cell>
        </row>
        <row r="351">
          <cell r="A351" t="str">
            <v>DP0993</v>
          </cell>
          <cell r="B351" t="str">
            <v>SCITA /EPSILON - Aménagement de bureaux dans bâtiment sci valthy</v>
          </cell>
        </row>
        <row r="352">
          <cell r="A352" t="str">
            <v>DP0994FAC</v>
          </cell>
          <cell r="B352" t="str">
            <v>MAISON DES JEUX ET DE LA MONTAGNE - HALLE olympique d'Albertville</v>
          </cell>
        </row>
        <row r="353">
          <cell r="A353" t="str">
            <v>DP0995</v>
          </cell>
          <cell r="B353" t="str">
            <v>Gymnase BOUTRON 2 - CHAMBERY LE HAUT</v>
          </cell>
          <cell r="C353" t="str">
            <v>Zone 01</v>
          </cell>
        </row>
        <row r="354">
          <cell r="A354" t="str">
            <v>DP0996</v>
          </cell>
          <cell r="B354" t="str">
            <v>Construction d'un bâtiment BEPOS - Peintures intérieures+ITE</v>
          </cell>
        </row>
        <row r="355">
          <cell r="A355" t="str">
            <v>DP0996FAC</v>
          </cell>
          <cell r="B355" t="str">
            <v>Construction d'un bâtiment BEPOS - Peintures intérieures+ITE</v>
          </cell>
        </row>
        <row r="356">
          <cell r="A356" t="str">
            <v>DP0998</v>
          </cell>
          <cell r="B356" t="str">
            <v>Initial - RUMILLY</v>
          </cell>
          <cell r="C356" t="str">
            <v>Zone 04</v>
          </cell>
        </row>
        <row r="357">
          <cell r="A357" t="str">
            <v>DP0999</v>
          </cell>
          <cell r="B357" t="str">
            <v>Construction de locaux commerciaux</v>
          </cell>
        </row>
        <row r="358">
          <cell r="A358" t="str">
            <v>DP1000BIS</v>
          </cell>
          <cell r="B358" t="str">
            <v>LES CHALETS DU NANT DU FOUR - REPRISE PEINTURE</v>
          </cell>
        </row>
        <row r="359">
          <cell r="A359" t="str">
            <v>DP1002</v>
          </cell>
          <cell r="B359" t="str">
            <v>JJ PEYRONNEL - Réfection  plafonds wc+ cuisine</v>
          </cell>
        </row>
        <row r="360">
          <cell r="A360" t="str">
            <v>DP1003</v>
          </cell>
          <cell r="B360" t="str">
            <v xml:space="preserve">EXTENSION DU CHALET VAGERE </v>
          </cell>
        </row>
        <row r="361">
          <cell r="A361" t="str">
            <v>DP1004</v>
          </cell>
          <cell r="B361" t="str">
            <v>CREDIT AGRICOLE / LEON GROSSE</v>
          </cell>
        </row>
        <row r="362">
          <cell r="A362" t="str">
            <v>DP1005FAC</v>
          </cell>
          <cell r="B362" t="str">
            <v>CIS VAL CENIS Rénovation de l'enveloppe de 2 bâtiments</v>
          </cell>
        </row>
        <row r="363">
          <cell r="A363" t="str">
            <v>DP1006FAC</v>
          </cell>
          <cell r="B363" t="str">
            <v>CROUS JB - Réfection façade restaurant universitaire</v>
          </cell>
        </row>
        <row r="364">
          <cell r="A364" t="str">
            <v>DP1007</v>
          </cell>
          <cell r="B364" t="str">
            <v xml:space="preserve">Rénovation espace "Les Carrés" </v>
          </cell>
        </row>
        <row r="365">
          <cell r="A365" t="str">
            <v>DP1008</v>
          </cell>
          <cell r="B365" t="str">
            <v>Copro. 1 Rue Salteur - Réfection cage d'escalier</v>
          </cell>
        </row>
        <row r="366">
          <cell r="A366" t="str">
            <v>DP1009</v>
          </cell>
          <cell r="B366" t="str">
            <v>RESIDENCE LE PARC SAINT JEAN</v>
          </cell>
        </row>
        <row r="367">
          <cell r="A367" t="str">
            <v>DP1010</v>
          </cell>
          <cell r="B367" t="str">
            <v>COVERMETAL - BRUCHON PILLET - COMTE DE BOIGNE - Reprise peinture suite DDE</v>
          </cell>
        </row>
        <row r="368">
          <cell r="A368" t="str">
            <v>DP1011</v>
          </cell>
          <cell r="B368" t="str">
            <v>BUREAU HBOAT 4&amp;2 PATRARCHE</v>
          </cell>
        </row>
        <row r="369">
          <cell r="A369" t="str">
            <v>DP1012</v>
          </cell>
          <cell r="B369" t="str">
            <v>CONSTRUCTION D'UN CENTRE TECHNIQUE DE LA VIGIE</v>
          </cell>
        </row>
        <row r="370">
          <cell r="A370" t="str">
            <v>DP1013</v>
          </cell>
          <cell r="B370" t="str">
            <v xml:space="preserve">Chalet REPLATET - </v>
          </cell>
        </row>
        <row r="371">
          <cell r="A371" t="str">
            <v>DP1013FAC</v>
          </cell>
          <cell r="B371" t="str">
            <v>Chalet REPLATET</v>
          </cell>
        </row>
        <row r="372">
          <cell r="A372" t="str">
            <v>DP1014FAC</v>
          </cell>
          <cell r="B372" t="str">
            <v>CONSTRUCTION HANGAR A SEL SAINT JULIEN EN GENEVOIS</v>
          </cell>
        </row>
        <row r="373">
          <cell r="A373" t="str">
            <v>DP1015FAC</v>
          </cell>
          <cell r="B373" t="str">
            <v>HOTEL AU CŒUR DE MEGEVE</v>
          </cell>
        </row>
        <row r="374">
          <cell r="A374" t="str">
            <v>DP1016</v>
          </cell>
          <cell r="B374" t="str">
            <v>Villa Tourniaire - CHAMBERY</v>
          </cell>
          <cell r="C374" t="str">
            <v>Zone 01</v>
          </cell>
        </row>
        <row r="375">
          <cell r="A375" t="str">
            <v>DP1017</v>
          </cell>
          <cell r="B375" t="str">
            <v>Résidence "LE PHOENIX 1" - COURCHEVEL</v>
          </cell>
          <cell r="C375" t="str">
            <v>Zone 07</v>
          </cell>
        </row>
        <row r="376">
          <cell r="A376" t="str">
            <v>DP1018</v>
          </cell>
          <cell r="B376" t="str">
            <v>CREATION D'UN CHALET TENNIS / TIR A L'ARC</v>
          </cell>
        </row>
        <row r="377">
          <cell r="A377" t="str">
            <v>DP1019</v>
          </cell>
          <cell r="B377" t="str">
            <v>Le Belvedere - COURCHEVEL</v>
          </cell>
          <cell r="C377" t="str">
            <v>Zone 07</v>
          </cell>
        </row>
        <row r="378">
          <cell r="A378" t="str">
            <v>DP1019FAC</v>
          </cell>
          <cell r="B378" t="str">
            <v>Le Belvedere - COURCHEVEL</v>
          </cell>
          <cell r="C378" t="str">
            <v>Zone 07</v>
          </cell>
        </row>
        <row r="379">
          <cell r="A379" t="str">
            <v>DP1020</v>
          </cell>
          <cell r="B379" t="str">
            <v>SCITA / SCI VOUYOUS - Création d'un restaurant + surface de vente alimentaire</v>
          </cell>
        </row>
        <row r="380">
          <cell r="A380" t="str">
            <v>DP1021</v>
          </cell>
          <cell r="B380" t="str">
            <v>MOUCHET J.Marc - Reprise peinture et papier peint, suite à sinistre villa 3</v>
          </cell>
        </row>
        <row r="381">
          <cell r="A381" t="str">
            <v>DP1022</v>
          </cell>
          <cell r="B381" t="str">
            <v>Réhabilitation Aquarium du Lac du Bourget</v>
          </cell>
        </row>
        <row r="382">
          <cell r="A382" t="str">
            <v>DP1023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DP1023FAC</v>
          </cell>
          <cell r="B383" t="str">
            <v>CHAL - CONTAMINE SUR ARVE</v>
          </cell>
          <cell r="C383" t="str">
            <v>Zone 07</v>
          </cell>
        </row>
        <row r="384">
          <cell r="A384" t="str">
            <v>DP1024FAC</v>
          </cell>
          <cell r="B384" t="str">
            <v xml:space="preserve">Copro LE MONTCALM C </v>
          </cell>
        </row>
        <row r="385">
          <cell r="A385" t="str">
            <v>DP1025FAC</v>
          </cell>
          <cell r="B385" t="str">
            <v>PATINOIRE DE CHAMBERY - REFECTION DU PIGNON SUD OUEST</v>
          </cell>
        </row>
        <row r="386">
          <cell r="A386" t="str">
            <v>DP1026</v>
          </cell>
          <cell r="B386" t="str">
            <v>USINE ROUTIN - REFECTION DES PEINTURES BUREAUX + CIRCULATION</v>
          </cell>
        </row>
        <row r="387">
          <cell r="A387" t="str">
            <v>DP1027</v>
          </cell>
          <cell r="B387" t="str">
            <v>LODGES 1970 - Aménagement locaux</v>
          </cell>
        </row>
        <row r="388">
          <cell r="A388" t="str">
            <v>DP1028</v>
          </cell>
          <cell r="B388" t="str">
            <v>LABORATOIRES GALDERMA - Poste de contrôle et sécurité</v>
          </cell>
        </row>
        <row r="389">
          <cell r="A389" t="str">
            <v>DP1029FAC</v>
          </cell>
          <cell r="B389" t="str">
            <v>BATIMENT FORCES MOTRICES DU GELON - Façades</v>
          </cell>
        </row>
        <row r="390">
          <cell r="A390" t="str">
            <v>DP1030</v>
          </cell>
          <cell r="B390" t="str">
            <v>Parc Saint Jean - bâtiments A &amp; B</v>
          </cell>
        </row>
        <row r="391">
          <cell r="A391" t="str">
            <v>DP1032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DP1032FAC</v>
          </cell>
          <cell r="B392" t="str">
            <v>CADS - ANNECY LE VIEUX</v>
          </cell>
          <cell r="C392" t="str">
            <v>Zone 05</v>
          </cell>
        </row>
        <row r="393">
          <cell r="A393" t="str">
            <v>DP1033FAC</v>
          </cell>
          <cell r="B393" t="str">
            <v>REFECTION FACADES SUR UNE PARTIE DU PATRIMOINE D'HALPADES</v>
          </cell>
        </row>
        <row r="394">
          <cell r="A394" t="str">
            <v>DP1034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DP1034FAC</v>
          </cell>
          <cell r="B395" t="str">
            <v>Les Clarines - THONON LES BAINS</v>
          </cell>
          <cell r="C395" t="str">
            <v>Zone 10</v>
          </cell>
        </row>
        <row r="396">
          <cell r="A396" t="str">
            <v>DP1035FAC</v>
          </cell>
          <cell r="B396" t="str">
            <v>Mme JOCHEM   refection des balcons</v>
          </cell>
        </row>
        <row r="397">
          <cell r="A397" t="str">
            <v>DP1036</v>
          </cell>
          <cell r="B397" t="str">
            <v>M. Georges NIKOLITCH   refection facade + peinture interieure suite DDE</v>
          </cell>
        </row>
        <row r="398">
          <cell r="A398" t="str">
            <v xml:space="preserve">DP1036FAC </v>
          </cell>
          <cell r="B398" t="str">
            <v>M. Georges NIKOLITCH   refection facade + peinture interieure suite DDE</v>
          </cell>
        </row>
        <row r="399">
          <cell r="A399" t="str">
            <v>DP1037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DP1037FAC</v>
          </cell>
          <cell r="B400" t="str">
            <v>La Grande Parei - TIGNES</v>
          </cell>
          <cell r="C400" t="str">
            <v>Zone 10</v>
          </cell>
        </row>
        <row r="401">
          <cell r="A401" t="str">
            <v>DP1038</v>
          </cell>
          <cell r="B401" t="str">
            <v>UCPA DE TIGNES - Reprises suite DDE</v>
          </cell>
        </row>
        <row r="402">
          <cell r="A402" t="str">
            <v>DP1038FAC</v>
          </cell>
          <cell r="B402" t="str">
            <v>UCPA DE TIGNES - Reprises suite DDE</v>
          </cell>
        </row>
        <row r="403">
          <cell r="A403" t="str">
            <v>DP1039FAC</v>
          </cell>
          <cell r="B403" t="str">
            <v>Club Med - ALPE D'HUEZ</v>
          </cell>
          <cell r="C403" t="str">
            <v>Zone 10</v>
          </cell>
        </row>
        <row r="404">
          <cell r="A404" t="str">
            <v>DP1039FAC BIS</v>
          </cell>
          <cell r="B404" t="str">
            <v xml:space="preserve"> CMADH   reprises facades MARMOTTES et SARENNE</v>
          </cell>
        </row>
        <row r="405">
          <cell r="A405" t="str">
            <v>DP1040</v>
          </cell>
          <cell r="B405" t="str">
            <v>BRASSEUR Elise - Réfection chambre suite DDE</v>
          </cell>
        </row>
        <row r="406">
          <cell r="A406" t="str">
            <v>DP1041</v>
          </cell>
          <cell r="B406" t="str">
            <v>LABORATOIRES ROCHEX - TECHNOSITE ALTEA - Projet d'extension d'un bâtiment professionnel</v>
          </cell>
        </row>
        <row r="407">
          <cell r="A407" t="str">
            <v>DP1042</v>
          </cell>
          <cell r="B407" t="str">
            <v xml:space="preserve">M. GANDIA - REFECTION PEINTURE LOGT. </v>
          </cell>
        </row>
        <row r="408">
          <cell r="A408" t="str">
            <v>DP1043</v>
          </cell>
          <cell r="B408" t="str">
            <v>FOYER DES ALPES - REFECTION HALL D'ENTREE + CAGE ESCALIER ENTRE RDC ET 1ER ETAGE</v>
          </cell>
        </row>
        <row r="409">
          <cell r="A409" t="str">
            <v>DP1044</v>
          </cell>
          <cell r="B409" t="str">
            <v>La Ferme des Lanches - COURCHEVEL</v>
          </cell>
          <cell r="C409" t="str">
            <v>Zone 07</v>
          </cell>
        </row>
        <row r="410">
          <cell r="A410" t="str">
            <v>DP1045</v>
          </cell>
          <cell r="B410" t="str">
            <v>RENOVATION PAVILLON BACHELARD A BASSENS</v>
          </cell>
          <cell r="C410" t="str">
            <v>Zone 01</v>
          </cell>
        </row>
        <row r="411">
          <cell r="A411" t="str">
            <v>DP1046</v>
          </cell>
          <cell r="B411" t="str">
            <v>Copro CHANTECLERC  - REPRISES PEINTURES INT+EXT.</v>
          </cell>
        </row>
        <row r="412">
          <cell r="A412" t="str">
            <v>DP1047</v>
          </cell>
          <cell r="B412" t="str">
            <v>LE CONSTANTIA -LOGT16 - TNONON LES BAINS -REFECTION MUR SUITE DDE</v>
          </cell>
        </row>
        <row r="413">
          <cell r="A413" t="str">
            <v>DP1048</v>
          </cell>
          <cell r="B413" t="str">
            <v>COP. LE PASTEUR REFECTION CAGE ESCALIERS</v>
          </cell>
        </row>
        <row r="414">
          <cell r="A414" t="str">
            <v>DP1049</v>
          </cell>
          <cell r="B414" t="str">
            <v>Maison de sante et de logements - TANINGES</v>
          </cell>
          <cell r="C414" t="str">
            <v>Zone 08</v>
          </cell>
        </row>
        <row r="415">
          <cell r="A415" t="str">
            <v>DP1051</v>
          </cell>
          <cell r="B415" t="str">
            <v>ECOLE DE PRE HIBOU LA RAVOIRE-Réfection peinture</v>
          </cell>
        </row>
        <row r="416">
          <cell r="A416" t="str">
            <v>DP1052</v>
          </cell>
          <cell r="B416" t="str">
            <v>renovation appt M.  Et Mme Philippe GIRARD MADOUX</v>
          </cell>
        </row>
        <row r="417">
          <cell r="A417" t="str">
            <v>DP1053 FAC</v>
          </cell>
          <cell r="B417" t="str">
            <v>SPIE / ERDF  poste 63/20 KV de MEGEVE</v>
          </cell>
        </row>
        <row r="418">
          <cell r="A418" t="str">
            <v>DP1054</v>
          </cell>
          <cell r="B418" t="str">
            <v>Bureaux et ateliers - LANDRY</v>
          </cell>
          <cell r="C418" t="str">
            <v>Zone 07</v>
          </cell>
        </row>
        <row r="419">
          <cell r="A419" t="str">
            <v>DP1055FAC</v>
          </cell>
          <cell r="B419" t="str">
            <v>Villa Mont Blanc -  SALLANCHES</v>
          </cell>
          <cell r="C419" t="str">
            <v>Zone 07</v>
          </cell>
        </row>
        <row r="420">
          <cell r="A420" t="str">
            <v>DP1056</v>
          </cell>
          <cell r="B420" t="str">
            <v>Chalet REPLATET   TMA  LGT 2 M. BOUET</v>
          </cell>
        </row>
        <row r="421">
          <cell r="A421" t="str">
            <v>DP1058</v>
          </cell>
          <cell r="B421" t="str">
            <v xml:space="preserve">Chalet BRAHAMA </v>
          </cell>
        </row>
        <row r="422">
          <cell r="A422" t="str">
            <v>DP1058FAC</v>
          </cell>
          <cell r="B422" t="str">
            <v xml:space="preserve">Chalet BRAHAMA </v>
          </cell>
        </row>
        <row r="423">
          <cell r="A423" t="str">
            <v>DP1059</v>
          </cell>
          <cell r="B423" t="str">
            <v>M. BELTRAME - REFECTION DES PEINTURES DANS L'APPARTEMENT</v>
          </cell>
        </row>
        <row r="424">
          <cell r="A424" t="str">
            <v>DP1060 FAC BIS</v>
          </cell>
          <cell r="B424" t="str">
            <v>HOTEL MONT BLANC - Ravalement façades</v>
          </cell>
        </row>
        <row r="425">
          <cell r="A425" t="str">
            <v>DP1060FAC</v>
          </cell>
          <cell r="B425" t="str">
            <v>RAVALEMENT FACADE  IMMEUBLE LE GOUTRY</v>
          </cell>
        </row>
        <row r="426">
          <cell r="A426" t="str">
            <v>DP1061</v>
          </cell>
          <cell r="B426" t="str">
            <v>BAUD INDUSTRIES - EXTENSION D'UN BATIMENT PROFESSIONNEL</v>
          </cell>
        </row>
        <row r="427">
          <cell r="A427" t="str">
            <v>DP1062</v>
          </cell>
          <cell r="B427" t="str">
            <v>RENOVATION CABINET MEDICAL</v>
          </cell>
        </row>
        <row r="428">
          <cell r="A428" t="str">
            <v>DP1063FAC</v>
          </cell>
          <cell r="B428" t="str">
            <v>construction ecole primaire a MERY</v>
          </cell>
        </row>
        <row r="429">
          <cell r="A429" t="str">
            <v>DP1064</v>
          </cell>
          <cell r="B429" t="str">
            <v>bureaux SCMS  a la motte servolex</v>
          </cell>
        </row>
        <row r="430">
          <cell r="A430" t="str">
            <v>DP1065</v>
          </cell>
          <cell r="B430" t="str">
            <v>siege social barel et pelletier</v>
          </cell>
        </row>
        <row r="431">
          <cell r="A431" t="str">
            <v>DP1066FAC</v>
          </cell>
          <cell r="B431" t="str">
            <v>villa perret  reprise facades</v>
          </cell>
        </row>
        <row r="432">
          <cell r="A432" t="str">
            <v>DP1067FAC</v>
          </cell>
          <cell r="B432" t="str">
            <v>copro LE CONCORDE   peinture garage et rampe d'acces</v>
          </cell>
        </row>
        <row r="433">
          <cell r="A433" t="str">
            <v>DP1068</v>
          </cell>
          <cell r="B433" t="str">
            <v>campus fab a BONDOUFLE</v>
          </cell>
        </row>
        <row r="434">
          <cell r="A434" t="str">
            <v>DP1069</v>
          </cell>
          <cell r="B434" t="str">
            <v>copro Ilot Freizier   refection halls d'entrée Montées 68-88-89</v>
          </cell>
        </row>
        <row r="435">
          <cell r="A435" t="str">
            <v>DP1070</v>
          </cell>
          <cell r="B435" t="str">
            <v>aquarium resto du lac du bourget a AIX LES BAINS</v>
          </cell>
        </row>
        <row r="436">
          <cell r="A436" t="str">
            <v>DP1071</v>
          </cell>
          <cell r="B436" t="str">
            <v>centre bernard taillefer a BOURG ST MAURICE</v>
          </cell>
        </row>
        <row r="437">
          <cell r="A437" t="str">
            <v>DP1072</v>
          </cell>
          <cell r="B437" t="str">
            <v>Copro 5 bis - CHAMBERY</v>
          </cell>
          <cell r="C437" t="str">
            <v>Zone 01</v>
          </cell>
        </row>
        <row r="438">
          <cell r="A438" t="str">
            <v>DP1073</v>
          </cell>
          <cell r="B438" t="str">
            <v>MMV les boisses a TIGNES    peinture plafond zone EAU</v>
          </cell>
        </row>
        <row r="439">
          <cell r="A439" t="str">
            <v>DP1074</v>
          </cell>
          <cell r="B439" t="str">
            <v>service des eaux de CHY METROPOLE  site des fontanettes</v>
          </cell>
        </row>
        <row r="440">
          <cell r="A440" t="str">
            <v>DP1075</v>
          </cell>
          <cell r="B440" t="str">
            <v>bunker 2 radiotherapie  hopital de CHY</v>
          </cell>
        </row>
        <row r="441">
          <cell r="A441" t="str">
            <v>DP1076</v>
          </cell>
          <cell r="B441" t="str">
            <v>copro 3-5 rue eugne VERDUN a ANNECY   reparation mur facade</v>
          </cell>
        </row>
        <row r="442">
          <cell r="A442" t="str">
            <v>DP1077FAC</v>
          </cell>
          <cell r="B442" t="str">
            <v xml:space="preserve">COPRO. 8 RUE E.VERDUN </v>
          </cell>
        </row>
        <row r="443">
          <cell r="A443" t="str">
            <v>DP1078</v>
          </cell>
          <cell r="B443" t="str">
            <v>reprises appartement Mme SONJON a ANNECY</v>
          </cell>
        </row>
        <row r="444">
          <cell r="A444" t="str">
            <v>DP1079FAC</v>
          </cell>
          <cell r="B444" t="str">
            <v>reno facade maison M. BINET a CHY</v>
          </cell>
        </row>
        <row r="445">
          <cell r="A445" t="str">
            <v>DP1080</v>
          </cell>
          <cell r="B445" t="str">
            <v>chalet WHITE ROCK a MEGEVE  revetement chilewich plaid tan</v>
          </cell>
        </row>
        <row r="446">
          <cell r="A446" t="str">
            <v>DP1081</v>
          </cell>
          <cell r="B446" t="str">
            <v>Zac des Alpins  a BOURG ST MAURICE</v>
          </cell>
          <cell r="C446" t="str">
            <v>Zone 07</v>
          </cell>
        </row>
        <row r="447">
          <cell r="A447" t="str">
            <v>DP1083</v>
          </cell>
          <cell r="B447" t="str">
            <v>LE SILO   ZAC VALMAR a LA RAVOIRE    peinture parking</v>
          </cell>
        </row>
        <row r="448">
          <cell r="A448" t="str">
            <v>DP1083 BIS</v>
          </cell>
          <cell r="B448" t="str">
            <v>Reprise niveau 6 , suite à TAG</v>
          </cell>
        </row>
        <row r="449">
          <cell r="A449" t="str">
            <v>DP1084</v>
          </cell>
          <cell r="B449" t="str">
            <v>LOC'NACELLE a ST BALDOPH</v>
          </cell>
        </row>
        <row r="450">
          <cell r="A450" t="str">
            <v>DP1085</v>
          </cell>
          <cell r="B450" t="str">
            <v>renovation des depots PES  à LA RAVOIRE</v>
          </cell>
        </row>
        <row r="451">
          <cell r="A451" t="str">
            <v xml:space="preserve">DP1086 </v>
          </cell>
          <cell r="B451" t="str">
            <v>Copro "85 place Métropole"</v>
          </cell>
        </row>
        <row r="452">
          <cell r="A452" t="str">
            <v>DP1087</v>
          </cell>
          <cell r="B452" t="str">
            <v>AUBERGE LETRAZ - HOTEL BLACK BASS</v>
          </cell>
        </row>
        <row r="453">
          <cell r="A453" t="str">
            <v>DP1087FAC</v>
          </cell>
          <cell r="B453" t="str">
            <v>AUBERGE LETRAZ - HOTEL BLACK BASS</v>
          </cell>
        </row>
        <row r="454">
          <cell r="A454" t="str">
            <v>DP1088</v>
          </cell>
          <cell r="B454" t="str">
            <v>HBOAT 10 PATRIARCHE</v>
          </cell>
        </row>
        <row r="455">
          <cell r="A455" t="str">
            <v>DP1089FAC</v>
          </cell>
          <cell r="B455" t="str">
            <v>Copro VAL FLORA à CHAMBERY    refection peinture des garde coprs béton et des jardins d'hiver</v>
          </cell>
        </row>
        <row r="456">
          <cell r="A456" t="str">
            <v>DP1090</v>
          </cell>
          <cell r="B456" t="str">
            <v>GRUE VALENTE - CONSTRUCTION D'UN BATIMENT D'ENTRETIEN POUR GRUES</v>
          </cell>
        </row>
        <row r="457">
          <cell r="A457" t="str">
            <v>DP1091FAC</v>
          </cell>
          <cell r="B457" t="str">
            <v>THERMES DE CHALLES LES EAUX - Ravalement des façades Ouest étage</v>
          </cell>
        </row>
        <row r="458">
          <cell r="A458" t="str">
            <v>DP1092</v>
          </cell>
          <cell r="B458" t="str">
            <v>PEINTURE BUREAUX CPL IMMOBILIER</v>
          </cell>
        </row>
        <row r="459">
          <cell r="A459" t="str">
            <v>DP1093</v>
          </cell>
          <cell r="B459" t="str">
            <v>BAT ATM SERVICE DES EAUX GRAND CHAMBERY</v>
          </cell>
        </row>
        <row r="460">
          <cell r="A460" t="str">
            <v>DP1094FAC</v>
          </cell>
          <cell r="B460" t="str">
            <v>Le Brussel's - VAL D' ISERE</v>
          </cell>
          <cell r="C460" t="str">
            <v>Zone 10</v>
          </cell>
        </row>
        <row r="461">
          <cell r="A461" t="str">
            <v>DP1095</v>
          </cell>
          <cell r="B461" t="str">
            <v>REPRISE FISSURES BETON - LA DAVIE -  APPT.506 &amp; 507</v>
          </cell>
        </row>
        <row r="462">
          <cell r="A462" t="str">
            <v>DP1096FAC</v>
          </cell>
          <cell r="B462" t="str">
            <v>BARBIER - Résidence le Hameau de l'Ecole à Planaise - Réfection des lasures</v>
          </cell>
        </row>
        <row r="463">
          <cell r="A463" t="str">
            <v>DP1097FAC</v>
          </cell>
          <cell r="B463" t="str">
            <v>SDIS - MEYTHET</v>
          </cell>
          <cell r="C463" t="str">
            <v>Zone 05</v>
          </cell>
        </row>
        <row r="464">
          <cell r="A464" t="str">
            <v>DP1098</v>
          </cell>
          <cell r="B464" t="str">
            <v xml:space="preserve">Belledonne CHS - Bassens </v>
          </cell>
          <cell r="C464" t="str">
            <v>Zone 01</v>
          </cell>
        </row>
        <row r="465">
          <cell r="A465" t="str">
            <v>DP1099</v>
          </cell>
          <cell r="B465" t="str">
            <v>THERMES CHALLES LES EAUX - VILLA  AUX IRIS -CAMPAGNE PEINTURE</v>
          </cell>
        </row>
        <row r="466">
          <cell r="A466" t="str">
            <v>DP1100</v>
          </cell>
          <cell r="B466" t="str">
            <v>BATI P   renovation partielle petit appartement a CHALLES LES EAUX</v>
          </cell>
        </row>
        <row r="467">
          <cell r="A467" t="str">
            <v>DP1101</v>
          </cell>
          <cell r="B467" t="str">
            <v>BARBIER - villa mme COLIN Jeanine  - Réfection volets bois</v>
          </cell>
        </row>
        <row r="468">
          <cell r="A468" t="str">
            <v>DP1102</v>
          </cell>
          <cell r="B468" t="str">
            <v>Club Belambra - LES SAISIES</v>
          </cell>
          <cell r="C468" t="str">
            <v>Zone 06</v>
          </cell>
        </row>
        <row r="469">
          <cell r="A469" t="str">
            <v>DP1103</v>
          </cell>
          <cell r="B469" t="str">
            <v>Réalisation de plafond en gyptone hall entree TSD</v>
          </cell>
        </row>
        <row r="470">
          <cell r="A470" t="str">
            <v>DP1104</v>
          </cell>
          <cell r="B470" t="str">
            <v>BARBIER - copro ELEGANCE     reprise plafond suite DDE</v>
          </cell>
        </row>
        <row r="471">
          <cell r="A471" t="str">
            <v>DP1105FAC</v>
          </cell>
          <cell r="B471" t="str">
            <v>TRAVAUX  D ISOLATION AUX JARDINS D EOLE A VEREL</v>
          </cell>
        </row>
        <row r="472">
          <cell r="A472" t="str">
            <v>DP1106</v>
          </cell>
          <cell r="B472" t="str">
            <v>BARBIER - M. CRESSENS a BARBY  maison  refection papier peint</v>
          </cell>
        </row>
        <row r="473">
          <cell r="A473" t="str">
            <v xml:space="preserve">DP1107 </v>
          </cell>
          <cell r="B473" t="str">
            <v>le cyrano  a la RAVOIRE  reprises peintures</v>
          </cell>
        </row>
        <row r="474">
          <cell r="A474" t="str">
            <v>DP1108</v>
          </cell>
          <cell r="B474" t="str">
            <v xml:space="preserve">travaux accessibilite WC salle associative </v>
          </cell>
        </row>
        <row r="475">
          <cell r="A475" t="str">
            <v>DP1109</v>
          </cell>
          <cell r="B475" t="str">
            <v>MME VEYRAT - Suite DDE Réfection SDB/SEJOUR/COULOIR</v>
          </cell>
        </row>
        <row r="476">
          <cell r="A476" t="str">
            <v>DP1110</v>
          </cell>
          <cell r="B476" t="str">
            <v xml:space="preserve">Réamenagement taxiway  PATRIARCHE </v>
          </cell>
        </row>
        <row r="477">
          <cell r="A477" t="str">
            <v>DP1111</v>
          </cell>
          <cell r="B477" t="str">
            <v>Résidence "L'Orée" - LE BOURGET DU LAC</v>
          </cell>
          <cell r="C477" t="str">
            <v>Zone 02</v>
          </cell>
        </row>
        <row r="478">
          <cell r="A478" t="str">
            <v>DP1112FAC</v>
          </cell>
          <cell r="B478" t="str">
            <v>STEP - ST JEAN DE SIXT</v>
          </cell>
          <cell r="C478" t="str">
            <v>Zone 06</v>
          </cell>
        </row>
        <row r="479">
          <cell r="A479" t="str">
            <v>DP1113</v>
          </cell>
          <cell r="B479" t="str">
            <v>Maison MATHIAS - ALBERTVILLE</v>
          </cell>
          <cell r="C479" t="str">
            <v>Zone 04</v>
          </cell>
        </row>
        <row r="480">
          <cell r="A480" t="str">
            <v>DP1114</v>
          </cell>
          <cell r="B480" t="str">
            <v>Collège Marcel CHENE - PONTCHARRA</v>
          </cell>
          <cell r="C480" t="str">
            <v>Zone 04</v>
          </cell>
        </row>
        <row r="481">
          <cell r="A481" t="str">
            <v>DP1115</v>
          </cell>
          <cell r="B481" t="str">
            <v>Inedy - CHAMBERY</v>
          </cell>
          <cell r="C481" t="str">
            <v>Zone 01</v>
          </cell>
        </row>
        <row r="482">
          <cell r="A482" t="str">
            <v>DP1116FAC</v>
          </cell>
          <cell r="B482" t="str">
            <v>Ecole de Frou- ST CHRISTOPHE SUR GUIERS</v>
          </cell>
          <cell r="C482" t="str">
            <v>Zone 02</v>
          </cell>
        </row>
        <row r="483">
          <cell r="A483" t="str">
            <v>DP1117</v>
          </cell>
          <cell r="B483" t="str">
            <v>COEUR DE SAINT INN RIVES DE SAINT INN a BRISON ST INNOCENT</v>
          </cell>
        </row>
        <row r="484">
          <cell r="A484" t="str">
            <v>DP1119</v>
          </cell>
          <cell r="B484" t="str">
            <v>Hôtel Le Rissiou - VAUJANY</v>
          </cell>
          <cell r="C484" t="str">
            <v>Zone 10</v>
          </cell>
        </row>
        <row r="485">
          <cell r="A485" t="str">
            <v>DP1120</v>
          </cell>
          <cell r="B485" t="str">
            <v>SUPERNOVA  TECHNOLAC  LA MOTTE SERVOLEX</v>
          </cell>
        </row>
        <row r="486">
          <cell r="A486" t="str">
            <v>DP1121</v>
          </cell>
          <cell r="B486" t="str">
            <v xml:space="preserve">LES CARRES DES FLEURS 8 lgts </v>
          </cell>
        </row>
        <row r="487">
          <cell r="A487" t="str">
            <v>DP1122</v>
          </cell>
          <cell r="B487" t="str">
            <v xml:space="preserve"> LES CARRES DE FONCENEX   8 lgts </v>
          </cell>
        </row>
        <row r="488">
          <cell r="A488" t="str">
            <v>DP1123</v>
          </cell>
          <cell r="B488" t="str">
            <v>RAM - FAVERGES SEYTHENEX</v>
          </cell>
          <cell r="C488" t="str">
            <v>Zone 04</v>
          </cell>
        </row>
        <row r="489">
          <cell r="A489" t="str">
            <v>DP1124FAC</v>
          </cell>
          <cell r="B489" t="str">
            <v>Résidence Arietis - MORZINE AVORIAZ</v>
          </cell>
          <cell r="C489" t="str">
            <v>Zone 10</v>
          </cell>
        </row>
        <row r="490">
          <cell r="A490" t="str">
            <v>DP1125</v>
          </cell>
          <cell r="B490" t="str">
            <v>Maison du ski - MONTVALEZAN</v>
          </cell>
          <cell r="C490" t="str">
            <v>Zone 10</v>
          </cell>
        </row>
        <row r="491">
          <cell r="A491" t="str">
            <v>DP1126FAC</v>
          </cell>
          <cell r="B491" t="str">
            <v>stade de Foot - BARBERAZ</v>
          </cell>
          <cell r="C491" t="str">
            <v>Zone 01</v>
          </cell>
        </row>
        <row r="492">
          <cell r="A492" t="str">
            <v>DP1127</v>
          </cell>
          <cell r="B492" t="str">
            <v xml:space="preserve"> LES FONTANETTES - DEMOLITION ET CREATION CLOISON </v>
          </cell>
        </row>
        <row r="493">
          <cell r="A493" t="str">
            <v>DP1128</v>
          </cell>
          <cell r="B493" t="str">
            <v>CAMPAGNE PEINTURE 2019 ECOLE DE LA  MAIRIE DE LA RAVOIRE</v>
          </cell>
        </row>
        <row r="494">
          <cell r="A494" t="str">
            <v>DP1129</v>
          </cell>
          <cell r="B494" t="str">
            <v xml:space="preserve"> Entreprise ANOVAZZI   la motte servolex  reprise plafond</v>
          </cell>
        </row>
        <row r="495">
          <cell r="A495" t="str">
            <v>DP1130</v>
          </cell>
          <cell r="B495" t="str">
            <v>AEB GYM - CHAMBERY</v>
          </cell>
          <cell r="C495" t="str">
            <v>Zone 01</v>
          </cell>
        </row>
        <row r="496">
          <cell r="A496" t="str">
            <v>DP1131</v>
          </cell>
          <cell r="B496" t="str">
            <v xml:space="preserve">M, TISSIER - REFECTION SUITE A DDE </v>
          </cell>
        </row>
        <row r="497">
          <cell r="A497" t="str">
            <v>DP1132</v>
          </cell>
          <cell r="B497" t="str">
            <v xml:space="preserve">RENOVATION BUREAUX EIFFAGE </v>
          </cell>
        </row>
        <row r="498">
          <cell r="A498" t="str">
            <v>DP1133</v>
          </cell>
          <cell r="B498" t="str">
            <v xml:space="preserve"> AMENAGEMENT HALTE GARDERIE EN RDC BATIMENT</v>
          </cell>
        </row>
        <row r="499">
          <cell r="A499" t="str">
            <v>DP1134FAC</v>
          </cell>
          <cell r="B499" t="str">
            <v>COPRO. 5 PLACE DU PALAIS DE JUSTICE - Reno facades - CHAMBERY</v>
          </cell>
        </row>
        <row r="500">
          <cell r="A500" t="str">
            <v>DP1135</v>
          </cell>
          <cell r="B500" t="str">
            <v>Club Med - SAMOENS</v>
          </cell>
          <cell r="C500" t="str">
            <v>Zone 10</v>
          </cell>
        </row>
        <row r="501">
          <cell r="A501" t="str">
            <v>DP1136</v>
          </cell>
          <cell r="B501" t="str">
            <v>SCI ALP ACTIV a MONTMELIAN  extension en toiture</v>
          </cell>
        </row>
        <row r="502">
          <cell r="A502" t="str">
            <v>DP1137</v>
          </cell>
          <cell r="B502" t="str">
            <v>LA PLAGNE  LES LODGES    reamenagement logements A403  A404</v>
          </cell>
        </row>
        <row r="503">
          <cell r="A503" t="str">
            <v>DP1138FAC</v>
          </cell>
          <cell r="B503" t="str">
            <v>ANTARES 1707 - MERIBEL</v>
          </cell>
          <cell r="C503" t="str">
            <v>Zone 07</v>
          </cell>
        </row>
        <row r="504">
          <cell r="A504" t="str">
            <v>DP1139FAC</v>
          </cell>
          <cell r="B504" t="str">
            <v>L'ENECY - CONSTRUCTION DE 68 LOGEMENTS ET D'UN LOCAL BUREAU</v>
          </cell>
        </row>
        <row r="505">
          <cell r="A505" t="str">
            <v>DP1140</v>
          </cell>
          <cell r="B505" t="str">
            <v>"Le Phoenix des Capitoles" - BONNE</v>
          </cell>
          <cell r="C505" t="str">
            <v>Zone 07</v>
          </cell>
        </row>
        <row r="506">
          <cell r="A506" t="str">
            <v>DP1141</v>
          </cell>
          <cell r="B506" t="str">
            <v>Club Med "La Rosière" - MONTVALEZAN</v>
          </cell>
          <cell r="C506" t="str">
            <v>Zone 10</v>
          </cell>
        </row>
        <row r="507">
          <cell r="A507" t="str">
            <v>DP1141FAC</v>
          </cell>
          <cell r="B507" t="str">
            <v>STADE DE BARBERAZ  - RAVALEMENT HAUT DE TOITURE</v>
          </cell>
        </row>
        <row r="508">
          <cell r="A508" t="str">
            <v>DP1142FAC</v>
          </cell>
          <cell r="B508" t="str">
            <v>Thermes - CHALLES LES EAUX</v>
          </cell>
          <cell r="C508" t="str">
            <v>Zone 01</v>
          </cell>
        </row>
        <row r="509">
          <cell r="A509" t="str">
            <v>DP1143</v>
          </cell>
          <cell r="B509" t="str">
            <v>BRUN Olivier - DDE - LA MOTTE SERVOLEX</v>
          </cell>
          <cell r="C509" t="str">
            <v>Zone 01</v>
          </cell>
        </row>
        <row r="510">
          <cell r="A510" t="str">
            <v>DP1144 FAC</v>
          </cell>
          <cell r="B510" t="str">
            <v>LES HAMEAUX DES OURSONS - ARC 1950</v>
          </cell>
        </row>
        <row r="511">
          <cell r="A511" t="str">
            <v>DP1145 FAC</v>
          </cell>
          <cell r="B511" t="str">
            <v>RESTRUCTURATION DE 2 BATIMENTS EN INTERNAT</v>
          </cell>
        </row>
        <row r="512">
          <cell r="A512" t="str">
            <v>DP1146</v>
          </cell>
          <cell r="B512" t="str">
            <v>HBOAT 7 - CHAMBERY</v>
          </cell>
          <cell r="C512" t="str">
            <v>Zone 01</v>
          </cell>
        </row>
        <row r="513">
          <cell r="A513" t="str">
            <v>DP1147 FAC</v>
          </cell>
          <cell r="B513" t="str">
            <v xml:space="preserve">AU VIEUX CAMPEUR - SABLAGE &amp; TRAITEMENT BARDAGE </v>
          </cell>
        </row>
        <row r="514">
          <cell r="A514" t="str">
            <v>DP1148</v>
          </cell>
          <cell r="B514" t="str">
            <v xml:space="preserve">ADO MAKO Immobilier - ANNEMASSE </v>
          </cell>
          <cell r="C514" t="str">
            <v>Zone 07</v>
          </cell>
        </row>
        <row r="515">
          <cell r="A515" t="str">
            <v>DP1149</v>
          </cell>
          <cell r="B515" t="str">
            <v xml:space="preserve"> LE CORBIER   construction d'une residence de tourisme </v>
          </cell>
        </row>
        <row r="516">
          <cell r="A516" t="str">
            <v>DP1150</v>
          </cell>
          <cell r="B516" t="str">
            <v>Maison PATRIARCHE  - CHAMBERY</v>
          </cell>
          <cell r="C516" t="str">
            <v>Zone 01</v>
          </cell>
        </row>
        <row r="517">
          <cell r="A517" t="str">
            <v>DP1151</v>
          </cell>
          <cell r="B517" t="str">
            <v>COPRO. 3&amp;5 rue EUGENE VERDUN - ANNECY</v>
          </cell>
        </row>
        <row r="518">
          <cell r="A518" t="str">
            <v>DP1152</v>
          </cell>
          <cell r="B518" t="str">
            <v>RENOV BAT AGRICOLE EN 2 LOGEMENTS - ST HELENE DU LAC</v>
          </cell>
        </row>
        <row r="519">
          <cell r="A519" t="str">
            <v>DP1153</v>
          </cell>
          <cell r="B519" t="str">
            <v>reno bat A de la direction SDIS 73</v>
          </cell>
        </row>
        <row r="520">
          <cell r="A520" t="str">
            <v>DP1154</v>
          </cell>
          <cell r="B520" t="str">
            <v xml:space="preserve"> EIFFAGE - reprises travaux HOTEL IBIS </v>
          </cell>
        </row>
        <row r="521">
          <cell r="A521" t="str">
            <v>DP1155</v>
          </cell>
          <cell r="B521" t="str">
            <v xml:space="preserve">Création de locaux informatiques dans les écoles </v>
          </cell>
        </row>
        <row r="522">
          <cell r="A522" t="str">
            <v>DP1156</v>
          </cell>
          <cell r="B522" t="str">
            <v>Rolling - BARBERAZ</v>
          </cell>
          <cell r="C522" t="str">
            <v>Zone 01</v>
          </cell>
        </row>
        <row r="523">
          <cell r="A523" t="str">
            <v>DP1157FAC</v>
          </cell>
          <cell r="B523" t="str">
            <v>chalet MAXI -  COURCHEVEL</v>
          </cell>
          <cell r="C523" t="str">
            <v>Zone 07</v>
          </cell>
        </row>
        <row r="524">
          <cell r="A524" t="str">
            <v>DP1158FAC</v>
          </cell>
          <cell r="B524" t="str">
            <v xml:space="preserve">L'OSMOSE   64 lgts </v>
          </cell>
        </row>
        <row r="525">
          <cell r="A525" t="str">
            <v>DP900FAC</v>
          </cell>
          <cell r="B525" t="str">
            <v xml:space="preserve">Ravalement de façade "554 Fauboug Montmélian" </v>
          </cell>
        </row>
        <row r="526">
          <cell r="A526" t="str">
            <v>DP1160</v>
          </cell>
          <cell r="B526" t="str">
            <v>Chalet FUENTES - MERIBEL</v>
          </cell>
          <cell r="C526" t="str">
            <v>Zone 07</v>
          </cell>
        </row>
        <row r="527">
          <cell r="A527" t="str">
            <v>DP1161</v>
          </cell>
          <cell r="B527" t="str">
            <v>Cuisine APEI - CHAMBERY LE HAUT</v>
          </cell>
          <cell r="C527" t="str">
            <v>Zone 01</v>
          </cell>
        </row>
        <row r="528">
          <cell r="A528" t="str">
            <v>F</v>
          </cell>
          <cell r="B528" t="str">
            <v>Formation</v>
          </cell>
          <cell r="C528">
            <v>0</v>
          </cell>
        </row>
        <row r="529">
          <cell r="A529" t="str">
            <v>ABS</v>
          </cell>
          <cell r="B529" t="str">
            <v>Absence</v>
          </cell>
          <cell r="C529">
            <v>0</v>
          </cell>
        </row>
        <row r="530">
          <cell r="A530" t="str">
            <v>CP</v>
          </cell>
          <cell r="B530" t="str">
            <v>Congés Payés</v>
          </cell>
          <cell r="C530">
            <v>0</v>
          </cell>
        </row>
        <row r="531">
          <cell r="A531" t="str">
            <v>AM</v>
          </cell>
          <cell r="B531" t="str">
            <v>Absence Maladie</v>
          </cell>
          <cell r="C531">
            <v>0</v>
          </cell>
        </row>
        <row r="532">
          <cell r="A532" t="str">
            <v>AT</v>
          </cell>
          <cell r="B532" t="str">
            <v>Accident de travail</v>
          </cell>
          <cell r="C532">
            <v>0</v>
          </cell>
        </row>
        <row r="533">
          <cell r="A533" t="str">
            <v>CPAT</v>
          </cell>
          <cell r="B533" t="str">
            <v>Congés paternité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  <row r="535">
          <cell r="A535" t="str">
            <v>EF</v>
          </cell>
          <cell r="B535" t="str">
            <v>Evènements familiaux</v>
          </cell>
          <cell r="C535">
            <v>0</v>
          </cell>
        </row>
        <row r="536">
          <cell r="A536" t="str">
            <v>ATELIER</v>
          </cell>
          <cell r="B536" t="str">
            <v>Atelier - Revolta Blaudeau - CHAMBERY</v>
          </cell>
          <cell r="C536">
            <v>0</v>
          </cell>
        </row>
      </sheetData>
      <sheetData sheetId="2"/>
      <sheetData sheetId="3" refreshError="1"/>
      <sheetData sheetId="4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53"/>
  <sheetViews>
    <sheetView showGridLines="0" tabSelected="1" topLeftCell="A30" workbookViewId="0">
      <selection activeCell="H56" sqref="H56"/>
    </sheetView>
  </sheetViews>
  <sheetFormatPr baseColWidth="10" defaultRowHeight="16.5" x14ac:dyDescent="0.3"/>
  <cols>
    <col min="1" max="1" width="5" style="1" customWidth="1"/>
    <col min="2" max="2" width="9.87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20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>IF(AND($D$14&gt;=43,$D$12=0),9,IF(AND($D$14&gt;=43,$D$12&gt;1),IF(COUNTIF(JF,B7),0,8),D7))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>IF(AND($D$14&gt;=43,$D$12=0),9,IF(AND($D$14&gt;=43,$D$12&gt;1),IF(COUNTIF(JF,B8),0,8),D8))</f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0">B8+1</f>
        <v>43803</v>
      </c>
      <c r="C9" s="28" t="s">
        <v>8</v>
      </c>
      <c r="D9" s="29"/>
      <c r="E9" s="6">
        <f>IF(AND($D$14&gt;=43,$D$12=0),9,IF(AND($D$14&gt;=43,$D$12&gt;1),IF(COUNTIF(JF,B9),0,8),D9))</f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0"/>
        <v>43804</v>
      </c>
      <c r="C10" s="28" t="s">
        <v>9</v>
      </c>
      <c r="D10" s="29"/>
      <c r="E10" s="6">
        <f>IF(AND($D$14&gt;=43,$D$12=0),9,IF(AND($D$14&gt;=43,$D$12&gt;1),IF(COUNTIF(JF,B10),0,8),D10))</f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0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0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0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1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1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1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1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1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1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2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2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2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2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2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2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3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3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3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3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3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3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4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4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4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4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4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4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B46:C46"/>
    <mergeCell ref="C48:D48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59" priority="6">
      <formula>MONTH($B7)&lt;&gt;MONTH($C$5)</formula>
    </cfRule>
    <cfRule type="expression" dxfId="58" priority="7">
      <formula>MONTH($B7)&lt;&gt;MONTH($C$5)</formula>
    </cfRule>
    <cfRule type="expression" dxfId="57" priority="8">
      <formula>MONTH($B7)&lt;&gt;MONTH($C$5)</formula>
    </cfRule>
    <cfRule type="expression" dxfId="56" priority="9">
      <formula>MONTH($B7)&lt;&gt;MONTH($C$5)</formula>
    </cfRule>
    <cfRule type="expression" dxfId="55" priority="11">
      <formula>MONTH($B7)&lt;&gt;MONTH($C$5)</formula>
    </cfRule>
  </conditionalFormatting>
  <conditionalFormatting sqref="E7:E13">
    <cfRule type="expression" dxfId="54" priority="5">
      <formula>MONTH($B7)&lt;&gt;MONTH($C$5)</formula>
    </cfRule>
  </conditionalFormatting>
  <conditionalFormatting sqref="E15:E21">
    <cfRule type="expression" dxfId="53" priority="4">
      <formula>MONTH($B15)&lt;&gt;MONTH($C$5)</formula>
    </cfRule>
  </conditionalFormatting>
  <conditionalFormatting sqref="E23:E29">
    <cfRule type="expression" dxfId="52" priority="3">
      <formula>MONTH($B23)&lt;&gt;MONTH($C$5)</formula>
    </cfRule>
  </conditionalFormatting>
  <conditionalFormatting sqref="E31:E37">
    <cfRule type="expression" dxfId="51" priority="2">
      <formula>MONTH($B31)&lt;&gt;MONTH($C$5)</formula>
    </cfRule>
  </conditionalFormatting>
  <conditionalFormatting sqref="E39:E45">
    <cfRule type="expression" dxfId="50" priority="1">
      <formula>MONTH($B39)&lt;&gt;MONTH($C$5)</formula>
    </cfRule>
  </conditionalFormatting>
  <pageMargins left="0.7" right="0.7" top="0.75" bottom="0.75" header="0.3" footer="0.3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4" name="Button 1">
              <controlPr defaultSize="0" print="0" autoFill="0" autoPict="0" macro="[0]!imprime">
                <anchor moveWithCells="1" sizeWithCells="1">
                  <from>
                    <xdr:col>0</xdr:col>
                    <xdr:colOff>257175</xdr:colOff>
                    <xdr:row>1</xdr:row>
                    <xdr:rowOff>133350</xdr:rowOff>
                  </from>
                  <to>
                    <xdr:col>3</xdr:col>
                    <xdr:colOff>885825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43" r:id="rId5" name="Case à cocher 1">
              <controlPr defaultSize="0" autoFill="0" autoLine="0" autoPict="0" macro="[0]!checkBox_Change">
                <anchor moveWithCells="1">
                  <from>
                    <xdr:col>1</xdr:col>
                    <xdr:colOff>723900</xdr:colOff>
                    <xdr:row>48</xdr:row>
                    <xdr:rowOff>123825</xdr:rowOff>
                  </from>
                  <to>
                    <xdr:col>3</xdr:col>
                    <xdr:colOff>219075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44" r:id="rId6" name="Zone de groupe 1">
              <controlPr defaultSize="0" autoFill="0" autoPict="0">
                <anchor moveWithCells="1">
                  <from>
                    <xdr:col>1</xdr:col>
                    <xdr:colOff>657225</xdr:colOff>
                    <xdr:row>50</xdr:row>
                    <xdr:rowOff>95250</xdr:rowOff>
                  </from>
                  <to>
                    <xdr:col>5</xdr:col>
                    <xdr:colOff>95250</xdr:colOff>
                    <xdr:row>53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H53"/>
  <sheetViews>
    <sheetView showGridLines="0" topLeftCell="A28" workbookViewId="0">
      <selection activeCell="D56" sqref="D56"/>
    </sheetView>
  </sheetViews>
  <sheetFormatPr baseColWidth="10" defaultRowHeight="16.5" x14ac:dyDescent="0.3"/>
  <cols>
    <col min="1" max="1" width="5" style="1" customWidth="1"/>
    <col min="2" max="2" width="9.87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21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>IF(AND($D$14&gt;=43,$D$12=0),9,IF(AND($D$14&gt;=43,$D$12&gt;1),IF(COUNTIF(JF,B7),0,8),D7))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>IF(AND($D$14&gt;=43,$D$12=0),9,IF(AND($D$14&gt;=43,$D$12&gt;1),IF(COUNTIF(JF,B8),0,8),D8))</f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0">B8+1</f>
        <v>43803</v>
      </c>
      <c r="C9" s="28" t="s">
        <v>8</v>
      </c>
      <c r="D9" s="29"/>
      <c r="E9" s="6">
        <f>IF(AND($D$14&gt;=43,$D$12=0),9,IF(AND($D$14&gt;=43,$D$12&gt;1),IF(COUNTIF(JF,B9),0,8),D9))</f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0"/>
        <v>43804</v>
      </c>
      <c r="C10" s="28" t="s">
        <v>9</v>
      </c>
      <c r="D10" s="29"/>
      <c r="E10" s="6">
        <f>IF(AND($D$14&gt;=43,$D$12=0),9,IF(AND($D$14&gt;=43,$D$12&gt;1),IF(COUNTIF(JF,B10),0,8),D10))</f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0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0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0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1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1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1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1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1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1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2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2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2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2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2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2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3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3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3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3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3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3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4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4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4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4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4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4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C48:D48"/>
    <mergeCell ref="B46:C46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49" priority="6">
      <formula>MONTH($B7)&lt;&gt;MONTH($C$5)</formula>
    </cfRule>
    <cfRule type="expression" dxfId="48" priority="7">
      <formula>MONTH($B7)&lt;&gt;MONTH($C$5)</formula>
    </cfRule>
    <cfRule type="expression" dxfId="47" priority="8">
      <formula>MONTH($B7)&lt;&gt;MONTH($C$5)</formula>
    </cfRule>
    <cfRule type="expression" dxfId="46" priority="9">
      <formula>MONTH($B7)&lt;&gt;MONTH($C$5)</formula>
    </cfRule>
    <cfRule type="expression" dxfId="45" priority="11">
      <formula>MONTH($B7)&lt;&gt;MONTH($C$5)</formula>
    </cfRule>
  </conditionalFormatting>
  <conditionalFormatting sqref="E7:E13">
    <cfRule type="expression" dxfId="44" priority="5">
      <formula>MONTH($B7)&lt;&gt;MONTH($C$5)</formula>
    </cfRule>
  </conditionalFormatting>
  <conditionalFormatting sqref="E15:E21">
    <cfRule type="expression" dxfId="43" priority="4">
      <formula>MONTH($B15)&lt;&gt;MONTH($C$5)</formula>
    </cfRule>
  </conditionalFormatting>
  <conditionalFormatting sqref="E23:E29">
    <cfRule type="expression" dxfId="42" priority="3">
      <formula>MONTH($B23)&lt;&gt;MONTH($C$5)</formula>
    </cfRule>
  </conditionalFormatting>
  <conditionalFormatting sqref="E31:E37">
    <cfRule type="expression" dxfId="41" priority="2">
      <formula>MONTH($B31)&lt;&gt;MONTH($C$5)</formula>
    </cfRule>
  </conditionalFormatting>
  <conditionalFormatting sqref="E39:E45">
    <cfRule type="expression" dxfId="40" priority="1">
      <formula>MONTH($B39)&lt;&gt;MONTH($C$5)</formula>
    </cfRule>
  </conditionalFormatting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50" r:id="rId4" name="Button 2">
              <controlPr defaultSize="0" print="0" autoFill="0" autoPict="0" macro="[0]!imprime">
                <anchor moveWithCells="1" sizeWithCells="1">
                  <from>
                    <xdr:col>0</xdr:col>
                    <xdr:colOff>257175</xdr:colOff>
                    <xdr:row>1</xdr:row>
                    <xdr:rowOff>133350</xdr:rowOff>
                  </from>
                  <to>
                    <xdr:col>3</xdr:col>
                    <xdr:colOff>885825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5" r:id="rId5" name="Case à cocher 2">
              <controlPr defaultSize="0" autoFill="0" autoLine="0" autoPict="0" macro="[0]!checkBox_Change">
                <anchor moveWithCells="1">
                  <from>
                    <xdr:col>1</xdr:col>
                    <xdr:colOff>714375</xdr:colOff>
                    <xdr:row>48</xdr:row>
                    <xdr:rowOff>133350</xdr:rowOff>
                  </from>
                  <to>
                    <xdr:col>3</xdr:col>
                    <xdr:colOff>390525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6" r:id="rId6" name="Zone de groupe 2">
              <controlPr defaultSize="0" autoFill="0" autoPict="0">
                <anchor moveWithCells="1">
                  <from>
                    <xdr:col>1</xdr:col>
                    <xdr:colOff>647700</xdr:colOff>
                    <xdr:row>50</xdr:row>
                    <xdr:rowOff>123825</xdr:rowOff>
                  </from>
                  <to>
                    <xdr:col>5</xdr:col>
                    <xdr:colOff>85725</xdr:colOff>
                    <xdr:row>53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H53"/>
  <sheetViews>
    <sheetView showGridLines="0" topLeftCell="A34" workbookViewId="0">
      <selection activeCell="E64" sqref="E64"/>
    </sheetView>
  </sheetViews>
  <sheetFormatPr baseColWidth="10" defaultRowHeight="16.5" x14ac:dyDescent="0.3"/>
  <cols>
    <col min="1" max="1" width="5" style="1" customWidth="1"/>
    <col min="2" max="2" width="9.87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25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>IF(AND($D$14&gt;=43,$D$12=0),9,IF(AND($D$14&gt;=43,$D$12&gt;1),IF(COUNTIF(JF,B7),0,8),D7))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>IF(AND($D$14&gt;=43,$D$12=0),9,IF(AND($D$14&gt;=43,$D$12&gt;1),IF(COUNTIF(JF,B8),0,8),D8))</f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0">B8+1</f>
        <v>43803</v>
      </c>
      <c r="C9" s="28" t="s">
        <v>8</v>
      </c>
      <c r="D9" s="29"/>
      <c r="E9" s="6">
        <f>IF(AND($D$14&gt;=43,$D$12=0),9,IF(AND($D$14&gt;=43,$D$12&gt;1),IF(COUNTIF(JF,B9),0,8),D9))</f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0"/>
        <v>43804</v>
      </c>
      <c r="C10" s="28" t="s">
        <v>9</v>
      </c>
      <c r="D10" s="29"/>
      <c r="E10" s="6">
        <f>IF(AND($D$14&gt;=43,$D$12=0),9,IF(AND($D$14&gt;=43,$D$12&gt;1),IF(COUNTIF(JF,B10),0,8),D10))</f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0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0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0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1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1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1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1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1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1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2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2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2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2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2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2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3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3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3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3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3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3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4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4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4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4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4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4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C48:D48"/>
    <mergeCell ref="B46:C46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39" priority="6">
      <formula>MONTH($B7)&lt;&gt;MONTH($C$5)</formula>
    </cfRule>
    <cfRule type="expression" dxfId="38" priority="7">
      <formula>MONTH($B7)&lt;&gt;MONTH($C$5)</formula>
    </cfRule>
    <cfRule type="expression" dxfId="37" priority="8">
      <formula>MONTH($B7)&lt;&gt;MONTH($C$5)</formula>
    </cfRule>
    <cfRule type="expression" dxfId="36" priority="9">
      <formula>MONTH($B7)&lt;&gt;MONTH($C$5)</formula>
    </cfRule>
    <cfRule type="expression" dxfId="35" priority="11">
      <formula>MONTH($B7)&lt;&gt;MONTH($C$5)</formula>
    </cfRule>
  </conditionalFormatting>
  <conditionalFormatting sqref="E7:E13">
    <cfRule type="expression" dxfId="34" priority="5">
      <formula>MONTH($B7)&lt;&gt;MONTH($C$5)</formula>
    </cfRule>
  </conditionalFormatting>
  <conditionalFormatting sqref="E15:E21">
    <cfRule type="expression" dxfId="33" priority="4">
      <formula>MONTH($B15)&lt;&gt;MONTH($C$5)</formula>
    </cfRule>
  </conditionalFormatting>
  <conditionalFormatting sqref="E23:E29">
    <cfRule type="expression" dxfId="32" priority="3">
      <formula>MONTH($B23)&lt;&gt;MONTH($C$5)</formula>
    </cfRule>
  </conditionalFormatting>
  <conditionalFormatting sqref="E31:E37">
    <cfRule type="expression" dxfId="31" priority="2">
      <formula>MONTH($B31)&lt;&gt;MONTH($C$5)</formula>
    </cfRule>
  </conditionalFormatting>
  <conditionalFormatting sqref="E39:E45">
    <cfRule type="expression" dxfId="30" priority="1">
      <formula>MONTH($B39)&lt;&gt;MONTH($C$5)</formula>
    </cfRule>
  </conditionalFormatting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70" r:id="rId4" name="Button 2">
              <controlPr defaultSize="0" print="0" autoFill="0" autoPict="0" macro="[0]!imprime">
                <anchor moveWithCells="1" sizeWithCells="1">
                  <from>
                    <xdr:col>0</xdr:col>
                    <xdr:colOff>28575</xdr:colOff>
                    <xdr:row>1</xdr:row>
                    <xdr:rowOff>142875</xdr:rowOff>
                  </from>
                  <to>
                    <xdr:col>3</xdr:col>
                    <xdr:colOff>657225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5" name="Case à cocher 3">
              <controlPr defaultSize="0" autoFill="0" autoLine="0" autoPict="0" macro="[0]!checkBox_Change">
                <anchor moveWithCells="1">
                  <from>
                    <xdr:col>1</xdr:col>
                    <xdr:colOff>695325</xdr:colOff>
                    <xdr:row>48</xdr:row>
                    <xdr:rowOff>104775</xdr:rowOff>
                  </from>
                  <to>
                    <xdr:col>3</xdr:col>
                    <xdr:colOff>342900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6" name="Zone de groupe 3">
              <controlPr defaultSize="0" autoFill="0" autoPict="0">
                <anchor moveWithCells="1">
                  <from>
                    <xdr:col>1</xdr:col>
                    <xdr:colOff>628650</xdr:colOff>
                    <xdr:row>50</xdr:row>
                    <xdr:rowOff>104775</xdr:rowOff>
                  </from>
                  <to>
                    <xdr:col>5</xdr:col>
                    <xdr:colOff>66675</xdr:colOff>
                    <xdr:row>53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H53"/>
  <sheetViews>
    <sheetView showGridLines="0" topLeftCell="A40" workbookViewId="0">
      <selection activeCell="H64" sqref="H64"/>
    </sheetView>
  </sheetViews>
  <sheetFormatPr baseColWidth="10" defaultRowHeight="16.5" x14ac:dyDescent="0.3"/>
  <cols>
    <col min="1" max="1" width="5" style="1" customWidth="1"/>
    <col min="2" max="2" width="9.87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24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>IF(AND($D$14&gt;=43,$D$12=0),9,IF(AND($D$14&gt;=43,$D$12&gt;1),IF(COUNTIF(JF,B7),0,8),D7))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>IF(AND($D$14&gt;=43,$D$12=0),9,IF(AND($D$14&gt;=43,$D$12&gt;1),IF(COUNTIF(JF,B8),0,8),D8))</f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0">B8+1</f>
        <v>43803</v>
      </c>
      <c r="C9" s="28" t="s">
        <v>8</v>
      </c>
      <c r="D9" s="29"/>
      <c r="E9" s="6">
        <f>IF(AND($D$14&gt;=43,$D$12=0),9,IF(AND($D$14&gt;=43,$D$12&gt;1),IF(COUNTIF(JF,B9),0,8),D9))</f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0"/>
        <v>43804</v>
      </c>
      <c r="C10" s="28" t="s">
        <v>9</v>
      </c>
      <c r="D10" s="29"/>
      <c r="E10" s="6">
        <f>IF(AND($D$14&gt;=43,$D$12=0),9,IF(AND($D$14&gt;=43,$D$12&gt;1),IF(COUNTIF(JF,B10),0,8),D10))</f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0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0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0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1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1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1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1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1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1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2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2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2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2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2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2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3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3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3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3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3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3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4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4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4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4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4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4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C48:D48"/>
    <mergeCell ref="B46:C46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29" priority="6">
      <formula>MONTH($B7)&lt;&gt;MONTH($C$5)</formula>
    </cfRule>
    <cfRule type="expression" dxfId="28" priority="7">
      <formula>MONTH($B7)&lt;&gt;MONTH($C$5)</formula>
    </cfRule>
    <cfRule type="expression" dxfId="27" priority="8">
      <formula>MONTH($B7)&lt;&gt;MONTH($C$5)</formula>
    </cfRule>
    <cfRule type="expression" dxfId="26" priority="9">
      <formula>MONTH($B7)&lt;&gt;MONTH($C$5)</formula>
    </cfRule>
    <cfRule type="expression" dxfId="25" priority="11">
      <formula>MONTH($B7)&lt;&gt;MONTH($C$5)</formula>
    </cfRule>
  </conditionalFormatting>
  <conditionalFormatting sqref="E7:E13">
    <cfRule type="expression" dxfId="24" priority="5">
      <formula>MONTH($B7)&lt;&gt;MONTH($C$5)</formula>
    </cfRule>
  </conditionalFormatting>
  <conditionalFormatting sqref="E15:E21">
    <cfRule type="expression" dxfId="23" priority="4">
      <formula>MONTH($B15)&lt;&gt;MONTH($C$5)</formula>
    </cfRule>
  </conditionalFormatting>
  <conditionalFormatting sqref="E23:E29">
    <cfRule type="expression" dxfId="22" priority="3">
      <formula>MONTH($B23)&lt;&gt;MONTH($C$5)</formula>
    </cfRule>
  </conditionalFormatting>
  <conditionalFormatting sqref="E31:E37">
    <cfRule type="expression" dxfId="21" priority="2">
      <formula>MONTH($B31)&lt;&gt;MONTH($C$5)</formula>
    </cfRule>
  </conditionalFormatting>
  <conditionalFormatting sqref="E39:E45">
    <cfRule type="expression" dxfId="20" priority="1">
      <formula>MONTH($B39)&lt;&gt;MONTH($C$5)</formula>
    </cfRule>
  </conditionalFormatting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6" r:id="rId4" name="Button 2">
              <controlPr defaultSize="0" print="0" autoFill="0" autoPict="0" macro="[0]!imprime">
                <anchor moveWithCells="1" sizeWithCells="1">
                  <from>
                    <xdr:col>0</xdr:col>
                    <xdr:colOff>257175</xdr:colOff>
                    <xdr:row>1</xdr:row>
                    <xdr:rowOff>133350</xdr:rowOff>
                  </from>
                  <to>
                    <xdr:col>3</xdr:col>
                    <xdr:colOff>885825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8" r:id="rId5" name="Check Box 4">
              <controlPr defaultSize="0" autoFill="0" autoLine="0" autoPict="0" macro="[0]!checkBox_Change">
                <anchor moveWithCells="1">
                  <from>
                    <xdr:col>1</xdr:col>
                    <xdr:colOff>714375</xdr:colOff>
                    <xdr:row>48</xdr:row>
                    <xdr:rowOff>114300</xdr:rowOff>
                  </from>
                  <to>
                    <xdr:col>3</xdr:col>
                    <xdr:colOff>428625</xdr:colOff>
                    <xdr:row>49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9" r:id="rId6" name="Zone de groupe 4">
              <controlPr defaultSize="0" autoFill="0" autoPict="0">
                <anchor moveWithCells="1">
                  <from>
                    <xdr:col>1</xdr:col>
                    <xdr:colOff>666750</xdr:colOff>
                    <xdr:row>50</xdr:row>
                    <xdr:rowOff>85725</xdr:rowOff>
                  </from>
                  <to>
                    <xdr:col>5</xdr:col>
                    <xdr:colOff>104775</xdr:colOff>
                    <xdr:row>53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H53"/>
  <sheetViews>
    <sheetView showGridLines="0" topLeftCell="A40" workbookViewId="0">
      <selection activeCell="E63" sqref="E63"/>
    </sheetView>
  </sheetViews>
  <sheetFormatPr baseColWidth="10" defaultRowHeight="16.5" x14ac:dyDescent="0.3"/>
  <cols>
    <col min="1" max="1" width="7.75" style="1" bestFit="1" customWidth="1"/>
    <col min="2" max="2" width="5.25" style="1" bestFit="1" customWidth="1"/>
    <col min="3" max="3" width="11" style="1" customWidth="1"/>
    <col min="4" max="4" width="14.875" style="1" customWidth="1"/>
    <col min="5" max="5" width="8.5" style="1" bestFit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23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 t="shared" ref="E7:E10" si="0">IF(AND($D$14&gt;43,$D$12=0),9,IF(AND($D$14&gt;43,$D$12&gt;1),8,D7))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 t="shared" si="0"/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1">B8+1</f>
        <v>43803</v>
      </c>
      <c r="C9" s="28" t="s">
        <v>8</v>
      </c>
      <c r="D9" s="29"/>
      <c r="E9" s="6">
        <f t="shared" si="0"/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1"/>
        <v>43804</v>
      </c>
      <c r="C10" s="28" t="s">
        <v>9</v>
      </c>
      <c r="D10" s="29"/>
      <c r="E10" s="6">
        <f t="shared" si="0"/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1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1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1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2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2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2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2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2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2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3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3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3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3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3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3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4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4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4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4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4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4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5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5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5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5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5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5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C48:D48"/>
    <mergeCell ref="B46:C46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19" priority="6">
      <formula>MONTH($B7)&lt;&gt;MONTH($C$5)</formula>
    </cfRule>
    <cfRule type="expression" dxfId="18" priority="7">
      <formula>MONTH($B7)&lt;&gt;MONTH($C$5)</formula>
    </cfRule>
    <cfRule type="expression" dxfId="17" priority="8">
      <formula>MONTH($B7)&lt;&gt;MONTH($C$5)</formula>
    </cfRule>
    <cfRule type="expression" dxfId="16" priority="9">
      <formula>MONTH($B7)&lt;&gt;MONTH($C$5)</formula>
    </cfRule>
    <cfRule type="expression" dxfId="15" priority="11">
      <formula>MONTH($B7)&lt;&gt;MONTH($C$5)</formula>
    </cfRule>
  </conditionalFormatting>
  <conditionalFormatting sqref="E7:E13">
    <cfRule type="expression" dxfId="14" priority="5">
      <formula>MONTH($B7)&lt;&gt;MONTH($C$5)</formula>
    </cfRule>
  </conditionalFormatting>
  <conditionalFormatting sqref="E15:E21">
    <cfRule type="expression" dxfId="13" priority="4">
      <formula>MONTH($B15)&lt;&gt;MONTH($C$5)</formula>
    </cfRule>
  </conditionalFormatting>
  <conditionalFormatting sqref="E23:E29">
    <cfRule type="expression" dxfId="12" priority="3">
      <formula>MONTH($B23)&lt;&gt;MONTH($C$5)</formula>
    </cfRule>
  </conditionalFormatting>
  <conditionalFormatting sqref="E31:E37">
    <cfRule type="expression" dxfId="11" priority="2">
      <formula>MONTH($B31)&lt;&gt;MONTH($C$5)</formula>
    </cfRule>
  </conditionalFormatting>
  <conditionalFormatting sqref="E39:E45">
    <cfRule type="expression" dxfId="10" priority="1">
      <formula>MONTH($B39)&lt;&gt;MONTH($C$5)</formula>
    </cfRule>
  </conditionalFormatting>
  <pageMargins left="0.7" right="0.7" top="0.75" bottom="0.75" header="0.3" footer="0.3"/>
  <pageSetup paperSize="9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2" r:id="rId4" name="Button 2">
              <controlPr defaultSize="0" print="0" autoFill="0" autoPict="0" macro="[0]!imprime">
                <anchor moveWithCells="1" sizeWithCells="1">
                  <from>
                    <xdr:col>0</xdr:col>
                    <xdr:colOff>257175</xdr:colOff>
                    <xdr:row>1</xdr:row>
                    <xdr:rowOff>133350</xdr:rowOff>
                  </from>
                  <to>
                    <xdr:col>3</xdr:col>
                    <xdr:colOff>885825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5" r:id="rId5" name="Check Box 5">
              <controlPr defaultSize="0" autoFill="0" autoLine="0" autoPict="0" macro="[0]!checkBox_Change">
                <anchor moveWithCells="1">
                  <from>
                    <xdr:col>1</xdr:col>
                    <xdr:colOff>352425</xdr:colOff>
                    <xdr:row>48</xdr:row>
                    <xdr:rowOff>114300</xdr:rowOff>
                  </from>
                  <to>
                    <xdr:col>3</xdr:col>
                    <xdr:colOff>285750</xdr:colOff>
                    <xdr:row>49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6" r:id="rId6" name="Zone de groupe 5">
              <controlPr defaultSize="0" autoFill="0" autoPict="0">
                <anchor moveWithCells="1">
                  <from>
                    <xdr:col>1</xdr:col>
                    <xdr:colOff>285750</xdr:colOff>
                    <xdr:row>50</xdr:row>
                    <xdr:rowOff>114300</xdr:rowOff>
                  </from>
                  <to>
                    <xdr:col>5</xdr:col>
                    <xdr:colOff>180975</xdr:colOff>
                    <xdr:row>53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H53"/>
  <sheetViews>
    <sheetView showGridLines="0" topLeftCell="A34" workbookViewId="0">
      <selection activeCell="F56" sqref="F56"/>
    </sheetView>
  </sheetViews>
  <sheetFormatPr baseColWidth="10" defaultRowHeight="16.5" x14ac:dyDescent="0.3"/>
  <cols>
    <col min="1" max="1" width="5" style="1" customWidth="1"/>
    <col min="2" max="2" width="9.87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13.25" style="1" customWidth="1"/>
    <col min="8" max="8" width="42.625" style="1" bestFit="1" customWidth="1"/>
    <col min="9" max="16384" width="11" style="1"/>
  </cols>
  <sheetData>
    <row r="1" spans="1:8" ht="29.25" thickBot="1" x14ac:dyDescent="0.45">
      <c r="A1" s="59" t="s">
        <v>22</v>
      </c>
      <c r="B1" s="60"/>
      <c r="C1" s="60"/>
      <c r="D1" s="60"/>
      <c r="E1" s="60"/>
      <c r="F1" s="60"/>
      <c r="G1" s="60"/>
      <c r="H1" s="61"/>
    </row>
    <row r="2" spans="1:8" ht="63.75" customHeight="1" x14ac:dyDescent="0.3">
      <c r="B2" s="2"/>
      <c r="C2" s="2"/>
      <c r="D2" s="2"/>
      <c r="E2" s="2"/>
      <c r="F2" s="2"/>
      <c r="G2" s="2"/>
      <c r="H2" s="2"/>
    </row>
    <row r="3" spans="1:8" ht="18" x14ac:dyDescent="0.3">
      <c r="A3" s="1" t="s">
        <v>15</v>
      </c>
      <c r="C3" s="14" t="s">
        <v>0</v>
      </c>
      <c r="G3" s="15" t="s">
        <v>1</v>
      </c>
      <c r="H3" s="1" t="s">
        <v>19</v>
      </c>
    </row>
    <row r="4" spans="1:8" x14ac:dyDescent="0.3">
      <c r="C4" s="3"/>
      <c r="D4" s="3"/>
    </row>
    <row r="5" spans="1:8" ht="18.75" x14ac:dyDescent="0.3">
      <c r="A5" s="62" t="s">
        <v>3</v>
      </c>
      <c r="B5" s="63"/>
      <c r="C5" s="64">
        <v>43801</v>
      </c>
      <c r="D5" s="65"/>
      <c r="E5" s="65"/>
      <c r="F5" s="65"/>
      <c r="G5" s="65"/>
      <c r="H5" s="65"/>
    </row>
    <row r="6" spans="1:8" x14ac:dyDescent="0.3">
      <c r="A6" s="11" t="s">
        <v>18</v>
      </c>
      <c r="B6" s="11" t="s">
        <v>2</v>
      </c>
      <c r="C6" s="11" t="s">
        <v>4</v>
      </c>
      <c r="D6" s="12" t="s">
        <v>16</v>
      </c>
      <c r="E6" s="11" t="s">
        <v>27</v>
      </c>
      <c r="F6" s="13" t="s">
        <v>17</v>
      </c>
      <c r="G6" s="11" t="s">
        <v>5</v>
      </c>
      <c r="H6" s="11" t="s">
        <v>6</v>
      </c>
    </row>
    <row r="7" spans="1:8" x14ac:dyDescent="0.3">
      <c r="A7" s="56">
        <f>_xlfn.ISOWEEKNUM(B7)</f>
        <v>49</v>
      </c>
      <c r="B7" s="22">
        <f>C5-WEEKDAY(C5,2)+1</f>
        <v>43801</v>
      </c>
      <c r="C7" s="24" t="s">
        <v>13</v>
      </c>
      <c r="D7" s="25"/>
      <c r="E7" s="6">
        <f t="shared" ref="E7:E10" si="0">IF(AND($D$15&gt;43,$D$12=0),9,IF(AND($D$15&gt;43,$D$12&gt;1),8,D7))</f>
        <v>0</v>
      </c>
      <c r="F7" s="26"/>
      <c r="G7" s="27"/>
      <c r="H7" s="24" t="str">
        <f>IF(G7="","",VLOOKUP(G7,[1]CHANTIERS!$1:$1048576,2,FALSE))</f>
        <v/>
      </c>
    </row>
    <row r="8" spans="1:8" x14ac:dyDescent="0.3">
      <c r="A8" s="57"/>
      <c r="B8" s="23">
        <f>B7+1</f>
        <v>43802</v>
      </c>
      <c r="C8" s="28" t="s">
        <v>7</v>
      </c>
      <c r="D8" s="29"/>
      <c r="E8" s="6">
        <f t="shared" si="0"/>
        <v>0</v>
      </c>
      <c r="F8" s="30"/>
      <c r="G8" s="31"/>
      <c r="H8" s="28" t="str">
        <f>IF(G8="","",VLOOKUP(G8,[1]CHANTIERS!$1:$1048576,2,FALSE))</f>
        <v/>
      </c>
    </row>
    <row r="9" spans="1:8" x14ac:dyDescent="0.3">
      <c r="A9" s="57"/>
      <c r="B9" s="23">
        <f t="shared" ref="B9:B13" si="1">B8+1</f>
        <v>43803</v>
      </c>
      <c r="C9" s="28" t="s">
        <v>8</v>
      </c>
      <c r="D9" s="29"/>
      <c r="E9" s="6">
        <f t="shared" si="0"/>
        <v>0</v>
      </c>
      <c r="F9" s="30"/>
      <c r="G9" s="31"/>
      <c r="H9" s="28" t="str">
        <f>IF(G9="","",VLOOKUP(G9,[1]CHANTIERS!$1:$1048576,2,FALSE))</f>
        <v/>
      </c>
    </row>
    <row r="10" spans="1:8" x14ac:dyDescent="0.3">
      <c r="A10" s="57"/>
      <c r="B10" s="23">
        <f t="shared" si="1"/>
        <v>43804</v>
      </c>
      <c r="C10" s="28" t="s">
        <v>9</v>
      </c>
      <c r="D10" s="29"/>
      <c r="E10" s="6">
        <f t="shared" si="0"/>
        <v>0</v>
      </c>
      <c r="F10" s="30"/>
      <c r="G10" s="31"/>
      <c r="H10" s="28" t="str">
        <f>IF(G10="","",VLOOKUP(G10,[1]CHANTIERS!$1:$1048576,2,FALSE))</f>
        <v/>
      </c>
    </row>
    <row r="11" spans="1:8" x14ac:dyDescent="0.3">
      <c r="A11" s="57"/>
      <c r="B11" s="23">
        <f t="shared" si="1"/>
        <v>43805</v>
      </c>
      <c r="C11" s="19" t="s">
        <v>10</v>
      </c>
      <c r="D11" s="20"/>
      <c r="E11" s="6">
        <f>IF(AND($D$14&gt;=43,$D$12=0),9,IF(AND($D$14&gt;=43,$D$12&gt;1),7,D11))</f>
        <v>0</v>
      </c>
      <c r="F11" s="19"/>
      <c r="G11" s="21"/>
      <c r="H11" s="28" t="str">
        <f>IF(G11="","",VLOOKUP(G11,[1]CHANTIERS!$1:$1048576,2,FALSE))</f>
        <v/>
      </c>
    </row>
    <row r="12" spans="1:8" x14ac:dyDescent="0.3">
      <c r="A12" s="57"/>
      <c r="B12" s="23">
        <f t="shared" si="1"/>
        <v>43806</v>
      </c>
      <c r="C12" s="19" t="s">
        <v>11</v>
      </c>
      <c r="D12" s="20"/>
      <c r="E12" s="45">
        <f>IF(AND(D14&gt;43,D12&gt;1),4,D12)</f>
        <v>0</v>
      </c>
      <c r="F12" s="19"/>
      <c r="G12" s="21"/>
      <c r="H12" s="28" t="str">
        <f>IF(G12="","",VLOOKUP(G12,[1]CHANTIERS!$1:$1048576,2,FALSE))</f>
        <v/>
      </c>
    </row>
    <row r="13" spans="1:8" x14ac:dyDescent="0.3">
      <c r="A13" s="58"/>
      <c r="B13" s="46">
        <f t="shared" si="1"/>
        <v>43807</v>
      </c>
      <c r="C13" s="47" t="s">
        <v>12</v>
      </c>
      <c r="D13" s="48"/>
      <c r="E13" s="49"/>
      <c r="F13" s="50"/>
      <c r="G13" s="51"/>
      <c r="H13" s="47"/>
    </row>
    <row r="14" spans="1:8" x14ac:dyDescent="0.3">
      <c r="A14" s="42"/>
      <c r="B14" s="53" t="s">
        <v>14</v>
      </c>
      <c r="C14" s="53"/>
      <c r="D14" s="37">
        <f>SUM(D7:D13)</f>
        <v>0</v>
      </c>
      <c r="E14" s="38">
        <f>SUMPRODUCT((MONTH(B7:B13)=MONTH($C$5))*(E7:E13))</f>
        <v>0</v>
      </c>
      <c r="F14" s="39">
        <f>D14-E14</f>
        <v>0</v>
      </c>
      <c r="G14" s="40"/>
      <c r="H14" s="41"/>
    </row>
    <row r="15" spans="1:8" ht="16.5" customHeight="1" x14ac:dyDescent="0.3">
      <c r="A15" s="57">
        <f>_xlfn.ISOWEEKNUM(B15)</f>
        <v>50</v>
      </c>
      <c r="B15" s="32">
        <f>B7+7</f>
        <v>43808</v>
      </c>
      <c r="C15" s="33" t="s">
        <v>13</v>
      </c>
      <c r="D15" s="34"/>
      <c r="E15" s="6">
        <f>IF(AND($D$22&gt;43,$D$20=0),9,IF(AND($D$22&gt;43,$D$20&gt;1),8,D15))</f>
        <v>0</v>
      </c>
      <c r="F15" s="35"/>
      <c r="G15" s="36"/>
      <c r="H15" s="24" t="str">
        <f>IF(G15="","",VLOOKUP(G15,[1]CHANTIERS!$1:$1048576,2,FALSE))</f>
        <v/>
      </c>
    </row>
    <row r="16" spans="1:8" x14ac:dyDescent="0.3">
      <c r="A16" s="57"/>
      <c r="B16" s="23">
        <f t="shared" ref="B16:B21" si="2">B8+7</f>
        <v>43809</v>
      </c>
      <c r="C16" s="4" t="s">
        <v>7</v>
      </c>
      <c r="D16" s="5"/>
      <c r="E16" s="6">
        <f>IF(AND($D$22&gt;43,$D$20=0),9,IF(AND($D$22&gt;43,$D$20&gt;1),8,D16))</f>
        <v>0</v>
      </c>
      <c r="F16" s="7"/>
      <c r="G16" s="16"/>
      <c r="H16" s="28" t="str">
        <f>IF(G16="","",VLOOKUP(G16,[1]CHANTIERS!$1:$1048576,2,FALSE))</f>
        <v/>
      </c>
    </row>
    <row r="17" spans="1:8" x14ac:dyDescent="0.3">
      <c r="A17" s="57"/>
      <c r="B17" s="23">
        <f t="shared" si="2"/>
        <v>43810</v>
      </c>
      <c r="C17" s="4" t="s">
        <v>8</v>
      </c>
      <c r="D17" s="5"/>
      <c r="E17" s="6">
        <f>IF(AND($D$22&gt;43,$D$20=0),9,IF(AND($D$22&gt;43,$D$20&gt;1),8,D17))</f>
        <v>0</v>
      </c>
      <c r="F17" s="7"/>
      <c r="G17" s="16"/>
      <c r="H17" s="28" t="str">
        <f>IF(G17="","",VLOOKUP(G17,[1]CHANTIERS!$1:$1048576,2,FALSE))</f>
        <v/>
      </c>
    </row>
    <row r="18" spans="1:8" x14ac:dyDescent="0.3">
      <c r="A18" s="57"/>
      <c r="B18" s="23">
        <f t="shared" si="2"/>
        <v>43811</v>
      </c>
      <c r="C18" s="4" t="s">
        <v>9</v>
      </c>
      <c r="D18" s="5"/>
      <c r="E18" s="6">
        <f>IF(AND($D$22&gt;43,$D$20=0),9,IF(AND($D$22&gt;43,$D$20&gt;1),8,D18))</f>
        <v>0</v>
      </c>
      <c r="F18" s="7"/>
      <c r="G18" s="16"/>
      <c r="H18" s="28" t="str">
        <f>IF(G18="","",VLOOKUP(G18,[1]CHANTIERS!$1:$1048576,2,FALSE))</f>
        <v/>
      </c>
    </row>
    <row r="19" spans="1:8" x14ac:dyDescent="0.3">
      <c r="A19" s="57"/>
      <c r="B19" s="23">
        <f t="shared" si="2"/>
        <v>43812</v>
      </c>
      <c r="C19" s="4" t="s">
        <v>10</v>
      </c>
      <c r="D19" s="5"/>
      <c r="E19" s="6">
        <f>IF(AND($D$22&gt;43,$D$20=0),9,IF(AND($D$22&gt;43,$D$20&gt;1),7,D19))</f>
        <v>0</v>
      </c>
      <c r="F19" s="7"/>
      <c r="G19" s="16"/>
      <c r="H19" s="28" t="str">
        <f>IF(G19="","",VLOOKUP(G19,[1]CHANTIERS!$1:$1048576,2,FALSE))</f>
        <v/>
      </c>
    </row>
    <row r="20" spans="1:8" x14ac:dyDescent="0.3">
      <c r="A20" s="57"/>
      <c r="B20" s="23">
        <f t="shared" si="2"/>
        <v>43813</v>
      </c>
      <c r="C20" s="4" t="s">
        <v>11</v>
      </c>
      <c r="D20" s="5"/>
      <c r="E20" s="45">
        <f>IF(AND(D22&gt;=43,D20&gt;1),4,D20)</f>
        <v>0</v>
      </c>
      <c r="F20" s="7"/>
      <c r="G20" s="16"/>
      <c r="H20" s="28" t="str">
        <f>IF(G20="","",VLOOKUP(G20,[1]CHANTIERS!$1:$1048576,2,FALSE))</f>
        <v/>
      </c>
    </row>
    <row r="21" spans="1:8" x14ac:dyDescent="0.3">
      <c r="A21" s="58"/>
      <c r="B21" s="46">
        <f t="shared" si="2"/>
        <v>43814</v>
      </c>
      <c r="C21" s="47" t="s">
        <v>12</v>
      </c>
      <c r="D21" s="48"/>
      <c r="E21" s="49"/>
      <c r="F21" s="50"/>
      <c r="G21" s="51"/>
      <c r="H21" s="47"/>
    </row>
    <row r="22" spans="1:8" x14ac:dyDescent="0.3">
      <c r="A22" s="42"/>
      <c r="B22" s="53" t="s">
        <v>14</v>
      </c>
      <c r="C22" s="53"/>
      <c r="D22" s="43">
        <f>SUM(D15:D21)</f>
        <v>0</v>
      </c>
      <c r="E22" s="38">
        <f>SUMPRODUCT((MONTH(B15:B21)=MONTH($C$5))*(E15:E21))</f>
        <v>0</v>
      </c>
      <c r="F22" s="44">
        <f>D22-E22</f>
        <v>0</v>
      </c>
      <c r="G22" s="40"/>
      <c r="H22" s="41"/>
    </row>
    <row r="23" spans="1:8" ht="16.5" customHeight="1" x14ac:dyDescent="0.3">
      <c r="A23" s="56">
        <f>_xlfn.ISOWEEKNUM(B23)</f>
        <v>51</v>
      </c>
      <c r="B23" s="22">
        <f>B15+7</f>
        <v>43815</v>
      </c>
      <c r="C23" s="8" t="s">
        <v>13</v>
      </c>
      <c r="D23" s="9"/>
      <c r="E23" s="6">
        <f>IF(AND($D$30&gt;=43,$D$28=0),9,IF(AND($D$30&gt;=43,$D$28&gt;1),8,D23))</f>
        <v>0</v>
      </c>
      <c r="F23" s="10"/>
      <c r="G23" s="17"/>
      <c r="H23" s="24" t="str">
        <f>IF(G23="","",VLOOKUP(G23,[1]CHANTIERS!$1:$1048576,2,FALSE))</f>
        <v/>
      </c>
    </row>
    <row r="24" spans="1:8" x14ac:dyDescent="0.3">
      <c r="A24" s="57"/>
      <c r="B24" s="23">
        <f t="shared" ref="B24:B29" si="3">B16+7</f>
        <v>43816</v>
      </c>
      <c r="C24" s="4" t="s">
        <v>7</v>
      </c>
      <c r="D24" s="5"/>
      <c r="E24" s="6">
        <f>IF(AND($D$30&gt;=43,$D$28=0),9,IF(AND($D$30&gt;=43,$D$28&gt;1),8,D24))</f>
        <v>0</v>
      </c>
      <c r="F24" s="7"/>
      <c r="G24" s="16"/>
      <c r="H24" s="28" t="str">
        <f>IF(G24="","",VLOOKUP(G24,[1]CHANTIERS!$1:$1048576,2,FALSE))</f>
        <v/>
      </c>
    </row>
    <row r="25" spans="1:8" x14ac:dyDescent="0.3">
      <c r="A25" s="57"/>
      <c r="B25" s="23">
        <f t="shared" si="3"/>
        <v>43817</v>
      </c>
      <c r="C25" s="4" t="s">
        <v>8</v>
      </c>
      <c r="D25" s="5"/>
      <c r="E25" s="6">
        <f>IF(AND($D$30&gt;=43,$D$28=0),9,IF(AND($D$30&gt;=43,$D$28&gt;1),8,D25))</f>
        <v>0</v>
      </c>
      <c r="F25" s="7"/>
      <c r="G25" s="16"/>
      <c r="H25" s="28" t="str">
        <f>IF(G25="","",VLOOKUP(G25,[1]CHANTIERS!$1:$1048576,2,FALSE))</f>
        <v/>
      </c>
    </row>
    <row r="26" spans="1:8" x14ac:dyDescent="0.3">
      <c r="A26" s="57"/>
      <c r="B26" s="23">
        <f t="shared" si="3"/>
        <v>43818</v>
      </c>
      <c r="C26" s="4" t="s">
        <v>9</v>
      </c>
      <c r="D26" s="5"/>
      <c r="E26" s="6">
        <f>IF(AND($D$30&gt;=43,$D$28=0),9,IF(AND($D$30&gt;=43,$D$28&gt;1),8,D26))</f>
        <v>0</v>
      </c>
      <c r="F26" s="7"/>
      <c r="G26" s="16"/>
      <c r="H26" s="28" t="str">
        <f>IF(G26="","",VLOOKUP(G26,[1]CHANTIERS!$1:$1048576,2,FALSE))</f>
        <v/>
      </c>
    </row>
    <row r="27" spans="1:8" x14ac:dyDescent="0.3">
      <c r="A27" s="57"/>
      <c r="B27" s="23">
        <f t="shared" si="3"/>
        <v>43819</v>
      </c>
      <c r="C27" s="4" t="s">
        <v>10</v>
      </c>
      <c r="D27" s="5"/>
      <c r="E27" s="6">
        <f>IF(AND($D$30&gt;=43,$D$28=0),9,IF(AND($D$30&gt;=43,$D$28&gt;1),7,D27))</f>
        <v>0</v>
      </c>
      <c r="F27" s="7"/>
      <c r="G27" s="16"/>
      <c r="H27" s="28" t="str">
        <f>IF(G27="","",VLOOKUP(G27,[1]CHANTIERS!$1:$1048576,2,FALSE))</f>
        <v/>
      </c>
    </row>
    <row r="28" spans="1:8" x14ac:dyDescent="0.3">
      <c r="A28" s="57"/>
      <c r="B28" s="23">
        <f t="shared" si="3"/>
        <v>43820</v>
      </c>
      <c r="C28" s="4" t="s">
        <v>11</v>
      </c>
      <c r="D28" s="5"/>
      <c r="E28" s="45">
        <f>IF(AND(D30&gt;=43,D28&gt;1),4,D28)</f>
        <v>0</v>
      </c>
      <c r="F28" s="7"/>
      <c r="G28" s="16"/>
      <c r="H28" s="28" t="str">
        <f>IF(G28="","",VLOOKUP(G28,[1]CHANTIERS!$1:$1048576,2,FALSE))</f>
        <v/>
      </c>
    </row>
    <row r="29" spans="1:8" x14ac:dyDescent="0.3">
      <c r="A29" s="58"/>
      <c r="B29" s="46">
        <f t="shared" si="3"/>
        <v>43821</v>
      </c>
      <c r="C29" s="47" t="s">
        <v>12</v>
      </c>
      <c r="D29" s="48"/>
      <c r="E29" s="49"/>
      <c r="F29" s="50"/>
      <c r="G29" s="51"/>
      <c r="H29" s="47"/>
    </row>
    <row r="30" spans="1:8" x14ac:dyDescent="0.3">
      <c r="A30" s="42"/>
      <c r="B30" s="53" t="s">
        <v>14</v>
      </c>
      <c r="C30" s="53"/>
      <c r="D30" s="43">
        <f>SUM(D23:D29)</f>
        <v>0</v>
      </c>
      <c r="E30" s="38">
        <f>SUMPRODUCT((MONTH(B23:B29)=MONTH($C$5))*(E23:E29))</f>
        <v>0</v>
      </c>
      <c r="F30" s="44">
        <f>D30-E30</f>
        <v>0</v>
      </c>
      <c r="G30" s="40"/>
      <c r="H30" s="41"/>
    </row>
    <row r="31" spans="1:8" ht="16.5" customHeight="1" x14ac:dyDescent="0.3">
      <c r="A31" s="56">
        <f>_xlfn.ISOWEEKNUM(B31)</f>
        <v>52</v>
      </c>
      <c r="B31" s="22">
        <f>B23+7</f>
        <v>43822</v>
      </c>
      <c r="C31" s="8" t="s">
        <v>13</v>
      </c>
      <c r="D31" s="9"/>
      <c r="E31" s="6">
        <f>IF(AND($D$38&gt;43,$D$36=0),9,IF(AND($D$38&gt;43,$D$36&gt;1),8,D31))</f>
        <v>0</v>
      </c>
      <c r="F31" s="10"/>
      <c r="G31" s="17"/>
      <c r="H31" s="24" t="str">
        <f>IF(G31="","",VLOOKUP(G31,[1]CHANTIERS!$1:$1048576,2,FALSE))</f>
        <v/>
      </c>
    </row>
    <row r="32" spans="1:8" x14ac:dyDescent="0.3">
      <c r="A32" s="57"/>
      <c r="B32" s="23">
        <f t="shared" ref="B32:B37" si="4">B24+7</f>
        <v>43823</v>
      </c>
      <c r="C32" s="4" t="s">
        <v>7</v>
      </c>
      <c r="D32" s="5"/>
      <c r="E32" s="6">
        <f>IF(AND($D$38&gt;43,$D$36=0),9,IF(AND($D$38&gt;=43,$D$36&gt;1),8,D32))</f>
        <v>0</v>
      </c>
      <c r="F32" s="7"/>
      <c r="G32" s="16"/>
      <c r="H32" s="28" t="str">
        <f>IF(G32="","",VLOOKUP(G32,[1]CHANTIERS!$1:$1048576,2,FALSE))</f>
        <v/>
      </c>
    </row>
    <row r="33" spans="1:8" x14ac:dyDescent="0.3">
      <c r="A33" s="57"/>
      <c r="B33" s="23">
        <f t="shared" si="4"/>
        <v>43824</v>
      </c>
      <c r="C33" s="4" t="s">
        <v>8</v>
      </c>
      <c r="D33" s="5"/>
      <c r="E33" s="6">
        <f>IF(AND($D$38&gt;43,$D$36=0),9,IF(AND($D$38&gt;43,$D$36&gt;1),8,D33))</f>
        <v>0</v>
      </c>
      <c r="F33" s="7"/>
      <c r="G33" s="16"/>
      <c r="H33" s="28" t="str">
        <f>IF(G33="","",VLOOKUP(G33,[1]CHANTIERS!$1:$1048576,2,FALSE))</f>
        <v/>
      </c>
    </row>
    <row r="34" spans="1:8" x14ac:dyDescent="0.3">
      <c r="A34" s="57"/>
      <c r="B34" s="23">
        <f t="shared" si="4"/>
        <v>43825</v>
      </c>
      <c r="C34" s="4" t="s">
        <v>9</v>
      </c>
      <c r="D34" s="5"/>
      <c r="E34" s="6">
        <f>IF(AND($D$38&gt;43,$D$36=0),9,IF(AND($D$38&gt;43,$D$36&gt;1),8,D34))</f>
        <v>0</v>
      </c>
      <c r="F34" s="7"/>
      <c r="G34" s="16"/>
      <c r="H34" s="28" t="str">
        <f>IF(G34="","",VLOOKUP(G34,[1]CHANTIERS!$1:$1048576,2,FALSE))</f>
        <v/>
      </c>
    </row>
    <row r="35" spans="1:8" x14ac:dyDescent="0.3">
      <c r="A35" s="57"/>
      <c r="B35" s="23">
        <f t="shared" si="4"/>
        <v>43826</v>
      </c>
      <c r="C35" s="4" t="s">
        <v>10</v>
      </c>
      <c r="D35" s="5"/>
      <c r="E35" s="6">
        <f>IF(AND($D$38&gt;43,$D$36=0),9,IF(AND($D$38&gt;43,$D$36&gt;1),7,D35))</f>
        <v>0</v>
      </c>
      <c r="F35" s="7"/>
      <c r="G35" s="16"/>
      <c r="H35" s="28" t="str">
        <f>IF(G35="","",VLOOKUP(G35,[1]CHANTIERS!$1:$1048576,2,FALSE))</f>
        <v/>
      </c>
    </row>
    <row r="36" spans="1:8" x14ac:dyDescent="0.3">
      <c r="A36" s="57"/>
      <c r="B36" s="23">
        <f t="shared" si="4"/>
        <v>43827</v>
      </c>
      <c r="C36" s="4" t="s">
        <v>11</v>
      </c>
      <c r="D36" s="5"/>
      <c r="E36" s="45">
        <f>IF(AND(D38&gt;=43,D36&gt;1),4,D36)</f>
        <v>0</v>
      </c>
      <c r="F36" s="7"/>
      <c r="G36" s="16"/>
      <c r="H36" s="28" t="str">
        <f>IF(G36="","",VLOOKUP(G36,[1]CHANTIERS!$1:$1048576,2,FALSE))</f>
        <v/>
      </c>
    </row>
    <row r="37" spans="1:8" x14ac:dyDescent="0.3">
      <c r="A37" s="58"/>
      <c r="B37" s="46">
        <f t="shared" si="4"/>
        <v>43828</v>
      </c>
      <c r="C37" s="47" t="s">
        <v>12</v>
      </c>
      <c r="D37" s="48"/>
      <c r="E37" s="49"/>
      <c r="F37" s="50"/>
      <c r="G37" s="51"/>
      <c r="H37" s="47"/>
    </row>
    <row r="38" spans="1:8" x14ac:dyDescent="0.3">
      <c r="A38" s="42"/>
      <c r="B38" s="53" t="s">
        <v>14</v>
      </c>
      <c r="C38" s="53"/>
      <c r="D38" s="43">
        <f>SUM(D31:D37)</f>
        <v>0</v>
      </c>
      <c r="E38" s="38">
        <f>SUMPRODUCT((MONTH(B31:B37)=MONTH($C$5))*(E31:E37))</f>
        <v>0</v>
      </c>
      <c r="F38" s="44">
        <f>D38-E38</f>
        <v>0</v>
      </c>
      <c r="G38" s="40"/>
      <c r="H38" s="41"/>
    </row>
    <row r="39" spans="1:8" ht="16.5" customHeight="1" x14ac:dyDescent="0.3">
      <c r="A39" s="56">
        <f>_xlfn.ISOWEEKNUM(B39)</f>
        <v>1</v>
      </c>
      <c r="B39" s="22">
        <f>B31+7</f>
        <v>43829</v>
      </c>
      <c r="C39" s="8" t="s">
        <v>13</v>
      </c>
      <c r="D39" s="9"/>
      <c r="E39" s="6">
        <f>IF(AND($D$46&gt;43,$D$44=0),9,IF(AND($D$46&gt;43,$D$44&gt;1),8,D39))</f>
        <v>0</v>
      </c>
      <c r="F39" s="10"/>
      <c r="G39" s="17"/>
      <c r="H39" s="24" t="str">
        <f>IF(G39="","",VLOOKUP(G39,[1]CHANTIERS!$1:$1048576,2,FALSE))</f>
        <v/>
      </c>
    </row>
    <row r="40" spans="1:8" x14ac:dyDescent="0.3">
      <c r="A40" s="57"/>
      <c r="B40" s="23">
        <f t="shared" ref="B40:B45" si="5">B32+7</f>
        <v>43830</v>
      </c>
      <c r="C40" s="4" t="s">
        <v>7</v>
      </c>
      <c r="D40" s="5"/>
      <c r="E40" s="6">
        <f>IF(AND($D$46&gt;43,$D$44=0),9,IF(AND($D$46&gt;43,$D$44&gt;1),8,D40))</f>
        <v>0</v>
      </c>
      <c r="F40" s="7"/>
      <c r="G40" s="16"/>
      <c r="H40" s="28" t="str">
        <f>IF(G40="","",VLOOKUP(G40,[1]CHANTIERS!$1:$1048576,2,FALSE))</f>
        <v/>
      </c>
    </row>
    <row r="41" spans="1:8" x14ac:dyDescent="0.3">
      <c r="A41" s="57"/>
      <c r="B41" s="23">
        <f t="shared" si="5"/>
        <v>43831</v>
      </c>
      <c r="C41" s="4" t="s">
        <v>8</v>
      </c>
      <c r="D41" s="5"/>
      <c r="E41" s="6">
        <f>IF(AND($D$46&gt;43,$D$44=0),9,IF(AND($D$46&gt;43,$D$44&gt;1),8,D41))</f>
        <v>0</v>
      </c>
      <c r="F41" s="7"/>
      <c r="G41" s="16"/>
      <c r="H41" s="28" t="str">
        <f>IF(G41="","",VLOOKUP(G41,[1]CHANTIERS!$1:$1048576,2,FALSE))</f>
        <v/>
      </c>
    </row>
    <row r="42" spans="1:8" x14ac:dyDescent="0.3">
      <c r="A42" s="57"/>
      <c r="B42" s="23">
        <f t="shared" si="5"/>
        <v>43832</v>
      </c>
      <c r="C42" s="4" t="s">
        <v>9</v>
      </c>
      <c r="D42" s="5"/>
      <c r="E42" s="6">
        <f>IF(AND($D$46&gt;43,$D$44=0),9,IF(AND($D$46&gt;43,$D$44&gt;1),8,D42))</f>
        <v>0</v>
      </c>
      <c r="F42" s="7"/>
      <c r="G42" s="16"/>
      <c r="H42" s="28" t="str">
        <f>IF(G42="","",VLOOKUP(G42,[1]CHANTIERS!$1:$1048576,2,FALSE))</f>
        <v/>
      </c>
    </row>
    <row r="43" spans="1:8" x14ac:dyDescent="0.3">
      <c r="A43" s="57"/>
      <c r="B43" s="23">
        <f t="shared" si="5"/>
        <v>43833</v>
      </c>
      <c r="C43" s="19" t="s">
        <v>10</v>
      </c>
      <c r="D43" s="20"/>
      <c r="E43" s="6">
        <f>IF(AND($D$46&gt;43,$D$44=0),9,IF(AND($D$46&gt;43,$D$44&gt;1),7,D43))</f>
        <v>0</v>
      </c>
      <c r="F43" s="19"/>
      <c r="G43" s="21"/>
      <c r="H43" s="28" t="str">
        <f>IF(G43="","",VLOOKUP(G43,[1]CHANTIERS!$1:$1048576,2,FALSE))</f>
        <v/>
      </c>
    </row>
    <row r="44" spans="1:8" x14ac:dyDescent="0.3">
      <c r="A44" s="57"/>
      <c r="B44" s="23">
        <f t="shared" si="5"/>
        <v>43834</v>
      </c>
      <c r="C44" s="19" t="s">
        <v>11</v>
      </c>
      <c r="D44" s="20"/>
      <c r="E44" s="45">
        <f>IF(AND(D46&gt;=43,D44&gt;1),4,D44)</f>
        <v>0</v>
      </c>
      <c r="F44" s="19"/>
      <c r="G44" s="21"/>
      <c r="H44" s="28" t="str">
        <f>IF(G44="","",VLOOKUP(G44,[1]CHANTIERS!$1:$1048576,2,FALSE))</f>
        <v/>
      </c>
    </row>
    <row r="45" spans="1:8" x14ac:dyDescent="0.3">
      <c r="A45" s="58"/>
      <c r="B45" s="46">
        <f t="shared" si="5"/>
        <v>43835</v>
      </c>
      <c r="C45" s="47" t="s">
        <v>12</v>
      </c>
      <c r="D45" s="48"/>
      <c r="E45" s="49"/>
      <c r="F45" s="50"/>
      <c r="G45" s="51"/>
      <c r="H45" s="47"/>
    </row>
    <row r="46" spans="1:8" x14ac:dyDescent="0.3">
      <c r="A46" s="42"/>
      <c r="B46" s="53" t="s">
        <v>14</v>
      </c>
      <c r="C46" s="53"/>
      <c r="D46" s="43">
        <f>SUM(D39:D45)</f>
        <v>0</v>
      </c>
      <c r="E46" s="38">
        <f>SUMPRODUCT((MONTH(B39:B45)=MONTH($C$5))*(E39:E45))</f>
        <v>0</v>
      </c>
      <c r="F46" s="44">
        <f>D46-E46</f>
        <v>0</v>
      </c>
      <c r="G46" s="38"/>
      <c r="H46" s="41"/>
    </row>
    <row r="47" spans="1:8" ht="17.25" thickBot="1" x14ac:dyDescent="0.35"/>
    <row r="48" spans="1:8" ht="18" thickTop="1" thickBot="1" x14ac:dyDescent="0.35">
      <c r="C48" s="54" t="s">
        <v>26</v>
      </c>
      <c r="D48" s="55"/>
      <c r="E48" s="18">
        <f>E46+E38+E30+E22+E14</f>
        <v>0</v>
      </c>
    </row>
    <row r="49" spans="3:5" ht="17.25" thickTop="1" x14ac:dyDescent="0.3"/>
    <row r="52" spans="3:5" x14ac:dyDescent="0.3">
      <c r="C52" s="1" t="s">
        <v>28</v>
      </c>
      <c r="E52" s="52">
        <v>-50</v>
      </c>
    </row>
    <row r="53" spans="3:5" x14ac:dyDescent="0.3">
      <c r="C53" s="1" t="s">
        <v>29</v>
      </c>
      <c r="E53" s="52">
        <v>-250</v>
      </c>
    </row>
  </sheetData>
  <sheetProtection selectLockedCells="1"/>
  <mergeCells count="14">
    <mergeCell ref="A15:A21"/>
    <mergeCell ref="A1:H1"/>
    <mergeCell ref="A5:B5"/>
    <mergeCell ref="C5:H5"/>
    <mergeCell ref="A7:A13"/>
    <mergeCell ref="B14:C14"/>
    <mergeCell ref="C48:D48"/>
    <mergeCell ref="B46:C46"/>
    <mergeCell ref="B22:C22"/>
    <mergeCell ref="A23:A29"/>
    <mergeCell ref="B30:C30"/>
    <mergeCell ref="A31:A37"/>
    <mergeCell ref="B38:C38"/>
    <mergeCell ref="A39:A45"/>
  </mergeCells>
  <conditionalFormatting sqref="A14:H14 A7:D13 A22:H22 A15:D21 A30:H30 A23:D29 A38:H38 A31:D37 A46:H46 A39:D45 F7:H13 F15:H21 F23:H29 F31:H37 F39:H45">
    <cfRule type="expression" dxfId="9" priority="6">
      <formula>MONTH($B7)&lt;&gt;MONTH($C$5)</formula>
    </cfRule>
    <cfRule type="expression" dxfId="8" priority="7">
      <formula>MONTH($B7)&lt;&gt;MONTH($C$5)</formula>
    </cfRule>
    <cfRule type="expression" dxfId="7" priority="8">
      <formula>MONTH($B7)&lt;&gt;MONTH($C$5)</formula>
    </cfRule>
    <cfRule type="expression" dxfId="6" priority="9">
      <formula>MONTH($B7)&lt;&gt;MONTH($C$5)</formula>
    </cfRule>
    <cfRule type="expression" dxfId="5" priority="11">
      <formula>MONTH($B7)&lt;&gt;MONTH($C$5)</formula>
    </cfRule>
  </conditionalFormatting>
  <conditionalFormatting sqref="E7:E13">
    <cfRule type="expression" dxfId="4" priority="5">
      <formula>MONTH($B7)&lt;&gt;MONTH($C$5)</formula>
    </cfRule>
  </conditionalFormatting>
  <conditionalFormatting sqref="E15:E21">
    <cfRule type="expression" dxfId="3" priority="4">
      <formula>MONTH($B15)&lt;&gt;MONTH($C$5)</formula>
    </cfRule>
  </conditionalFormatting>
  <conditionalFormatting sqref="E23:E29">
    <cfRule type="expression" dxfId="2" priority="3">
      <formula>MONTH($B23)&lt;&gt;MONTH($C$5)</formula>
    </cfRule>
  </conditionalFormatting>
  <conditionalFormatting sqref="E31:E37">
    <cfRule type="expression" dxfId="1" priority="2">
      <formula>MONTH($B31)&lt;&gt;MONTH($C$5)</formula>
    </cfRule>
  </conditionalFormatting>
  <conditionalFormatting sqref="E39:E45">
    <cfRule type="expression" dxfId="0" priority="1">
      <formula>MONTH($B39)&lt;&gt;MONTH($C$5)</formula>
    </cfRule>
  </conditionalFormatting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8" r:id="rId4" name="Button 2">
              <controlPr defaultSize="0" print="0" autoFill="0" autoPict="0" macro="[0]!imprime">
                <anchor moveWithCells="1" sizeWithCells="1">
                  <from>
                    <xdr:col>1</xdr:col>
                    <xdr:colOff>257175</xdr:colOff>
                    <xdr:row>1</xdr:row>
                    <xdr:rowOff>133350</xdr:rowOff>
                  </from>
                  <to>
                    <xdr:col>4</xdr:col>
                    <xdr:colOff>133350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0" r:id="rId5" name="Case à cocher 6">
              <controlPr defaultSize="0" autoFill="0" autoLine="0" autoPict="0" macro="[0]!checkBox_Change">
                <anchor moveWithCells="1">
                  <from>
                    <xdr:col>1</xdr:col>
                    <xdr:colOff>704850</xdr:colOff>
                    <xdr:row>48</xdr:row>
                    <xdr:rowOff>142875</xdr:rowOff>
                  </from>
                  <to>
                    <xdr:col>3</xdr:col>
                    <xdr:colOff>209550</xdr:colOff>
                    <xdr:row>49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1" r:id="rId6" name="Zone de groupe 4">
              <controlPr defaultSize="0" autoFill="0" autoPict="0">
                <anchor moveWithCells="1">
                  <from>
                    <xdr:col>1</xdr:col>
                    <xdr:colOff>638175</xdr:colOff>
                    <xdr:row>50</xdr:row>
                    <xdr:rowOff>95250</xdr:rowOff>
                  </from>
                  <to>
                    <xdr:col>5</xdr:col>
                    <xdr:colOff>76200</xdr:colOff>
                    <xdr:row>53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BURLADEANU Ion</vt:lpstr>
      <vt:lpstr>BURLADEANU Nicolae</vt:lpstr>
      <vt:lpstr>FURDUI Costel</vt:lpstr>
      <vt:lpstr>RACOVITA Gheorghe</vt:lpstr>
      <vt:lpstr>VASILACHE Ion</vt:lpstr>
      <vt:lpstr>ZLOTESCO Sergiu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LOUIS VIGNOT</cp:lastModifiedBy>
  <cp:lastPrinted>2019-12-05T15:10:46Z</cp:lastPrinted>
  <dcterms:created xsi:type="dcterms:W3CDTF">2019-10-30T11:06:23Z</dcterms:created>
  <dcterms:modified xsi:type="dcterms:W3CDTF">2019-12-06T10:29:51Z</dcterms:modified>
</cp:coreProperties>
</file>